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01\Public\30調査\R07（2025）\令和7年度島根県観光入込客統計調査業務\100.業務成果品\10.島根県観光動態調査結果(ＨＰ公表)\03.調査結果(データ編)\"/>
    </mc:Choice>
  </mc:AlternateContent>
  <xr:revisionPtr revIDLastSave="0" documentId="13_ncr:1_{502E2E27-DDD5-4821-987F-1DB09DBAD5C4}" xr6:coauthVersionLast="47" xr6:coauthVersionMax="47" xr10:uidLastSave="{00000000-0000-0000-0000-000000000000}"/>
  <bookViews>
    <workbookView xWindow="28680" yWindow="-120" windowWidth="29040" windowHeight="15720" xr2:uid="{E5976C5B-1B12-40AB-8B33-AF410134757B}"/>
  </bookViews>
  <sheets>
    <sheet name="(1)ア_市町村別" sheetId="1" r:id="rId1"/>
    <sheet name="(1)イ_月別" sheetId="2" r:id="rId2"/>
    <sheet name="（1）ウ_観光地点別" sheetId="3" r:id="rId3"/>
    <sheet name="（1）エ_月別観光地点別" sheetId="4" r:id="rId4"/>
    <sheet name="(1)オ_行動目的別" sheetId="5" r:id="rId5"/>
    <sheet name="（2）ア_市町村別宿泊客延べ数" sheetId="6" r:id="rId6"/>
    <sheet name="（2）イ_市町村別月別宿泊客延べ数" sheetId="7" r:id="rId7"/>
    <sheet name="（3）ア_国籍別外国人宿泊客延べ数" sheetId="8" r:id="rId8"/>
    <sheet name="（3）イ_月別外国人宿泊客延べ数" sheetId="9" r:id="rId9"/>
    <sheet name="（3）ウ_国籍別外国人宿泊客延べ数" sheetId="10" r:id="rId10"/>
  </sheets>
  <definedNames>
    <definedName name="_xlnm._FilterDatabase" localSheetId="2" hidden="1">'（1）ウ_観光地点別'!$A$5:$S$446</definedName>
    <definedName name="_xlnm._FilterDatabase" localSheetId="3" hidden="1">'（1）エ_月別観光地点別'!$A$5:$X$442</definedName>
    <definedName name="_xlnm.Print_Area" localSheetId="0">'(1)ア_市町村別'!$A$1:$D$28</definedName>
    <definedName name="_xlnm.Print_Area" localSheetId="1">'(1)イ_月別'!$A$1:$P$26</definedName>
    <definedName name="_xlnm.Print_Area" localSheetId="2">'（1）ウ_観光地点別'!$A$1:$J$442</definedName>
    <definedName name="_xlnm.Print_Area" localSheetId="3">'（1）エ_月別観光地点別'!$A$1:$T$442</definedName>
    <definedName name="_xlnm.Print_Area" localSheetId="4">'(1)オ_行動目的別'!$A$1:$I$53</definedName>
    <definedName name="_xlnm.Print_Area" localSheetId="5">'（2）ア_市町村別宿泊客延べ数'!$A$1:$D$25</definedName>
    <definedName name="_xlnm.Print_Area" localSheetId="6">'（2）イ_市町村別月別宿泊客延べ数'!$A$1:$P$26</definedName>
    <definedName name="_xlnm.Print_Area" localSheetId="7">'（3）ア_国籍別外国人宿泊客延べ数'!$A$1:$AB$26</definedName>
    <definedName name="_xlnm.Print_Area" localSheetId="8">'（3）イ_月別外国人宿泊客延べ数'!$A$1:$P$26</definedName>
    <definedName name="_xlnm.Print_Area" localSheetId="9">'（3）ウ_国籍別外国人宿泊客延べ数'!$A$1:$P$30</definedName>
    <definedName name="_xlnm.Print_Titles" localSheetId="2">'（1）ウ_観光地点別'!$1:$5</definedName>
    <definedName name="_xlnm.Print_Titles" localSheetId="3">'（1）エ_月別観光地点別'!$1:$5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G442" i="3"/>
  <c r="H80" i="3"/>
  <c r="H71" i="3"/>
  <c r="H50" i="3"/>
  <c r="H147" i="3"/>
  <c r="R441" i="4" l="1"/>
  <c r="Q441" i="4"/>
  <c r="P441" i="4"/>
  <c r="O441" i="4"/>
  <c r="N441" i="4"/>
  <c r="M441" i="4"/>
  <c r="L441" i="4"/>
  <c r="K441" i="4"/>
  <c r="J441" i="4"/>
  <c r="I441" i="4"/>
  <c r="H441" i="4"/>
  <c r="G441" i="4"/>
  <c r="S440" i="4"/>
  <c r="L440" i="3" s="1"/>
  <c r="S439" i="4"/>
  <c r="L439" i="3" s="1"/>
  <c r="S438" i="4"/>
  <c r="L438" i="3" s="1"/>
  <c r="S437" i="4"/>
  <c r="L437" i="3" s="1"/>
  <c r="S436" i="4"/>
  <c r="L436" i="3" s="1"/>
  <c r="S435" i="4"/>
  <c r="L435" i="3" s="1"/>
  <c r="S434" i="4"/>
  <c r="L434" i="3" s="1"/>
  <c r="S433" i="4"/>
  <c r="L433" i="3" s="1"/>
  <c r="S432" i="4"/>
  <c r="L432" i="3" s="1"/>
  <c r="S431" i="4"/>
  <c r="L431" i="3" s="1"/>
  <c r="S430" i="4"/>
  <c r="L430" i="3" s="1"/>
  <c r="S429" i="4"/>
  <c r="L429" i="3" s="1"/>
  <c r="S428" i="4"/>
  <c r="L428" i="3" s="1"/>
  <c r="R427" i="4"/>
  <c r="Q427" i="4"/>
  <c r="P427" i="4"/>
  <c r="O427" i="4"/>
  <c r="N427" i="4"/>
  <c r="M427" i="4"/>
  <c r="L427" i="4"/>
  <c r="K427" i="4"/>
  <c r="J427" i="4"/>
  <c r="I427" i="4"/>
  <c r="H427" i="4"/>
  <c r="G427" i="4"/>
  <c r="S426" i="4"/>
  <c r="L426" i="3" s="1"/>
  <c r="R425" i="4"/>
  <c r="Q425" i="4"/>
  <c r="P425" i="4"/>
  <c r="O425" i="4"/>
  <c r="N425" i="4"/>
  <c r="M425" i="4"/>
  <c r="L425" i="4"/>
  <c r="K425" i="4"/>
  <c r="J425" i="4"/>
  <c r="I425" i="4"/>
  <c r="H425" i="4"/>
  <c r="G425" i="4"/>
  <c r="S424" i="4"/>
  <c r="L424" i="3" s="1"/>
  <c r="S423" i="4"/>
  <c r="L423" i="3" s="1"/>
  <c r="S422" i="4"/>
  <c r="L422" i="3" s="1"/>
  <c r="S421" i="4"/>
  <c r="L421" i="3" s="1"/>
  <c r="S420" i="4"/>
  <c r="L420" i="3" s="1"/>
  <c r="S419" i="4"/>
  <c r="L419" i="3" s="1"/>
  <c r="S418" i="4"/>
  <c r="L418" i="3" s="1"/>
  <c r="R417" i="4"/>
  <c r="Q417" i="4"/>
  <c r="P417" i="4"/>
  <c r="O417" i="4"/>
  <c r="N417" i="4"/>
  <c r="M417" i="4"/>
  <c r="L417" i="4"/>
  <c r="K417" i="4"/>
  <c r="J417" i="4"/>
  <c r="I417" i="4"/>
  <c r="H417" i="4"/>
  <c r="G417" i="4"/>
  <c r="S416" i="4"/>
  <c r="L416" i="3" s="1"/>
  <c r="S415" i="4"/>
  <c r="L415" i="3" s="1"/>
  <c r="S414" i="4"/>
  <c r="L414" i="3" s="1"/>
  <c r="S413" i="4"/>
  <c r="L413" i="3" s="1"/>
  <c r="S412" i="4"/>
  <c r="L412" i="3" s="1"/>
  <c r="R411" i="4"/>
  <c r="Q411" i="4"/>
  <c r="P411" i="4"/>
  <c r="O411" i="4"/>
  <c r="N411" i="4"/>
  <c r="M411" i="4"/>
  <c r="L411" i="4"/>
  <c r="K411" i="4"/>
  <c r="J411" i="4"/>
  <c r="I411" i="4"/>
  <c r="H411" i="4"/>
  <c r="G411" i="4"/>
  <c r="S410" i="4"/>
  <c r="L410" i="3" s="1"/>
  <c r="S409" i="4"/>
  <c r="L409" i="3" s="1"/>
  <c r="S408" i="4"/>
  <c r="L408" i="3" s="1"/>
  <c r="S407" i="4"/>
  <c r="L407" i="3" s="1"/>
  <c r="S406" i="4"/>
  <c r="L406" i="3" s="1"/>
  <c r="S405" i="4"/>
  <c r="L405" i="3" s="1"/>
  <c r="S404" i="4"/>
  <c r="L404" i="3" s="1"/>
  <c r="S403" i="4"/>
  <c r="L403" i="3" s="1"/>
  <c r="R402" i="4"/>
  <c r="Q402" i="4"/>
  <c r="P402" i="4"/>
  <c r="O402" i="4"/>
  <c r="N402" i="4"/>
  <c r="M402" i="4"/>
  <c r="L402" i="4"/>
  <c r="K402" i="4"/>
  <c r="J402" i="4"/>
  <c r="I402" i="4"/>
  <c r="H402" i="4"/>
  <c r="G402" i="4"/>
  <c r="S401" i="4"/>
  <c r="L401" i="3" s="1"/>
  <c r="S400" i="4"/>
  <c r="L400" i="3" s="1"/>
  <c r="S399" i="4"/>
  <c r="L399" i="3" s="1"/>
  <c r="S398" i="4"/>
  <c r="L398" i="3" s="1"/>
  <c r="S397" i="4"/>
  <c r="L397" i="3" s="1"/>
  <c r="S396" i="4"/>
  <c r="L396" i="3" s="1"/>
  <c r="S395" i="4"/>
  <c r="L395" i="3" s="1"/>
  <c r="S394" i="4"/>
  <c r="L394" i="3" s="1"/>
  <c r="S393" i="4"/>
  <c r="L393" i="3" s="1"/>
  <c r="S392" i="4"/>
  <c r="L392" i="3" s="1"/>
  <c r="S391" i="4"/>
  <c r="L391" i="3" s="1"/>
  <c r="S390" i="4"/>
  <c r="L390" i="3" s="1"/>
  <c r="S389" i="4"/>
  <c r="L389" i="3" s="1"/>
  <c r="S388" i="4"/>
  <c r="L388" i="3" s="1"/>
  <c r="S387" i="4"/>
  <c r="L387" i="3" s="1"/>
  <c r="S386" i="4"/>
  <c r="L386" i="3" s="1"/>
  <c r="S385" i="4"/>
  <c r="L385" i="3" s="1"/>
  <c r="S384" i="4"/>
  <c r="L384" i="3" s="1"/>
  <c r="S383" i="4"/>
  <c r="L383" i="3" s="1"/>
  <c r="R382" i="4"/>
  <c r="Q382" i="4"/>
  <c r="P382" i="4"/>
  <c r="O382" i="4"/>
  <c r="N382" i="4"/>
  <c r="M382" i="4"/>
  <c r="L382" i="4"/>
  <c r="K382" i="4"/>
  <c r="J382" i="4"/>
  <c r="I382" i="4"/>
  <c r="H382" i="4"/>
  <c r="G382" i="4"/>
  <c r="S381" i="4"/>
  <c r="L381" i="3" s="1"/>
  <c r="S380" i="4"/>
  <c r="L380" i="3" s="1"/>
  <c r="S379" i="4"/>
  <c r="L379" i="3" s="1"/>
  <c r="S378" i="4"/>
  <c r="L378" i="3" s="1"/>
  <c r="S377" i="4"/>
  <c r="L377" i="3" s="1"/>
  <c r="S376" i="4"/>
  <c r="L376" i="3" s="1"/>
  <c r="S375" i="4"/>
  <c r="L375" i="3" s="1"/>
  <c r="S374" i="4"/>
  <c r="L374" i="3" s="1"/>
  <c r="S373" i="4"/>
  <c r="L373" i="3" s="1"/>
  <c r="S372" i="4"/>
  <c r="L372" i="3" s="1"/>
  <c r="S371" i="4"/>
  <c r="L371" i="3" s="1"/>
  <c r="S370" i="4"/>
  <c r="L370" i="3" s="1"/>
  <c r="S369" i="4"/>
  <c r="L369" i="3" s="1"/>
  <c r="S368" i="4"/>
  <c r="L368" i="3" s="1"/>
  <c r="S367" i="4"/>
  <c r="L367" i="3" s="1"/>
  <c r="S366" i="4"/>
  <c r="L366" i="3" s="1"/>
  <c r="S365" i="4"/>
  <c r="L365" i="3" s="1"/>
  <c r="S364" i="4"/>
  <c r="L364" i="3" s="1"/>
  <c r="S363" i="4"/>
  <c r="L363" i="3" s="1"/>
  <c r="S362" i="4"/>
  <c r="L362" i="3" s="1"/>
  <c r="S361" i="4"/>
  <c r="L361" i="3" s="1"/>
  <c r="S360" i="4"/>
  <c r="L360" i="3" s="1"/>
  <c r="S359" i="4"/>
  <c r="L359" i="3" s="1"/>
  <c r="S358" i="4"/>
  <c r="L358" i="3" s="1"/>
  <c r="S357" i="4"/>
  <c r="L357" i="3" s="1"/>
  <c r="S356" i="4"/>
  <c r="L356" i="3" s="1"/>
  <c r="R355" i="4"/>
  <c r="Q355" i="4"/>
  <c r="P355" i="4"/>
  <c r="O355" i="4"/>
  <c r="N355" i="4"/>
  <c r="M355" i="4"/>
  <c r="L355" i="4"/>
  <c r="K355" i="4"/>
  <c r="J355" i="4"/>
  <c r="I355" i="4"/>
  <c r="H355" i="4"/>
  <c r="G355" i="4"/>
  <c r="S354" i="4"/>
  <c r="L354" i="3" s="1"/>
  <c r="S353" i="4"/>
  <c r="L353" i="3" s="1"/>
  <c r="S352" i="4"/>
  <c r="L352" i="3" s="1"/>
  <c r="S351" i="4"/>
  <c r="L351" i="3" s="1"/>
  <c r="S350" i="4"/>
  <c r="L350" i="3" s="1"/>
  <c r="S349" i="4"/>
  <c r="L349" i="3" s="1"/>
  <c r="S348" i="4"/>
  <c r="L348" i="3" s="1"/>
  <c r="S347" i="4"/>
  <c r="L347" i="3" s="1"/>
  <c r="S346" i="4"/>
  <c r="L346" i="3" s="1"/>
  <c r="S345" i="4"/>
  <c r="L345" i="3" s="1"/>
  <c r="S344" i="4"/>
  <c r="L344" i="3" s="1"/>
  <c r="S343" i="4"/>
  <c r="L343" i="3" s="1"/>
  <c r="S342" i="4"/>
  <c r="L342" i="3" s="1"/>
  <c r="S341" i="4"/>
  <c r="L341" i="3" s="1"/>
  <c r="S340" i="4"/>
  <c r="L340" i="3" s="1"/>
  <c r="R339" i="4"/>
  <c r="Q339" i="4"/>
  <c r="P339" i="4"/>
  <c r="O339" i="4"/>
  <c r="N339" i="4"/>
  <c r="M339" i="4"/>
  <c r="L339" i="4"/>
  <c r="K339" i="4"/>
  <c r="J339" i="4"/>
  <c r="I339" i="4"/>
  <c r="H339" i="4"/>
  <c r="G339" i="4"/>
  <c r="S338" i="4"/>
  <c r="L338" i="3" s="1"/>
  <c r="S337" i="4"/>
  <c r="L337" i="3" s="1"/>
  <c r="S336" i="4"/>
  <c r="L336" i="3" s="1"/>
  <c r="S335" i="4"/>
  <c r="L335" i="3" s="1"/>
  <c r="S334" i="4"/>
  <c r="L334" i="3" s="1"/>
  <c r="S333" i="4"/>
  <c r="L333" i="3" s="1"/>
  <c r="S332" i="4"/>
  <c r="L332" i="3" s="1"/>
  <c r="S331" i="4"/>
  <c r="L331" i="3" s="1"/>
  <c r="S330" i="4"/>
  <c r="L330" i="3" s="1"/>
  <c r="S329" i="4"/>
  <c r="L329" i="3" s="1"/>
  <c r="S328" i="4"/>
  <c r="L328" i="3" s="1"/>
  <c r="S327" i="4"/>
  <c r="L327" i="3" s="1"/>
  <c r="S326" i="4"/>
  <c r="L326" i="3" s="1"/>
  <c r="S325" i="4"/>
  <c r="L325" i="3" s="1"/>
  <c r="S324" i="4"/>
  <c r="L324" i="3" s="1"/>
  <c r="S323" i="4"/>
  <c r="L323" i="3" s="1"/>
  <c r="S322" i="4"/>
  <c r="L322" i="3" s="1"/>
  <c r="S321" i="4"/>
  <c r="L321" i="3" s="1"/>
  <c r="S320" i="4"/>
  <c r="L320" i="3" s="1"/>
  <c r="S319" i="4"/>
  <c r="L319" i="3" s="1"/>
  <c r="S318" i="4"/>
  <c r="L318" i="3" s="1"/>
  <c r="S317" i="4"/>
  <c r="L317" i="3" s="1"/>
  <c r="S316" i="4"/>
  <c r="L316" i="3" s="1"/>
  <c r="S315" i="4"/>
  <c r="L315" i="3" s="1"/>
  <c r="S314" i="4"/>
  <c r="L314" i="3" s="1"/>
  <c r="S313" i="4"/>
  <c r="L313" i="3" s="1"/>
  <c r="S312" i="4"/>
  <c r="L312" i="3" s="1"/>
  <c r="S311" i="4"/>
  <c r="L311" i="3" s="1"/>
  <c r="S310" i="4"/>
  <c r="L310" i="3" s="1"/>
  <c r="S309" i="4"/>
  <c r="L309" i="3" s="1"/>
  <c r="S308" i="4"/>
  <c r="L308" i="3" s="1"/>
  <c r="S307" i="4"/>
  <c r="L307" i="3" s="1"/>
  <c r="S306" i="4"/>
  <c r="L306" i="3" s="1"/>
  <c r="S305" i="4"/>
  <c r="L305" i="3" s="1"/>
  <c r="S304" i="4"/>
  <c r="L304" i="3" s="1"/>
  <c r="S303" i="4"/>
  <c r="L303" i="3" s="1"/>
  <c r="S302" i="4"/>
  <c r="L302" i="3" s="1"/>
  <c r="R301" i="4"/>
  <c r="Q301" i="4"/>
  <c r="P301" i="4"/>
  <c r="O301" i="4"/>
  <c r="N301" i="4"/>
  <c r="M301" i="4"/>
  <c r="L301" i="4"/>
  <c r="K301" i="4"/>
  <c r="J301" i="4"/>
  <c r="I301" i="4"/>
  <c r="H301" i="4"/>
  <c r="G301" i="4"/>
  <c r="S300" i="4"/>
  <c r="L300" i="3" s="1"/>
  <c r="S299" i="4"/>
  <c r="L299" i="3" s="1"/>
  <c r="S298" i="4"/>
  <c r="L298" i="3" s="1"/>
  <c r="S297" i="4"/>
  <c r="L297" i="3" s="1"/>
  <c r="S296" i="4"/>
  <c r="L296" i="3" s="1"/>
  <c r="S295" i="4"/>
  <c r="L295" i="3" s="1"/>
  <c r="S294" i="4"/>
  <c r="L294" i="3" s="1"/>
  <c r="S293" i="4"/>
  <c r="L293" i="3" s="1"/>
  <c r="S292" i="4"/>
  <c r="L292" i="3" s="1"/>
  <c r="S291" i="4"/>
  <c r="L291" i="3" s="1"/>
  <c r="S290" i="4"/>
  <c r="L290" i="3" s="1"/>
  <c r="S289" i="4"/>
  <c r="L289" i="3" s="1"/>
  <c r="S288" i="4"/>
  <c r="L288" i="3" s="1"/>
  <c r="R287" i="4"/>
  <c r="Q287" i="4"/>
  <c r="P287" i="4"/>
  <c r="O287" i="4"/>
  <c r="N287" i="4"/>
  <c r="M287" i="4"/>
  <c r="L287" i="4"/>
  <c r="K287" i="4"/>
  <c r="J287" i="4"/>
  <c r="I287" i="4"/>
  <c r="H287" i="4"/>
  <c r="G287" i="4"/>
  <c r="S286" i="4"/>
  <c r="L286" i="3" s="1"/>
  <c r="S285" i="4"/>
  <c r="L285" i="3" s="1"/>
  <c r="S284" i="4"/>
  <c r="L284" i="3" s="1"/>
  <c r="S283" i="4"/>
  <c r="L283" i="3" s="1"/>
  <c r="S282" i="4"/>
  <c r="L282" i="3" s="1"/>
  <c r="S281" i="4"/>
  <c r="L281" i="3" s="1"/>
  <c r="S280" i="4"/>
  <c r="L280" i="3" s="1"/>
  <c r="R279" i="4"/>
  <c r="Q279" i="4"/>
  <c r="P279" i="4"/>
  <c r="O279" i="4"/>
  <c r="N279" i="4"/>
  <c r="M279" i="4"/>
  <c r="L279" i="4"/>
  <c r="K279" i="4"/>
  <c r="J279" i="4"/>
  <c r="I279" i="4"/>
  <c r="H279" i="4"/>
  <c r="G279" i="4"/>
  <c r="S278" i="4"/>
  <c r="L278" i="3" s="1"/>
  <c r="S277" i="4"/>
  <c r="L277" i="3" s="1"/>
  <c r="S276" i="4"/>
  <c r="L276" i="3" s="1"/>
  <c r="S275" i="4"/>
  <c r="L275" i="3" s="1"/>
  <c r="R274" i="4"/>
  <c r="Q274" i="4"/>
  <c r="P274" i="4"/>
  <c r="O274" i="4"/>
  <c r="N274" i="4"/>
  <c r="M274" i="4"/>
  <c r="L274" i="4"/>
  <c r="K274" i="4"/>
  <c r="J274" i="4"/>
  <c r="I274" i="4"/>
  <c r="H274" i="4"/>
  <c r="G274" i="4"/>
  <c r="S273" i="4"/>
  <c r="L273" i="3" s="1"/>
  <c r="S272" i="4"/>
  <c r="L272" i="3" s="1"/>
  <c r="S271" i="4"/>
  <c r="L271" i="3" s="1"/>
  <c r="S270" i="4"/>
  <c r="L270" i="3" s="1"/>
  <c r="S269" i="4"/>
  <c r="L269" i="3" s="1"/>
  <c r="S268" i="4"/>
  <c r="L268" i="3" s="1"/>
  <c r="S267" i="4"/>
  <c r="L267" i="3" s="1"/>
  <c r="S266" i="4"/>
  <c r="L266" i="3" s="1"/>
  <c r="S265" i="4"/>
  <c r="L265" i="3" s="1"/>
  <c r="S264" i="4"/>
  <c r="L264" i="3" s="1"/>
  <c r="S263" i="4"/>
  <c r="L263" i="3" s="1"/>
  <c r="S262" i="4"/>
  <c r="L262" i="3" s="1"/>
  <c r="S261" i="4"/>
  <c r="L261" i="3" s="1"/>
  <c r="S260" i="4"/>
  <c r="L260" i="3" s="1"/>
  <c r="S259" i="4"/>
  <c r="L259" i="3" s="1"/>
  <c r="S258" i="4"/>
  <c r="L258" i="3" s="1"/>
  <c r="S257" i="4"/>
  <c r="L257" i="3" s="1"/>
  <c r="S256" i="4"/>
  <c r="L256" i="3" s="1"/>
  <c r="S255" i="4"/>
  <c r="L255" i="3" s="1"/>
  <c r="S254" i="4"/>
  <c r="L254" i="3" s="1"/>
  <c r="S253" i="4"/>
  <c r="L253" i="3" s="1"/>
  <c r="S252" i="4"/>
  <c r="L252" i="3" s="1"/>
  <c r="S251" i="4"/>
  <c r="L251" i="3" s="1"/>
  <c r="S250" i="4"/>
  <c r="L250" i="3" s="1"/>
  <c r="S249" i="4"/>
  <c r="L249" i="3" s="1"/>
  <c r="S248" i="4"/>
  <c r="L248" i="3" s="1"/>
  <c r="S247" i="4"/>
  <c r="L247" i="3" s="1"/>
  <c r="S246" i="4"/>
  <c r="L246" i="3" s="1"/>
  <c r="S245" i="4"/>
  <c r="L245" i="3" s="1"/>
  <c r="S49" i="4"/>
  <c r="L49" i="3" s="1"/>
  <c r="S228" i="4"/>
  <c r="L228" i="3" s="1"/>
  <c r="S227" i="4"/>
  <c r="L227" i="3" s="1"/>
  <c r="R244" i="4"/>
  <c r="Q244" i="4"/>
  <c r="P244" i="4"/>
  <c r="O244" i="4"/>
  <c r="N244" i="4"/>
  <c r="M244" i="4"/>
  <c r="L244" i="4"/>
  <c r="K244" i="4"/>
  <c r="J244" i="4"/>
  <c r="I244" i="4"/>
  <c r="H244" i="4"/>
  <c r="G244" i="4"/>
  <c r="S243" i="4"/>
  <c r="L243" i="3" s="1"/>
  <c r="S242" i="4"/>
  <c r="L242" i="3" s="1"/>
  <c r="S241" i="4"/>
  <c r="L241" i="3" s="1"/>
  <c r="S240" i="4"/>
  <c r="L240" i="3" s="1"/>
  <c r="S239" i="4"/>
  <c r="L239" i="3" s="1"/>
  <c r="S238" i="4"/>
  <c r="L238" i="3" s="1"/>
  <c r="S237" i="4"/>
  <c r="L237" i="3" s="1"/>
  <c r="S236" i="4"/>
  <c r="L236" i="3" s="1"/>
  <c r="S235" i="4"/>
  <c r="L235" i="3" s="1"/>
  <c r="S234" i="4"/>
  <c r="L234" i="3" s="1"/>
  <c r="S233" i="4"/>
  <c r="L233" i="3" s="1"/>
  <c r="S232" i="4"/>
  <c r="L232" i="3" s="1"/>
  <c r="S231" i="4"/>
  <c r="L231" i="3" s="1"/>
  <c r="S230" i="4"/>
  <c r="L230" i="3" s="1"/>
  <c r="S229" i="4"/>
  <c r="L229" i="3" s="1"/>
  <c r="S226" i="4"/>
  <c r="L226" i="3" s="1"/>
  <c r="S225" i="4"/>
  <c r="L225" i="3" s="1"/>
  <c r="S224" i="4"/>
  <c r="L224" i="3" s="1"/>
  <c r="S223" i="4"/>
  <c r="L223" i="3" s="1"/>
  <c r="S222" i="4"/>
  <c r="L222" i="3" s="1"/>
  <c r="S221" i="4"/>
  <c r="L221" i="3" s="1"/>
  <c r="S220" i="4"/>
  <c r="L220" i="3" s="1"/>
  <c r="S219" i="4"/>
  <c r="L219" i="3" s="1"/>
  <c r="S218" i="4"/>
  <c r="L218" i="3" s="1"/>
  <c r="S217" i="4"/>
  <c r="L217" i="3" s="1"/>
  <c r="S216" i="4"/>
  <c r="L216" i="3" s="1"/>
  <c r="S215" i="4"/>
  <c r="L215" i="3" s="1"/>
  <c r="S214" i="4"/>
  <c r="L214" i="3" s="1"/>
  <c r="S213" i="4"/>
  <c r="L213" i="3" s="1"/>
  <c r="S212" i="4"/>
  <c r="L212" i="3" s="1"/>
  <c r="S211" i="4"/>
  <c r="L211" i="3" s="1"/>
  <c r="S210" i="4"/>
  <c r="L210" i="3" s="1"/>
  <c r="S209" i="4"/>
  <c r="L209" i="3" s="1"/>
  <c r="S208" i="4"/>
  <c r="L208" i="3" s="1"/>
  <c r="S207" i="4"/>
  <c r="L207" i="3" s="1"/>
  <c r="S206" i="4"/>
  <c r="L206" i="3" s="1"/>
  <c r="S205" i="4"/>
  <c r="L205" i="3" s="1"/>
  <c r="S204" i="4"/>
  <c r="L204" i="3" s="1"/>
  <c r="S203" i="4"/>
  <c r="L203" i="3" s="1"/>
  <c r="S202" i="4"/>
  <c r="L202" i="3" s="1"/>
  <c r="S201" i="4"/>
  <c r="L201" i="3" s="1"/>
  <c r="S200" i="4"/>
  <c r="L200" i="3" s="1"/>
  <c r="S199" i="4"/>
  <c r="L199" i="3" s="1"/>
  <c r="S198" i="4"/>
  <c r="L198" i="3" s="1"/>
  <c r="S197" i="4"/>
  <c r="L197" i="3" s="1"/>
  <c r="S196" i="4"/>
  <c r="L196" i="3" s="1"/>
  <c r="S195" i="4"/>
  <c r="L195" i="3" s="1"/>
  <c r="S194" i="4"/>
  <c r="L194" i="3" s="1"/>
  <c r="S193" i="4"/>
  <c r="L193" i="3" s="1"/>
  <c r="S192" i="4"/>
  <c r="L192" i="3" s="1"/>
  <c r="S191" i="4"/>
  <c r="L191" i="3" s="1"/>
  <c r="S190" i="4"/>
  <c r="L190" i="3" s="1"/>
  <c r="S189" i="4"/>
  <c r="L189" i="3" s="1"/>
  <c r="S188" i="4"/>
  <c r="L188" i="3" s="1"/>
  <c r="S187" i="4"/>
  <c r="L187" i="3" s="1"/>
  <c r="S186" i="4"/>
  <c r="L186" i="3" s="1"/>
  <c r="S185" i="4"/>
  <c r="L185" i="3" s="1"/>
  <c r="S184" i="4"/>
  <c r="L184" i="3" s="1"/>
  <c r="R183" i="4"/>
  <c r="Q183" i="4"/>
  <c r="P183" i="4"/>
  <c r="O183" i="4"/>
  <c r="N183" i="4"/>
  <c r="M183" i="4"/>
  <c r="L183" i="4"/>
  <c r="K183" i="4"/>
  <c r="J183" i="4"/>
  <c r="I183" i="4"/>
  <c r="H183" i="4"/>
  <c r="G183" i="4"/>
  <c r="S182" i="4"/>
  <c r="L182" i="3" s="1"/>
  <c r="S181" i="4"/>
  <c r="L181" i="3" s="1"/>
  <c r="S180" i="4"/>
  <c r="L180" i="3" s="1"/>
  <c r="S179" i="4"/>
  <c r="L179" i="3" s="1"/>
  <c r="S178" i="4"/>
  <c r="L178" i="3" s="1"/>
  <c r="S177" i="4"/>
  <c r="L177" i="3" s="1"/>
  <c r="S176" i="4"/>
  <c r="L176" i="3" s="1"/>
  <c r="S175" i="4"/>
  <c r="L175" i="3" s="1"/>
  <c r="S174" i="4"/>
  <c r="L174" i="3" s="1"/>
  <c r="S173" i="4"/>
  <c r="L173" i="3" s="1"/>
  <c r="S172" i="4"/>
  <c r="L172" i="3" s="1"/>
  <c r="S171" i="4"/>
  <c r="L171" i="3" s="1"/>
  <c r="S170" i="4"/>
  <c r="L170" i="3" s="1"/>
  <c r="S169" i="4"/>
  <c r="L169" i="3" s="1"/>
  <c r="S168" i="4"/>
  <c r="L168" i="3" s="1"/>
  <c r="S167" i="4"/>
  <c r="L167" i="3" s="1"/>
  <c r="S166" i="4"/>
  <c r="L166" i="3" s="1"/>
  <c r="S165" i="4"/>
  <c r="L165" i="3" s="1"/>
  <c r="R164" i="4"/>
  <c r="Q164" i="4"/>
  <c r="P164" i="4"/>
  <c r="O164" i="4"/>
  <c r="N164" i="4"/>
  <c r="M164" i="4"/>
  <c r="L164" i="4"/>
  <c r="K164" i="4"/>
  <c r="J164" i="4"/>
  <c r="I164" i="4"/>
  <c r="H164" i="4"/>
  <c r="G164" i="4"/>
  <c r="S163" i="4"/>
  <c r="L163" i="3" s="1"/>
  <c r="S162" i="4"/>
  <c r="L162" i="3" s="1"/>
  <c r="S161" i="4"/>
  <c r="L161" i="3" s="1"/>
  <c r="S160" i="4"/>
  <c r="L160" i="3" s="1"/>
  <c r="S159" i="4"/>
  <c r="L159" i="3" s="1"/>
  <c r="S158" i="4"/>
  <c r="L158" i="3" s="1"/>
  <c r="S157" i="4"/>
  <c r="L157" i="3" s="1"/>
  <c r="S156" i="4"/>
  <c r="L156" i="3" s="1"/>
  <c r="S155" i="4"/>
  <c r="L155" i="3" s="1"/>
  <c r="S154" i="4"/>
  <c r="L154" i="3" s="1"/>
  <c r="S153" i="4"/>
  <c r="L153" i="3" s="1"/>
  <c r="S152" i="4"/>
  <c r="L152" i="3" s="1"/>
  <c r="S151" i="4"/>
  <c r="L151" i="3" s="1"/>
  <c r="S150" i="4"/>
  <c r="L150" i="3" s="1"/>
  <c r="S149" i="4"/>
  <c r="L149" i="3" s="1"/>
  <c r="S148" i="4"/>
  <c r="L148" i="3" s="1"/>
  <c r="R147" i="4"/>
  <c r="Q147" i="4"/>
  <c r="P147" i="4"/>
  <c r="O147" i="4"/>
  <c r="N147" i="4"/>
  <c r="M147" i="4"/>
  <c r="L147" i="4"/>
  <c r="K147" i="4"/>
  <c r="J147" i="4"/>
  <c r="I147" i="4"/>
  <c r="H147" i="4"/>
  <c r="G147" i="4"/>
  <c r="S146" i="4"/>
  <c r="L146" i="3" s="1"/>
  <c r="S145" i="4"/>
  <c r="L145" i="3" s="1"/>
  <c r="S144" i="4"/>
  <c r="L144" i="3" s="1"/>
  <c r="S143" i="4"/>
  <c r="L143" i="3" s="1"/>
  <c r="S142" i="4"/>
  <c r="L142" i="3" s="1"/>
  <c r="S141" i="4"/>
  <c r="L141" i="3" s="1"/>
  <c r="S140" i="4"/>
  <c r="L140" i="3" s="1"/>
  <c r="S139" i="4"/>
  <c r="L139" i="3" s="1"/>
  <c r="S138" i="4"/>
  <c r="L138" i="3" s="1"/>
  <c r="S137" i="4"/>
  <c r="L137" i="3" s="1"/>
  <c r="S136" i="4"/>
  <c r="L136" i="3" s="1"/>
  <c r="S135" i="4"/>
  <c r="L135" i="3" s="1"/>
  <c r="S134" i="4"/>
  <c r="L134" i="3" s="1"/>
  <c r="S133" i="4"/>
  <c r="L133" i="3" s="1"/>
  <c r="S132" i="4"/>
  <c r="L132" i="3" s="1"/>
  <c r="S131" i="4"/>
  <c r="L131" i="3" s="1"/>
  <c r="S130" i="4"/>
  <c r="L130" i="3" s="1"/>
  <c r="S129" i="4"/>
  <c r="L129" i="3" s="1"/>
  <c r="S128" i="4"/>
  <c r="L128" i="3" s="1"/>
  <c r="S127" i="4"/>
  <c r="L127" i="3" s="1"/>
  <c r="S126" i="4"/>
  <c r="L126" i="3" s="1"/>
  <c r="S125" i="4"/>
  <c r="L125" i="3" s="1"/>
  <c r="S124" i="4"/>
  <c r="L124" i="3" s="1"/>
  <c r="S123" i="4"/>
  <c r="L123" i="3" s="1"/>
  <c r="S122" i="4"/>
  <c r="L122" i="3" s="1"/>
  <c r="S121" i="4"/>
  <c r="L121" i="3" s="1"/>
  <c r="S120" i="4"/>
  <c r="L120" i="3" s="1"/>
  <c r="S119" i="4"/>
  <c r="L119" i="3" s="1"/>
  <c r="S118" i="4"/>
  <c r="L118" i="3" s="1"/>
  <c r="S117" i="4"/>
  <c r="L117" i="3" s="1"/>
  <c r="S116" i="4"/>
  <c r="L116" i="3" s="1"/>
  <c r="S115" i="4"/>
  <c r="L115" i="3" s="1"/>
  <c r="S114" i="4"/>
  <c r="L114" i="3" s="1"/>
  <c r="S113" i="4"/>
  <c r="L113" i="3" s="1"/>
  <c r="R112" i="4"/>
  <c r="Q112" i="4"/>
  <c r="P112" i="4"/>
  <c r="O112" i="4"/>
  <c r="N112" i="4"/>
  <c r="M112" i="4"/>
  <c r="L112" i="4"/>
  <c r="K112" i="4"/>
  <c r="J112" i="4"/>
  <c r="I112" i="4"/>
  <c r="H112" i="4"/>
  <c r="G112" i="4"/>
  <c r="S111" i="4"/>
  <c r="L111" i="3" s="1"/>
  <c r="S110" i="4"/>
  <c r="L110" i="3" s="1"/>
  <c r="S109" i="4"/>
  <c r="L109" i="3" s="1"/>
  <c r="S108" i="4"/>
  <c r="L108" i="3" s="1"/>
  <c r="S107" i="4"/>
  <c r="L107" i="3" s="1"/>
  <c r="S106" i="4"/>
  <c r="L106" i="3" s="1"/>
  <c r="S105" i="4"/>
  <c r="L105" i="3" s="1"/>
  <c r="S104" i="4"/>
  <c r="L104" i="3" s="1"/>
  <c r="S103" i="4"/>
  <c r="L103" i="3" s="1"/>
  <c r="S102" i="4"/>
  <c r="L102" i="3" s="1"/>
  <c r="S101" i="4"/>
  <c r="L101" i="3" s="1"/>
  <c r="S100" i="4"/>
  <c r="L100" i="3" s="1"/>
  <c r="S99" i="4"/>
  <c r="L99" i="3" s="1"/>
  <c r="S98" i="4"/>
  <c r="L98" i="3" s="1"/>
  <c r="S97" i="4"/>
  <c r="L97" i="3" s="1"/>
  <c r="S96" i="4"/>
  <c r="L96" i="3" s="1"/>
  <c r="S95" i="4"/>
  <c r="L95" i="3" s="1"/>
  <c r="S94" i="4"/>
  <c r="L94" i="3" s="1"/>
  <c r="S93" i="4"/>
  <c r="L93" i="3" s="1"/>
  <c r="S92" i="4"/>
  <c r="L92" i="3" s="1"/>
  <c r="S91" i="4"/>
  <c r="L91" i="3" s="1"/>
  <c r="S90" i="4"/>
  <c r="L90" i="3" s="1"/>
  <c r="S355" i="4" l="1"/>
  <c r="S183" i="4"/>
  <c r="S382" i="4"/>
  <c r="S402" i="4"/>
  <c r="S274" i="4"/>
  <c r="S411" i="4"/>
  <c r="S279" i="4"/>
  <c r="S112" i="4"/>
  <c r="S244" i="4"/>
  <c r="S427" i="4"/>
  <c r="S339" i="4"/>
  <c r="S147" i="4"/>
  <c r="S287" i="4"/>
  <c r="S164" i="4"/>
  <c r="S425" i="4"/>
  <c r="S301" i="4"/>
  <c r="S417" i="4"/>
  <c r="S441" i="4"/>
  <c r="S85" i="4"/>
  <c r="L85" i="3" s="1"/>
  <c r="S88" i="4"/>
  <c r="L88" i="3" s="1"/>
  <c r="S87" i="4"/>
  <c r="L87" i="3" s="1"/>
  <c r="S86" i="4"/>
  <c r="L86" i="3" s="1"/>
  <c r="H112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6" i="3"/>
  <c r="I424" i="3"/>
  <c r="I423" i="3"/>
  <c r="I422" i="3"/>
  <c r="I421" i="3"/>
  <c r="I420" i="3"/>
  <c r="I419" i="3"/>
  <c r="I418" i="3"/>
  <c r="I416" i="3"/>
  <c r="I415" i="3"/>
  <c r="I414" i="3"/>
  <c r="I413" i="3"/>
  <c r="I412" i="3"/>
  <c r="I410" i="3"/>
  <c r="I409" i="3"/>
  <c r="I408" i="3"/>
  <c r="I407" i="3"/>
  <c r="I406" i="3"/>
  <c r="I405" i="3"/>
  <c r="I404" i="3"/>
  <c r="I403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6" i="3"/>
  <c r="I285" i="3"/>
  <c r="I284" i="3"/>
  <c r="I283" i="3"/>
  <c r="I282" i="3"/>
  <c r="I281" i="3"/>
  <c r="I280" i="3"/>
  <c r="I278" i="3"/>
  <c r="I277" i="3"/>
  <c r="I276" i="3"/>
  <c r="I275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H441" i="3" l="1"/>
  <c r="G441" i="3"/>
  <c r="L441" i="3" s="1"/>
  <c r="H427" i="3"/>
  <c r="G427" i="3"/>
  <c r="L427" i="3" s="1"/>
  <c r="H425" i="3"/>
  <c r="G425" i="3"/>
  <c r="L425" i="3" s="1"/>
  <c r="H417" i="3"/>
  <c r="G417" i="3"/>
  <c r="L417" i="3" s="1"/>
  <c r="H411" i="3"/>
  <c r="G411" i="3"/>
  <c r="L411" i="3" s="1"/>
  <c r="H402" i="3"/>
  <c r="G402" i="3"/>
  <c r="L402" i="3" s="1"/>
  <c r="H382" i="3"/>
  <c r="G382" i="3"/>
  <c r="L382" i="3" s="1"/>
  <c r="H355" i="3"/>
  <c r="G355" i="3"/>
  <c r="L355" i="3" s="1"/>
  <c r="H339" i="3"/>
  <c r="G339" i="3"/>
  <c r="L339" i="3" s="1"/>
  <c r="H301" i="3"/>
  <c r="G301" i="3"/>
  <c r="L301" i="3" s="1"/>
  <c r="H287" i="3"/>
  <c r="G287" i="3"/>
  <c r="L287" i="3" s="1"/>
  <c r="H279" i="3"/>
  <c r="G279" i="3"/>
  <c r="L279" i="3" s="1"/>
  <c r="I441" i="3" l="1"/>
  <c r="I427" i="3"/>
  <c r="I425" i="3"/>
  <c r="I417" i="3"/>
  <c r="I411" i="3"/>
  <c r="I402" i="3"/>
  <c r="I382" i="3"/>
  <c r="I355" i="3"/>
  <c r="I339" i="3"/>
  <c r="I301" i="3"/>
  <c r="I287" i="3"/>
  <c r="I279" i="3"/>
  <c r="G164" i="3" l="1"/>
  <c r="L164" i="3" s="1"/>
  <c r="H164" i="3"/>
  <c r="G183" i="3"/>
  <c r="L183" i="3" s="1"/>
  <c r="H183" i="3"/>
  <c r="I183" i="3" l="1"/>
  <c r="I164" i="3"/>
  <c r="I88" i="3"/>
  <c r="I87" i="3"/>
  <c r="I86" i="3"/>
  <c r="I85" i="3"/>
  <c r="G89" i="3" l="1"/>
  <c r="H89" i="3"/>
  <c r="P54" i="3" l="1"/>
  <c r="Q54" i="3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3" i="5"/>
  <c r="G43" i="5"/>
  <c r="H41" i="5"/>
  <c r="G41" i="5"/>
  <c r="H40" i="5"/>
  <c r="G40" i="5"/>
  <c r="H39" i="5"/>
  <c r="G39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7" i="5"/>
  <c r="G27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J35" i="5"/>
  <c r="J36" i="5"/>
  <c r="J47" i="5"/>
  <c r="I35" i="5" l="1"/>
  <c r="I36" i="5"/>
  <c r="I47" i="5"/>
  <c r="D25" i="9" l="1"/>
  <c r="E25" i="9"/>
  <c r="F25" i="9"/>
  <c r="G25" i="9"/>
  <c r="H25" i="9"/>
  <c r="I25" i="9"/>
  <c r="J25" i="9"/>
  <c r="K25" i="9"/>
  <c r="L25" i="9"/>
  <c r="M25" i="9"/>
  <c r="N25" i="9"/>
  <c r="O25" i="9"/>
  <c r="G147" i="3" l="1"/>
  <c r="L147" i="3" s="1"/>
  <c r="P11" i="2" l="1"/>
  <c r="G89" i="4" l="1"/>
  <c r="H89" i="4"/>
  <c r="I89" i="4"/>
  <c r="J89" i="4"/>
  <c r="K89" i="4"/>
  <c r="L89" i="4"/>
  <c r="M89" i="4"/>
  <c r="N89" i="4"/>
  <c r="O89" i="4"/>
  <c r="P89" i="4"/>
  <c r="Q89" i="4"/>
  <c r="R89" i="4"/>
  <c r="I46" i="3"/>
  <c r="S74" i="4"/>
  <c r="L74" i="3" s="1"/>
  <c r="S46" i="4"/>
  <c r="L46" i="3" s="1"/>
  <c r="I74" i="3"/>
  <c r="G112" i="3" l="1"/>
  <c r="L112" i="3" s="1"/>
  <c r="H244" i="3"/>
  <c r="H274" i="3"/>
  <c r="H442" i="3" l="1"/>
  <c r="I47" i="3"/>
  <c r="I48" i="3"/>
  <c r="I75" i="3"/>
  <c r="I76" i="3"/>
  <c r="I77" i="3"/>
  <c r="I78" i="3"/>
  <c r="P23" i="7" l="1"/>
  <c r="P6" i="2" l="1"/>
  <c r="S78" i="4" l="1"/>
  <c r="L78" i="3" s="1"/>
  <c r="S47" i="4"/>
  <c r="L47" i="3" s="1"/>
  <c r="S48" i="4"/>
  <c r="L48" i="3" s="1"/>
  <c r="S75" i="4"/>
  <c r="L75" i="3" s="1"/>
  <c r="S76" i="4"/>
  <c r="L76" i="3" s="1"/>
  <c r="S77" i="4"/>
  <c r="L77" i="3" s="1"/>
  <c r="P9" i="7" l="1"/>
  <c r="Q9" i="7" s="1"/>
  <c r="P14" i="2" l="1"/>
  <c r="P13" i="2" l="1"/>
  <c r="G274" i="3"/>
  <c r="L274" i="3" s="1"/>
  <c r="P12" i="2"/>
  <c r="Q12" i="2" l="1"/>
  <c r="G244" i="3"/>
  <c r="L244" i="3" s="1"/>
  <c r="P10" i="2"/>
  <c r="P7" i="2"/>
  <c r="Q7" i="2" s="1"/>
  <c r="L25" i="2" l="1"/>
  <c r="K25" i="2" l="1"/>
  <c r="I64" i="3" l="1"/>
  <c r="I63" i="3"/>
  <c r="P6" i="10" l="1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AB7" i="8" l="1"/>
  <c r="S64" i="4" l="1"/>
  <c r="L64" i="3" s="1"/>
  <c r="Q58" i="3" l="1"/>
  <c r="B24" i="6" l="1"/>
  <c r="D30" i="10" l="1"/>
  <c r="P29" i="10" l="1"/>
  <c r="P25" i="10"/>
  <c r="P26" i="10"/>
  <c r="P27" i="10"/>
  <c r="P28" i="10"/>
  <c r="E30" i="10"/>
  <c r="F30" i="10"/>
  <c r="G30" i="10"/>
  <c r="H30" i="10"/>
  <c r="I30" i="10"/>
  <c r="J30" i="10"/>
  <c r="K30" i="10"/>
  <c r="L30" i="10"/>
  <c r="M30" i="10"/>
  <c r="N30" i="10"/>
  <c r="O30" i="10"/>
  <c r="P30" i="10" l="1"/>
  <c r="P8" i="2"/>
  <c r="P50" i="3" l="1"/>
  <c r="Q50" i="3"/>
  <c r="S84" i="4" l="1"/>
  <c r="L84" i="3" s="1"/>
  <c r="P40" i="3" l="1"/>
  <c r="Q40" i="3"/>
  <c r="P41" i="3"/>
  <c r="Q41" i="3"/>
  <c r="P9" i="3" l="1"/>
  <c r="P7" i="3"/>
  <c r="Z26" i="8" l="1"/>
  <c r="Y26" i="8"/>
  <c r="T26" i="8"/>
  <c r="Q22" i="10" s="1"/>
  <c r="S26" i="8"/>
  <c r="Q21" i="10" s="1"/>
  <c r="N26" i="8"/>
  <c r="Q16" i="10" s="1"/>
  <c r="M26" i="8"/>
  <c r="Q15" i="10" s="1"/>
  <c r="H26" i="8"/>
  <c r="Q10" i="10" s="1"/>
  <c r="G26" i="8"/>
  <c r="Q9" i="10" s="1"/>
  <c r="D26" i="8"/>
  <c r="E26" i="8"/>
  <c r="Q7" i="10" s="1"/>
  <c r="F26" i="8"/>
  <c r="Q8" i="10" s="1"/>
  <c r="I26" i="8"/>
  <c r="Q11" i="10" s="1"/>
  <c r="J26" i="8"/>
  <c r="Q12" i="10" s="1"/>
  <c r="K26" i="8"/>
  <c r="Q13" i="10" s="1"/>
  <c r="L26" i="8"/>
  <c r="Q14" i="10" s="1"/>
  <c r="O26" i="8"/>
  <c r="Q17" i="10" s="1"/>
  <c r="P26" i="8"/>
  <c r="Q18" i="10" s="1"/>
  <c r="Q26" i="8"/>
  <c r="Q19" i="10" s="1"/>
  <c r="R26" i="8"/>
  <c r="Q20" i="10" s="1"/>
  <c r="U26" i="8"/>
  <c r="Q23" i="10" s="1"/>
  <c r="V26" i="8"/>
  <c r="Q24" i="10" s="1"/>
  <c r="W26" i="8"/>
  <c r="X26" i="8"/>
  <c r="AA26" i="8"/>
  <c r="P7" i="7"/>
  <c r="Q6" i="10" l="1"/>
  <c r="I6" i="3"/>
  <c r="P23" i="9" l="1"/>
  <c r="P19" i="2"/>
  <c r="P24" i="2" l="1"/>
  <c r="P23" i="2"/>
  <c r="P22" i="2"/>
  <c r="P21" i="2"/>
  <c r="P20" i="2"/>
  <c r="P18" i="2"/>
  <c r="P17" i="2"/>
  <c r="D11" i="1"/>
  <c r="D12" i="1"/>
  <c r="Q17" i="2" l="1"/>
  <c r="Q19" i="2"/>
  <c r="Q21" i="2"/>
  <c r="Q22" i="2"/>
  <c r="Q23" i="2"/>
  <c r="AB25" i="8" l="1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AB26" i="8" l="1"/>
  <c r="I84" i="3"/>
  <c r="I83" i="3"/>
  <c r="I82" i="3"/>
  <c r="I81" i="3"/>
  <c r="I80" i="3"/>
  <c r="I79" i="3"/>
  <c r="I73" i="3"/>
  <c r="I72" i="3"/>
  <c r="I71" i="3"/>
  <c r="I70" i="3"/>
  <c r="I69" i="3"/>
  <c r="I68" i="3"/>
  <c r="I67" i="3"/>
  <c r="I66" i="3"/>
  <c r="I65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Q25" i="10" l="1"/>
  <c r="Q26" i="10"/>
  <c r="Q29" i="10"/>
  <c r="Q28" i="10"/>
  <c r="Q27" i="10"/>
  <c r="P24" i="9"/>
  <c r="Q24" i="9" s="1"/>
  <c r="Q23" i="9"/>
  <c r="P22" i="9"/>
  <c r="Q22" i="9" s="1"/>
  <c r="P21" i="9"/>
  <c r="Q21" i="9" s="1"/>
  <c r="P20" i="9"/>
  <c r="Q20" i="9" s="1"/>
  <c r="P19" i="9"/>
  <c r="Q19" i="9" s="1"/>
  <c r="P18" i="9"/>
  <c r="Q18" i="9" s="1"/>
  <c r="P17" i="9"/>
  <c r="Q17" i="9" s="1"/>
  <c r="P16" i="9"/>
  <c r="Q16" i="9" s="1"/>
  <c r="P15" i="9"/>
  <c r="Q15" i="9" s="1"/>
  <c r="P14" i="9"/>
  <c r="Q14" i="9" s="1"/>
  <c r="P13" i="9"/>
  <c r="Q13" i="9" s="1"/>
  <c r="P12" i="9"/>
  <c r="Q12" i="9" s="1"/>
  <c r="P11" i="9"/>
  <c r="Q11" i="9" s="1"/>
  <c r="P10" i="9"/>
  <c r="Q10" i="9" s="1"/>
  <c r="P9" i="9"/>
  <c r="Q9" i="9" s="1"/>
  <c r="P8" i="9"/>
  <c r="Q8" i="9" s="1"/>
  <c r="P7" i="9"/>
  <c r="Q7" i="9" s="1"/>
  <c r="P6" i="9"/>
  <c r="Q6" i="9" s="1"/>
  <c r="Q30" i="10" l="1"/>
  <c r="P25" i="9"/>
  <c r="Q25" i="9" s="1"/>
  <c r="O25" i="7" l="1"/>
  <c r="N25" i="7"/>
  <c r="M25" i="7"/>
  <c r="L25" i="7"/>
  <c r="K25" i="7"/>
  <c r="J25" i="7"/>
  <c r="I25" i="7"/>
  <c r="H25" i="7"/>
  <c r="G25" i="7"/>
  <c r="F25" i="7"/>
  <c r="E25" i="7"/>
  <c r="D25" i="7"/>
  <c r="P24" i="7"/>
  <c r="Q24" i="7" s="1"/>
  <c r="Q23" i="7"/>
  <c r="P22" i="7"/>
  <c r="Q22" i="7" s="1"/>
  <c r="P21" i="7"/>
  <c r="Q21" i="7" s="1"/>
  <c r="P20" i="7"/>
  <c r="Q20" i="7" s="1"/>
  <c r="P19" i="7"/>
  <c r="Q19" i="7" s="1"/>
  <c r="P18" i="7"/>
  <c r="P17" i="7"/>
  <c r="Q17" i="7" s="1"/>
  <c r="P16" i="7"/>
  <c r="Q16" i="7" s="1"/>
  <c r="P15" i="7"/>
  <c r="Q15" i="7" s="1"/>
  <c r="P14" i="7"/>
  <c r="Q14" i="7" s="1"/>
  <c r="P13" i="7"/>
  <c r="Q13" i="7" s="1"/>
  <c r="P12" i="7"/>
  <c r="Q12" i="7" s="1"/>
  <c r="P11" i="7"/>
  <c r="Q11" i="7" s="1"/>
  <c r="P10" i="7"/>
  <c r="Q10" i="7" s="1"/>
  <c r="P8" i="7"/>
  <c r="Q8" i="7" s="1"/>
  <c r="Q7" i="7"/>
  <c r="P6" i="7"/>
  <c r="C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Q6" i="7" l="1"/>
  <c r="P25" i="7"/>
  <c r="Q25" i="7" s="1"/>
  <c r="Q18" i="7"/>
  <c r="D24" i="6"/>
  <c r="Q59" i="3" l="1"/>
  <c r="P59" i="3"/>
  <c r="P58" i="3"/>
  <c r="Q57" i="3"/>
  <c r="P57" i="3"/>
  <c r="Q56" i="3"/>
  <c r="P56" i="3"/>
  <c r="Q55" i="3"/>
  <c r="P55" i="3"/>
  <c r="Q53" i="3"/>
  <c r="P53" i="3"/>
  <c r="Q51" i="3"/>
  <c r="P51" i="3"/>
  <c r="Q47" i="3"/>
  <c r="P47" i="3"/>
  <c r="Q46" i="3"/>
  <c r="P46" i="3"/>
  <c r="Q45" i="3"/>
  <c r="P45" i="3"/>
  <c r="Q42" i="3"/>
  <c r="P42" i="3"/>
  <c r="Q39" i="3"/>
  <c r="P39" i="3"/>
  <c r="Q38" i="3"/>
  <c r="P38" i="3"/>
  <c r="Q37" i="3"/>
  <c r="P37" i="3"/>
  <c r="Q36" i="3"/>
  <c r="P36" i="3"/>
  <c r="Q35" i="3"/>
  <c r="P35" i="3"/>
  <c r="Q34" i="3"/>
  <c r="P34" i="3"/>
  <c r="Q31" i="3"/>
  <c r="P31" i="3"/>
  <c r="P32" i="3" s="1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Q16" i="3"/>
  <c r="P16" i="3"/>
  <c r="Q13" i="3"/>
  <c r="P13" i="3"/>
  <c r="Q12" i="3"/>
  <c r="P12" i="3"/>
  <c r="Q11" i="3"/>
  <c r="P11" i="3"/>
  <c r="Q10" i="3"/>
  <c r="P10" i="3"/>
  <c r="Q9" i="3"/>
  <c r="Q8" i="3"/>
  <c r="P8" i="3"/>
  <c r="Q7" i="3"/>
  <c r="J52" i="5"/>
  <c r="J51" i="5"/>
  <c r="J50" i="5"/>
  <c r="J49" i="5"/>
  <c r="J48" i="5"/>
  <c r="J46" i="5"/>
  <c r="J43" i="5"/>
  <c r="G44" i="5" s="1"/>
  <c r="J41" i="5"/>
  <c r="J40" i="5"/>
  <c r="J39" i="5"/>
  <c r="J37" i="5"/>
  <c r="J34" i="5"/>
  <c r="J33" i="5"/>
  <c r="J32" i="5"/>
  <c r="J31" i="5"/>
  <c r="J30" i="5"/>
  <c r="J29" i="5"/>
  <c r="J27" i="5"/>
  <c r="H28" i="5" s="1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1" i="5"/>
  <c r="J10" i="5"/>
  <c r="J9" i="5"/>
  <c r="J8" i="5"/>
  <c r="J7" i="5"/>
  <c r="J6" i="5"/>
  <c r="J5" i="5"/>
  <c r="S83" i="4"/>
  <c r="L83" i="3" s="1"/>
  <c r="S82" i="4"/>
  <c r="L82" i="3" s="1"/>
  <c r="S81" i="4"/>
  <c r="L81" i="3" s="1"/>
  <c r="S80" i="4"/>
  <c r="L80" i="3" s="1"/>
  <c r="S79" i="4"/>
  <c r="L79" i="3" s="1"/>
  <c r="S73" i="4"/>
  <c r="L73" i="3" s="1"/>
  <c r="S72" i="4"/>
  <c r="L72" i="3" s="1"/>
  <c r="S71" i="4"/>
  <c r="L71" i="3" s="1"/>
  <c r="S70" i="4"/>
  <c r="L70" i="3" s="1"/>
  <c r="S69" i="4"/>
  <c r="L69" i="3" s="1"/>
  <c r="S68" i="4"/>
  <c r="L68" i="3" s="1"/>
  <c r="S67" i="4"/>
  <c r="L67" i="3" s="1"/>
  <c r="S66" i="4"/>
  <c r="L66" i="3" s="1"/>
  <c r="S65" i="4"/>
  <c r="L65" i="3" s="1"/>
  <c r="S63" i="4"/>
  <c r="L63" i="3" s="1"/>
  <c r="S62" i="4"/>
  <c r="L62" i="3" s="1"/>
  <c r="S61" i="4"/>
  <c r="L61" i="3" s="1"/>
  <c r="S60" i="4"/>
  <c r="L60" i="3" s="1"/>
  <c r="S59" i="4"/>
  <c r="L59" i="3" s="1"/>
  <c r="S58" i="4"/>
  <c r="L58" i="3" s="1"/>
  <c r="S57" i="4"/>
  <c r="L57" i="3" s="1"/>
  <c r="S56" i="4"/>
  <c r="L56" i="3" s="1"/>
  <c r="S55" i="4"/>
  <c r="L55" i="3" s="1"/>
  <c r="S54" i="4"/>
  <c r="L54" i="3" s="1"/>
  <c r="S53" i="4"/>
  <c r="L53" i="3" s="1"/>
  <c r="S52" i="4"/>
  <c r="L52" i="3" s="1"/>
  <c r="S51" i="4"/>
  <c r="L51" i="3" s="1"/>
  <c r="S50" i="4"/>
  <c r="L50" i="3" s="1"/>
  <c r="S45" i="4"/>
  <c r="L45" i="3" s="1"/>
  <c r="S44" i="4"/>
  <c r="L44" i="3" s="1"/>
  <c r="S43" i="4"/>
  <c r="L43" i="3" s="1"/>
  <c r="S42" i="4"/>
  <c r="L42" i="3" s="1"/>
  <c r="S41" i="4"/>
  <c r="L41" i="3" s="1"/>
  <c r="S40" i="4"/>
  <c r="L40" i="3" s="1"/>
  <c r="S39" i="4"/>
  <c r="L39" i="3" s="1"/>
  <c r="S38" i="4"/>
  <c r="L38" i="3" s="1"/>
  <c r="S37" i="4"/>
  <c r="L37" i="3" s="1"/>
  <c r="S36" i="4"/>
  <c r="L36" i="3" s="1"/>
  <c r="S35" i="4"/>
  <c r="L35" i="3" s="1"/>
  <c r="S34" i="4"/>
  <c r="L34" i="3" s="1"/>
  <c r="S33" i="4"/>
  <c r="L33" i="3" s="1"/>
  <c r="S32" i="4"/>
  <c r="L32" i="3" s="1"/>
  <c r="S31" i="4"/>
  <c r="L31" i="3" s="1"/>
  <c r="S30" i="4"/>
  <c r="L30" i="3" s="1"/>
  <c r="S29" i="4"/>
  <c r="L29" i="3" s="1"/>
  <c r="S28" i="4"/>
  <c r="L28" i="3" s="1"/>
  <c r="S27" i="4"/>
  <c r="L27" i="3" s="1"/>
  <c r="S26" i="4"/>
  <c r="L26" i="3" s="1"/>
  <c r="S25" i="4"/>
  <c r="L25" i="3" s="1"/>
  <c r="S24" i="4"/>
  <c r="L24" i="3" s="1"/>
  <c r="S23" i="4"/>
  <c r="L23" i="3" s="1"/>
  <c r="S22" i="4"/>
  <c r="L22" i="3" s="1"/>
  <c r="S21" i="4"/>
  <c r="L21" i="3" s="1"/>
  <c r="S20" i="4"/>
  <c r="L20" i="3" s="1"/>
  <c r="S19" i="4"/>
  <c r="L19" i="3" s="1"/>
  <c r="S18" i="4"/>
  <c r="L18" i="3" s="1"/>
  <c r="S17" i="4"/>
  <c r="L17" i="3" s="1"/>
  <c r="S16" i="4"/>
  <c r="L16" i="3" s="1"/>
  <c r="S15" i="4"/>
  <c r="L15" i="3" s="1"/>
  <c r="S14" i="4"/>
  <c r="L14" i="3" s="1"/>
  <c r="S13" i="4"/>
  <c r="L13" i="3" s="1"/>
  <c r="S12" i="4"/>
  <c r="L12" i="3" s="1"/>
  <c r="S11" i="4"/>
  <c r="L11" i="3" s="1"/>
  <c r="S10" i="4"/>
  <c r="L10" i="3" s="1"/>
  <c r="S9" i="4"/>
  <c r="L9" i="3" s="1"/>
  <c r="S8" i="4"/>
  <c r="L8" i="3" s="1"/>
  <c r="S7" i="4"/>
  <c r="L7" i="3" s="1"/>
  <c r="S6" i="4"/>
  <c r="Q32" i="3" l="1"/>
  <c r="L6" i="3"/>
  <c r="R442" i="4"/>
  <c r="I31" i="5"/>
  <c r="Q60" i="3"/>
  <c r="P60" i="3"/>
  <c r="I49" i="5"/>
  <c r="I30" i="5"/>
  <c r="H44" i="5"/>
  <c r="I44" i="5" s="1"/>
  <c r="I6" i="5"/>
  <c r="H53" i="5"/>
  <c r="I37" i="5"/>
  <c r="I13" i="5"/>
  <c r="I34" i="5"/>
  <c r="I24" i="5"/>
  <c r="I17" i="5"/>
  <c r="I8" i="5"/>
  <c r="I10" i="5"/>
  <c r="Q48" i="3"/>
  <c r="I274" i="3"/>
  <c r="P48" i="3"/>
  <c r="I32" i="5"/>
  <c r="I39" i="5"/>
  <c r="I40" i="5"/>
  <c r="I46" i="5"/>
  <c r="G442" i="4"/>
  <c r="K442" i="4"/>
  <c r="I7" i="5"/>
  <c r="I9" i="5"/>
  <c r="I11" i="5"/>
  <c r="I20" i="5"/>
  <c r="I29" i="5"/>
  <c r="I33" i="5"/>
  <c r="I41" i="5"/>
  <c r="I48" i="5"/>
  <c r="I52" i="5"/>
  <c r="I51" i="5"/>
  <c r="G28" i="5"/>
  <c r="I28" i="5" s="1"/>
  <c r="I22" i="5"/>
  <c r="H442" i="4"/>
  <c r="I442" i="4"/>
  <c r="J442" i="4"/>
  <c r="L442" i="4"/>
  <c r="M442" i="4"/>
  <c r="N442" i="4"/>
  <c r="O442" i="4"/>
  <c r="P442" i="4"/>
  <c r="Q442" i="4"/>
  <c r="P43" i="3"/>
  <c r="Q43" i="3"/>
  <c r="P29" i="3"/>
  <c r="Q29" i="3"/>
  <c r="Q14" i="3"/>
  <c r="P14" i="3"/>
  <c r="I16" i="5"/>
  <c r="I23" i="5"/>
  <c r="I19" i="5"/>
  <c r="I15" i="5"/>
  <c r="I18" i="5"/>
  <c r="I14" i="5"/>
  <c r="I25" i="5"/>
  <c r="I21" i="5"/>
  <c r="S89" i="4"/>
  <c r="L89" i="3" s="1"/>
  <c r="I244" i="3"/>
  <c r="O25" i="2"/>
  <c r="N25" i="2"/>
  <c r="M25" i="2"/>
  <c r="J25" i="2"/>
  <c r="I25" i="2"/>
  <c r="H25" i="2"/>
  <c r="G25" i="2"/>
  <c r="F25" i="2"/>
  <c r="E25" i="2"/>
  <c r="D25" i="2"/>
  <c r="Q24" i="2"/>
  <c r="Q20" i="2"/>
  <c r="Q18" i="2"/>
  <c r="P16" i="2"/>
  <c r="Q16" i="2" s="1"/>
  <c r="P15" i="2"/>
  <c r="Q14" i="2"/>
  <c r="Q13" i="2"/>
  <c r="Q11" i="2"/>
  <c r="Q10" i="2"/>
  <c r="P9" i="2"/>
  <c r="Q9" i="2" s="1"/>
  <c r="Q8" i="2"/>
  <c r="D9" i="1"/>
  <c r="D10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8" i="1"/>
  <c r="C27" i="1"/>
  <c r="P62" i="3" l="1"/>
  <c r="Q15" i="2"/>
  <c r="P25" i="2"/>
  <c r="S442" i="4"/>
  <c r="I5" i="5"/>
  <c r="I50" i="5"/>
  <c r="Q62" i="3"/>
  <c r="Q6" i="2"/>
  <c r="L442" i="3"/>
  <c r="I43" i="5"/>
  <c r="G26" i="5"/>
  <c r="D27" i="1"/>
  <c r="I112" i="3"/>
  <c r="I147" i="3"/>
  <c r="I89" i="3"/>
  <c r="H42" i="5"/>
  <c r="H38" i="5"/>
  <c r="G42" i="5"/>
  <c r="H12" i="5"/>
  <c r="G12" i="5"/>
  <c r="G38" i="5"/>
  <c r="G53" i="5"/>
  <c r="I27" i="5"/>
  <c r="H26" i="5"/>
  <c r="Q63" i="3" l="1"/>
  <c r="Q25" i="2"/>
  <c r="P64" i="3"/>
  <c r="P65" i="3"/>
  <c r="I53" i="5"/>
  <c r="P63" i="3"/>
  <c r="I26" i="5"/>
  <c r="I38" i="5"/>
  <c r="I442" i="3"/>
  <c r="I12" i="5"/>
  <c r="I42" i="5"/>
  <c r="G45" i="5"/>
  <c r="G56" i="5" s="1"/>
  <c r="G57" i="5" s="1"/>
  <c r="H45" i="5"/>
  <c r="H56" i="5" s="1"/>
  <c r="H57" i="5" s="1"/>
  <c r="I45" i="5" l="1"/>
</calcChain>
</file>

<file path=xl/sharedStrings.xml><?xml version="1.0" encoding="utf-8"?>
<sst xmlns="http://schemas.openxmlformats.org/spreadsheetml/2006/main" count="3093" uniqueCount="798">
  <si>
    <t>１．市町村観光動態調査結果</t>
    <rPh sb="2" eb="5">
      <t>シチョウソン</t>
    </rPh>
    <rPh sb="5" eb="7">
      <t>カンコウ</t>
    </rPh>
    <rPh sb="7" eb="9">
      <t>ドウタイ</t>
    </rPh>
    <rPh sb="9" eb="11">
      <t>チョウサ</t>
    </rPh>
    <rPh sb="11" eb="13">
      <t>ケッカ</t>
    </rPh>
    <phoneticPr fontId="5"/>
  </si>
  <si>
    <t xml:space="preserve"> （１）観光地点調査</t>
    <rPh sb="4" eb="6">
      <t>カンコウ</t>
    </rPh>
    <rPh sb="6" eb="8">
      <t>チテン</t>
    </rPh>
    <rPh sb="8" eb="10">
      <t>チョウサ</t>
    </rPh>
    <phoneticPr fontId="5"/>
  </si>
  <si>
    <t xml:space="preserve">   ア．市町村別観光入込客延べ数</t>
    <rPh sb="13" eb="14">
      <t>キャク</t>
    </rPh>
    <rPh sb="14" eb="15">
      <t>ノ</t>
    </rPh>
    <phoneticPr fontId="5"/>
  </si>
  <si>
    <t>(単位：人地点)</t>
    <rPh sb="1" eb="3">
      <t>タンイ</t>
    </rPh>
    <rPh sb="4" eb="5">
      <t>ニン</t>
    </rPh>
    <rPh sb="5" eb="7">
      <t>チテン</t>
    </rPh>
    <phoneticPr fontId="5"/>
  </si>
  <si>
    <t>対前年増減</t>
    <rPh sb="0" eb="1">
      <t>タイ</t>
    </rPh>
    <rPh sb="1" eb="3">
      <t>ゼンネン</t>
    </rPh>
    <rPh sb="3" eb="5">
      <t>ゾウゲン</t>
    </rPh>
    <phoneticPr fontId="2"/>
  </si>
  <si>
    <t>安来市</t>
    <rPh sb="0" eb="3">
      <t>ヤスギシ</t>
    </rPh>
    <phoneticPr fontId="4"/>
  </si>
  <si>
    <t>出雲市</t>
    <rPh sb="0" eb="3">
      <t>イズモシ</t>
    </rPh>
    <phoneticPr fontId="4"/>
  </si>
  <si>
    <t>松江市</t>
    <rPh sb="0" eb="3">
      <t>マツエシ</t>
    </rPh>
    <phoneticPr fontId="2"/>
  </si>
  <si>
    <t>安来市</t>
    <rPh sb="0" eb="3">
      <t>ヤスギシ</t>
    </rPh>
    <phoneticPr fontId="2"/>
  </si>
  <si>
    <t>雲南市</t>
    <rPh sb="0" eb="1">
      <t>ウン</t>
    </rPh>
    <rPh sb="1" eb="2">
      <t>ナン</t>
    </rPh>
    <rPh sb="2" eb="3">
      <t>シ</t>
    </rPh>
    <phoneticPr fontId="2"/>
  </si>
  <si>
    <t>奥出雲町</t>
    <rPh sb="0" eb="1">
      <t>オク</t>
    </rPh>
    <rPh sb="1" eb="4">
      <t>イズモチョウ</t>
    </rPh>
    <phoneticPr fontId="2"/>
  </si>
  <si>
    <t>飯南町</t>
    <rPh sb="0" eb="1">
      <t>イイ</t>
    </rPh>
    <rPh sb="1" eb="2">
      <t>ナン</t>
    </rPh>
    <rPh sb="2" eb="3">
      <t>チョウ</t>
    </rPh>
    <phoneticPr fontId="2"/>
  </si>
  <si>
    <t>出雲市</t>
    <rPh sb="0" eb="3">
      <t>イズモシ</t>
    </rPh>
    <phoneticPr fontId="2"/>
  </si>
  <si>
    <t>大田市</t>
    <rPh sb="0" eb="3">
      <t>オオダシ</t>
    </rPh>
    <phoneticPr fontId="2"/>
  </si>
  <si>
    <t>川本町</t>
    <rPh sb="0" eb="2">
      <t>カワモト</t>
    </rPh>
    <rPh sb="2" eb="3">
      <t>チョウ</t>
    </rPh>
    <phoneticPr fontId="2"/>
  </si>
  <si>
    <t>美郷町</t>
    <rPh sb="0" eb="3">
      <t>ミサトチョウ</t>
    </rPh>
    <phoneticPr fontId="2"/>
  </si>
  <si>
    <t>邑南町</t>
    <rPh sb="0" eb="3">
      <t>オオナンチョウ</t>
    </rPh>
    <phoneticPr fontId="2"/>
  </si>
  <si>
    <t>浜田市</t>
    <rPh sb="0" eb="3">
      <t>ハマダシ</t>
    </rPh>
    <phoneticPr fontId="2"/>
  </si>
  <si>
    <t>江津市</t>
    <rPh sb="0" eb="3">
      <t>ゴウツシ</t>
    </rPh>
    <phoneticPr fontId="2"/>
  </si>
  <si>
    <t>益田市</t>
    <rPh sb="0" eb="3">
      <t>マスダシ</t>
    </rPh>
    <phoneticPr fontId="2"/>
  </si>
  <si>
    <t>津和野町</t>
    <rPh sb="0" eb="4">
      <t>ツワノチョウ</t>
    </rPh>
    <phoneticPr fontId="2"/>
  </si>
  <si>
    <t>吉賀町</t>
    <rPh sb="0" eb="3">
      <t>ヨシカチョウ</t>
    </rPh>
    <phoneticPr fontId="2"/>
  </si>
  <si>
    <t>海士町</t>
    <rPh sb="0" eb="3">
      <t>アマチョウ</t>
    </rPh>
    <phoneticPr fontId="2"/>
  </si>
  <si>
    <t>西ノ島町</t>
    <rPh sb="0" eb="4">
      <t>ニシノシマチョウ</t>
    </rPh>
    <phoneticPr fontId="2"/>
  </si>
  <si>
    <t>知夫村</t>
    <rPh sb="0" eb="3">
      <t>チブムラ</t>
    </rPh>
    <phoneticPr fontId="2"/>
  </si>
  <si>
    <t>隠岐の島町</t>
    <rPh sb="0" eb="2">
      <t>オキ</t>
    </rPh>
    <rPh sb="3" eb="5">
      <t>シマチョウ</t>
    </rPh>
    <phoneticPr fontId="2"/>
  </si>
  <si>
    <t>合計</t>
    <rPh sb="0" eb="2">
      <t>ゴウケイ</t>
    </rPh>
    <phoneticPr fontId="2"/>
  </si>
  <si>
    <t xml:space="preserve">   イ．月別観光入込客延べ数</t>
    <rPh sb="5" eb="6">
      <t>ツキ</t>
    </rPh>
    <rPh sb="11" eb="12">
      <t>キャク</t>
    </rPh>
    <rPh sb="12" eb="13">
      <t>ノ</t>
    </rPh>
    <phoneticPr fontId="5"/>
  </si>
  <si>
    <t>月　　別　　内　　訳</t>
    <rPh sb="0" eb="1">
      <t>ツキ</t>
    </rPh>
    <rPh sb="3" eb="4">
      <t>ベツ</t>
    </rPh>
    <rPh sb="6" eb="7">
      <t>ウチ</t>
    </rPh>
    <rPh sb="9" eb="10">
      <t>ヤク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</si>
  <si>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</si>
  <si>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</si>
  <si>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</si>
  <si>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</si>
  <si>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</si>
  <si>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</si>
  <si>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</si>
  <si>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</si>
  <si>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</si>
  <si>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</si>
  <si>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</si>
  <si>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</si>
  <si>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ウ．観光地点別観光入込客延べ数</t>
    <phoneticPr fontId="5"/>
  </si>
  <si>
    <t>新規</t>
    <rPh sb="0" eb="2">
      <t>シンキ</t>
    </rPh>
    <phoneticPr fontId="2"/>
  </si>
  <si>
    <t>対前年
増減</t>
    <phoneticPr fontId="2"/>
  </si>
  <si>
    <t>分類
コード</t>
    <phoneticPr fontId="2"/>
  </si>
  <si>
    <t>1-01-03</t>
  </si>
  <si>
    <t>1-02-02</t>
  </si>
  <si>
    <t>1-02-06</t>
  </si>
  <si>
    <t>1-03-01</t>
  </si>
  <si>
    <t>1-06-99</t>
  </si>
  <si>
    <t>1-01-04</t>
  </si>
  <si>
    <t>1-05-03</t>
  </si>
  <si>
    <t>1-04-07</t>
  </si>
  <si>
    <t>1-02-07</t>
  </si>
  <si>
    <t>1-05-01</t>
  </si>
  <si>
    <t>1-02-04</t>
  </si>
  <si>
    <t>1-02-09</t>
  </si>
  <si>
    <t>1-02-03</t>
  </si>
  <si>
    <t>1-04-99</t>
  </si>
  <si>
    <t>1-04-03</t>
  </si>
  <si>
    <t>1-02-11</t>
  </si>
  <si>
    <t>1-01-01</t>
  </si>
  <si>
    <t>1-04-05</t>
  </si>
  <si>
    <t>1-01-05</t>
  </si>
  <si>
    <t>1-01-99</t>
  </si>
  <si>
    <t>1-04-04</t>
  </si>
  <si>
    <t>1-04-01</t>
  </si>
  <si>
    <t>2-01-01</t>
  </si>
  <si>
    <t>2-01-06</t>
  </si>
  <si>
    <t>2-01-04</t>
  </si>
  <si>
    <t>2-01-05</t>
  </si>
  <si>
    <t>1-02-01</t>
  </si>
  <si>
    <t>1-02-08</t>
  </si>
  <si>
    <t>1-02-12</t>
  </si>
  <si>
    <t>2-01-99</t>
  </si>
  <si>
    <t>雲南市</t>
    <rPh sb="0" eb="3">
      <t>ウンナンシ</t>
    </rPh>
    <phoneticPr fontId="4"/>
  </si>
  <si>
    <t>2-01-10</t>
  </si>
  <si>
    <t>奥出雲町</t>
    <rPh sb="0" eb="4">
      <t>オクイズモチョウ</t>
    </rPh>
    <phoneticPr fontId="4"/>
  </si>
  <si>
    <t>1-04-02</t>
  </si>
  <si>
    <t>1-05-99</t>
  </si>
  <si>
    <t>飯南町</t>
    <rPh sb="0" eb="2">
      <t>イイナン</t>
    </rPh>
    <rPh sb="2" eb="3">
      <t>チョウ</t>
    </rPh>
    <phoneticPr fontId="4"/>
  </si>
  <si>
    <t>大田市</t>
    <rPh sb="0" eb="3">
      <t>オオダシ</t>
    </rPh>
    <phoneticPr fontId="4"/>
  </si>
  <si>
    <t>1-02-99</t>
  </si>
  <si>
    <t>1-02-05</t>
  </si>
  <si>
    <t>川本町</t>
    <rPh sb="0" eb="3">
      <t>カワモトチョウ</t>
    </rPh>
    <phoneticPr fontId="4"/>
  </si>
  <si>
    <t>美郷町</t>
    <rPh sb="0" eb="3">
      <t>ミサトチョウ</t>
    </rPh>
    <phoneticPr fontId="4"/>
  </si>
  <si>
    <t>1-01-02</t>
  </si>
  <si>
    <t>1-02-10</t>
  </si>
  <si>
    <t>1-01-06</t>
  </si>
  <si>
    <t>　エ．月別観光地点別観光入込客延べ数</t>
    <phoneticPr fontId="5"/>
  </si>
  <si>
    <t>月別内訳</t>
    <phoneticPr fontId="2"/>
  </si>
  <si>
    <t>月別内訳</t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</si>
  <si>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</si>
  <si>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</si>
  <si>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観光地点</t>
    <rPh sb="0" eb="3">
      <t>カンコウチ</t>
    </rPh>
    <rPh sb="3" eb="4">
      <t>テン</t>
    </rPh>
    <phoneticPr fontId="2"/>
  </si>
  <si>
    <t>01</t>
  </si>
  <si>
    <t>01</t>
    <phoneticPr fontId="2"/>
  </si>
  <si>
    <t>自然</t>
    <rPh sb="0" eb="2">
      <t>シゼン</t>
    </rPh>
    <phoneticPr fontId="2"/>
  </si>
  <si>
    <t>小分類</t>
    <rPh sb="0" eb="1">
      <t>ショウ</t>
    </rPh>
    <rPh sb="1" eb="3">
      <t>ブンルイ</t>
    </rPh>
    <phoneticPr fontId="2"/>
  </si>
  <si>
    <t>山岳</t>
    <rPh sb="0" eb="2">
      <t>サンガク</t>
    </rPh>
    <phoneticPr fontId="2"/>
  </si>
  <si>
    <t>スポーツ･レクリエーション施設</t>
    <rPh sb="13" eb="15">
      <t>シセツ</t>
    </rPh>
    <phoneticPr fontId="14"/>
  </si>
  <si>
    <t>02</t>
  </si>
  <si>
    <t>高原</t>
    <rPh sb="0" eb="2">
      <t>コウゲン</t>
    </rPh>
    <phoneticPr fontId="14"/>
  </si>
  <si>
    <t>03</t>
  </si>
  <si>
    <t>湖沼</t>
    <rPh sb="0" eb="1">
      <t>ミズウミ</t>
    </rPh>
    <rPh sb="1" eb="2">
      <t>ヌマ</t>
    </rPh>
    <phoneticPr fontId="14"/>
  </si>
  <si>
    <t>04</t>
  </si>
  <si>
    <t>河川</t>
    <rPh sb="0" eb="2">
      <t>カセン</t>
    </rPh>
    <phoneticPr fontId="14"/>
  </si>
  <si>
    <t>05</t>
  </si>
  <si>
    <t>海岸</t>
    <rPh sb="0" eb="2">
      <t>カイガン</t>
    </rPh>
    <phoneticPr fontId="14"/>
  </si>
  <si>
    <t>06</t>
  </si>
  <si>
    <t>海中</t>
    <rPh sb="0" eb="2">
      <t>カイチュウ</t>
    </rPh>
    <phoneticPr fontId="14"/>
  </si>
  <si>
    <t>99</t>
  </si>
  <si>
    <t>その他</t>
    <rPh sb="2" eb="3">
      <t>タ</t>
    </rPh>
    <phoneticPr fontId="14"/>
  </si>
  <si>
    <t>歴史･文化</t>
    <rPh sb="0" eb="2">
      <t>レキシ</t>
    </rPh>
    <rPh sb="3" eb="5">
      <t>ブンカ</t>
    </rPh>
    <phoneticPr fontId="14"/>
  </si>
  <si>
    <t>史跡</t>
    <rPh sb="0" eb="2">
      <t>シセキ</t>
    </rPh>
    <phoneticPr fontId="14"/>
  </si>
  <si>
    <t>城</t>
    <rPh sb="0" eb="1">
      <t>シロ</t>
    </rPh>
    <phoneticPr fontId="14"/>
  </si>
  <si>
    <t>神社･仏閣</t>
    <rPh sb="0" eb="2">
      <t>ジンジャ</t>
    </rPh>
    <rPh sb="3" eb="5">
      <t>ブッカク</t>
    </rPh>
    <phoneticPr fontId="14"/>
  </si>
  <si>
    <t>庭園</t>
    <rPh sb="0" eb="2">
      <t>テイエン</t>
    </rPh>
    <phoneticPr fontId="14"/>
  </si>
  <si>
    <t>歴史的まち並み、旧街道</t>
    <rPh sb="0" eb="3">
      <t>レキシテキ</t>
    </rPh>
    <rPh sb="5" eb="6">
      <t>ナ</t>
    </rPh>
    <rPh sb="8" eb="11">
      <t>キュウカイドウ</t>
    </rPh>
    <phoneticPr fontId="14"/>
  </si>
  <si>
    <t>博物館</t>
    <rPh sb="0" eb="2">
      <t>ハクブツ</t>
    </rPh>
    <rPh sb="2" eb="3">
      <t>カン</t>
    </rPh>
    <phoneticPr fontId="14"/>
  </si>
  <si>
    <t>07</t>
  </si>
  <si>
    <t>美術館</t>
    <rPh sb="0" eb="3">
      <t>ビジュツカン</t>
    </rPh>
    <phoneticPr fontId="14"/>
  </si>
  <si>
    <t>08</t>
  </si>
  <si>
    <t>記念･資料館</t>
    <rPh sb="0" eb="2">
      <t>キネン</t>
    </rPh>
    <rPh sb="3" eb="5">
      <t>シリョウ</t>
    </rPh>
    <rPh sb="5" eb="6">
      <t>カン</t>
    </rPh>
    <phoneticPr fontId="14"/>
  </si>
  <si>
    <t>09</t>
  </si>
  <si>
    <t>動･植物園</t>
    <rPh sb="0" eb="1">
      <t>ドウ</t>
    </rPh>
    <rPh sb="2" eb="5">
      <t>ショクブツエン</t>
    </rPh>
    <phoneticPr fontId="14"/>
  </si>
  <si>
    <t>10</t>
  </si>
  <si>
    <t>水族館</t>
    <rPh sb="0" eb="3">
      <t>スイゾクカン</t>
    </rPh>
    <phoneticPr fontId="14"/>
  </si>
  <si>
    <t>11</t>
  </si>
  <si>
    <t>産業観光</t>
    <rPh sb="0" eb="2">
      <t>サンギョウ</t>
    </rPh>
    <rPh sb="2" eb="4">
      <t>カンコウ</t>
    </rPh>
    <phoneticPr fontId="14"/>
  </si>
  <si>
    <t>12</t>
  </si>
  <si>
    <t>歴史的建造物</t>
    <rPh sb="0" eb="3">
      <t>レキシテキ</t>
    </rPh>
    <rPh sb="3" eb="6">
      <t>ケンゾウブツ</t>
    </rPh>
    <phoneticPr fontId="14"/>
  </si>
  <si>
    <t>その他歴史</t>
    <rPh sb="2" eb="3">
      <t>タ</t>
    </rPh>
    <rPh sb="3" eb="5">
      <t>レキシ</t>
    </rPh>
    <phoneticPr fontId="14"/>
  </si>
  <si>
    <t>02</t>
    <phoneticPr fontId="2"/>
  </si>
  <si>
    <t>03</t>
    <phoneticPr fontId="2"/>
  </si>
  <si>
    <t>温泉・健康</t>
    <rPh sb="0" eb="2">
      <t>オンセン</t>
    </rPh>
    <rPh sb="3" eb="5">
      <t>ケンコウ</t>
    </rPh>
    <phoneticPr fontId="14"/>
  </si>
  <si>
    <t>温泉</t>
    <rPh sb="0" eb="2">
      <t>オンセン</t>
    </rPh>
    <phoneticPr fontId="14"/>
  </si>
  <si>
    <t>スキー場</t>
    <rPh sb="3" eb="4">
      <t>ジョウ</t>
    </rPh>
    <phoneticPr fontId="14"/>
  </si>
  <si>
    <t>キャンプ場</t>
    <rPh sb="4" eb="5">
      <t>ジョウ</t>
    </rPh>
    <phoneticPr fontId="14"/>
  </si>
  <si>
    <t>釣り場</t>
    <rPh sb="0" eb="1">
      <t>ツ</t>
    </rPh>
    <rPh sb="2" eb="3">
      <t>バ</t>
    </rPh>
    <phoneticPr fontId="14"/>
  </si>
  <si>
    <t>海水浴場</t>
    <rPh sb="0" eb="3">
      <t>カイスイヨク</t>
    </rPh>
    <rPh sb="3" eb="4">
      <t>ジョウ</t>
    </rPh>
    <phoneticPr fontId="14"/>
  </si>
  <si>
    <t>公園</t>
    <rPh sb="0" eb="2">
      <t>コウエン</t>
    </rPh>
    <phoneticPr fontId="14"/>
  </si>
  <si>
    <t>その他スポーツ･レクリエーション施設</t>
    <rPh sb="2" eb="3">
      <t>タ</t>
    </rPh>
    <rPh sb="16" eb="18">
      <t>シセツ</t>
    </rPh>
    <phoneticPr fontId="14"/>
  </si>
  <si>
    <t>05</t>
    <phoneticPr fontId="2"/>
  </si>
  <si>
    <t>商業施設</t>
    <rPh sb="0" eb="2">
      <t>ショウギョウ</t>
    </rPh>
    <rPh sb="2" eb="4">
      <t>シセツ</t>
    </rPh>
    <phoneticPr fontId="14"/>
  </si>
  <si>
    <t>食･グルメ</t>
    <rPh sb="0" eb="1">
      <t>ショク</t>
    </rPh>
    <phoneticPr fontId="14"/>
  </si>
  <si>
    <t>その他都市型観光－買物･食等－</t>
    <rPh sb="2" eb="3">
      <t>タ</t>
    </rPh>
    <rPh sb="3" eb="6">
      <t>トシガタ</t>
    </rPh>
    <rPh sb="6" eb="8">
      <t>カンコウ</t>
    </rPh>
    <rPh sb="9" eb="11">
      <t>カイモノ</t>
    </rPh>
    <rPh sb="12" eb="13">
      <t>ショク</t>
    </rPh>
    <rPh sb="13" eb="14">
      <t>トウ</t>
    </rPh>
    <phoneticPr fontId="14"/>
  </si>
  <si>
    <t>06</t>
    <phoneticPr fontId="2"/>
  </si>
  <si>
    <t>その他</t>
    <rPh sb="2" eb="3">
      <t>タ</t>
    </rPh>
    <phoneticPr fontId="2"/>
  </si>
  <si>
    <t>99</t>
    <phoneticPr fontId="2"/>
  </si>
  <si>
    <t>他に分類されない観光地点</t>
    <rPh sb="0" eb="1">
      <t>タ</t>
    </rPh>
    <rPh sb="2" eb="4">
      <t>ブンルイ</t>
    </rPh>
    <rPh sb="8" eb="11">
      <t>カンコウチ</t>
    </rPh>
    <rPh sb="11" eb="12">
      <t>テン</t>
    </rPh>
    <phoneticPr fontId="2"/>
  </si>
  <si>
    <t>観光地点　合計</t>
    <rPh sb="0" eb="4">
      <t>カンコウチテン</t>
    </rPh>
    <rPh sb="5" eb="7">
      <t>ゴウケイ</t>
    </rPh>
    <phoneticPr fontId="2"/>
  </si>
  <si>
    <t>行祭事・</t>
    <rPh sb="0" eb="1">
      <t>ギョウ</t>
    </rPh>
    <rPh sb="1" eb="3">
      <t>サイジ</t>
    </rPh>
    <phoneticPr fontId="2"/>
  </si>
  <si>
    <t>イベント</t>
    <phoneticPr fontId="2"/>
  </si>
  <si>
    <t>01</t>
    <phoneticPr fontId="2"/>
  </si>
  <si>
    <t>行祭事・</t>
    <rPh sb="0" eb="3">
      <t>ギョウサイジ</t>
    </rPh>
    <phoneticPr fontId="2"/>
  </si>
  <si>
    <t>行･祭事</t>
    <rPh sb="0" eb="1">
      <t>ギョウ</t>
    </rPh>
    <rPh sb="2" eb="3">
      <t>サイ</t>
    </rPh>
    <rPh sb="3" eb="4">
      <t>ジ</t>
    </rPh>
    <phoneticPr fontId="14"/>
  </si>
  <si>
    <t>花火大会</t>
    <rPh sb="0" eb="2">
      <t>ハナビ</t>
    </rPh>
    <rPh sb="2" eb="4">
      <t>タイカイ</t>
    </rPh>
    <phoneticPr fontId="14"/>
  </si>
  <si>
    <t>郷土芸能</t>
    <rPh sb="0" eb="2">
      <t>キョウド</t>
    </rPh>
    <rPh sb="2" eb="4">
      <t>ゲイノウ</t>
    </rPh>
    <phoneticPr fontId="14"/>
  </si>
  <si>
    <t>地域風俗</t>
    <rPh sb="0" eb="2">
      <t>チイキ</t>
    </rPh>
    <rPh sb="2" eb="4">
      <t>フウゾク</t>
    </rPh>
    <phoneticPr fontId="14"/>
  </si>
  <si>
    <t>映画祭</t>
    <rPh sb="0" eb="3">
      <t>エイガサイ</t>
    </rPh>
    <phoneticPr fontId="14"/>
  </si>
  <si>
    <t>他に分類されない行祭事･イベント</t>
    <rPh sb="0" eb="1">
      <t>ホカ</t>
    </rPh>
    <rPh sb="2" eb="4">
      <t>ブンルイ</t>
    </rPh>
    <phoneticPr fontId="14"/>
  </si>
  <si>
    <t>行祭事・イベント　合計</t>
    <rPh sb="0" eb="1">
      <t>ギョウ</t>
    </rPh>
    <rPh sb="1" eb="3">
      <t>サイジ</t>
    </rPh>
    <rPh sb="9" eb="11">
      <t>ゴウケイ</t>
    </rPh>
    <phoneticPr fontId="2"/>
  </si>
  <si>
    <t>小分類</t>
    <rPh sb="0" eb="3">
      <t>ショウブンルイ</t>
    </rPh>
    <phoneticPr fontId="2"/>
  </si>
  <si>
    <t>（２）宿泊客調査</t>
    <rPh sb="3" eb="6">
      <t>シュクハクキャク</t>
    </rPh>
    <rPh sb="6" eb="8">
      <t>チョウサ</t>
    </rPh>
    <phoneticPr fontId="14"/>
  </si>
  <si>
    <t xml:space="preserve">  ア．市町村別宿泊客延べ数</t>
    <rPh sb="8" eb="10">
      <t>シュクハク</t>
    </rPh>
    <rPh sb="11" eb="12">
      <t>ノ</t>
    </rPh>
    <phoneticPr fontId="14"/>
  </si>
  <si>
    <t>(単位：人泊)</t>
    <rPh sb="1" eb="3">
      <t>タンイ</t>
    </rPh>
    <rPh sb="4" eb="5">
      <t>ニン</t>
    </rPh>
    <rPh sb="5" eb="6">
      <t>ハク</t>
    </rPh>
    <phoneticPr fontId="5"/>
  </si>
  <si>
    <t xml:space="preserve">   イ．月別宿泊客延べ数</t>
    <phoneticPr fontId="5"/>
  </si>
  <si>
    <t>（３）外国人宿泊客調査</t>
    <rPh sb="3" eb="5">
      <t>ガイコク</t>
    </rPh>
    <rPh sb="5" eb="6">
      <t>ジン</t>
    </rPh>
    <rPh sb="6" eb="9">
      <t>シュクハクキャク</t>
    </rPh>
    <rPh sb="9" eb="11">
      <t>チョウサ</t>
    </rPh>
    <phoneticPr fontId="14"/>
  </si>
  <si>
    <t>国　　　籍　　　別　　　内　　　訳</t>
    <rPh sb="0" eb="1">
      <t>クニ</t>
    </rPh>
    <rPh sb="4" eb="5">
      <t>セキ</t>
    </rPh>
    <rPh sb="8" eb="9">
      <t>ベツ</t>
    </rPh>
    <rPh sb="12" eb="13">
      <t>ウチ</t>
    </rPh>
    <rPh sb="16" eb="17">
      <t>ヤク</t>
    </rPh>
    <phoneticPr fontId="5"/>
  </si>
  <si>
    <t>合計</t>
    <rPh sb="0" eb="2">
      <t>ゴウケイ</t>
    </rPh>
    <phoneticPr fontId="14"/>
  </si>
  <si>
    <t>韓国</t>
    <rPh sb="0" eb="2">
      <t>カンコク</t>
    </rPh>
    <phoneticPr fontId="14"/>
  </si>
  <si>
    <t>韓国</t>
    <rPh sb="0" eb="2">
      <t>カンコク</t>
    </rPh>
    <phoneticPr fontId="5"/>
  </si>
  <si>
    <t>中国</t>
    <rPh sb="0" eb="2">
      <t>チュウゴク</t>
    </rPh>
    <phoneticPr fontId="19"/>
  </si>
  <si>
    <t>中国</t>
    <rPh sb="0" eb="2">
      <t>チュウゴク</t>
    </rPh>
    <phoneticPr fontId="2"/>
  </si>
  <si>
    <t>香港</t>
    <rPh sb="0" eb="2">
      <t>ホンコン</t>
    </rPh>
    <phoneticPr fontId="14"/>
  </si>
  <si>
    <t>香港</t>
    <rPh sb="0" eb="2">
      <t>ホンコン</t>
    </rPh>
    <phoneticPr fontId="5"/>
  </si>
  <si>
    <t>台湾</t>
    <rPh sb="0" eb="2">
      <t>タイワン</t>
    </rPh>
    <phoneticPr fontId="19"/>
  </si>
  <si>
    <t>台湾</t>
    <rPh sb="0" eb="2">
      <t>タイワン</t>
    </rPh>
    <phoneticPr fontId="2"/>
  </si>
  <si>
    <t>カナダ</t>
  </si>
  <si>
    <t>その他アジア</t>
    <rPh sb="2" eb="3">
      <t>タ</t>
    </rPh>
    <phoneticPr fontId="19"/>
  </si>
  <si>
    <t>その他アジア</t>
    <rPh sb="2" eb="3">
      <t>タ</t>
    </rPh>
    <phoneticPr fontId="2"/>
  </si>
  <si>
    <t>その他ヨーロッパ</t>
    <rPh sb="2" eb="3">
      <t>タ</t>
    </rPh>
    <phoneticPr fontId="19"/>
  </si>
  <si>
    <t>その他ヨーロッパ</t>
    <rPh sb="2" eb="3">
      <t>タ</t>
    </rPh>
    <phoneticPr fontId="2"/>
  </si>
  <si>
    <t>その他オセアニア</t>
    <rPh sb="2" eb="3">
      <t>タ</t>
    </rPh>
    <phoneticPr fontId="19"/>
  </si>
  <si>
    <t>その他オセアニア</t>
    <rPh sb="2" eb="3">
      <t>タ</t>
    </rPh>
    <phoneticPr fontId="2"/>
  </si>
  <si>
    <t>中南米</t>
  </si>
  <si>
    <t>その他</t>
    <rPh sb="2" eb="3">
      <t>タ</t>
    </rPh>
    <phoneticPr fontId="19"/>
  </si>
  <si>
    <t>アメリカ</t>
  </si>
  <si>
    <t>イギリス</t>
  </si>
  <si>
    <t>ドイツ</t>
  </si>
  <si>
    <t>フランス</t>
  </si>
  <si>
    <t>ロシア</t>
  </si>
  <si>
    <t>シンガポール</t>
  </si>
  <si>
    <t>タイ</t>
  </si>
  <si>
    <t>インド</t>
  </si>
  <si>
    <t>オーストラリア</t>
  </si>
  <si>
    <t>インドネシア</t>
  </si>
  <si>
    <t>ベトナム</t>
  </si>
  <si>
    <t>フィリピン</t>
  </si>
  <si>
    <t>アフリカ</t>
  </si>
  <si>
    <t>マレーシア</t>
  </si>
  <si>
    <t>松江市</t>
    <rPh sb="0" eb="2">
      <t>マツエ</t>
    </rPh>
    <rPh sb="2" eb="3">
      <t>シ</t>
    </rPh>
    <phoneticPr fontId="14"/>
  </si>
  <si>
    <t>安来市</t>
    <rPh sb="0" eb="3">
      <t>ヤスギシ</t>
    </rPh>
    <phoneticPr fontId="14"/>
  </si>
  <si>
    <t>雲南市</t>
    <rPh sb="0" eb="1">
      <t>ウン</t>
    </rPh>
    <rPh sb="1" eb="2">
      <t>ナン</t>
    </rPh>
    <rPh sb="2" eb="3">
      <t>シ</t>
    </rPh>
    <phoneticPr fontId="14"/>
  </si>
  <si>
    <t>奥出雲町</t>
    <rPh sb="0" eb="1">
      <t>オク</t>
    </rPh>
    <rPh sb="1" eb="3">
      <t>イズモ</t>
    </rPh>
    <rPh sb="3" eb="4">
      <t>チョウ</t>
    </rPh>
    <phoneticPr fontId="14"/>
  </si>
  <si>
    <t>飯南町</t>
    <rPh sb="0" eb="1">
      <t>イイ</t>
    </rPh>
    <rPh sb="1" eb="2">
      <t>ナン</t>
    </rPh>
    <rPh sb="2" eb="3">
      <t>チョウ</t>
    </rPh>
    <phoneticPr fontId="14"/>
  </si>
  <si>
    <t>出雲市</t>
    <rPh sb="0" eb="3">
      <t>イズモシ</t>
    </rPh>
    <phoneticPr fontId="14"/>
  </si>
  <si>
    <t>大田市</t>
    <rPh sb="0" eb="3">
      <t>オオダシ</t>
    </rPh>
    <phoneticPr fontId="14"/>
  </si>
  <si>
    <t>川本町</t>
    <rPh sb="0" eb="1">
      <t>カワ</t>
    </rPh>
    <rPh sb="1" eb="2">
      <t>モト</t>
    </rPh>
    <rPh sb="2" eb="3">
      <t>チョウ</t>
    </rPh>
    <phoneticPr fontId="14"/>
  </si>
  <si>
    <t>美郷町</t>
    <rPh sb="0" eb="3">
      <t>ミサトチョウ</t>
    </rPh>
    <phoneticPr fontId="14"/>
  </si>
  <si>
    <t>邑南町</t>
    <rPh sb="0" eb="3">
      <t>オオナンチョウ</t>
    </rPh>
    <phoneticPr fontId="14"/>
  </si>
  <si>
    <t>浜田市</t>
    <rPh sb="0" eb="3">
      <t>ハマダシ</t>
    </rPh>
    <phoneticPr fontId="14"/>
  </si>
  <si>
    <t>江津市</t>
    <rPh sb="0" eb="3">
      <t>ゴウツシ</t>
    </rPh>
    <phoneticPr fontId="14"/>
  </si>
  <si>
    <t>益田市</t>
    <rPh sb="0" eb="3">
      <t>マスダシ</t>
    </rPh>
    <phoneticPr fontId="14"/>
  </si>
  <si>
    <t>津和野町</t>
    <rPh sb="0" eb="4">
      <t>ツワノチョウ</t>
    </rPh>
    <phoneticPr fontId="14"/>
  </si>
  <si>
    <t>吉賀町</t>
    <rPh sb="0" eb="3">
      <t>ヨシカチョウ</t>
    </rPh>
    <phoneticPr fontId="14"/>
  </si>
  <si>
    <t>海士町</t>
    <rPh sb="0" eb="2">
      <t>アマ</t>
    </rPh>
    <rPh sb="2" eb="3">
      <t>チョウ</t>
    </rPh>
    <phoneticPr fontId="14"/>
  </si>
  <si>
    <t>西ノ島町</t>
    <rPh sb="0" eb="1">
      <t>ニシ</t>
    </rPh>
    <rPh sb="2" eb="4">
      <t>シマチョウ</t>
    </rPh>
    <phoneticPr fontId="14"/>
  </si>
  <si>
    <t>知夫村</t>
    <rPh sb="0" eb="3">
      <t>チブムラ</t>
    </rPh>
    <phoneticPr fontId="14"/>
  </si>
  <si>
    <t>隠岐の島町</t>
    <rPh sb="0" eb="2">
      <t>オキ</t>
    </rPh>
    <rPh sb="3" eb="5">
      <t>シマチョウ</t>
    </rPh>
    <phoneticPr fontId="14"/>
  </si>
  <si>
    <t xml:space="preserve">   ウ ．月別国籍別外国人宿泊客延べ数</t>
    <phoneticPr fontId="5"/>
  </si>
  <si>
    <t>中南米</t>
    <rPh sb="0" eb="3">
      <t>チュウナンベイ</t>
    </rPh>
    <phoneticPr fontId="19"/>
  </si>
  <si>
    <t>区　分</t>
    <rPh sb="0" eb="1">
      <t>ク</t>
    </rPh>
    <rPh sb="2" eb="3">
      <t>フン</t>
    </rPh>
    <phoneticPr fontId="2"/>
  </si>
  <si>
    <t>区　　　分</t>
    <rPh sb="0" eb="1">
      <t>ク</t>
    </rPh>
    <rPh sb="4" eb="5">
      <t>フン</t>
    </rPh>
    <phoneticPr fontId="14"/>
  </si>
  <si>
    <t>松江市 合計</t>
    <rPh sb="0" eb="3">
      <t>マツエシ</t>
    </rPh>
    <rPh sb="4" eb="6">
      <t>ゴウケイ</t>
    </rPh>
    <phoneticPr fontId="2"/>
  </si>
  <si>
    <t>安来市 合計</t>
    <rPh sb="0" eb="2">
      <t>ヤスギ</t>
    </rPh>
    <rPh sb="2" eb="3">
      <t>シ</t>
    </rPh>
    <rPh sb="4" eb="6">
      <t>ゴウケイ</t>
    </rPh>
    <phoneticPr fontId="2"/>
  </si>
  <si>
    <t>雲南市 合計</t>
    <rPh sb="0" eb="3">
      <t>ウンナンシ</t>
    </rPh>
    <rPh sb="4" eb="6">
      <t>ゴウケイ</t>
    </rPh>
    <phoneticPr fontId="2"/>
  </si>
  <si>
    <t>奥出雲町 合計</t>
    <rPh sb="0" eb="4">
      <t>オクイズモチョウ</t>
    </rPh>
    <rPh sb="5" eb="7">
      <t>ゴウケイ</t>
    </rPh>
    <phoneticPr fontId="2"/>
  </si>
  <si>
    <t>飯南町 合計</t>
    <rPh sb="0" eb="2">
      <t>イイナン</t>
    </rPh>
    <rPh sb="2" eb="3">
      <t>チョウ</t>
    </rPh>
    <rPh sb="4" eb="6">
      <t>ゴウケイ</t>
    </rPh>
    <phoneticPr fontId="2"/>
  </si>
  <si>
    <t>出雲市 合計</t>
    <rPh sb="0" eb="2">
      <t>イズモ</t>
    </rPh>
    <rPh sb="2" eb="3">
      <t>シ</t>
    </rPh>
    <rPh sb="4" eb="6">
      <t>ゴウケイ</t>
    </rPh>
    <phoneticPr fontId="2"/>
  </si>
  <si>
    <t>大田市 合計</t>
    <rPh sb="0" eb="3">
      <t>オオダシ</t>
    </rPh>
    <rPh sb="4" eb="6">
      <t>ゴウケイ</t>
    </rPh>
    <phoneticPr fontId="2"/>
  </si>
  <si>
    <t>川本町 合計</t>
    <rPh sb="0" eb="2">
      <t>カワモト</t>
    </rPh>
    <rPh sb="2" eb="3">
      <t>チョウ</t>
    </rPh>
    <rPh sb="4" eb="6">
      <t>ゴウケイ</t>
    </rPh>
    <phoneticPr fontId="2"/>
  </si>
  <si>
    <t>邑南町 合計</t>
    <rPh sb="0" eb="2">
      <t>オオナン</t>
    </rPh>
    <rPh sb="2" eb="3">
      <t>チョウ</t>
    </rPh>
    <rPh sb="4" eb="6">
      <t>ゴウケイ</t>
    </rPh>
    <phoneticPr fontId="2"/>
  </si>
  <si>
    <t>浜田市 合計</t>
    <rPh sb="0" eb="3">
      <t>ハマダシ</t>
    </rPh>
    <rPh sb="4" eb="6">
      <t>ゴウケイ</t>
    </rPh>
    <phoneticPr fontId="2"/>
  </si>
  <si>
    <t>江津市 合計</t>
    <rPh sb="0" eb="2">
      <t>ゴウツ</t>
    </rPh>
    <rPh sb="2" eb="3">
      <t>シ</t>
    </rPh>
    <rPh sb="4" eb="6">
      <t>ゴウケイ</t>
    </rPh>
    <phoneticPr fontId="2"/>
  </si>
  <si>
    <t>益田市 合計</t>
    <rPh sb="0" eb="2">
      <t>マスダ</t>
    </rPh>
    <rPh sb="2" eb="3">
      <t>シ</t>
    </rPh>
    <rPh sb="4" eb="6">
      <t>ゴウケイ</t>
    </rPh>
    <phoneticPr fontId="2"/>
  </si>
  <si>
    <t>津和野町 合計</t>
    <rPh sb="0" eb="4">
      <t>ツワノチョウ</t>
    </rPh>
    <rPh sb="5" eb="7">
      <t>ゴウケイ</t>
    </rPh>
    <phoneticPr fontId="2"/>
  </si>
  <si>
    <t>海士町 合計</t>
    <rPh sb="0" eb="2">
      <t>アマ</t>
    </rPh>
    <rPh sb="2" eb="3">
      <t>チョウ</t>
    </rPh>
    <rPh sb="4" eb="6">
      <t>ゴウケイ</t>
    </rPh>
    <phoneticPr fontId="2"/>
  </si>
  <si>
    <t>吉賀町 合計</t>
    <rPh sb="0" eb="2">
      <t>ヨシガ</t>
    </rPh>
    <rPh sb="2" eb="3">
      <t>チョウ</t>
    </rPh>
    <rPh sb="4" eb="6">
      <t>ゴウケイ</t>
    </rPh>
    <phoneticPr fontId="2"/>
  </si>
  <si>
    <t>西ノ島町 合計</t>
    <rPh sb="0" eb="1">
      <t>ニシ</t>
    </rPh>
    <rPh sb="2" eb="3">
      <t>シマ</t>
    </rPh>
    <rPh sb="3" eb="4">
      <t>チョウ</t>
    </rPh>
    <rPh sb="5" eb="7">
      <t>ゴウケイ</t>
    </rPh>
    <phoneticPr fontId="2"/>
  </si>
  <si>
    <t>知夫村 合計</t>
    <rPh sb="0" eb="3">
      <t>チブムラ</t>
    </rPh>
    <rPh sb="4" eb="6">
      <t>ゴウケイ</t>
    </rPh>
    <phoneticPr fontId="2"/>
  </si>
  <si>
    <t>島根県 合計</t>
    <rPh sb="0" eb="3">
      <t>シマネケン</t>
    </rPh>
    <rPh sb="4" eb="6">
      <t>ゴウケイ</t>
    </rPh>
    <phoneticPr fontId="2"/>
  </si>
  <si>
    <t>観光地・施設名
（観光地内訳）</t>
    <rPh sb="0" eb="3">
      <t>カンコウチ</t>
    </rPh>
    <rPh sb="4" eb="6">
      <t>シセツ</t>
    </rPh>
    <rPh sb="6" eb="7">
      <t>メイ</t>
    </rPh>
    <phoneticPr fontId="2"/>
  </si>
  <si>
    <t>松江市　合計</t>
    <rPh sb="0" eb="3">
      <t>マツエシ</t>
    </rPh>
    <rPh sb="4" eb="6">
      <t>ゴウケイ</t>
    </rPh>
    <phoneticPr fontId="2"/>
  </si>
  <si>
    <t>安来市　合計</t>
    <rPh sb="0" eb="2">
      <t>ヤスギ</t>
    </rPh>
    <rPh sb="2" eb="3">
      <t>シ</t>
    </rPh>
    <rPh sb="4" eb="6">
      <t>ゴウケイ</t>
    </rPh>
    <phoneticPr fontId="2"/>
  </si>
  <si>
    <t>奥出雲町　合計</t>
    <rPh sb="0" eb="4">
      <t>オクイズモチョウ</t>
    </rPh>
    <rPh sb="5" eb="7">
      <t>ゴウケイ</t>
    </rPh>
    <phoneticPr fontId="2"/>
  </si>
  <si>
    <t>飯南町　合計</t>
    <rPh sb="0" eb="2">
      <t>イイナン</t>
    </rPh>
    <rPh sb="2" eb="3">
      <t>チョウ</t>
    </rPh>
    <rPh sb="4" eb="6">
      <t>ゴウケイ</t>
    </rPh>
    <phoneticPr fontId="2"/>
  </si>
  <si>
    <t>浜田市　合計</t>
    <rPh sb="0" eb="3">
      <t>ハマダシ</t>
    </rPh>
    <rPh sb="4" eb="6">
      <t>ゴウケイ</t>
    </rPh>
    <phoneticPr fontId="2"/>
  </si>
  <si>
    <t>江津市　合計</t>
    <rPh sb="0" eb="2">
      <t>ゴウツ</t>
    </rPh>
    <rPh sb="2" eb="3">
      <t>シ</t>
    </rPh>
    <rPh sb="4" eb="6">
      <t>ゴウケイ</t>
    </rPh>
    <phoneticPr fontId="2"/>
  </si>
  <si>
    <t>益田市　合計</t>
    <rPh sb="0" eb="2">
      <t>マスダ</t>
    </rPh>
    <rPh sb="2" eb="3">
      <t>シ</t>
    </rPh>
    <rPh sb="4" eb="6">
      <t>ゴウケイ</t>
    </rPh>
    <phoneticPr fontId="2"/>
  </si>
  <si>
    <t>津和野町　合計</t>
    <rPh sb="0" eb="4">
      <t>ツワノチョウ</t>
    </rPh>
    <rPh sb="5" eb="7">
      <t>ゴウケイ</t>
    </rPh>
    <phoneticPr fontId="2"/>
  </si>
  <si>
    <t>知夫村　合計</t>
    <rPh sb="0" eb="3">
      <t>チブムラ</t>
    </rPh>
    <rPh sb="4" eb="6">
      <t>ゴウケイ</t>
    </rPh>
    <phoneticPr fontId="2"/>
  </si>
  <si>
    <t>隠岐の島町　合計</t>
    <rPh sb="0" eb="2">
      <t>オキ</t>
    </rPh>
    <rPh sb="3" eb="5">
      <t>シマチョウ</t>
    </rPh>
    <rPh sb="6" eb="8">
      <t>ゴウケイ</t>
    </rPh>
    <phoneticPr fontId="2"/>
  </si>
  <si>
    <t>島根県　合計</t>
    <rPh sb="0" eb="3">
      <t>シマネケン</t>
    </rPh>
    <rPh sb="4" eb="6">
      <t>ゴウケイ</t>
    </rPh>
    <phoneticPr fontId="2"/>
  </si>
  <si>
    <t xml:space="preserve">  ア．国籍別市町村別外国人宿泊客延べ数</t>
    <rPh sb="4" eb="6">
      <t>コクセキ</t>
    </rPh>
    <rPh sb="6" eb="7">
      <t>ベツ</t>
    </rPh>
    <rPh sb="7" eb="10">
      <t>シチョウソン</t>
    </rPh>
    <rPh sb="10" eb="11">
      <t>ベツ</t>
    </rPh>
    <rPh sb="11" eb="13">
      <t>ガイコク</t>
    </rPh>
    <rPh sb="13" eb="14">
      <t>ジン</t>
    </rPh>
    <rPh sb="14" eb="17">
      <t>シュクハクキャク</t>
    </rPh>
    <rPh sb="17" eb="18">
      <t>ノ</t>
    </rPh>
    <rPh sb="19" eb="20">
      <t>スウ</t>
    </rPh>
    <phoneticPr fontId="14"/>
  </si>
  <si>
    <t xml:space="preserve">   イ ．月別市町村別外国人宿泊客延べ数</t>
    <phoneticPr fontId="5"/>
  </si>
  <si>
    <t>区分</t>
    <rPh sb="0" eb="2">
      <t>クブン</t>
    </rPh>
    <phoneticPr fontId="2"/>
  </si>
  <si>
    <t>海士町</t>
    <phoneticPr fontId="4"/>
  </si>
  <si>
    <t>スポーツ・
レクリエーション</t>
    <phoneticPr fontId="2"/>
  </si>
  <si>
    <t>都市型観光
-買物・食等-</t>
    <rPh sb="0" eb="3">
      <t>トシガタ</t>
    </rPh>
    <rPh sb="3" eb="5">
      <t>カンコウ</t>
    </rPh>
    <phoneticPr fontId="2"/>
  </si>
  <si>
    <t xml:space="preserve">   オ．行動目的別観光入込客延べ数</t>
    <phoneticPr fontId="5"/>
  </si>
  <si>
    <t xml:space="preserve">   エ．月別観光地点別観光入込客延べ数</t>
    <phoneticPr fontId="2"/>
  </si>
  <si>
    <t>その他</t>
    <rPh sb="2" eb="3">
      <t>タ</t>
    </rPh>
    <phoneticPr fontId="14"/>
  </si>
  <si>
    <t>合計</t>
    <rPh sb="0" eb="2">
      <t>ゴウケイ</t>
    </rPh>
    <phoneticPr fontId="14"/>
  </si>
  <si>
    <t>区分</t>
    <rPh sb="0" eb="2">
      <t>クブン</t>
    </rPh>
    <phoneticPr fontId="14"/>
  </si>
  <si>
    <t>1-04-09</t>
  </si>
  <si>
    <t>1-04-08</t>
  </si>
  <si>
    <t>レジャーランド・遊園地</t>
    <rPh sb="8" eb="11">
      <t>ユウエンチ</t>
    </rPh>
    <phoneticPr fontId="14"/>
  </si>
  <si>
    <t>テーマパーク</t>
    <phoneticPr fontId="14"/>
  </si>
  <si>
    <t>09</t>
    <phoneticPr fontId="2"/>
  </si>
  <si>
    <t>2-01-02</t>
  </si>
  <si>
    <t>花見</t>
    <rPh sb="0" eb="2">
      <t>ハナミ</t>
    </rPh>
    <phoneticPr fontId="14"/>
  </si>
  <si>
    <t>02</t>
    <phoneticPr fontId="2"/>
  </si>
  <si>
    <t>08</t>
    <phoneticPr fontId="2"/>
  </si>
  <si>
    <t xml:space="preserve">  </t>
    <phoneticPr fontId="2"/>
  </si>
  <si>
    <t>美郷町 合計</t>
    <rPh sb="0" eb="3">
      <t>ミサトチョウ</t>
    </rPh>
    <rPh sb="4" eb="6">
      <t>ゴウケイ</t>
    </rPh>
    <phoneticPr fontId="2"/>
  </si>
  <si>
    <t>隠岐の島町 合計</t>
  </si>
  <si>
    <t>邑南町</t>
    <phoneticPr fontId="4"/>
  </si>
  <si>
    <t>浜田市</t>
    <phoneticPr fontId="4"/>
  </si>
  <si>
    <t>江津市</t>
    <phoneticPr fontId="4"/>
  </si>
  <si>
    <t>益田市</t>
    <phoneticPr fontId="4"/>
  </si>
  <si>
    <t>津和野町</t>
    <phoneticPr fontId="4"/>
  </si>
  <si>
    <t>吉賀町</t>
    <phoneticPr fontId="4"/>
  </si>
  <si>
    <t>西ノ島町</t>
    <phoneticPr fontId="4"/>
  </si>
  <si>
    <t>知夫村</t>
    <phoneticPr fontId="4"/>
  </si>
  <si>
    <t>隠岐の島町</t>
    <phoneticPr fontId="4"/>
  </si>
  <si>
    <t>雲南市</t>
    <rPh sb="0" eb="3">
      <t>ウンナンシ</t>
    </rPh>
    <phoneticPr fontId="2"/>
  </si>
  <si>
    <t>雲南市　合計</t>
    <rPh sb="0" eb="2">
      <t>ウンナン</t>
    </rPh>
    <rPh sb="2" eb="3">
      <t>シ</t>
    </rPh>
    <rPh sb="4" eb="6">
      <t>ゴウケイ</t>
    </rPh>
    <phoneticPr fontId="2"/>
  </si>
  <si>
    <t>奥出雲町</t>
    <rPh sb="0" eb="4">
      <t>オクイズモチョウ</t>
    </rPh>
    <phoneticPr fontId="2"/>
  </si>
  <si>
    <t>飯南町</t>
    <rPh sb="0" eb="3">
      <t>イイナンチョウ</t>
    </rPh>
    <phoneticPr fontId="2"/>
  </si>
  <si>
    <t>出雲市　合計</t>
    <rPh sb="0" eb="3">
      <t>イズモシ</t>
    </rPh>
    <rPh sb="4" eb="6">
      <t>ゴウケイ</t>
    </rPh>
    <phoneticPr fontId="2"/>
  </si>
  <si>
    <t>大田市　合計</t>
    <rPh sb="0" eb="2">
      <t>オオダ</t>
    </rPh>
    <rPh sb="2" eb="3">
      <t>シ</t>
    </rPh>
    <rPh sb="4" eb="6">
      <t>ゴウケイ</t>
    </rPh>
    <phoneticPr fontId="2"/>
  </si>
  <si>
    <t>川本町</t>
    <rPh sb="0" eb="3">
      <t>カワモトチョウ</t>
    </rPh>
    <phoneticPr fontId="2"/>
  </si>
  <si>
    <t>川本町　合計</t>
    <rPh sb="0" eb="3">
      <t>カワモトチョウ</t>
    </rPh>
    <rPh sb="4" eb="6">
      <t>ゴウケイ</t>
    </rPh>
    <phoneticPr fontId="2"/>
  </si>
  <si>
    <t>美郷町　合計</t>
    <rPh sb="0" eb="2">
      <t>ミサト</t>
    </rPh>
    <rPh sb="2" eb="3">
      <t>マチ</t>
    </rPh>
    <rPh sb="4" eb="6">
      <t>ゴウケイ</t>
    </rPh>
    <phoneticPr fontId="2"/>
  </si>
  <si>
    <t>邑南町　合計</t>
    <rPh sb="0" eb="2">
      <t>オオナン</t>
    </rPh>
    <rPh sb="2" eb="3">
      <t>マチ</t>
    </rPh>
    <rPh sb="4" eb="6">
      <t>ゴウケイ</t>
    </rPh>
    <phoneticPr fontId="2"/>
  </si>
  <si>
    <t>吉賀町　合計</t>
    <rPh sb="0" eb="2">
      <t>ヨシカ</t>
    </rPh>
    <rPh sb="2" eb="3">
      <t>チョウ</t>
    </rPh>
    <rPh sb="4" eb="6">
      <t>ゴウケイ</t>
    </rPh>
    <phoneticPr fontId="2"/>
  </si>
  <si>
    <t>海士町　合計</t>
    <rPh sb="0" eb="3">
      <t>アマチョウ</t>
    </rPh>
    <rPh sb="4" eb="6">
      <t>ゴウケイ</t>
    </rPh>
    <phoneticPr fontId="2"/>
  </si>
  <si>
    <t>西ノ島町</t>
    <rPh sb="0" eb="1">
      <t>ニシ</t>
    </rPh>
    <rPh sb="2" eb="4">
      <t>シマチョウ</t>
    </rPh>
    <phoneticPr fontId="2"/>
  </si>
  <si>
    <t>西ノ島町　合計</t>
    <rPh sb="0" eb="1">
      <t>ニシ</t>
    </rPh>
    <rPh sb="2" eb="4">
      <t>シマチョウ</t>
    </rPh>
    <rPh sb="5" eb="7">
      <t>ゴウケイ</t>
    </rPh>
    <phoneticPr fontId="2"/>
  </si>
  <si>
    <t>260519時点</t>
  </si>
  <si>
    <t>260407時点</t>
  </si>
  <si>
    <t>260303時点</t>
  </si>
  <si>
    <t>260602時点</t>
  </si>
  <si>
    <t>260311時点</t>
  </si>
  <si>
    <t>260310時点</t>
  </si>
  <si>
    <t>R7入込客延べ数</t>
    <phoneticPr fontId="2"/>
  </si>
  <si>
    <t>R6入込客延べ数</t>
    <phoneticPr fontId="2"/>
  </si>
  <si>
    <t>(1)</t>
  </si>
  <si>
    <t>宍道湖遊覧船</t>
  </si>
  <si>
    <t>(2)</t>
  </si>
  <si>
    <t>松江城</t>
  </si>
  <si>
    <t>(3)</t>
  </si>
  <si>
    <t>松江城山公園</t>
  </si>
  <si>
    <t>(4)</t>
  </si>
  <si>
    <t>松江歴史館</t>
  </si>
  <si>
    <t>(5)</t>
  </si>
  <si>
    <t>小泉八雲記念館</t>
  </si>
  <si>
    <t>(6)</t>
  </si>
  <si>
    <t>武家屋敷</t>
  </si>
  <si>
    <t>(7)</t>
  </si>
  <si>
    <t>八雲立つ風土記の丘</t>
  </si>
  <si>
    <t>(8)</t>
  </si>
  <si>
    <t>ガイダンス山代の郷</t>
  </si>
  <si>
    <t>(9)</t>
  </si>
  <si>
    <t>かんべの里</t>
  </si>
  <si>
    <t>(10)</t>
  </si>
  <si>
    <t>松江しんじ湖温泉</t>
  </si>
  <si>
    <t>(11)</t>
  </si>
  <si>
    <t>ぐるっと松江レイクライン</t>
  </si>
  <si>
    <t>(12)</t>
  </si>
  <si>
    <t>ぐるっと松江堀川めぐり</t>
  </si>
  <si>
    <t>(13)</t>
  </si>
  <si>
    <t>松江・堀川地ビール館</t>
  </si>
  <si>
    <t>(14)</t>
  </si>
  <si>
    <t>秋鹿なぎさ公園</t>
  </si>
  <si>
    <t>(15)</t>
  </si>
  <si>
    <t>島根県立美術館</t>
  </si>
  <si>
    <t>(16)</t>
  </si>
  <si>
    <t>カラコロ工房</t>
  </si>
  <si>
    <t>(17)</t>
  </si>
  <si>
    <t>松江フォーゲルパーク</t>
  </si>
  <si>
    <t>(18)</t>
  </si>
  <si>
    <t>明々庵</t>
  </si>
  <si>
    <t>(19)</t>
  </si>
  <si>
    <t>普門院（観月庵）</t>
  </si>
  <si>
    <t>(20)</t>
  </si>
  <si>
    <t>月照寺</t>
  </si>
  <si>
    <t>(21)</t>
  </si>
  <si>
    <t>田部美術館</t>
  </si>
  <si>
    <t>(22)</t>
  </si>
  <si>
    <t>島根県物産観光館</t>
  </si>
  <si>
    <t>(23)</t>
  </si>
  <si>
    <t>ボートピア松江</t>
  </si>
  <si>
    <t>(24)</t>
  </si>
  <si>
    <t>忌部自然休養村</t>
  </si>
  <si>
    <t>(25)</t>
  </si>
  <si>
    <t>袖師窯</t>
  </si>
  <si>
    <t>(26)</t>
  </si>
  <si>
    <t>八重垣神社</t>
  </si>
  <si>
    <t>(27)</t>
  </si>
  <si>
    <t>枕木山</t>
  </si>
  <si>
    <t>(28)</t>
  </si>
  <si>
    <t>朝日山</t>
  </si>
  <si>
    <t>(29)</t>
  </si>
  <si>
    <t>嵩山</t>
  </si>
  <si>
    <t>(30)</t>
  </si>
  <si>
    <t>その他（神社・史跡等）</t>
  </si>
  <si>
    <t>(31)</t>
  </si>
  <si>
    <t>佐太神社</t>
  </si>
  <si>
    <t>(32)</t>
  </si>
  <si>
    <t>島根原子力館</t>
  </si>
  <si>
    <t>(33)</t>
  </si>
  <si>
    <t>恵曇海岸</t>
  </si>
  <si>
    <t>(34)</t>
  </si>
  <si>
    <t>古浦海水浴場</t>
  </si>
  <si>
    <t>(35)</t>
  </si>
  <si>
    <t>鹿島多久の湯</t>
  </si>
  <si>
    <t>(36)</t>
  </si>
  <si>
    <t>加賀の潜戸</t>
  </si>
  <si>
    <t>(37)</t>
  </si>
  <si>
    <t>潜戸遊覧船</t>
  </si>
  <si>
    <t>(38)</t>
  </si>
  <si>
    <t>小波海水浴場</t>
  </si>
  <si>
    <t>(39)</t>
  </si>
  <si>
    <t>桂島海水浴場</t>
  </si>
  <si>
    <t>(40)</t>
  </si>
  <si>
    <t>その他海水浴場</t>
  </si>
  <si>
    <t>(41)</t>
  </si>
  <si>
    <t>小波キャンプ場</t>
  </si>
  <si>
    <t>(42)</t>
  </si>
  <si>
    <t>桂島キャンプ場</t>
  </si>
  <si>
    <t>(43)</t>
  </si>
  <si>
    <t>島根町全域釣り</t>
  </si>
  <si>
    <t>(44)</t>
  </si>
  <si>
    <t>(45)</t>
  </si>
  <si>
    <t>マリンゲートしまね</t>
  </si>
  <si>
    <t>(46)</t>
  </si>
  <si>
    <t/>
  </si>
  <si>
    <t>b（その他）</t>
  </si>
  <si>
    <t>(47)</t>
  </si>
  <si>
    <t>美保関</t>
  </si>
  <si>
    <t>a（美保神社）</t>
  </si>
  <si>
    <t>b（美保関灯台）</t>
  </si>
  <si>
    <t>(48)</t>
  </si>
  <si>
    <t>北浦海水浴場</t>
  </si>
  <si>
    <t>(49)</t>
  </si>
  <si>
    <t>メテオプラザ</t>
  </si>
  <si>
    <t>(50)</t>
  </si>
  <si>
    <t>美保関町全域釣り</t>
  </si>
  <si>
    <t>(51)</t>
  </si>
  <si>
    <t>熊野大社</t>
  </si>
  <si>
    <t>(52)</t>
  </si>
  <si>
    <t>安部榮四郎記念館</t>
  </si>
  <si>
    <t>(53)</t>
  </si>
  <si>
    <t>ホットランドやくも</t>
  </si>
  <si>
    <t>(54)</t>
  </si>
  <si>
    <t>ゆうあい熊野館</t>
  </si>
  <si>
    <t>(55)</t>
  </si>
  <si>
    <t>玉造温泉</t>
  </si>
  <si>
    <t>(56)</t>
  </si>
  <si>
    <t>玉造温泉ゆ～ゆ</t>
  </si>
  <si>
    <t>(57)</t>
  </si>
  <si>
    <t>出雲玉作資料館</t>
  </si>
  <si>
    <t>(58)</t>
  </si>
  <si>
    <t>玉作湯神社</t>
  </si>
  <si>
    <t>(59)</t>
  </si>
  <si>
    <t>ふるさと森林公園</t>
  </si>
  <si>
    <t>a（グランピング）</t>
  </si>
  <si>
    <t>b（キャンプ場）</t>
  </si>
  <si>
    <t>c（コテージ）</t>
  </si>
  <si>
    <t>d（その他）</t>
  </si>
  <si>
    <t>(60)</t>
  </si>
  <si>
    <t>玉造温泉カントリークラブ</t>
  </si>
  <si>
    <t>(61)</t>
  </si>
  <si>
    <t>来待ストーン</t>
  </si>
  <si>
    <t>(62)</t>
  </si>
  <si>
    <t>大根島</t>
  </si>
  <si>
    <t>a（由志園）</t>
  </si>
  <si>
    <t>(63)</t>
  </si>
  <si>
    <t>松江ホーランエンヤ伝承館</t>
  </si>
  <si>
    <t>(64)</t>
  </si>
  <si>
    <t>黄泉比良坂</t>
  </si>
  <si>
    <t>(65)</t>
  </si>
  <si>
    <t>中村元記念館</t>
  </si>
  <si>
    <t>(66)</t>
  </si>
  <si>
    <t>興雲閣</t>
  </si>
  <si>
    <t>(67)</t>
  </si>
  <si>
    <t>菅原天満宮</t>
  </si>
  <si>
    <t>(68)</t>
  </si>
  <si>
    <t>道の駅本庄</t>
  </si>
  <si>
    <t>(69)</t>
  </si>
  <si>
    <t>その他島根町の宿泊施設</t>
  </si>
  <si>
    <t>〇</t>
  </si>
  <si>
    <t>(70)</t>
  </si>
  <si>
    <t>イベント等</t>
  </si>
  <si>
    <t>a（お城まつり）</t>
  </si>
  <si>
    <t>b（武者行列）</t>
  </si>
  <si>
    <t>c（大根島春のぼたん祭 ※由志園を除く）</t>
  </si>
  <si>
    <t>d（松江水郷祭）</t>
  </si>
  <si>
    <t>e（松江水燈路）</t>
  </si>
  <si>
    <t>f（松江鼕行列（前夜祭＋本番日））</t>
  </si>
  <si>
    <t>g（その他）</t>
  </si>
  <si>
    <t>足立美術館</t>
  </si>
  <si>
    <t>和鋼博物館</t>
  </si>
  <si>
    <t>清水寺</t>
  </si>
  <si>
    <t>鷺の湯温泉</t>
  </si>
  <si>
    <t>夢ランドしらさぎ</t>
  </si>
  <si>
    <t>安来節演芸館</t>
  </si>
  <si>
    <t>広瀬絣センター</t>
  </si>
  <si>
    <t>歴史民俗資料館</t>
  </si>
  <si>
    <t>月山の湯憩いの家</t>
  </si>
  <si>
    <t>山佐ダム</t>
  </si>
  <si>
    <t>比田温泉健康増進施設</t>
  </si>
  <si>
    <t>金屋子神話民族館</t>
  </si>
  <si>
    <t>チューリップ祭</t>
  </si>
  <si>
    <t>上の台緑の村</t>
  </si>
  <si>
    <t>a（上の台緑の村キャンプ場）</t>
  </si>
  <si>
    <t>やすぎ月の輪まつり</t>
  </si>
  <si>
    <t>やすぎ刃物まつり</t>
  </si>
  <si>
    <t>安来市加納美術館</t>
  </si>
  <si>
    <t>月山富田城跡</t>
  </si>
  <si>
    <t>安来市観光交流プラザ</t>
  </si>
  <si>
    <t>道の駅あらエッサ</t>
  </si>
  <si>
    <t>かみくの桃源郷</t>
  </si>
  <si>
    <t>a（かみくの桃源郷キャンプ場）</t>
  </si>
  <si>
    <t>温泉</t>
  </si>
  <si>
    <t>a（海潮温泉）</t>
  </si>
  <si>
    <t>b（おろち湯ったり館）</t>
  </si>
  <si>
    <t>c（ふかたに温泉ふかたに荘）</t>
  </si>
  <si>
    <t>d（出雲湯村温泉）</t>
  </si>
  <si>
    <t>e（波多温泉満壽の湯）</t>
  </si>
  <si>
    <t>古代鉄歌謡館</t>
  </si>
  <si>
    <t>加茂岩倉遺跡</t>
  </si>
  <si>
    <t>斐伊川堤防桜並木</t>
  </si>
  <si>
    <t>雲南市健康の森</t>
  </si>
  <si>
    <t>a（雲南市健康の森キャンプ場）</t>
  </si>
  <si>
    <t>明石緑が丘公園</t>
  </si>
  <si>
    <t>芦谷峡・やまめの里</t>
  </si>
  <si>
    <t>鉄の歴史博物館</t>
  </si>
  <si>
    <t>菅谷たたら山内(山内生活伝承館)</t>
  </si>
  <si>
    <t>吉田グリーンシャワーの森</t>
  </si>
  <si>
    <t>龍頭八重滝県立自然公園</t>
  </si>
  <si>
    <t>道の駅さくらの里きすき</t>
  </si>
  <si>
    <t>さくらおろち湖周辺施設</t>
  </si>
  <si>
    <t>石照庭園</t>
  </si>
  <si>
    <t>道の駅掛合の里</t>
  </si>
  <si>
    <t>大東七夕祭り</t>
  </si>
  <si>
    <t>うんなんまめなカー市</t>
  </si>
  <si>
    <t>須我神社</t>
  </si>
  <si>
    <t>奥出雲葡萄園</t>
  </si>
  <si>
    <t>道の駅おろちの里</t>
  </si>
  <si>
    <t>道の駅たたらば壱番地</t>
  </si>
  <si>
    <t>フォレストアドベンチャー</t>
  </si>
  <si>
    <t>永井隆記念館</t>
  </si>
  <si>
    <t>心の駅　陽だまりの丘</t>
  </si>
  <si>
    <t>鬼の舌震</t>
  </si>
  <si>
    <t>可部屋集成館</t>
  </si>
  <si>
    <t>奥出雲多根自然博物館</t>
  </si>
  <si>
    <t>玉峰山荘</t>
  </si>
  <si>
    <t>道の駅酒蔵奥出雲交流館</t>
  </si>
  <si>
    <t>絲原記念館</t>
  </si>
  <si>
    <t>奥出雲たたらと刀剣館</t>
  </si>
  <si>
    <t>道の駅おろちループ</t>
  </si>
  <si>
    <t>交流館「三国」</t>
  </si>
  <si>
    <t>ヴィラ船通山斐乃上荘</t>
  </si>
  <si>
    <t>三成愛宕祭</t>
  </si>
  <si>
    <t>船通山</t>
  </si>
  <si>
    <t>延命水</t>
  </si>
  <si>
    <t>佐白温泉 長者の湯</t>
  </si>
  <si>
    <t>トロッコ列車「奥出雲おろち号」</t>
  </si>
  <si>
    <t>金言寺大イチョウ</t>
  </si>
  <si>
    <t>東三瓶フラワーバレー</t>
  </si>
  <si>
    <t>琴引フォレストパークスキー場</t>
  </si>
  <si>
    <t>琴引ビレッジキャンプ場</t>
  </si>
  <si>
    <t>琴引ビレッジ山荘</t>
  </si>
  <si>
    <t>道の駅頓原</t>
  </si>
  <si>
    <t>赤名観光ぼたん園</t>
  </si>
  <si>
    <t>飯南町ふるさとの森</t>
  </si>
  <si>
    <t>a（飯南町ふるさとの森キャンプ場）</t>
  </si>
  <si>
    <t>道の駅赤来高原</t>
  </si>
  <si>
    <t>加田の湯</t>
  </si>
  <si>
    <t>うぐいす茶屋</t>
  </si>
  <si>
    <t>青空市ぶなの里</t>
  </si>
  <si>
    <t>大しめ縄創作館</t>
  </si>
  <si>
    <t>ラムネ銀泉</t>
  </si>
  <si>
    <t>ラムネＭＩＬＫ堂</t>
  </si>
  <si>
    <t>赤来高原観光りんご園</t>
  </si>
  <si>
    <t>ぼたんの郷</t>
  </si>
  <si>
    <t>立久恵峡</t>
  </si>
  <si>
    <t>出雲民芸館</t>
  </si>
  <si>
    <t>出雲文化伝承館</t>
  </si>
  <si>
    <t>出雲健康公園(出雲ドーム含む)</t>
  </si>
  <si>
    <t>出雲ゆうプラザ</t>
  </si>
  <si>
    <t>出雲科学館</t>
  </si>
  <si>
    <t>しまね花の郷</t>
  </si>
  <si>
    <t>長浜神社</t>
  </si>
  <si>
    <t>一畑薬師</t>
  </si>
  <si>
    <t>平田本陣記念館</t>
  </si>
  <si>
    <t>木綿街道交流館</t>
  </si>
  <si>
    <t>平田海岸</t>
  </si>
  <si>
    <t>島根ゴルフ倶楽部</t>
  </si>
  <si>
    <t>湖遊館</t>
  </si>
  <si>
    <t>宍道湖グリーンパーク</t>
  </si>
  <si>
    <t>ゴビウス</t>
  </si>
  <si>
    <t>湯元楯縫割烹温泉ゆらり</t>
  </si>
  <si>
    <t>すさのおの郷ゆかり館</t>
  </si>
  <si>
    <t>目田森林公園</t>
  </si>
  <si>
    <t>須佐神社</t>
  </si>
  <si>
    <t>八雲風穴</t>
  </si>
  <si>
    <t>多伎いちじく温泉</t>
  </si>
  <si>
    <t>田儀海岸</t>
  </si>
  <si>
    <t>a（田儀海水浴場）</t>
  </si>
  <si>
    <t>キララビーチ（岐久海岸）</t>
  </si>
  <si>
    <t>a（海水浴場）</t>
  </si>
  <si>
    <t>多伎町全域釣り</t>
  </si>
  <si>
    <t>キララコテージ</t>
  </si>
  <si>
    <t>道の駅キララ多伎</t>
  </si>
  <si>
    <t>マリンタラソ出雲</t>
  </si>
  <si>
    <t>湖陵温泉</t>
  </si>
  <si>
    <t>いづも大社カントリークラブ</t>
  </si>
  <si>
    <t>日御碕</t>
  </si>
  <si>
    <t>出雲大社</t>
  </si>
  <si>
    <t>吉兆館</t>
  </si>
  <si>
    <t>蔵の美術館（手銭記念館）</t>
  </si>
  <si>
    <t>島根ワイナリー</t>
  </si>
  <si>
    <t>稲佐の浜海水浴場</t>
  </si>
  <si>
    <t>おわし浜海水浴場</t>
  </si>
  <si>
    <t>大社町全域釣り</t>
  </si>
  <si>
    <t>古代出雲歴史博物館</t>
  </si>
  <si>
    <t>出雲弥生の森博物館</t>
  </si>
  <si>
    <t>出雲神話まつり</t>
  </si>
  <si>
    <t>いずも産業未来博</t>
  </si>
  <si>
    <t>鰐淵寺紅葉まつり</t>
  </si>
  <si>
    <t>荒神谷遺跡</t>
  </si>
  <si>
    <t>a（荒神谷博物館）</t>
  </si>
  <si>
    <t>b（公園）</t>
  </si>
  <si>
    <t>湯の川温泉</t>
  </si>
  <si>
    <t>万九千神社</t>
  </si>
  <si>
    <t>出雲いりすの丘 ひかわ美人の湯</t>
  </si>
  <si>
    <t>道の駅湯の川</t>
  </si>
  <si>
    <t>原鹿の旧豪農屋敷</t>
  </si>
  <si>
    <t>出雲空港カントリー倶楽部</t>
  </si>
  <si>
    <t>出雲市トキ学習コーナー</t>
  </si>
  <si>
    <t>出雲市トキ公開施設</t>
  </si>
  <si>
    <t>鰐淵寺</t>
  </si>
  <si>
    <t>地域の祭り・イベント</t>
  </si>
  <si>
    <t>三瓶山</t>
  </si>
  <si>
    <t>a（三瓶観光リフト）</t>
  </si>
  <si>
    <t>b（北の原キャンプ場）</t>
  </si>
  <si>
    <t>c（三瓶自然館）</t>
  </si>
  <si>
    <t>d（三瓶小豆原埋没林公園）</t>
  </si>
  <si>
    <t>e（三瓶温泉）</t>
  </si>
  <si>
    <t>f（その他）</t>
  </si>
  <si>
    <t>石見銀山</t>
  </si>
  <si>
    <t>a（石見銀山資料館）</t>
  </si>
  <si>
    <t>b（石見銀山龍源寺間歩）</t>
  </si>
  <si>
    <t>c（大久保間歩）</t>
  </si>
  <si>
    <t>d（河島家）</t>
  </si>
  <si>
    <t>e（熊谷家）</t>
  </si>
  <si>
    <t>f（世界遺産センター）</t>
  </si>
  <si>
    <t>大田海岸</t>
  </si>
  <si>
    <t>a（久手海水浴場）</t>
  </si>
  <si>
    <t>b（鳥井海水浴場）</t>
  </si>
  <si>
    <t>c（琴ヶ浜）</t>
  </si>
  <si>
    <t>温泉津温泉</t>
  </si>
  <si>
    <t>櫛島キャンプ場</t>
  </si>
  <si>
    <t>やきもの館</t>
  </si>
  <si>
    <t>ゆう・ゆう館</t>
  </si>
  <si>
    <t>仁摩サンドミュージアム</t>
  </si>
  <si>
    <t>道の駅ごいせ仁摩</t>
  </si>
  <si>
    <t>大田市彼岸市「中日つぁん」</t>
  </si>
  <si>
    <t>大田市民のまつり「天領さん」</t>
  </si>
  <si>
    <t>石見神楽公演</t>
  </si>
  <si>
    <t>その他（イベント等）</t>
  </si>
  <si>
    <t>ふれあい公園笹遊里</t>
  </si>
  <si>
    <t>湯谷温泉 弥山荘</t>
  </si>
  <si>
    <t>音戯館</t>
  </si>
  <si>
    <t>道の駅インフォメーションセンターかわもと</t>
  </si>
  <si>
    <t>ゴールデンユートピアおおち</t>
  </si>
  <si>
    <t>カヌーの里おおち</t>
  </si>
  <si>
    <t>湯抱温泉</t>
  </si>
  <si>
    <t>潮温泉施設（石見ワイナリーホテル美郷）</t>
  </si>
  <si>
    <t>斎藤茂吉鴨山記念館</t>
  </si>
  <si>
    <t>道の駅　グリーンロード大和</t>
  </si>
  <si>
    <t>千原温泉</t>
  </si>
  <si>
    <t>ほたるの館</t>
  </si>
  <si>
    <t>伴蔵山自然回帰公園</t>
  </si>
  <si>
    <t>邑南町青少年旅行村</t>
  </si>
  <si>
    <t>瑞穂ハイランド</t>
  </si>
  <si>
    <t>ハンザケ自然館</t>
  </si>
  <si>
    <t>断魚渓</t>
  </si>
  <si>
    <t>a（深篠川キャンプ場）</t>
  </si>
  <si>
    <t>いこいの村しまね</t>
  </si>
  <si>
    <t>香木の森公園</t>
  </si>
  <si>
    <t>いわみ温泉</t>
  </si>
  <si>
    <t>軍原キャンプ場</t>
  </si>
  <si>
    <t>道の駅邑南の里</t>
  </si>
  <si>
    <t>石見海浜公園</t>
  </si>
  <si>
    <t>a（アクアス）</t>
  </si>
  <si>
    <t>b（海浜公園海水浴場）</t>
  </si>
  <si>
    <t>c（海浜公園キャンプ場）</t>
  </si>
  <si>
    <t>石見畳ヶ浦</t>
  </si>
  <si>
    <t>海水浴場</t>
  </si>
  <si>
    <t>a（国府海水浴場）</t>
  </si>
  <si>
    <t>b（浜田海岸海水浴場）</t>
  </si>
  <si>
    <t>c（折居海岸海水浴場）</t>
  </si>
  <si>
    <t>浜田市全域釣り</t>
  </si>
  <si>
    <t>その他海岸</t>
  </si>
  <si>
    <t>a（浜田海岸）</t>
  </si>
  <si>
    <t>b（折居海岸）</t>
  </si>
  <si>
    <t>はまだお魚市場</t>
  </si>
  <si>
    <t>美又温泉</t>
  </si>
  <si>
    <t>旭温泉</t>
  </si>
  <si>
    <t>湯屋温泉（きんたの里）</t>
  </si>
  <si>
    <t>浜田市ふるさと体験村</t>
  </si>
  <si>
    <t>かなぎウエスタンライディングパーク</t>
  </si>
  <si>
    <t>浜田市ゴルフ場</t>
  </si>
  <si>
    <t>a（浜田ゴルフリンクス）</t>
  </si>
  <si>
    <t>b（金城カントリークラブ）</t>
  </si>
  <si>
    <t>浜田市世界こども美術館</t>
  </si>
  <si>
    <t>石正美術館</t>
  </si>
  <si>
    <t>アクアみすみ</t>
  </si>
  <si>
    <t>三隅発電所ふれあいホール</t>
  </si>
  <si>
    <t>道の駅ゆうひパーク三隅</t>
  </si>
  <si>
    <t>道の駅ゆうひパーク浜田</t>
  </si>
  <si>
    <t>浜田の夜神楽週末公演</t>
  </si>
  <si>
    <t>浜っ子春まつり</t>
  </si>
  <si>
    <t>浜っ子夏まつり</t>
  </si>
  <si>
    <t>BB大鍋フェスティバル</t>
  </si>
  <si>
    <t>三隅つつじ祭り</t>
  </si>
  <si>
    <t>三隅公園</t>
  </si>
  <si>
    <t>コワ温泉</t>
  </si>
  <si>
    <t>石州和紙会館</t>
  </si>
  <si>
    <t>千丈渓</t>
  </si>
  <si>
    <t>風の国</t>
  </si>
  <si>
    <t>江津海岸</t>
  </si>
  <si>
    <t>a（波子海水浴場）</t>
  </si>
  <si>
    <t>b（浅利海水浴場）</t>
  </si>
  <si>
    <t>c（黒松海水浴場）</t>
  </si>
  <si>
    <t>d（釣り）</t>
  </si>
  <si>
    <t>e（その他）</t>
  </si>
  <si>
    <t>有福温泉</t>
  </si>
  <si>
    <t>地場産センター</t>
  </si>
  <si>
    <t>菰沢公園オートキャンプ場</t>
  </si>
  <si>
    <t>ごうつ秋まつり</t>
  </si>
  <si>
    <t>江の川祭り</t>
  </si>
  <si>
    <t>石見神楽特別公演</t>
  </si>
  <si>
    <t>道の駅サンピコごうつ</t>
  </si>
  <si>
    <t>医光寺</t>
  </si>
  <si>
    <t>萬福寺</t>
  </si>
  <si>
    <t>雪舟の郷記念館</t>
  </si>
  <si>
    <t>万葉公園</t>
  </si>
  <si>
    <t>島根県芸術文化センター グラントワ</t>
  </si>
  <si>
    <t>a（石見美術館）</t>
  </si>
  <si>
    <t>b（いわみ芸術劇場）</t>
  </si>
  <si>
    <t>c（その他）</t>
  </si>
  <si>
    <t>持石海水浴場</t>
  </si>
  <si>
    <t>益田市全域釣り</t>
  </si>
  <si>
    <t>みと自然の森</t>
  </si>
  <si>
    <t>美都温泉</t>
  </si>
  <si>
    <t>a（湯元館）</t>
  </si>
  <si>
    <t>秦記念館</t>
  </si>
  <si>
    <t>ひだまりパークみと</t>
  </si>
  <si>
    <t>裏匹見峡</t>
  </si>
  <si>
    <t>メイズ</t>
  </si>
  <si>
    <t>裏匹見峡キャンプ場</t>
  </si>
  <si>
    <t>やすらぎの湯</t>
  </si>
  <si>
    <t>匹見川釣り</t>
  </si>
  <si>
    <t>美濃地屋敷</t>
  </si>
  <si>
    <t>石見の夜神楽公演</t>
  </si>
  <si>
    <t>道の駅サンエイト美都</t>
  </si>
  <si>
    <t>持石「海陽王国」</t>
  </si>
  <si>
    <t>益田市歴史文化交流館れきしーな</t>
  </si>
  <si>
    <t>津和野郷土館</t>
  </si>
  <si>
    <t>津和野町民俗資料館</t>
  </si>
  <si>
    <t>森鷗外記念館</t>
  </si>
  <si>
    <t>三本松城跡観光リフト</t>
  </si>
  <si>
    <t>桑原史成写真美術館</t>
  </si>
  <si>
    <t>太皷谷稲成神社</t>
  </si>
  <si>
    <t>安野光雅美術館</t>
  </si>
  <si>
    <t>道の駅なごみの里</t>
  </si>
  <si>
    <t>日原天文台(星と森の科学館含む)</t>
  </si>
  <si>
    <t>枕瀬山森林公園キャンプ場</t>
  </si>
  <si>
    <t>高津川・鮎つり</t>
  </si>
  <si>
    <t>道の駅シルクウェイにちはら</t>
  </si>
  <si>
    <t>森鷗外旧宅</t>
  </si>
  <si>
    <t>ＳＬやまぐち号</t>
  </si>
  <si>
    <t>津和野夜神楽公演</t>
  </si>
  <si>
    <t>日本遺産センター</t>
  </si>
  <si>
    <t>堀庭園</t>
  </si>
  <si>
    <t>旧畑迫病院</t>
  </si>
  <si>
    <t>藩校養老館</t>
  </si>
  <si>
    <t>柿木温泉</t>
  </si>
  <si>
    <t>木部谷温泉</t>
  </si>
  <si>
    <t>道の駅かきのきむら</t>
  </si>
  <si>
    <t>リバーサイドログハウス村</t>
  </si>
  <si>
    <t>ゴギの里ログハウス村</t>
  </si>
  <si>
    <t>水源会館</t>
  </si>
  <si>
    <t>むいかいち温泉ゆ・ら・ら</t>
  </si>
  <si>
    <t>道の駅むいかいち温泉</t>
  </si>
  <si>
    <t>隠岐神社</t>
  </si>
  <si>
    <t>後鳥羽院資料館</t>
  </si>
  <si>
    <t>海中展望船あまんぼう</t>
  </si>
  <si>
    <t>明屋海岸キャンプ場</t>
  </si>
  <si>
    <t>レインボービーチ</t>
  </si>
  <si>
    <t>国賀海岸</t>
  </si>
  <si>
    <t>黒木御所碧風館</t>
  </si>
  <si>
    <t>西ノ島ふるさと館</t>
  </si>
  <si>
    <t>外浜海水浴場</t>
  </si>
  <si>
    <t>耳浦(東国賀)海水浴場</t>
  </si>
  <si>
    <t>耳浦キャンプ場</t>
  </si>
  <si>
    <t>ノア隠岐</t>
  </si>
  <si>
    <t>知夫赤壁</t>
  </si>
  <si>
    <t>隠岐国分寺</t>
  </si>
  <si>
    <t>隠岐自然館</t>
  </si>
  <si>
    <t>塩浜海水浴場</t>
  </si>
  <si>
    <t>中村海水浴場</t>
  </si>
  <si>
    <t>フィッシャーマンズワーフ隠岐</t>
  </si>
  <si>
    <t>春日の浜海水浴場</t>
  </si>
  <si>
    <t>水若酢神社</t>
  </si>
  <si>
    <t>隠岐郷土館</t>
  </si>
  <si>
    <t>五箇創生館</t>
  </si>
  <si>
    <t>隠岐温泉ＧＯＫＡ</t>
  </si>
  <si>
    <t>津戸園地（体育館+テニスコート）</t>
  </si>
  <si>
    <t>福浦海水浴場</t>
  </si>
  <si>
    <t>玉若酢命神社</t>
  </si>
  <si>
    <t>R7_x000D_
入込客延べ数</t>
    <phoneticPr fontId="2"/>
  </si>
  <si>
    <t>R6_x000D_
入込客延べ数</t>
    <phoneticPr fontId="2"/>
  </si>
  <si>
    <t>R7</t>
    <phoneticPr fontId="2"/>
  </si>
  <si>
    <t>R6</t>
    <phoneticPr fontId="2"/>
  </si>
  <si>
    <t>260304時点</t>
  </si>
  <si>
    <t>260519時点</t>
    <phoneticPr fontId="14"/>
  </si>
  <si>
    <t>260304時点</t>
    <phoneticPr fontId="14"/>
  </si>
  <si>
    <t>260602時点</t>
    <phoneticPr fontId="14"/>
  </si>
  <si>
    <t>R7宿泊客延べ数</t>
    <rPh sb="2" eb="4">
      <t>シュクハク</t>
    </rPh>
    <phoneticPr fontId="14"/>
  </si>
  <si>
    <t>R6宿泊客延べ数</t>
    <rPh sb="2" eb="4">
      <t>シュクハク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</si>
</sst>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+0.0%;\-0.0%;0.0%"/>
    <numFmt numFmtId="177" formatCode="#,##0_ ;[Red]\-#,##0\ "/>
    <numFmt numFmtId="178" formatCode="#,##0_);[Red]\(#,##0\)"/>
    <numFmt numFmtId="179" formatCode="#,##0_ "/>
  </numFmts>
  <fonts count="5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10.5"/>
      <name val="ＭＳ明朝"/>
      <family val="3"/>
      <charset val="128"/>
    </font>
    <font>
      <sz val="10"/>
      <name val="ＭＳ明朝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.5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9"/>
      <color rgb="FFFF0000"/>
      <name val="ＭＳ Ｐ明朝"/>
      <family val="1"/>
      <charset val="128"/>
    </font>
    <font>
      <sz val="9"/>
      <color rgb="FFFF0066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/>
      <top style="thin">
        <color indexed="64"/>
      </top>
      <bottom style="hair">
        <color theme="1"/>
      </bottom>
      <diagonal/>
    </border>
    <border>
      <left/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/>
      <right style="thin">
        <color theme="1"/>
      </right>
      <top/>
      <bottom style="double">
        <color indexed="64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indexed="64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indexed="64"/>
      </top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/>
      <top style="hair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/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 style="hair">
        <color theme="1"/>
      </left>
      <right/>
      <top/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theme="1"/>
      </right>
      <top/>
      <bottom style="hair">
        <color indexed="64"/>
      </bottom>
      <diagonal/>
    </border>
    <border>
      <left/>
      <right style="hair">
        <color theme="1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double">
        <color theme="1"/>
      </bottom>
      <diagonal/>
    </border>
    <border>
      <left style="thin">
        <color indexed="64"/>
      </left>
      <right/>
      <top style="hair">
        <color theme="1"/>
      </top>
      <bottom style="double">
        <color indexed="64"/>
      </bottom>
      <diagonal/>
    </border>
    <border>
      <left/>
      <right/>
      <top style="hair">
        <color theme="1"/>
      </top>
      <bottom style="double">
        <color indexed="64"/>
      </bottom>
      <diagonal/>
    </border>
    <border>
      <left/>
      <right style="thin">
        <color theme="1"/>
      </right>
      <top style="hair">
        <color theme="1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double">
        <color indexed="64"/>
      </bottom>
      <diagonal/>
    </border>
  </borders>
  <cellStyleXfs count="5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4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3" borderId="132" applyNumberFormat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13" fillId="25" borderId="133" applyNumberFormat="0" applyFont="0" applyAlignment="0" applyProtection="0">
      <alignment vertical="center"/>
    </xf>
    <xf numFmtId="0" fontId="46" fillId="0" borderId="134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4" borderId="13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50" fillId="0" borderId="136" applyNumberFormat="0" applyFill="0" applyAlignment="0" applyProtection="0">
      <alignment vertical="center"/>
    </xf>
    <xf numFmtId="0" fontId="51" fillId="0" borderId="137" applyNumberFormat="0" applyFill="0" applyAlignment="0" applyProtection="0">
      <alignment vertical="center"/>
    </xf>
    <xf numFmtId="0" fontId="52" fillId="0" borderId="13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39" applyNumberFormat="0" applyFill="0" applyAlignment="0" applyProtection="0">
      <alignment vertical="center"/>
    </xf>
    <xf numFmtId="0" fontId="54" fillId="4" borderId="140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135" applyNumberFormat="0" applyAlignment="0" applyProtection="0">
      <alignment vertical="center"/>
    </xf>
    <xf numFmtId="0" fontId="57" fillId="7" borderId="0" applyNumberFormat="0" applyBorder="0" applyAlignment="0" applyProtection="0">
      <alignment vertical="center"/>
    </xf>
  </cellStyleXfs>
  <cellXfs count="53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8" fillId="2" borderId="0" xfId="0" applyFont="1" applyFill="1">
      <alignment vertical="center"/>
    </xf>
    <xf numFmtId="38" fontId="15" fillId="2" borderId="0" xfId="1" applyFont="1" applyFill="1">
      <alignment vertical="center"/>
    </xf>
    <xf numFmtId="38" fontId="16" fillId="2" borderId="0" xfId="1" applyFont="1" applyFill="1">
      <alignment vertical="center"/>
    </xf>
    <xf numFmtId="0" fontId="9" fillId="2" borderId="0" xfId="0" applyFont="1" applyFill="1">
      <alignment vertical="center"/>
    </xf>
    <xf numFmtId="0" fontId="12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78" fontId="15" fillId="2" borderId="0" xfId="1" applyNumberFormat="1" applyFont="1" applyFill="1">
      <alignment vertical="center"/>
    </xf>
    <xf numFmtId="0" fontId="12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10" fontId="23" fillId="2" borderId="0" xfId="5" applyNumberFormat="1" applyFont="1" applyFill="1" applyAlignment="1">
      <alignment horizontal="center" vertical="center"/>
    </xf>
    <xf numFmtId="177" fontId="3" fillId="2" borderId="12" xfId="0" applyNumberFormat="1" applyFont="1" applyFill="1" applyBorder="1">
      <alignment vertical="center"/>
    </xf>
    <xf numFmtId="177" fontId="3" fillId="2" borderId="16" xfId="0" applyNumberFormat="1" applyFont="1" applyFill="1" applyBorder="1">
      <alignment vertical="center"/>
    </xf>
    <xf numFmtId="38" fontId="20" fillId="2" borderId="3" xfId="1" applyFont="1" applyFill="1" applyBorder="1" applyAlignment="1">
      <alignment vertical="center" shrinkToFit="1"/>
    </xf>
    <xf numFmtId="0" fontId="21" fillId="2" borderId="0" xfId="0" applyFont="1" applyFill="1" applyAlignment="1">
      <alignment horizontal="center" vertical="center"/>
    </xf>
    <xf numFmtId="2" fontId="10" fillId="2" borderId="0" xfId="0" applyNumberFormat="1" applyFont="1" applyFill="1">
      <alignment vertical="center"/>
    </xf>
    <xf numFmtId="0" fontId="20" fillId="2" borderId="25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center" vertical="center"/>
    </xf>
    <xf numFmtId="178" fontId="24" fillId="2" borderId="0" xfId="1" applyNumberFormat="1" applyFont="1" applyFill="1">
      <alignment vertical="center"/>
    </xf>
    <xf numFmtId="0" fontId="20" fillId="3" borderId="8" xfId="0" applyFont="1" applyFill="1" applyBorder="1">
      <alignment vertical="center"/>
    </xf>
    <xf numFmtId="0" fontId="20" fillId="3" borderId="20" xfId="0" applyFont="1" applyFill="1" applyBorder="1" applyAlignment="1">
      <alignment horizontal="center" vertical="center"/>
    </xf>
    <xf numFmtId="38" fontId="20" fillId="2" borderId="3" xfId="1" applyFont="1" applyFill="1" applyBorder="1" applyAlignment="1">
      <alignment horizontal="right" vertical="center" indent="1"/>
    </xf>
    <xf numFmtId="0" fontId="20" fillId="2" borderId="24" xfId="0" applyFont="1" applyFill="1" applyBorder="1" applyAlignment="1">
      <alignment horizontal="distributed" vertical="center" indent="1"/>
    </xf>
    <xf numFmtId="0" fontId="20" fillId="2" borderId="2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distributed" vertical="center" indent="1"/>
    </xf>
    <xf numFmtId="176" fontId="20" fillId="2" borderId="5" xfId="0" applyNumberFormat="1" applyFont="1" applyFill="1" applyBorder="1" applyAlignment="1">
      <alignment horizontal="right" vertical="center" indent="1"/>
    </xf>
    <xf numFmtId="38" fontId="20" fillId="2" borderId="18" xfId="1" applyFont="1" applyFill="1" applyBorder="1" applyAlignment="1">
      <alignment horizontal="right" vertical="center" shrinkToFit="1"/>
    </xf>
    <xf numFmtId="38" fontId="20" fillId="2" borderId="3" xfId="1" applyFont="1" applyFill="1" applyBorder="1" applyAlignment="1">
      <alignment horizontal="right" vertical="center" shrinkToFit="1"/>
    </xf>
    <xf numFmtId="38" fontId="20" fillId="2" borderId="18" xfId="1" applyFont="1" applyFill="1" applyBorder="1" applyAlignment="1">
      <alignment vertical="center" shrinkToFit="1"/>
    </xf>
    <xf numFmtId="0" fontId="20" fillId="2" borderId="8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38" xfId="0" applyFont="1" applyFill="1" applyBorder="1">
      <alignment vertical="center"/>
    </xf>
    <xf numFmtId="177" fontId="20" fillId="3" borderId="37" xfId="0" applyNumberFormat="1" applyFont="1" applyFill="1" applyBorder="1" applyAlignment="1">
      <alignment vertical="center" shrinkToFit="1"/>
    </xf>
    <xf numFmtId="176" fontId="20" fillId="3" borderId="39" xfId="4" applyNumberFormat="1" applyFont="1" applyFill="1" applyBorder="1">
      <alignment vertical="center"/>
    </xf>
    <xf numFmtId="0" fontId="20" fillId="3" borderId="17" xfId="0" quotePrefix="1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18" xfId="0" applyFont="1" applyFill="1" applyBorder="1">
      <alignment vertical="center"/>
    </xf>
    <xf numFmtId="0" fontId="20" fillId="3" borderId="1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distributed" vertical="center" indent="1"/>
    </xf>
    <xf numFmtId="0" fontId="20" fillId="2" borderId="3" xfId="0" applyFont="1" applyFill="1" applyBorder="1" applyAlignment="1">
      <alignment horizontal="distributed" vertical="center" indent="1"/>
    </xf>
    <xf numFmtId="176" fontId="20" fillId="2" borderId="3" xfId="0" applyNumberFormat="1" applyFont="1" applyFill="1" applyBorder="1" applyAlignment="1">
      <alignment horizontal="right" vertical="center" indent="1"/>
    </xf>
    <xf numFmtId="0" fontId="20" fillId="2" borderId="22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distributed" vertical="center"/>
    </xf>
    <xf numFmtId="0" fontId="20" fillId="2" borderId="9" xfId="0" applyFont="1" applyFill="1" applyBorder="1" applyAlignment="1">
      <alignment horizontal="distributed" vertical="center"/>
    </xf>
    <xf numFmtId="0" fontId="28" fillId="2" borderId="0" xfId="0" applyFont="1" applyFill="1" applyAlignment="1">
      <alignment horizontal="center" vertical="center"/>
    </xf>
    <xf numFmtId="38" fontId="20" fillId="2" borderId="45" xfId="1" applyFont="1" applyFill="1" applyBorder="1" applyAlignment="1">
      <alignment horizontal="right" vertical="center" indent="1"/>
    </xf>
    <xf numFmtId="0" fontId="20" fillId="2" borderId="37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distributed" vertical="center" justifyLastLine="1"/>
    </xf>
    <xf numFmtId="0" fontId="10" fillId="2" borderId="30" xfId="0" applyFont="1" applyFill="1" applyBorder="1">
      <alignment vertical="center"/>
    </xf>
    <xf numFmtId="0" fontId="20" fillId="2" borderId="47" xfId="0" applyFont="1" applyFill="1" applyBorder="1" applyAlignment="1">
      <alignment horizontal="distributed" vertical="center" justifyLastLine="1"/>
    </xf>
    <xf numFmtId="0" fontId="10" fillId="2" borderId="20" xfId="0" applyFont="1" applyFill="1" applyBorder="1">
      <alignment vertical="center"/>
    </xf>
    <xf numFmtId="0" fontId="20" fillId="2" borderId="8" xfId="0" applyFont="1" applyFill="1" applyBorder="1" applyAlignment="1">
      <alignment horizontal="distributed" vertical="center"/>
    </xf>
    <xf numFmtId="0" fontId="10" fillId="2" borderId="12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48" xfId="0" applyFont="1" applyFill="1" applyBorder="1">
      <alignment vertical="center"/>
    </xf>
    <xf numFmtId="0" fontId="20" fillId="2" borderId="5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0" fillId="2" borderId="53" xfId="0" applyFont="1" applyFill="1" applyBorder="1">
      <alignment vertical="center"/>
    </xf>
    <xf numFmtId="0" fontId="12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27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distributed" vertical="center"/>
    </xf>
    <xf numFmtId="0" fontId="7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9" fillId="2" borderId="56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12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left" vertical="center"/>
    </xf>
    <xf numFmtId="0" fontId="20" fillId="2" borderId="14" xfId="0" applyFont="1" applyFill="1" applyBorder="1">
      <alignment vertical="center"/>
    </xf>
    <xf numFmtId="0" fontId="20" fillId="2" borderId="0" xfId="0" applyFont="1" applyFill="1">
      <alignment vertical="center"/>
    </xf>
    <xf numFmtId="0" fontId="25" fillId="2" borderId="18" xfId="0" applyFont="1" applyFill="1" applyBorder="1" applyAlignment="1">
      <alignment horizontal="distributed" vertical="center"/>
    </xf>
    <xf numFmtId="0" fontId="25" fillId="2" borderId="15" xfId="0" applyFont="1" applyFill="1" applyBorder="1" applyAlignment="1">
      <alignment vertical="center" shrinkToFit="1"/>
    </xf>
    <xf numFmtId="0" fontId="25" fillId="2" borderId="49" xfId="0" applyFont="1" applyFill="1" applyBorder="1" applyAlignment="1">
      <alignment vertical="center" shrinkToFit="1"/>
    </xf>
    <xf numFmtId="0" fontId="25" fillId="2" borderId="0" xfId="0" applyFont="1" applyFill="1" applyAlignment="1">
      <alignment vertical="center" shrinkToFit="1"/>
    </xf>
    <xf numFmtId="0" fontId="20" fillId="2" borderId="18" xfId="0" applyFont="1" applyFill="1" applyBorder="1">
      <alignment vertical="center"/>
    </xf>
    <xf numFmtId="0" fontId="25" fillId="2" borderId="59" xfId="0" applyFont="1" applyFill="1" applyBorder="1" applyAlignment="1">
      <alignment vertical="top" textRotation="255" shrinkToFit="1"/>
    </xf>
    <xf numFmtId="0" fontId="25" fillId="2" borderId="60" xfId="0" applyFont="1" applyFill="1" applyBorder="1" applyAlignment="1">
      <alignment vertical="top" textRotation="255" shrinkToFit="1"/>
    </xf>
    <xf numFmtId="0" fontId="25" fillId="2" borderId="18" xfId="0" applyFont="1" applyFill="1" applyBorder="1" applyAlignment="1">
      <alignment vertical="top" textRotation="255" shrinkToFit="1"/>
    </xf>
    <xf numFmtId="38" fontId="20" fillId="2" borderId="64" xfId="1" applyFont="1" applyFill="1" applyBorder="1" applyAlignment="1">
      <alignment horizontal="right" vertical="center" indent="1"/>
    </xf>
    <xf numFmtId="0" fontId="20" fillId="2" borderId="67" xfId="0" applyFont="1" applyFill="1" applyBorder="1" applyAlignment="1">
      <alignment horizontal="distributed" vertical="center" indent="1"/>
    </xf>
    <xf numFmtId="38" fontId="20" fillId="2" borderId="68" xfId="1" applyFont="1" applyFill="1" applyBorder="1" applyAlignment="1">
      <alignment horizontal="right" vertical="center" indent="1"/>
    </xf>
    <xf numFmtId="176" fontId="20" fillId="2" borderId="69" xfId="0" applyNumberFormat="1" applyFont="1" applyFill="1" applyBorder="1" applyAlignment="1">
      <alignment horizontal="right" vertical="center" indent="1"/>
    </xf>
    <xf numFmtId="0" fontId="20" fillId="2" borderId="70" xfId="0" applyFont="1" applyFill="1" applyBorder="1" applyAlignment="1">
      <alignment horizontal="distributed" vertical="center" indent="1"/>
    </xf>
    <xf numFmtId="38" fontId="20" fillId="2" borderId="71" xfId="1" applyFont="1" applyFill="1" applyBorder="1" applyAlignment="1">
      <alignment horizontal="right" vertical="center" indent="1"/>
    </xf>
    <xf numFmtId="176" fontId="20" fillId="2" borderId="72" xfId="0" applyNumberFormat="1" applyFont="1" applyFill="1" applyBorder="1" applyAlignment="1">
      <alignment horizontal="right" vertical="center" indent="1"/>
    </xf>
    <xf numFmtId="0" fontId="20" fillId="2" borderId="73" xfId="0" applyFont="1" applyFill="1" applyBorder="1" applyAlignment="1">
      <alignment horizontal="distributed" vertical="center"/>
    </xf>
    <xf numFmtId="0" fontId="20" fillId="2" borderId="74" xfId="0" applyFont="1" applyFill="1" applyBorder="1" applyAlignment="1">
      <alignment horizontal="distributed" vertical="center" justifyLastLine="1"/>
    </xf>
    <xf numFmtId="38" fontId="20" fillId="2" borderId="73" xfId="1" applyFont="1" applyFill="1" applyBorder="1" applyAlignment="1">
      <alignment vertical="center" shrinkToFit="1"/>
    </xf>
    <xf numFmtId="38" fontId="20" fillId="2" borderId="71" xfId="1" applyFont="1" applyFill="1" applyBorder="1" applyAlignment="1">
      <alignment vertical="center" shrinkToFit="1"/>
    </xf>
    <xf numFmtId="0" fontId="10" fillId="2" borderId="75" xfId="0" applyFont="1" applyFill="1" applyBorder="1">
      <alignment vertical="center"/>
    </xf>
    <xf numFmtId="0" fontId="20" fillId="2" borderId="76" xfId="0" applyFont="1" applyFill="1" applyBorder="1" applyAlignment="1">
      <alignment horizontal="distributed" vertical="center"/>
    </xf>
    <xf numFmtId="0" fontId="10" fillId="2" borderId="78" xfId="0" applyFont="1" applyFill="1" applyBorder="1">
      <alignment vertical="center"/>
    </xf>
    <xf numFmtId="0" fontId="20" fillId="2" borderId="79" xfId="0" applyFont="1" applyFill="1" applyBorder="1" applyAlignment="1">
      <alignment horizontal="distributed" vertical="center"/>
    </xf>
    <xf numFmtId="0" fontId="20" fillId="2" borderId="80" xfId="0" applyFont="1" applyFill="1" applyBorder="1" applyAlignment="1">
      <alignment horizontal="distributed" vertical="center" justifyLastLine="1"/>
    </xf>
    <xf numFmtId="38" fontId="20" fillId="2" borderId="79" xfId="1" applyFont="1" applyFill="1" applyBorder="1" applyAlignment="1">
      <alignment vertical="center" shrinkToFit="1"/>
    </xf>
    <xf numFmtId="38" fontId="20" fillId="2" borderId="64" xfId="1" applyFont="1" applyFill="1" applyBorder="1" applyAlignment="1">
      <alignment vertical="center" shrinkToFit="1"/>
    </xf>
    <xf numFmtId="0" fontId="10" fillId="2" borderId="81" xfId="0" applyFont="1" applyFill="1" applyBorder="1">
      <alignment vertical="center"/>
    </xf>
    <xf numFmtId="0" fontId="20" fillId="2" borderId="56" xfId="0" applyFont="1" applyFill="1" applyBorder="1" applyAlignment="1">
      <alignment horizontal="distributed" vertical="center"/>
    </xf>
    <xf numFmtId="0" fontId="20" fillId="2" borderId="82" xfId="0" applyFont="1" applyFill="1" applyBorder="1" applyAlignment="1">
      <alignment horizontal="distributed" vertical="center" justifyLastLine="1"/>
    </xf>
    <xf numFmtId="38" fontId="20" fillId="2" borderId="83" xfId="1" applyFont="1" applyFill="1" applyBorder="1" applyAlignment="1">
      <alignment vertical="center" shrinkToFit="1"/>
    </xf>
    <xf numFmtId="38" fontId="20" fillId="2" borderId="23" xfId="1" applyFont="1" applyFill="1" applyBorder="1" applyAlignment="1">
      <alignment vertical="center" shrinkToFit="1"/>
    </xf>
    <xf numFmtId="0" fontId="26" fillId="2" borderId="84" xfId="0" applyFont="1" applyFill="1" applyBorder="1">
      <alignment vertical="center"/>
    </xf>
    <xf numFmtId="38" fontId="26" fillId="0" borderId="85" xfId="1" applyFont="1" applyBorder="1" applyAlignment="1">
      <alignment horizontal="center" vertical="center"/>
    </xf>
    <xf numFmtId="0" fontId="26" fillId="2" borderId="80" xfId="0" applyFont="1" applyFill="1" applyBorder="1">
      <alignment vertical="center"/>
    </xf>
    <xf numFmtId="38" fontId="26" fillId="0" borderId="87" xfId="1" applyFont="1" applyBorder="1" applyAlignment="1">
      <alignment horizontal="center" vertical="center"/>
    </xf>
    <xf numFmtId="0" fontId="26" fillId="2" borderId="74" xfId="0" applyFont="1" applyFill="1" applyBorder="1">
      <alignment vertical="center"/>
    </xf>
    <xf numFmtId="38" fontId="26" fillId="0" borderId="89" xfId="1" applyFont="1" applyBorder="1" applyAlignment="1">
      <alignment horizontal="center" vertical="center"/>
    </xf>
    <xf numFmtId="38" fontId="26" fillId="0" borderId="89" xfId="2" applyFont="1" applyBorder="1" applyAlignment="1">
      <alignment horizontal="center" vertical="center"/>
    </xf>
    <xf numFmtId="49" fontId="26" fillId="2" borderId="90" xfId="0" applyNumberFormat="1" applyFont="1" applyFill="1" applyBorder="1" applyAlignment="1">
      <alignment horizontal="center" vertical="center" shrinkToFit="1"/>
    </xf>
    <xf numFmtId="49" fontId="26" fillId="2" borderId="91" xfId="0" applyNumberFormat="1" applyFont="1" applyFill="1" applyBorder="1" applyAlignment="1">
      <alignment horizontal="center" vertical="center" shrinkToFit="1"/>
    </xf>
    <xf numFmtId="49" fontId="26" fillId="2" borderId="92" xfId="0" applyNumberFormat="1" applyFont="1" applyFill="1" applyBorder="1" applyAlignment="1">
      <alignment horizontal="center" vertical="center" shrinkToFit="1"/>
    </xf>
    <xf numFmtId="38" fontId="26" fillId="2" borderId="97" xfId="1" applyFont="1" applyFill="1" applyBorder="1" applyAlignment="1">
      <alignment horizontal="center" vertical="center"/>
    </xf>
    <xf numFmtId="178" fontId="26" fillId="2" borderId="86" xfId="1" applyNumberFormat="1" applyFont="1" applyFill="1" applyBorder="1" applyAlignment="1">
      <alignment horizontal="right" vertical="center" shrinkToFit="1"/>
    </xf>
    <xf numFmtId="178" fontId="26" fillId="2" borderId="97" xfId="1" applyNumberFormat="1" applyFont="1" applyFill="1" applyBorder="1" applyAlignment="1">
      <alignment horizontal="right" vertical="center" shrinkToFit="1"/>
    </xf>
    <xf numFmtId="178" fontId="26" fillId="2" borderId="96" xfId="1" applyNumberFormat="1" applyFont="1" applyFill="1" applyBorder="1" applyAlignment="1">
      <alignment horizontal="right" vertical="center" shrinkToFit="1"/>
    </xf>
    <xf numFmtId="38" fontId="26" fillId="2" borderId="71" xfId="1" applyFont="1" applyFill="1" applyBorder="1" applyAlignment="1">
      <alignment horizontal="center" vertical="center"/>
    </xf>
    <xf numFmtId="178" fontId="26" fillId="2" borderId="73" xfId="1" applyNumberFormat="1" applyFont="1" applyFill="1" applyBorder="1" applyAlignment="1">
      <alignment horizontal="right" vertical="center" shrinkToFit="1"/>
    </xf>
    <xf numFmtId="178" fontId="26" fillId="2" borderId="71" xfId="1" applyNumberFormat="1" applyFont="1" applyFill="1" applyBorder="1" applyAlignment="1">
      <alignment horizontal="right" vertical="center" shrinkToFit="1"/>
    </xf>
    <xf numFmtId="178" fontId="26" fillId="2" borderId="72" xfId="1" applyNumberFormat="1" applyFont="1" applyFill="1" applyBorder="1" applyAlignment="1">
      <alignment horizontal="right" vertical="center" shrinkToFit="1"/>
    </xf>
    <xf numFmtId="38" fontId="26" fillId="2" borderId="64" xfId="1" applyFont="1" applyFill="1" applyBorder="1" applyAlignment="1">
      <alignment horizontal="center" vertical="center"/>
    </xf>
    <xf numFmtId="178" fontId="26" fillId="2" borderId="79" xfId="1" applyNumberFormat="1" applyFont="1" applyFill="1" applyBorder="1" applyAlignment="1">
      <alignment horizontal="right" vertical="center" shrinkToFit="1"/>
    </xf>
    <xf numFmtId="178" fontId="26" fillId="2" borderId="64" xfId="1" applyNumberFormat="1" applyFont="1" applyFill="1" applyBorder="1" applyAlignment="1">
      <alignment horizontal="right" vertical="center" shrinkToFit="1"/>
    </xf>
    <xf numFmtId="178" fontId="26" fillId="2" borderId="66" xfId="1" applyNumberFormat="1" applyFont="1" applyFill="1" applyBorder="1" applyAlignment="1">
      <alignment horizontal="right" vertical="center" shrinkToFit="1"/>
    </xf>
    <xf numFmtId="0" fontId="10" fillId="2" borderId="70" xfId="0" applyFont="1" applyFill="1" applyBorder="1">
      <alignment vertical="center"/>
    </xf>
    <xf numFmtId="0" fontId="25" fillId="2" borderId="73" xfId="0" applyFont="1" applyFill="1" applyBorder="1" applyAlignment="1">
      <alignment horizontal="distributed" vertical="center"/>
    </xf>
    <xf numFmtId="0" fontId="20" fillId="2" borderId="101" xfId="0" applyFont="1" applyFill="1" applyBorder="1">
      <alignment vertical="center"/>
    </xf>
    <xf numFmtId="0" fontId="20" fillId="2" borderId="102" xfId="0" applyFont="1" applyFill="1" applyBorder="1">
      <alignment vertical="center"/>
    </xf>
    <xf numFmtId="0" fontId="20" fillId="2" borderId="103" xfId="0" applyFont="1" applyFill="1" applyBorder="1">
      <alignment vertical="center"/>
    </xf>
    <xf numFmtId="0" fontId="20" fillId="2" borderId="94" xfId="0" applyFont="1" applyFill="1" applyBorder="1">
      <alignment vertical="center"/>
    </xf>
    <xf numFmtId="0" fontId="20" fillId="2" borderId="70" xfId="0" applyFont="1" applyFill="1" applyBorder="1" applyAlignment="1">
      <alignment horizontal="center" vertical="center"/>
    </xf>
    <xf numFmtId="177" fontId="20" fillId="2" borderId="71" xfId="1" applyNumberFormat="1" applyFont="1" applyFill="1" applyBorder="1" applyAlignment="1">
      <alignment vertical="center" shrinkToFit="1"/>
    </xf>
    <xf numFmtId="0" fontId="20" fillId="3" borderId="70" xfId="0" quotePrefix="1" applyFont="1" applyFill="1" applyBorder="1" applyAlignment="1">
      <alignment horizontal="center" vertical="center"/>
    </xf>
    <xf numFmtId="0" fontId="20" fillId="2" borderId="62" xfId="0" quotePrefix="1" applyFont="1" applyFill="1" applyBorder="1" applyAlignment="1">
      <alignment horizontal="center" vertical="center"/>
    </xf>
    <xf numFmtId="0" fontId="20" fillId="2" borderId="63" xfId="0" applyFont="1" applyFill="1" applyBorder="1">
      <alignment vertical="center"/>
    </xf>
    <xf numFmtId="177" fontId="20" fillId="2" borderId="61" xfId="1" applyNumberFormat="1" applyFont="1" applyFill="1" applyBorder="1" applyAlignment="1">
      <alignment vertical="center" shrinkToFit="1"/>
    </xf>
    <xf numFmtId="176" fontId="20" fillId="2" borderId="61" xfId="4" applyNumberFormat="1" applyFont="1" applyFill="1" applyBorder="1">
      <alignment vertical="center"/>
    </xf>
    <xf numFmtId="0" fontId="20" fillId="2" borderId="72" xfId="0" applyFont="1" applyFill="1" applyBorder="1">
      <alignment vertical="center"/>
    </xf>
    <xf numFmtId="176" fontId="20" fillId="2" borderId="71" xfId="4" applyNumberFormat="1" applyFont="1" applyFill="1" applyBorder="1">
      <alignment vertical="center"/>
    </xf>
    <xf numFmtId="0" fontId="20" fillId="2" borderId="65" xfId="0" applyFont="1" applyFill="1" applyBorder="1" applyAlignment="1">
      <alignment horizontal="center" vertical="center"/>
    </xf>
    <xf numFmtId="0" fontId="20" fillId="2" borderId="66" xfId="0" applyFont="1" applyFill="1" applyBorder="1">
      <alignment vertical="center"/>
    </xf>
    <xf numFmtId="177" fontId="20" fillId="2" borderId="64" xfId="1" applyNumberFormat="1" applyFont="1" applyFill="1" applyBorder="1" applyAlignment="1">
      <alignment vertical="center" shrinkToFit="1"/>
    </xf>
    <xf numFmtId="176" fontId="20" fillId="2" borderId="64" xfId="4" applyNumberFormat="1" applyFont="1" applyFill="1" applyBorder="1">
      <alignment vertical="center"/>
    </xf>
    <xf numFmtId="0" fontId="20" fillId="3" borderId="70" xfId="0" applyFont="1" applyFill="1" applyBorder="1" applyAlignment="1">
      <alignment horizontal="center" vertical="center"/>
    </xf>
    <xf numFmtId="0" fontId="20" fillId="3" borderId="73" xfId="0" applyFont="1" applyFill="1" applyBorder="1">
      <alignment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72" xfId="0" applyFont="1" applyFill="1" applyBorder="1">
      <alignment vertical="center"/>
    </xf>
    <xf numFmtId="177" fontId="20" fillId="3" borderId="71" xfId="1" applyNumberFormat="1" applyFont="1" applyFill="1" applyBorder="1" applyAlignment="1">
      <alignment vertical="center" shrinkToFit="1"/>
    </xf>
    <xf numFmtId="176" fontId="20" fillId="3" borderId="71" xfId="4" applyNumberFormat="1" applyFont="1" applyFill="1" applyBorder="1">
      <alignment vertical="center"/>
    </xf>
    <xf numFmtId="0" fontId="20" fillId="2" borderId="105" xfId="0" applyFont="1" applyFill="1" applyBorder="1">
      <alignment vertical="center"/>
    </xf>
    <xf numFmtId="0" fontId="20" fillId="2" borderId="93" xfId="0" applyFont="1" applyFill="1" applyBorder="1">
      <alignment vertical="center"/>
    </xf>
    <xf numFmtId="179" fontId="20" fillId="2" borderId="64" xfId="0" applyNumberFormat="1" applyFont="1" applyFill="1" applyBorder="1" applyAlignment="1">
      <alignment vertical="center" shrinkToFit="1"/>
    </xf>
    <xf numFmtId="179" fontId="20" fillId="3" borderId="71" xfId="0" applyNumberFormat="1" applyFont="1" applyFill="1" applyBorder="1" applyAlignment="1">
      <alignment vertical="center" shrinkToFit="1"/>
    </xf>
    <xf numFmtId="0" fontId="20" fillId="3" borderId="106" xfId="0" quotePrefix="1" applyFont="1" applyFill="1" applyBorder="1" applyAlignment="1">
      <alignment horizontal="center" vertical="center"/>
    </xf>
    <xf numFmtId="0" fontId="20" fillId="2" borderId="72" xfId="0" applyFont="1" applyFill="1" applyBorder="1" applyAlignment="1">
      <alignment vertical="center" shrinkToFit="1"/>
    </xf>
    <xf numFmtId="0" fontId="20" fillId="3" borderId="79" xfId="0" applyFont="1" applyFill="1" applyBorder="1" applyAlignment="1">
      <alignment horizontal="center" vertical="center"/>
    </xf>
    <xf numFmtId="0" fontId="20" fillId="3" borderId="66" xfId="0" applyFont="1" applyFill="1" applyBorder="1">
      <alignment vertical="center"/>
    </xf>
    <xf numFmtId="177" fontId="20" fillId="3" borderId="64" xfId="1" applyNumberFormat="1" applyFont="1" applyFill="1" applyBorder="1" applyAlignment="1">
      <alignment vertical="center" shrinkToFit="1"/>
    </xf>
    <xf numFmtId="176" fontId="20" fillId="3" borderId="64" xfId="4" applyNumberFormat="1" applyFont="1" applyFill="1" applyBorder="1">
      <alignment vertical="center"/>
    </xf>
    <xf numFmtId="0" fontId="20" fillId="3" borderId="73" xfId="0" quotePrefix="1" applyFont="1" applyFill="1" applyBorder="1" applyAlignment="1">
      <alignment horizontal="center" vertical="center"/>
    </xf>
    <xf numFmtId="0" fontId="20" fillId="2" borderId="70" xfId="0" quotePrefix="1" applyFont="1" applyFill="1" applyBorder="1" applyAlignment="1">
      <alignment horizontal="center" vertical="center"/>
    </xf>
    <xf numFmtId="0" fontId="20" fillId="3" borderId="99" xfId="0" applyFont="1" applyFill="1" applyBorder="1" applyAlignment="1">
      <alignment horizontal="center" vertical="center"/>
    </xf>
    <xf numFmtId="0" fontId="20" fillId="3" borderId="99" xfId="0" applyFont="1" applyFill="1" applyBorder="1">
      <alignment vertical="center"/>
    </xf>
    <xf numFmtId="177" fontId="20" fillId="3" borderId="98" xfId="0" applyNumberFormat="1" applyFont="1" applyFill="1" applyBorder="1" applyAlignment="1">
      <alignment vertical="center" shrinkToFit="1"/>
    </xf>
    <xf numFmtId="176" fontId="20" fillId="3" borderId="98" xfId="4" applyNumberFormat="1" applyFont="1" applyFill="1" applyBorder="1">
      <alignment vertical="center"/>
    </xf>
    <xf numFmtId="0" fontId="20" fillId="2" borderId="100" xfId="0" applyFont="1" applyFill="1" applyBorder="1" applyAlignment="1">
      <alignment horizontal="center" vertical="center"/>
    </xf>
    <xf numFmtId="177" fontId="20" fillId="2" borderId="97" xfId="1" applyNumberFormat="1" applyFont="1" applyFill="1" applyBorder="1" applyAlignment="1">
      <alignment vertical="center" shrinkToFit="1"/>
    </xf>
    <xf numFmtId="0" fontId="20" fillId="2" borderId="97" xfId="0" applyFont="1" applyFill="1" applyBorder="1" applyAlignment="1">
      <alignment horizontal="distributed" vertical="center" indent="1"/>
    </xf>
    <xf numFmtId="38" fontId="20" fillId="2" borderId="97" xfId="1" applyFont="1" applyFill="1" applyBorder="1" applyAlignment="1">
      <alignment horizontal="right" vertical="center" indent="1"/>
    </xf>
    <xf numFmtId="176" fontId="20" fillId="2" borderId="97" xfId="0" applyNumberFormat="1" applyFont="1" applyFill="1" applyBorder="1" applyAlignment="1">
      <alignment horizontal="right" vertical="center" indent="1"/>
    </xf>
    <xf numFmtId="0" fontId="20" fillId="2" borderId="71" xfId="0" applyFont="1" applyFill="1" applyBorder="1" applyAlignment="1">
      <alignment horizontal="distributed" vertical="center" indent="1"/>
    </xf>
    <xf numFmtId="176" fontId="20" fillId="2" borderId="71" xfId="0" applyNumberFormat="1" applyFont="1" applyFill="1" applyBorder="1" applyAlignment="1">
      <alignment horizontal="right" vertical="center" indent="1"/>
    </xf>
    <xf numFmtId="0" fontId="20" fillId="2" borderId="68" xfId="0" applyFont="1" applyFill="1" applyBorder="1" applyAlignment="1">
      <alignment horizontal="distributed" vertical="center" indent="1"/>
    </xf>
    <xf numFmtId="176" fontId="20" fillId="2" borderId="68" xfId="0" applyNumberFormat="1" applyFont="1" applyFill="1" applyBorder="1" applyAlignment="1">
      <alignment horizontal="right" vertical="center" indent="1"/>
    </xf>
    <xf numFmtId="0" fontId="20" fillId="2" borderId="64" xfId="0" applyFont="1" applyFill="1" applyBorder="1" applyAlignment="1">
      <alignment horizontal="distributed" vertical="center" indent="1"/>
    </xf>
    <xf numFmtId="176" fontId="20" fillId="2" borderId="64" xfId="0" applyNumberFormat="1" applyFont="1" applyFill="1" applyBorder="1" applyAlignment="1">
      <alignment horizontal="right" vertical="center" indent="1"/>
    </xf>
    <xf numFmtId="0" fontId="20" fillId="2" borderId="88" xfId="0" applyFont="1" applyFill="1" applyBorder="1" applyAlignment="1">
      <alignment horizontal="distributed" vertical="center" justifyLastLine="1"/>
    </xf>
    <xf numFmtId="0" fontId="20" fillId="2" borderId="109" xfId="0" applyFont="1" applyFill="1" applyBorder="1" applyAlignment="1">
      <alignment horizontal="distributed" vertical="center" justifyLastLine="1"/>
    </xf>
    <xf numFmtId="0" fontId="10" fillId="2" borderId="100" xfId="0" applyFont="1" applyFill="1" applyBorder="1">
      <alignment vertical="center"/>
    </xf>
    <xf numFmtId="0" fontId="25" fillId="2" borderId="86" xfId="0" applyFont="1" applyFill="1" applyBorder="1" applyAlignment="1">
      <alignment horizontal="distributed" vertical="center"/>
    </xf>
    <xf numFmtId="0" fontId="9" fillId="2" borderId="86" xfId="0" applyFont="1" applyFill="1" applyBorder="1">
      <alignment vertical="center"/>
    </xf>
    <xf numFmtId="0" fontId="9" fillId="2" borderId="73" xfId="0" applyFont="1" applyFill="1" applyBorder="1">
      <alignment vertical="center"/>
    </xf>
    <xf numFmtId="0" fontId="10" fillId="2" borderId="65" xfId="0" applyFont="1" applyFill="1" applyBorder="1">
      <alignment vertical="center"/>
    </xf>
    <xf numFmtId="0" fontId="9" fillId="2" borderId="79" xfId="0" applyFont="1" applyFill="1" applyBorder="1">
      <alignment vertical="center"/>
    </xf>
    <xf numFmtId="0" fontId="25" fillId="2" borderId="73" xfId="0" applyFont="1" applyFill="1" applyBorder="1" applyAlignment="1">
      <alignment vertical="center" shrinkToFit="1"/>
    </xf>
    <xf numFmtId="0" fontId="10" fillId="2" borderId="43" xfId="0" applyFont="1" applyFill="1" applyBorder="1">
      <alignment vertical="center"/>
    </xf>
    <xf numFmtId="0" fontId="20" fillId="2" borderId="75" xfId="0" applyFont="1" applyFill="1" applyBorder="1" applyAlignment="1">
      <alignment horizontal="distributed" vertical="center"/>
    </xf>
    <xf numFmtId="0" fontId="20" fillId="2" borderId="81" xfId="0" applyFont="1" applyFill="1" applyBorder="1" applyAlignment="1">
      <alignment horizontal="distributed" vertical="center"/>
    </xf>
    <xf numFmtId="0" fontId="20" fillId="2" borderId="78" xfId="0" applyFont="1" applyFill="1" applyBorder="1" applyAlignment="1">
      <alignment horizontal="distributed" vertical="center"/>
    </xf>
    <xf numFmtId="0" fontId="20" fillId="3" borderId="79" xfId="0" applyFont="1" applyFill="1" applyBorder="1">
      <alignment vertical="center"/>
    </xf>
    <xf numFmtId="0" fontId="20" fillId="2" borderId="63" xfId="0" applyFont="1" applyFill="1" applyBorder="1" applyAlignment="1">
      <alignment horizontal="distributed" vertical="center"/>
    </xf>
    <xf numFmtId="0" fontId="20" fillId="2" borderId="72" xfId="0" applyFont="1" applyFill="1" applyBorder="1" applyAlignment="1">
      <alignment horizontal="distributed" vertical="center"/>
    </xf>
    <xf numFmtId="0" fontId="20" fillId="2" borderId="44" xfId="0" applyFont="1" applyFill="1" applyBorder="1" applyAlignment="1">
      <alignment horizontal="distributed" vertical="center" justifyLastLine="1"/>
    </xf>
    <xf numFmtId="0" fontId="20" fillId="2" borderId="38" xfId="0" applyFont="1" applyFill="1" applyBorder="1" applyAlignment="1">
      <alignment horizontal="distributed" vertical="center" justifyLastLine="1"/>
    </xf>
    <xf numFmtId="0" fontId="20" fillId="2" borderId="66" xfId="0" applyFont="1" applyFill="1" applyBorder="1" applyAlignment="1">
      <alignment horizontal="distributed" vertical="center"/>
    </xf>
    <xf numFmtId="0" fontId="20" fillId="2" borderId="96" xfId="0" applyFont="1" applyFill="1" applyBorder="1">
      <alignment vertical="center"/>
    </xf>
    <xf numFmtId="0" fontId="29" fillId="2" borderId="79" xfId="0" applyFont="1" applyFill="1" applyBorder="1" applyAlignment="1">
      <alignment horizontal="distributed" vertical="center"/>
    </xf>
    <xf numFmtId="0" fontId="29" fillId="2" borderId="73" xfId="0" applyFont="1" applyFill="1" applyBorder="1" applyAlignment="1">
      <alignment horizontal="distributed" vertical="center"/>
    </xf>
    <xf numFmtId="0" fontId="20" fillId="3" borderId="12" xfId="0" quotePrefix="1" applyFont="1" applyFill="1" applyBorder="1" applyAlignment="1">
      <alignment horizontal="center" vertical="center"/>
    </xf>
    <xf numFmtId="0" fontId="22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30" fillId="2" borderId="0" xfId="0" applyFont="1" applyFill="1" applyAlignment="1">
      <alignment horizontal="left" vertical="center"/>
    </xf>
    <xf numFmtId="0" fontId="20" fillId="2" borderId="115" xfId="0" applyFont="1" applyFill="1" applyBorder="1" applyAlignment="1">
      <alignment horizontal="distributed" vertical="center" indent="1"/>
    </xf>
    <xf numFmtId="38" fontId="20" fillId="2" borderId="111" xfId="1" applyFont="1" applyFill="1" applyBorder="1" applyAlignment="1">
      <alignment horizontal="right" vertical="center" indent="1"/>
    </xf>
    <xf numFmtId="176" fontId="20" fillId="2" borderId="110" xfId="0" applyNumberFormat="1" applyFont="1" applyFill="1" applyBorder="1" applyAlignment="1">
      <alignment horizontal="right" vertical="center" indent="1"/>
    </xf>
    <xf numFmtId="0" fontId="20" fillId="2" borderId="117" xfId="0" applyFont="1" applyFill="1" applyBorder="1" applyAlignment="1">
      <alignment horizontal="distributed" vertical="center" indent="1"/>
    </xf>
    <xf numFmtId="38" fontId="20" fillId="2" borderId="116" xfId="1" applyFont="1" applyFill="1" applyBorder="1" applyAlignment="1">
      <alignment horizontal="right" vertical="center" indent="1"/>
    </xf>
    <xf numFmtId="176" fontId="20" fillId="2" borderId="118" xfId="0" applyNumberFormat="1" applyFont="1" applyFill="1" applyBorder="1" applyAlignment="1">
      <alignment horizontal="right" vertical="center" indent="1"/>
    </xf>
    <xf numFmtId="0" fontId="20" fillId="2" borderId="119" xfId="0" applyFont="1" applyFill="1" applyBorder="1" applyAlignment="1">
      <alignment horizontal="distributed" vertical="center" indent="1"/>
    </xf>
    <xf numFmtId="38" fontId="20" fillId="2" borderId="120" xfId="1" applyFont="1" applyFill="1" applyBorder="1" applyAlignment="1">
      <alignment horizontal="right" vertical="center" indent="1"/>
    </xf>
    <xf numFmtId="176" fontId="20" fillId="2" borderId="121" xfId="0" applyNumberFormat="1" applyFont="1" applyFill="1" applyBorder="1" applyAlignment="1">
      <alignment horizontal="right" vertical="center" indent="1"/>
    </xf>
    <xf numFmtId="0" fontId="25" fillId="2" borderId="73" xfId="0" applyFont="1" applyFill="1" applyBorder="1" applyAlignment="1">
      <alignment horizontal="center" vertical="center" shrinkToFit="1"/>
    </xf>
    <xf numFmtId="0" fontId="25" fillId="2" borderId="83" xfId="0" applyFont="1" applyFill="1" applyBorder="1" applyAlignment="1">
      <alignment horizontal="center" vertical="center" shrinkToFit="1"/>
    </xf>
    <xf numFmtId="176" fontId="20" fillId="2" borderId="71" xfId="4" applyNumberFormat="1" applyFont="1" applyFill="1" applyBorder="1" applyAlignment="1">
      <alignment horizontal="right" vertical="center"/>
    </xf>
    <xf numFmtId="178" fontId="26" fillId="2" borderId="71" xfId="1" applyNumberFormat="1" applyFont="1" applyFill="1" applyBorder="1" applyAlignment="1">
      <alignment vertical="center" shrinkToFit="1"/>
    </xf>
    <xf numFmtId="178" fontId="26" fillId="2" borderId="87" xfId="1" applyNumberFormat="1" applyFont="1" applyFill="1" applyBorder="1" applyAlignment="1">
      <alignment horizontal="right" vertical="center" shrinkToFit="1"/>
    </xf>
    <xf numFmtId="0" fontId="20" fillId="0" borderId="70" xfId="0" applyFont="1" applyBorder="1" applyAlignment="1">
      <alignment horizontal="distributed" vertical="center" indent="1"/>
    </xf>
    <xf numFmtId="38" fontId="20" fillId="0" borderId="71" xfId="1" applyFont="1" applyFill="1" applyBorder="1" applyAlignment="1">
      <alignment horizontal="right" vertical="center" indent="1"/>
    </xf>
    <xf numFmtId="176" fontId="20" fillId="0" borderId="72" xfId="0" applyNumberFormat="1" applyFont="1" applyBorder="1" applyAlignment="1">
      <alignment horizontal="right" vertical="center" indent="1"/>
    </xf>
    <xf numFmtId="0" fontId="20" fillId="0" borderId="65" xfId="0" applyFont="1" applyBorder="1" applyAlignment="1">
      <alignment horizontal="distributed" vertical="center" indent="1"/>
    </xf>
    <xf numFmtId="38" fontId="20" fillId="0" borderId="64" xfId="1" applyFont="1" applyFill="1" applyBorder="1" applyAlignment="1">
      <alignment horizontal="right" vertical="center" indent="1"/>
    </xf>
    <xf numFmtId="176" fontId="20" fillId="0" borderId="66" xfId="0" applyNumberFormat="1" applyFont="1" applyBorder="1" applyAlignment="1">
      <alignment horizontal="right" vertical="center" indent="1"/>
    </xf>
    <xf numFmtId="0" fontId="32" fillId="2" borderId="0" xfId="0" applyFont="1" applyFill="1" applyAlignment="1">
      <alignment horizontal="left" vertical="center" indent="1"/>
    </xf>
    <xf numFmtId="0" fontId="32" fillId="2" borderId="15" xfId="0" applyFont="1" applyFill="1" applyBorder="1">
      <alignment vertical="center"/>
    </xf>
    <xf numFmtId="0" fontId="26" fillId="2" borderId="0" xfId="0" applyFont="1" applyFill="1">
      <alignment vertical="center"/>
    </xf>
    <xf numFmtId="0" fontId="32" fillId="2" borderId="0" xfId="0" applyFont="1" applyFill="1">
      <alignment vertical="center"/>
    </xf>
    <xf numFmtId="0" fontId="32" fillId="2" borderId="0" xfId="0" applyFont="1" applyFill="1" applyAlignment="1">
      <alignment horizontal="center" vertical="center"/>
    </xf>
    <xf numFmtId="178" fontId="33" fillId="2" borderId="0" xfId="1" applyNumberFormat="1" applyFont="1" applyFill="1">
      <alignment vertical="center"/>
    </xf>
    <xf numFmtId="0" fontId="33" fillId="2" borderId="30" xfId="0" applyFont="1" applyFill="1" applyBorder="1">
      <alignment vertical="center"/>
    </xf>
    <xf numFmtId="0" fontId="34" fillId="2" borderId="44" xfId="0" applyFont="1" applyFill="1" applyBorder="1" applyAlignment="1">
      <alignment horizontal="center" vertical="center" justifyLastLine="1"/>
    </xf>
    <xf numFmtId="0" fontId="33" fillId="2" borderId="0" xfId="0" applyFont="1" applyFill="1" applyAlignment="1">
      <alignment horizontal="left" vertical="center" indent="1"/>
    </xf>
    <xf numFmtId="0" fontId="33" fillId="2" borderId="0" xfId="0" applyFont="1" applyFill="1">
      <alignment vertical="center"/>
    </xf>
    <xf numFmtId="0" fontId="33" fillId="2" borderId="59" xfId="0" applyFont="1" applyFill="1" applyBorder="1">
      <alignment vertical="center"/>
    </xf>
    <xf numFmtId="0" fontId="34" fillId="2" borderId="18" xfId="0" applyFont="1" applyFill="1" applyBorder="1" applyAlignment="1">
      <alignment horizontal="center" vertical="center" justifyLastLine="1"/>
    </xf>
    <xf numFmtId="0" fontId="34" fillId="2" borderId="5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3" fillId="2" borderId="15" xfId="0" applyFont="1" applyFill="1" applyBorder="1">
      <alignment vertical="center"/>
    </xf>
    <xf numFmtId="0" fontId="26" fillId="2" borderId="0" xfId="0" applyFont="1" applyFill="1" applyAlignment="1">
      <alignment horizontal="distributed" vertical="center"/>
    </xf>
    <xf numFmtId="0" fontId="26" fillId="2" borderId="0" xfId="0" applyFont="1" applyFill="1" applyAlignment="1">
      <alignment horizontal="distributed" vertical="center" justifyLastLine="1"/>
    </xf>
    <xf numFmtId="0" fontId="26" fillId="2" borderId="0" xfId="0" applyFont="1" applyFill="1" applyAlignment="1">
      <alignment vertical="center" justifyLastLine="1"/>
    </xf>
    <xf numFmtId="0" fontId="32" fillId="2" borderId="20" xfId="0" applyFont="1" applyFill="1" applyBorder="1">
      <alignment vertical="center"/>
    </xf>
    <xf numFmtId="0" fontId="32" fillId="3" borderId="81" xfId="0" applyFont="1" applyFill="1" applyBorder="1">
      <alignment vertical="center"/>
    </xf>
    <xf numFmtId="0" fontId="26" fillId="3" borderId="73" xfId="0" applyFont="1" applyFill="1" applyBorder="1">
      <alignment vertical="center"/>
    </xf>
    <xf numFmtId="0" fontId="26" fillId="3" borderId="64" xfId="0" applyFont="1" applyFill="1" applyBorder="1" applyAlignment="1">
      <alignment horizontal="center" vertical="center"/>
    </xf>
    <xf numFmtId="178" fontId="26" fillId="3" borderId="79" xfId="1" applyNumberFormat="1" applyFont="1" applyFill="1" applyBorder="1" applyAlignment="1">
      <alignment vertical="center" shrinkToFit="1"/>
    </xf>
    <xf numFmtId="178" fontId="26" fillId="3" borderId="64" xfId="1" applyNumberFormat="1" applyFont="1" applyFill="1" applyBorder="1" applyAlignment="1">
      <alignment vertical="center" shrinkToFit="1"/>
    </xf>
    <xf numFmtId="0" fontId="32" fillId="3" borderId="78" xfId="0" applyFont="1" applyFill="1" applyBorder="1">
      <alignment vertical="center"/>
    </xf>
    <xf numFmtId="0" fontId="26" fillId="3" borderId="79" xfId="0" applyFont="1" applyFill="1" applyBorder="1">
      <alignment vertical="center"/>
    </xf>
    <xf numFmtId="0" fontId="32" fillId="3" borderId="20" xfId="0" applyFont="1" applyFill="1" applyBorder="1">
      <alignment vertical="center"/>
    </xf>
    <xf numFmtId="0" fontId="26" fillId="3" borderId="8" xfId="0" applyFont="1" applyFill="1" applyBorder="1">
      <alignment vertical="center"/>
    </xf>
    <xf numFmtId="0" fontId="26" fillId="3" borderId="37" xfId="0" applyFont="1" applyFill="1" applyBorder="1" applyAlignment="1">
      <alignment horizontal="center" vertical="center"/>
    </xf>
    <xf numFmtId="38" fontId="33" fillId="2" borderId="0" xfId="1" applyFont="1" applyFill="1">
      <alignment vertical="center"/>
    </xf>
    <xf numFmtId="0" fontId="8" fillId="2" borderId="0" xfId="0" applyFont="1" applyFill="1" applyAlignment="1">
      <alignment horizontal="left" vertical="center" indent="1"/>
    </xf>
    <xf numFmtId="0" fontId="35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36" fillId="2" borderId="0" xfId="0" applyFont="1" applyFill="1" applyAlignment="1">
      <alignment horizontal="left" vertical="center" indent="1"/>
    </xf>
    <xf numFmtId="178" fontId="26" fillId="2" borderId="85" xfId="1" applyNumberFormat="1" applyFont="1" applyFill="1" applyBorder="1" applyAlignment="1">
      <alignment horizontal="right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179" fontId="8" fillId="2" borderId="1" xfId="0" applyNumberFormat="1" applyFont="1" applyFill="1" applyBorder="1" applyAlignment="1">
      <alignment horizontal="right" vertical="center"/>
    </xf>
    <xf numFmtId="176" fontId="26" fillId="2" borderId="79" xfId="1" applyNumberFormat="1" applyFont="1" applyFill="1" applyBorder="1" applyAlignment="1">
      <alignment horizontal="right" vertical="center" shrinkToFit="1"/>
    </xf>
    <xf numFmtId="0" fontId="8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center" vertical="center"/>
    </xf>
    <xf numFmtId="179" fontId="8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177" fontId="8" fillId="2" borderId="1" xfId="1" applyNumberFormat="1" applyFont="1" applyFill="1" applyBorder="1" applyAlignment="1">
      <alignment horizontal="right" vertical="center"/>
    </xf>
    <xf numFmtId="177" fontId="8" fillId="2" borderId="2" xfId="1" applyNumberFormat="1" applyFont="1" applyFill="1" applyBorder="1" applyAlignment="1">
      <alignment horizontal="right" vertical="center"/>
    </xf>
    <xf numFmtId="178" fontId="26" fillId="2" borderId="89" xfId="1" applyNumberFormat="1" applyFont="1" applyFill="1" applyBorder="1" applyAlignment="1">
      <alignment horizontal="right" vertical="center" shrinkToFit="1"/>
    </xf>
    <xf numFmtId="178" fontId="8" fillId="2" borderId="1" xfId="0" applyNumberFormat="1" applyFont="1" applyFill="1" applyBorder="1" applyAlignment="1">
      <alignment horizontal="right" vertical="center"/>
    </xf>
    <xf numFmtId="178" fontId="26" fillId="2" borderId="89" xfId="1" applyNumberFormat="1" applyFont="1" applyFill="1" applyBorder="1">
      <alignment vertical="center"/>
    </xf>
    <xf numFmtId="178" fontId="8" fillId="2" borderId="2" xfId="0" applyNumberFormat="1" applyFont="1" applyFill="1" applyBorder="1" applyAlignment="1">
      <alignment horizontal="right" vertical="center"/>
    </xf>
    <xf numFmtId="178" fontId="26" fillId="2" borderId="89" xfId="1" applyNumberFormat="1" applyFont="1" applyFill="1" applyBorder="1" applyAlignment="1">
      <alignment horizontal="right" vertical="center"/>
    </xf>
    <xf numFmtId="176" fontId="26" fillId="2" borderId="73" xfId="1" applyNumberFormat="1" applyFont="1" applyFill="1" applyBorder="1" applyAlignment="1">
      <alignment horizontal="right" vertical="center" shrinkToFit="1"/>
    </xf>
    <xf numFmtId="0" fontId="26" fillId="3" borderId="74" xfId="0" applyFont="1" applyFill="1" applyBorder="1">
      <alignment vertical="center"/>
    </xf>
    <xf numFmtId="0" fontId="26" fillId="3" borderId="87" xfId="0" applyFont="1" applyFill="1" applyBorder="1" applyAlignment="1">
      <alignment horizontal="center" vertical="center"/>
    </xf>
    <xf numFmtId="178" fontId="26" fillId="3" borderId="79" xfId="1" applyNumberFormat="1" applyFont="1" applyFill="1" applyBorder="1">
      <alignment vertical="center"/>
    </xf>
    <xf numFmtId="178" fontId="26" fillId="3" borderId="87" xfId="1" applyNumberFormat="1" applyFont="1" applyFill="1" applyBorder="1">
      <alignment vertical="center"/>
    </xf>
    <xf numFmtId="0" fontId="26" fillId="3" borderId="22" xfId="0" applyFont="1" applyFill="1" applyBorder="1">
      <alignment vertical="center"/>
    </xf>
    <xf numFmtId="0" fontId="26" fillId="3" borderId="19" xfId="0" applyFont="1" applyFill="1" applyBorder="1" applyAlignment="1">
      <alignment horizontal="center" vertical="center"/>
    </xf>
    <xf numFmtId="38" fontId="10" fillId="2" borderId="0" xfId="0" applyNumberFormat="1" applyFont="1" applyFill="1">
      <alignment vertical="center"/>
    </xf>
    <xf numFmtId="38" fontId="34" fillId="2" borderId="71" xfId="1" applyFont="1" applyFill="1" applyBorder="1" applyAlignment="1">
      <alignment horizontal="right" vertical="center" indent="1"/>
    </xf>
    <xf numFmtId="178" fontId="26" fillId="3" borderId="8" xfId="1" applyNumberFormat="1" applyFont="1" applyFill="1" applyBorder="1">
      <alignment vertical="center"/>
    </xf>
    <xf numFmtId="178" fontId="26" fillId="3" borderId="19" xfId="1" applyNumberFormat="1" applyFont="1" applyFill="1" applyBorder="1">
      <alignment vertical="center"/>
    </xf>
    <xf numFmtId="176" fontId="26" fillId="2" borderId="86" xfId="1" applyNumberFormat="1" applyFont="1" applyFill="1" applyBorder="1" applyAlignment="1">
      <alignment horizontal="right" vertical="center" shrinkToFit="1"/>
    </xf>
    <xf numFmtId="176" fontId="26" fillId="3" borderId="79" xfId="1" applyNumberFormat="1" applyFont="1" applyFill="1" applyBorder="1" applyAlignment="1">
      <alignment horizontal="right" vertical="center" shrinkToFit="1"/>
    </xf>
    <xf numFmtId="176" fontId="26" fillId="3" borderId="8" xfId="1" applyNumberFormat="1" applyFont="1" applyFill="1" applyBorder="1" applyAlignment="1">
      <alignment horizontal="right" vertical="center" shrinkToFit="1"/>
    </xf>
    <xf numFmtId="0" fontId="32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 shrinkToFit="1"/>
    </xf>
    <xf numFmtId="0" fontId="26" fillId="2" borderId="96" xfId="0" applyFont="1" applyFill="1" applyBorder="1" applyAlignment="1">
      <alignment vertical="center" shrinkToFit="1"/>
    </xf>
    <xf numFmtId="0" fontId="26" fillId="2" borderId="72" xfId="0" applyFont="1" applyFill="1" applyBorder="1" applyAlignment="1">
      <alignment vertical="center" shrinkToFit="1"/>
    </xf>
    <xf numFmtId="0" fontId="26" fillId="2" borderId="66" xfId="0" applyFont="1" applyFill="1" applyBorder="1" applyAlignment="1">
      <alignment vertical="center" shrinkToFit="1"/>
    </xf>
    <xf numFmtId="0" fontId="26" fillId="3" borderId="66" xfId="0" applyFont="1" applyFill="1" applyBorder="1" applyAlignment="1">
      <alignment vertical="center" shrinkToFit="1"/>
    </xf>
    <xf numFmtId="0" fontId="26" fillId="3" borderId="38" xfId="0" applyFont="1" applyFill="1" applyBorder="1" applyAlignment="1">
      <alignment vertical="center" shrinkToFit="1"/>
    </xf>
    <xf numFmtId="0" fontId="37" fillId="2" borderId="0" xfId="0" applyFont="1" applyFill="1" applyAlignment="1">
      <alignment horizontal="left" vertical="center"/>
    </xf>
    <xf numFmtId="38" fontId="34" fillId="2" borderId="71" xfId="1" applyFont="1" applyFill="1" applyBorder="1" applyAlignment="1">
      <alignment vertical="center" shrinkToFit="1"/>
    </xf>
    <xf numFmtId="0" fontId="38" fillId="2" borderId="0" xfId="0" applyFont="1" applyFill="1" applyAlignment="1">
      <alignment horizontal="left" vertical="center"/>
    </xf>
    <xf numFmtId="176" fontId="20" fillId="2" borderId="107" xfId="4" applyNumberFormat="1" applyFont="1" applyFill="1" applyBorder="1" applyAlignment="1">
      <alignment horizontal="right" vertical="center"/>
    </xf>
    <xf numFmtId="176" fontId="20" fillId="2" borderId="108" xfId="4" applyNumberFormat="1" applyFont="1" applyFill="1" applyBorder="1" applyAlignment="1">
      <alignment horizontal="right" vertical="center"/>
    </xf>
    <xf numFmtId="176" fontId="20" fillId="2" borderId="104" xfId="4" applyNumberFormat="1" applyFont="1" applyFill="1" applyBorder="1" applyAlignment="1">
      <alignment horizontal="right" vertical="center"/>
    </xf>
    <xf numFmtId="176" fontId="20" fillId="2" borderId="64" xfId="4" applyNumberFormat="1" applyFont="1" applyFill="1" applyBorder="1" applyAlignment="1">
      <alignment horizontal="right" vertical="center"/>
    </xf>
    <xf numFmtId="0" fontId="39" fillId="2" borderId="0" xfId="0" applyFont="1" applyFill="1">
      <alignment vertical="center"/>
    </xf>
    <xf numFmtId="38" fontId="3" fillId="2" borderId="0" xfId="0" applyNumberFormat="1" applyFont="1" applyFill="1">
      <alignment vertical="center"/>
    </xf>
    <xf numFmtId="0" fontId="4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 shrinkToFit="1"/>
    </xf>
    <xf numFmtId="0" fontId="33" fillId="2" borderId="0" xfId="0" applyFont="1" applyFill="1" applyAlignment="1">
      <alignment horizontal="left" vertical="top" textRotation="255" shrinkToFit="1"/>
    </xf>
    <xf numFmtId="0" fontId="32" fillId="2" borderId="0" xfId="0" applyFont="1" applyFill="1" applyAlignment="1">
      <alignment horizontal="left" vertical="center" shrinkToFit="1"/>
    </xf>
    <xf numFmtId="178" fontId="33" fillId="2" borderId="0" xfId="0" applyNumberFormat="1" applyFont="1" applyFill="1">
      <alignment vertical="center"/>
    </xf>
    <xf numFmtId="178" fontId="25" fillId="2" borderId="86" xfId="1" applyNumberFormat="1" applyFont="1" applyFill="1" applyBorder="1" applyAlignment="1">
      <alignment horizontal="right" vertical="center" shrinkToFit="1"/>
    </xf>
    <xf numFmtId="178" fontId="25" fillId="2" borderId="79" xfId="1" applyNumberFormat="1" applyFont="1" applyFill="1" applyBorder="1" applyAlignment="1">
      <alignment horizontal="right" vertical="center" shrinkToFit="1"/>
    </xf>
    <xf numFmtId="178" fontId="25" fillId="2" borderId="73" xfId="1" applyNumberFormat="1" applyFont="1" applyFill="1" applyBorder="1">
      <alignment vertical="center"/>
    </xf>
    <xf numFmtId="38" fontId="26" fillId="2" borderId="87" xfId="1" applyFont="1" applyFill="1" applyBorder="1" applyAlignment="1">
      <alignment horizontal="center" vertical="center"/>
    </xf>
    <xf numFmtId="38" fontId="26" fillId="2" borderId="89" xfId="2" applyFont="1" applyFill="1" applyBorder="1" applyAlignment="1">
      <alignment horizontal="center" vertical="center"/>
    </xf>
    <xf numFmtId="0" fontId="26" fillId="2" borderId="79" xfId="0" applyFont="1" applyFill="1" applyBorder="1" applyAlignment="1">
      <alignment vertical="center" shrinkToFit="1"/>
    </xf>
    <xf numFmtId="0" fontId="32" fillId="3" borderId="131" xfId="0" applyFont="1" applyFill="1" applyBorder="1">
      <alignment vertical="center"/>
    </xf>
    <xf numFmtId="0" fontId="26" fillId="3" borderId="112" xfId="0" applyFont="1" applyFill="1" applyBorder="1">
      <alignment vertical="center"/>
    </xf>
    <xf numFmtId="38" fontId="26" fillId="3" borderId="37" xfId="1" applyFont="1" applyFill="1" applyBorder="1" applyAlignment="1">
      <alignment vertical="center" shrinkToFit="1"/>
    </xf>
    <xf numFmtId="38" fontId="26" fillId="3" borderId="8" xfId="1" applyFont="1" applyFill="1" applyBorder="1" applyAlignment="1">
      <alignment horizontal="right" vertical="center" shrinkToFit="1"/>
    </xf>
    <xf numFmtId="38" fontId="26" fillId="3" borderId="37" xfId="1" applyFont="1" applyFill="1" applyBorder="1" applyAlignment="1">
      <alignment horizontal="right" vertical="center" shrinkToFit="1"/>
    </xf>
    <xf numFmtId="38" fontId="26" fillId="3" borderId="38" xfId="1" applyFont="1" applyFill="1" applyBorder="1" applyAlignment="1">
      <alignment horizontal="right" vertical="center" shrinkToFit="1"/>
    </xf>
    <xf numFmtId="178" fontId="25" fillId="2" borderId="73" xfId="1" applyNumberFormat="1" applyFont="1" applyFill="1" applyBorder="1" applyAlignment="1">
      <alignment horizontal="right" vertical="center" shrinkToFit="1"/>
    </xf>
    <xf numFmtId="0" fontId="26" fillId="2" borderId="73" xfId="0" applyFont="1" applyFill="1" applyBorder="1" applyAlignment="1">
      <alignment vertical="center" shrinkToFit="1"/>
    </xf>
    <xf numFmtId="177" fontId="3" fillId="2" borderId="0" xfId="0" applyNumberFormat="1" applyFont="1" applyFill="1">
      <alignment vertical="center"/>
    </xf>
    <xf numFmtId="179" fontId="33" fillId="2" borderId="0" xfId="0" applyNumberFormat="1" applyFont="1" applyFill="1">
      <alignment vertical="center"/>
    </xf>
    <xf numFmtId="0" fontId="20" fillId="2" borderId="65" xfId="0" quotePrefix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right" vertical="center"/>
    </xf>
    <xf numFmtId="49" fontId="26" fillId="2" borderId="85" xfId="1" applyNumberFormat="1" applyFont="1" applyFill="1" applyBorder="1" applyAlignment="1">
      <alignment horizontal="center" vertical="center" shrinkToFit="1"/>
    </xf>
    <xf numFmtId="49" fontId="26" fillId="2" borderId="87" xfId="1" applyNumberFormat="1" applyFont="1" applyFill="1" applyBorder="1" applyAlignment="1">
      <alignment horizontal="center" vertical="center" shrinkToFit="1"/>
    </xf>
    <xf numFmtId="49" fontId="26" fillId="2" borderId="89" xfId="0" applyNumberFormat="1" applyFont="1" applyFill="1" applyBorder="1" applyAlignment="1">
      <alignment horizontal="center" vertical="center"/>
    </xf>
    <xf numFmtId="49" fontId="26" fillId="0" borderId="87" xfId="1" applyNumberFormat="1" applyFont="1" applyFill="1" applyBorder="1" applyAlignment="1">
      <alignment horizontal="center" vertical="center" shrinkToFit="1"/>
    </xf>
    <xf numFmtId="49" fontId="26" fillId="2" borderId="89" xfId="1" applyNumberFormat="1" applyFont="1" applyFill="1" applyBorder="1" applyAlignment="1">
      <alignment horizontal="center" vertical="center" shrinkToFit="1"/>
    </xf>
    <xf numFmtId="49" fontId="26" fillId="3" borderId="77" xfId="0" applyNumberFormat="1" applyFont="1" applyFill="1" applyBorder="1" applyAlignment="1">
      <alignment horizontal="center" vertical="center"/>
    </xf>
    <xf numFmtId="49" fontId="26" fillId="3" borderId="127" xfId="0" applyNumberFormat="1" applyFont="1" applyFill="1" applyBorder="1" applyAlignment="1">
      <alignment horizontal="center" vertical="center"/>
    </xf>
    <xf numFmtId="49" fontId="32" fillId="2" borderId="0" xfId="0" applyNumberFormat="1" applyFont="1" applyFill="1" applyAlignment="1">
      <alignment horizontal="center" vertical="center" shrinkToFit="1"/>
    </xf>
    <xf numFmtId="49" fontId="12" fillId="2" borderId="0" xfId="0" applyNumberFormat="1" applyFont="1" applyFill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26" fillId="3" borderId="79" xfId="0" applyNumberFormat="1" applyFont="1" applyFill="1" applyBorder="1" applyAlignment="1">
      <alignment horizontal="center" vertical="center" shrinkToFit="1"/>
    </xf>
    <xf numFmtId="49" fontId="26" fillId="3" borderId="8" xfId="0" applyNumberFormat="1" applyFont="1" applyFill="1" applyBorder="1" applyAlignment="1">
      <alignment horizontal="center" vertical="center" shrinkToFit="1"/>
    </xf>
    <xf numFmtId="49" fontId="26" fillId="3" borderId="112" xfId="0" applyNumberFormat="1" applyFont="1" applyFill="1" applyBorder="1" applyAlignment="1">
      <alignment horizontal="center" vertical="center" shrinkToFit="1"/>
    </xf>
    <xf numFmtId="0" fontId="26" fillId="3" borderId="113" xfId="0" applyFont="1" applyFill="1" applyBorder="1">
      <alignment vertical="center"/>
    </xf>
    <xf numFmtId="0" fontId="26" fillId="3" borderId="114" xfId="0" applyFont="1" applyFill="1" applyBorder="1" applyAlignment="1">
      <alignment horizontal="center" vertical="center"/>
    </xf>
    <xf numFmtId="178" fontId="25" fillId="3" borderId="112" xfId="1" applyNumberFormat="1" applyFont="1" applyFill="1" applyBorder="1">
      <alignment vertical="center"/>
    </xf>
    <xf numFmtId="178" fontId="26" fillId="3" borderId="114" xfId="1" applyNumberFormat="1" applyFont="1" applyFill="1" applyBorder="1">
      <alignment vertical="center"/>
    </xf>
    <xf numFmtId="176" fontId="26" fillId="3" borderId="112" xfId="1" applyNumberFormat="1" applyFont="1" applyFill="1" applyBorder="1" applyAlignment="1">
      <alignment horizontal="right" vertical="center" shrinkToFit="1"/>
    </xf>
    <xf numFmtId="49" fontId="26" fillId="3" borderId="114" xfId="0" applyNumberFormat="1" applyFont="1" applyFill="1" applyBorder="1" applyAlignment="1">
      <alignment horizontal="center" vertical="center"/>
    </xf>
    <xf numFmtId="49" fontId="26" fillId="3" borderId="73" xfId="0" applyNumberFormat="1" applyFont="1" applyFill="1" applyBorder="1" applyAlignment="1">
      <alignment horizontal="center" vertical="center" shrinkToFit="1"/>
    </xf>
    <xf numFmtId="49" fontId="26" fillId="2" borderId="107" xfId="1" applyNumberFormat="1" applyFont="1" applyFill="1" applyBorder="1" applyAlignment="1">
      <alignment horizontal="center" vertical="center" shrinkToFit="1"/>
    </xf>
    <xf numFmtId="49" fontId="26" fillId="2" borderId="104" xfId="1" applyNumberFormat="1" applyFont="1" applyFill="1" applyBorder="1" applyAlignment="1">
      <alignment horizontal="center" vertical="center" shrinkToFit="1"/>
    </xf>
    <xf numFmtId="49" fontId="26" fillId="2" borderId="108" xfId="1" applyNumberFormat="1" applyFont="1" applyFill="1" applyBorder="1" applyAlignment="1">
      <alignment horizontal="center" vertical="center" shrinkToFit="1"/>
    </xf>
    <xf numFmtId="49" fontId="26" fillId="2" borderId="80" xfId="1" applyNumberFormat="1" applyFont="1" applyFill="1" applyBorder="1" applyAlignment="1">
      <alignment horizontal="center" vertical="center" shrinkToFit="1"/>
    </xf>
    <xf numFmtId="49" fontId="26" fillId="2" borderId="104" xfId="0" applyNumberFormat="1" applyFont="1" applyFill="1" applyBorder="1" applyAlignment="1">
      <alignment horizontal="center" vertical="center"/>
    </xf>
    <xf numFmtId="49" fontId="26" fillId="2" borderId="74" xfId="1" applyNumberFormat="1" applyFont="1" applyFill="1" applyBorder="1" applyAlignment="1">
      <alignment horizontal="center" vertical="center" shrinkToFit="1"/>
    </xf>
    <xf numFmtId="49" fontId="26" fillId="3" borderId="108" xfId="0" applyNumberFormat="1" applyFont="1" applyFill="1" applyBorder="1" applyAlignment="1">
      <alignment horizontal="center" vertical="center"/>
    </xf>
    <xf numFmtId="49" fontId="26" fillId="3" borderId="39" xfId="0" applyNumberFormat="1" applyFont="1" applyFill="1" applyBorder="1" applyAlignment="1">
      <alignment horizontal="center" vertical="center"/>
    </xf>
    <xf numFmtId="38" fontId="26" fillId="2" borderId="89" xfId="1" applyFont="1" applyFill="1" applyBorder="1" applyAlignment="1">
      <alignment horizontal="center" vertical="center"/>
    </xf>
    <xf numFmtId="0" fontId="26" fillId="2" borderId="8" xfId="0" applyFont="1" applyFill="1" applyBorder="1">
      <alignment vertical="center"/>
    </xf>
    <xf numFmtId="49" fontId="26" fillId="2" borderId="141" xfId="0" applyNumberFormat="1" applyFont="1" applyFill="1" applyBorder="1" applyAlignment="1">
      <alignment horizontal="center" vertical="center" shrinkToFit="1"/>
    </xf>
    <xf numFmtId="0" fontId="26" fillId="2" borderId="142" xfId="0" applyFont="1" applyFill="1" applyBorder="1">
      <alignment vertical="center"/>
    </xf>
    <xf numFmtId="178" fontId="25" fillId="2" borderId="144" xfId="1" applyNumberFormat="1" applyFont="1" applyFill="1" applyBorder="1" applyAlignment="1">
      <alignment horizontal="right" vertical="center" shrinkToFit="1"/>
    </xf>
    <xf numFmtId="178" fontId="26" fillId="2" borderId="143" xfId="1" applyNumberFormat="1" applyFont="1" applyFill="1" applyBorder="1" applyAlignment="1">
      <alignment horizontal="right" vertical="center" shrinkToFit="1"/>
    </xf>
    <xf numFmtId="176" fontId="26" fillId="2" borderId="144" xfId="1" applyNumberFormat="1" applyFont="1" applyFill="1" applyBorder="1" applyAlignment="1">
      <alignment horizontal="right" vertical="center" shrinkToFit="1"/>
    </xf>
    <xf numFmtId="49" fontId="26" fillId="2" borderId="143" xfId="1" applyNumberFormat="1" applyFont="1" applyFill="1" applyBorder="1" applyAlignment="1">
      <alignment horizontal="center" vertical="center" shrinkToFit="1"/>
    </xf>
    <xf numFmtId="49" fontId="26" fillId="2" borderId="145" xfId="0" applyNumberFormat="1" applyFont="1" applyFill="1" applyBorder="1" applyAlignment="1">
      <alignment horizontal="center" vertical="center" shrinkToFit="1"/>
    </xf>
    <xf numFmtId="0" fontId="26" fillId="2" borderId="146" xfId="0" applyFont="1" applyFill="1" applyBorder="1">
      <alignment vertical="center"/>
    </xf>
    <xf numFmtId="38" fontId="26" fillId="0" borderId="147" xfId="1" applyFont="1" applyBorder="1" applyAlignment="1">
      <alignment horizontal="center" vertical="center"/>
    </xf>
    <xf numFmtId="178" fontId="25" fillId="2" borderId="148" xfId="1" applyNumberFormat="1" applyFont="1" applyFill="1" applyBorder="1" applyAlignment="1">
      <alignment horizontal="right" vertical="center" shrinkToFit="1"/>
    </xf>
    <xf numFmtId="178" fontId="26" fillId="2" borderId="147" xfId="1" applyNumberFormat="1" applyFont="1" applyFill="1" applyBorder="1" applyAlignment="1">
      <alignment horizontal="right" vertical="center" shrinkToFit="1"/>
    </xf>
    <xf numFmtId="176" fontId="26" fillId="2" borderId="148" xfId="1" applyNumberFormat="1" applyFont="1" applyFill="1" applyBorder="1" applyAlignment="1">
      <alignment horizontal="right" vertical="center" shrinkToFit="1"/>
    </xf>
    <xf numFmtId="49" fontId="26" fillId="0" borderId="147" xfId="1" applyNumberFormat="1" applyFont="1" applyFill="1" applyBorder="1" applyAlignment="1">
      <alignment horizontal="center" vertical="center" shrinkToFit="1"/>
    </xf>
    <xf numFmtId="0" fontId="32" fillId="3" borderId="149" xfId="0" applyFont="1" applyFill="1" applyBorder="1">
      <alignment vertical="center"/>
    </xf>
    <xf numFmtId="0" fontId="26" fillId="3" borderId="144" xfId="0" applyFont="1" applyFill="1" applyBorder="1">
      <alignment vertical="center"/>
    </xf>
    <xf numFmtId="49" fontId="26" fillId="3" borderId="144" xfId="0" applyNumberFormat="1" applyFont="1" applyFill="1" applyBorder="1" applyAlignment="1">
      <alignment horizontal="center" vertical="center" shrinkToFit="1"/>
    </xf>
    <xf numFmtId="0" fontId="26" fillId="3" borderId="142" xfId="0" applyFont="1" applyFill="1" applyBorder="1">
      <alignment vertical="center"/>
    </xf>
    <xf numFmtId="0" fontId="26" fillId="3" borderId="143" xfId="0" applyFont="1" applyFill="1" applyBorder="1" applyAlignment="1">
      <alignment horizontal="center" vertical="center"/>
    </xf>
    <xf numFmtId="178" fontId="25" fillId="3" borderId="144" xfId="1" applyNumberFormat="1" applyFont="1" applyFill="1" applyBorder="1">
      <alignment vertical="center"/>
    </xf>
    <xf numFmtId="178" fontId="26" fillId="3" borderId="143" xfId="1" applyNumberFormat="1" applyFont="1" applyFill="1" applyBorder="1">
      <alignment vertical="center"/>
    </xf>
    <xf numFmtId="176" fontId="26" fillId="3" borderId="144" xfId="1" applyNumberFormat="1" applyFont="1" applyFill="1" applyBorder="1" applyAlignment="1">
      <alignment horizontal="right" vertical="center" shrinkToFit="1"/>
    </xf>
    <xf numFmtId="49" fontId="26" fillId="3" borderId="143" xfId="0" applyNumberFormat="1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vertical="center" justifyLastLine="1"/>
    </xf>
    <xf numFmtId="38" fontId="26" fillId="0" borderId="143" xfId="1" applyFont="1" applyBorder="1" applyAlignment="1">
      <alignment horizontal="center" vertical="center"/>
    </xf>
    <xf numFmtId="49" fontId="26" fillId="2" borderId="150" xfId="0" applyNumberFormat="1" applyFont="1" applyFill="1" applyBorder="1" applyAlignment="1">
      <alignment horizontal="center" vertical="center" shrinkToFit="1"/>
    </xf>
    <xf numFmtId="38" fontId="26" fillId="2" borderId="151" xfId="1" applyFont="1" applyFill="1" applyBorder="1" applyAlignment="1">
      <alignment horizontal="center" vertical="center"/>
    </xf>
    <xf numFmtId="178" fontId="26" fillId="2" borderId="144" xfId="1" applyNumberFormat="1" applyFont="1" applyFill="1" applyBorder="1" applyAlignment="1">
      <alignment horizontal="right" vertical="center" shrinkToFit="1"/>
    </xf>
    <xf numFmtId="178" fontId="26" fillId="2" borderId="151" xfId="1" applyNumberFormat="1" applyFont="1" applyFill="1" applyBorder="1" applyAlignment="1">
      <alignment horizontal="right" vertical="center" shrinkToFit="1"/>
    </xf>
    <xf numFmtId="178" fontId="26" fillId="2" borderId="152" xfId="1" applyNumberFormat="1" applyFont="1" applyFill="1" applyBorder="1" applyAlignment="1">
      <alignment horizontal="right" vertical="center" shrinkToFit="1"/>
    </xf>
    <xf numFmtId="0" fontId="26" fillId="3" borderId="152" xfId="0" applyFont="1" applyFill="1" applyBorder="1" applyAlignment="1">
      <alignment vertical="center" shrinkToFit="1"/>
    </xf>
    <xf numFmtId="0" fontId="26" fillId="3" borderId="151" xfId="0" applyFont="1" applyFill="1" applyBorder="1" applyAlignment="1">
      <alignment horizontal="center" vertical="center"/>
    </xf>
    <xf numFmtId="178" fontId="26" fillId="3" borderId="144" xfId="1" applyNumberFormat="1" applyFont="1" applyFill="1" applyBorder="1" applyAlignment="1">
      <alignment vertical="center" shrinkToFit="1"/>
    </xf>
    <xf numFmtId="178" fontId="26" fillId="3" borderId="151" xfId="1" applyNumberFormat="1" applyFont="1" applyFill="1" applyBorder="1" applyAlignment="1">
      <alignment vertical="center" shrinkToFit="1"/>
    </xf>
    <xf numFmtId="49" fontId="26" fillId="3" borderId="153" xfId="0" applyNumberFormat="1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vertical="center" shrinkToFit="1"/>
    </xf>
    <xf numFmtId="38" fontId="26" fillId="2" borderId="37" xfId="1" applyFont="1" applyFill="1" applyBorder="1" applyAlignment="1">
      <alignment horizontal="center" vertical="center"/>
    </xf>
    <xf numFmtId="178" fontId="26" fillId="2" borderId="8" xfId="1" applyNumberFormat="1" applyFont="1" applyFill="1" applyBorder="1" applyAlignment="1">
      <alignment horizontal="right" vertical="center" shrinkToFit="1"/>
    </xf>
    <xf numFmtId="178" fontId="26" fillId="2" borderId="37" xfId="1" applyNumberFormat="1" applyFont="1" applyFill="1" applyBorder="1" applyAlignment="1">
      <alignment horizontal="right" vertical="center" shrinkToFit="1"/>
    </xf>
    <xf numFmtId="178" fontId="26" fillId="2" borderId="38" xfId="1" applyNumberFormat="1" applyFont="1" applyFill="1" applyBorder="1" applyAlignment="1">
      <alignment horizontal="right" vertical="center" shrinkToFit="1"/>
    </xf>
    <xf numFmtId="49" fontId="26" fillId="2" borderId="39" xfId="1" applyNumberFormat="1" applyFont="1" applyFill="1" applyBorder="1" applyAlignment="1">
      <alignment horizontal="center" vertical="center" shrinkToFit="1"/>
    </xf>
    <xf numFmtId="0" fontId="33" fillId="2" borderId="20" xfId="0" applyFont="1" applyFill="1" applyBorder="1">
      <alignment vertical="center"/>
    </xf>
    <xf numFmtId="0" fontId="26" fillId="2" borderId="152" xfId="0" applyFont="1" applyFill="1" applyBorder="1" applyAlignment="1">
      <alignment vertical="center" shrinkToFit="1"/>
    </xf>
    <xf numFmtId="49" fontId="26" fillId="2" borderId="153" xfId="1" applyNumberFormat="1" applyFont="1" applyFill="1" applyBorder="1" applyAlignment="1">
      <alignment horizontal="center" vertical="center" shrinkToFit="1"/>
    </xf>
    <xf numFmtId="0" fontId="26" fillId="2" borderId="154" xfId="0" applyFont="1" applyFill="1" applyBorder="1">
      <alignment vertical="center"/>
    </xf>
    <xf numFmtId="0" fontId="33" fillId="2" borderId="155" xfId="0" applyFont="1" applyFill="1" applyBorder="1">
      <alignment vertical="center"/>
    </xf>
    <xf numFmtId="0" fontId="32" fillId="2" borderId="155" xfId="0" applyFont="1" applyFill="1" applyBorder="1">
      <alignment vertical="center"/>
    </xf>
    <xf numFmtId="0" fontId="26" fillId="2" borderId="156" xfId="0" applyFont="1" applyFill="1" applyBorder="1">
      <alignment vertical="center"/>
    </xf>
    <xf numFmtId="0" fontId="33" fillId="2" borderId="131" xfId="0" applyFont="1" applyFill="1" applyBorder="1">
      <alignment vertical="center"/>
    </xf>
    <xf numFmtId="0" fontId="26" fillId="2" borderId="112" xfId="0" applyFont="1" applyFill="1" applyBorder="1" applyAlignment="1">
      <alignment horizontal="distributed" vertical="center"/>
    </xf>
    <xf numFmtId="0" fontId="26" fillId="2" borderId="157" xfId="0" applyFont="1" applyFill="1" applyBorder="1" applyAlignment="1">
      <alignment horizontal="distributed" vertical="center" justifyLastLine="1"/>
    </xf>
    <xf numFmtId="0" fontId="33" fillId="2" borderId="158" xfId="0" applyFont="1" applyFill="1" applyBorder="1">
      <alignment vertical="center"/>
    </xf>
    <xf numFmtId="0" fontId="26" fillId="2" borderId="159" xfId="0" applyFont="1" applyFill="1" applyBorder="1" applyAlignment="1">
      <alignment vertical="center" justifyLastLine="1"/>
    </xf>
    <xf numFmtId="0" fontId="26" fillId="2" borderId="160" xfId="0" applyFont="1" applyFill="1" applyBorder="1" applyAlignment="1">
      <alignment vertical="center" justifyLastLine="1"/>
    </xf>
    <xf numFmtId="0" fontId="26" fillId="2" borderId="155" xfId="0" applyFont="1" applyFill="1" applyBorder="1">
      <alignment vertical="center"/>
    </xf>
    <xf numFmtId="0" fontId="26" fillId="2" borderId="22" xfId="0" applyFont="1" applyFill="1" applyBorder="1">
      <alignment vertical="center"/>
    </xf>
    <xf numFmtId="38" fontId="26" fillId="0" borderId="19" xfId="1" applyFont="1" applyBorder="1" applyAlignment="1">
      <alignment horizontal="center" vertical="center"/>
    </xf>
    <xf numFmtId="178" fontId="25" fillId="2" borderId="8" xfId="1" applyNumberFormat="1" applyFont="1" applyFill="1" applyBorder="1">
      <alignment vertical="center"/>
    </xf>
    <xf numFmtId="178" fontId="26" fillId="2" borderId="19" xfId="1" applyNumberFormat="1" applyFont="1" applyFill="1" applyBorder="1">
      <alignment vertical="center"/>
    </xf>
    <xf numFmtId="176" fontId="26" fillId="2" borderId="8" xfId="1" applyNumberFormat="1" applyFont="1" applyFill="1" applyBorder="1" applyAlignment="1">
      <alignment horizontal="right" vertical="center" shrinkToFit="1"/>
    </xf>
    <xf numFmtId="49" fontId="26" fillId="2" borderId="19" xfId="0" applyNumberFormat="1" applyFont="1" applyFill="1" applyBorder="1" applyAlignment="1">
      <alignment horizontal="center" vertical="center"/>
    </xf>
    <xf numFmtId="178" fontId="25" fillId="2" borderId="8" xfId="1" applyNumberFormat="1" applyFont="1" applyFill="1" applyBorder="1" applyAlignment="1">
      <alignment horizontal="right" vertical="center" shrinkToFit="1"/>
    </xf>
    <xf numFmtId="178" fontId="26" fillId="2" borderId="19" xfId="1" applyNumberFormat="1" applyFont="1" applyFill="1" applyBorder="1" applyAlignment="1">
      <alignment horizontal="right" vertical="center" shrinkToFit="1"/>
    </xf>
    <xf numFmtId="49" fontId="26" fillId="2" borderId="19" xfId="1" applyNumberFormat="1" applyFont="1" applyFill="1" applyBorder="1" applyAlignment="1">
      <alignment horizontal="center" vertical="center" shrinkToFit="1"/>
    </xf>
    <xf numFmtId="38" fontId="25" fillId="0" borderId="97" xfId="1" applyFont="1" applyBorder="1" applyAlignment="1">
      <alignment vertical="center" shrinkToFit="1"/>
    </xf>
    <xf numFmtId="38" fontId="20" fillId="0" borderId="97" xfId="1" applyFont="1" applyBorder="1" applyAlignment="1">
      <alignment vertical="center" shrinkToFit="1"/>
    </xf>
    <xf numFmtId="38" fontId="25" fillId="0" borderId="64" xfId="1" applyFont="1" applyBorder="1" applyAlignment="1">
      <alignment vertical="center" shrinkToFit="1"/>
    </xf>
    <xf numFmtId="38" fontId="25" fillId="0" borderId="161" xfId="1" applyFont="1" applyBorder="1" applyAlignment="1">
      <alignment vertical="center" shrinkToFit="1"/>
    </xf>
    <xf numFmtId="38" fontId="25" fillId="0" borderId="19" xfId="1" applyFont="1" applyBorder="1" applyAlignment="1">
      <alignment vertical="center" shrinkToFit="1"/>
    </xf>
    <xf numFmtId="38" fontId="20" fillId="0" borderId="64" xfId="1" applyFont="1" applyBorder="1" applyAlignment="1">
      <alignment vertical="center" shrinkToFit="1"/>
    </xf>
    <xf numFmtId="38" fontId="20" fillId="0" borderId="161" xfId="1" applyFont="1" applyBorder="1" applyAlignment="1">
      <alignment vertical="center" shrinkToFit="1"/>
    </xf>
    <xf numFmtId="38" fontId="20" fillId="0" borderId="19" xfId="1" applyFont="1" applyBorder="1" applyAlignment="1">
      <alignment vertical="center" shrinkToFit="1"/>
    </xf>
    <xf numFmtId="0" fontId="20" fillId="2" borderId="162" xfId="0" applyFont="1" applyFill="1" applyBorder="1" applyAlignment="1">
      <alignment horizontal="distributed" vertical="center"/>
    </xf>
    <xf numFmtId="0" fontId="20" fillId="2" borderId="163" xfId="0" applyFont="1" applyFill="1" applyBorder="1" applyAlignment="1">
      <alignment horizontal="distributed" vertical="center"/>
    </xf>
    <xf numFmtId="0" fontId="20" fillId="2" borderId="164" xfId="0" applyFont="1" applyFill="1" applyBorder="1" applyAlignment="1">
      <alignment horizontal="distributed" vertical="center"/>
    </xf>
    <xf numFmtId="38" fontId="20" fillId="0" borderId="165" xfId="1" applyFont="1" applyBorder="1" applyAlignment="1">
      <alignment vertical="center" shrinkToFit="1"/>
    </xf>
    <xf numFmtId="0" fontId="20" fillId="2" borderId="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distributed" vertical="center"/>
    </xf>
    <xf numFmtId="0" fontId="20" fillId="2" borderId="13" xfId="0" applyFont="1" applyFill="1" applyBorder="1" applyAlignment="1">
      <alignment horizontal="distributed" vertical="center"/>
    </xf>
    <xf numFmtId="0" fontId="34" fillId="2" borderId="49" xfId="0" applyFont="1" applyFill="1" applyBorder="1" applyAlignment="1">
      <alignment horizontal="center" vertical="center" textRotation="255"/>
    </xf>
    <xf numFmtId="0" fontId="34" fillId="2" borderId="60" xfId="0" applyFont="1" applyFill="1" applyBorder="1" applyAlignment="1">
      <alignment horizontal="center" vertical="center" textRotation="255"/>
    </xf>
    <xf numFmtId="0" fontId="34" fillId="2" borderId="128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34" fillId="2" borderId="129" xfId="0" applyFont="1" applyFill="1" applyBorder="1" applyAlignment="1">
      <alignment horizontal="center" vertical="center" wrapText="1"/>
    </xf>
    <xf numFmtId="0" fontId="34" fillId="2" borderId="130" xfId="0" applyFont="1" applyFill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8" fontId="34" fillId="2" borderId="49" xfId="1" applyFont="1" applyFill="1" applyBorder="1" applyAlignment="1">
      <alignment horizontal="center" vertical="center" wrapText="1"/>
    </xf>
    <xf numFmtId="38" fontId="34" fillId="2" borderId="60" xfId="1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 justifyLastLine="1"/>
    </xf>
    <xf numFmtId="0" fontId="34" fillId="2" borderId="60" xfId="0" applyFont="1" applyFill="1" applyBorder="1" applyAlignment="1">
      <alignment horizontal="center" vertical="center" wrapText="1" justifyLastLine="1"/>
    </xf>
    <xf numFmtId="49" fontId="34" fillId="2" borderId="49" xfId="0" applyNumberFormat="1" applyFont="1" applyFill="1" applyBorder="1" applyAlignment="1">
      <alignment horizontal="center" vertical="center" wrapText="1" justifyLastLine="1"/>
    </xf>
    <xf numFmtId="49" fontId="34" fillId="2" borderId="60" xfId="0" applyNumberFormat="1" applyFont="1" applyFill="1" applyBorder="1" applyAlignment="1">
      <alignment horizontal="center" vertical="center" wrapText="1" justifyLastLine="1"/>
    </xf>
    <xf numFmtId="49" fontId="34" fillId="2" borderId="34" xfId="0" applyNumberFormat="1" applyFont="1" applyFill="1" applyBorder="1" applyAlignment="1">
      <alignment horizontal="center" vertical="center" wrapText="1" justifyLastLine="1"/>
    </xf>
    <xf numFmtId="49" fontId="34" fillId="2" borderId="126" xfId="0" applyNumberFormat="1" applyFont="1" applyFill="1" applyBorder="1" applyAlignment="1">
      <alignment horizontal="center" vertical="center" wrapText="1" justifyLastLine="1"/>
    </xf>
    <xf numFmtId="0" fontId="34" fillId="2" borderId="31" xfId="0" applyFont="1" applyFill="1" applyBorder="1" applyAlignment="1">
      <alignment horizontal="center" vertical="center" textRotation="255"/>
    </xf>
    <xf numFmtId="0" fontId="34" fillId="2" borderId="50" xfId="0" applyFont="1" applyFill="1" applyBorder="1" applyAlignment="1">
      <alignment horizontal="center" vertical="center" textRotation="255"/>
    </xf>
    <xf numFmtId="0" fontId="34" fillId="2" borderId="122" xfId="0" applyFont="1" applyFill="1" applyBorder="1" applyAlignment="1">
      <alignment horizontal="distributed" vertical="center"/>
    </xf>
    <xf numFmtId="0" fontId="34" fillId="2" borderId="51" xfId="0" applyFont="1" applyFill="1" applyBorder="1" applyAlignment="1">
      <alignment horizontal="distributed" vertical="center"/>
    </xf>
    <xf numFmtId="0" fontId="34" fillId="2" borderId="123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/>
    </xf>
    <xf numFmtId="0" fontId="34" fillId="2" borderId="95" xfId="0" applyFont="1" applyFill="1" applyBorder="1" applyAlignment="1">
      <alignment horizontal="center" vertical="center"/>
    </xf>
    <xf numFmtId="0" fontId="34" fillId="2" borderId="54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49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24" xfId="0" applyFont="1" applyFill="1" applyBorder="1" applyAlignment="1">
      <alignment horizontal="center" vertical="center"/>
    </xf>
    <xf numFmtId="0" fontId="34" fillId="2" borderId="125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178" fontId="34" fillId="2" borderId="31" xfId="1" applyNumberFormat="1" applyFont="1" applyFill="1" applyBorder="1" applyAlignment="1">
      <alignment horizontal="center" vertical="center" wrapText="1"/>
    </xf>
    <xf numFmtId="178" fontId="34" fillId="2" borderId="50" xfId="1" applyNumberFormat="1" applyFont="1" applyFill="1" applyBorder="1" applyAlignment="1">
      <alignment horizontal="center" vertical="center" wrapText="1"/>
    </xf>
    <xf numFmtId="0" fontId="20" fillId="2" borderId="105" xfId="0" applyFont="1" applyFill="1" applyBorder="1" applyAlignment="1">
      <alignment horizontal="left" vertical="top" wrapText="1"/>
    </xf>
    <xf numFmtId="0" fontId="20" fillId="2" borderId="102" xfId="0" applyFont="1" applyFill="1" applyBorder="1" applyAlignment="1">
      <alignment horizontal="left" vertical="top" wrapText="1"/>
    </xf>
    <xf numFmtId="0" fontId="20" fillId="2" borderId="94" xfId="0" applyFont="1" applyFill="1" applyBorder="1" applyAlignment="1">
      <alignment horizontal="left" vertical="top" wrapText="1"/>
    </xf>
    <xf numFmtId="0" fontId="20" fillId="2" borderId="32" xfId="0" applyFont="1" applyFill="1" applyBorder="1" applyAlignment="1">
      <alignment horizontal="distributed" vertical="center" justifyLastLine="1"/>
    </xf>
    <xf numFmtId="0" fontId="20" fillId="2" borderId="40" xfId="0" applyFont="1" applyFill="1" applyBorder="1" applyAlignment="1">
      <alignment horizontal="distributed" vertical="center" justifyLastLine="1"/>
    </xf>
    <xf numFmtId="0" fontId="20" fillId="2" borderId="102" xfId="0" applyFont="1" applyFill="1" applyBorder="1" applyAlignment="1">
      <alignment horizontal="left" vertical="top"/>
    </xf>
    <xf numFmtId="0" fontId="20" fillId="2" borderId="94" xfId="0" applyFont="1" applyFill="1" applyBorder="1" applyAlignment="1">
      <alignment horizontal="left" vertical="top"/>
    </xf>
    <xf numFmtId="0" fontId="20" fillId="2" borderId="27" xfId="0" applyFont="1" applyFill="1" applyBorder="1" applyAlignment="1">
      <alignment horizontal="distributed" vertical="center"/>
    </xf>
    <xf numFmtId="0" fontId="20" fillId="2" borderId="28" xfId="0" applyFont="1" applyFill="1" applyBorder="1" applyAlignment="1">
      <alignment horizontal="distributed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6" fillId="2" borderId="57" xfId="6" applyFont="1" applyFill="1" applyBorder="1" applyAlignment="1">
      <alignment horizontal="center" vertical="center" shrinkToFit="1"/>
    </xf>
    <xf numFmtId="0" fontId="26" fillId="2" borderId="13" xfId="6" applyFont="1" applyFill="1" applyBorder="1" applyAlignment="1">
      <alignment horizontal="center" vertical="center" shrinkToFit="1"/>
    </xf>
    <xf numFmtId="0" fontId="25" fillId="2" borderId="41" xfId="0" applyFont="1" applyFill="1" applyBorder="1" applyAlignment="1">
      <alignment horizontal="center" vertical="center" textRotation="255" shrinkToFit="1"/>
    </xf>
    <xf numFmtId="0" fontId="25" fillId="2" borderId="55" xfId="0" applyFont="1" applyFill="1" applyBorder="1" applyAlignment="1">
      <alignment horizontal="center" vertical="center" textRotation="255" shrinkToFit="1"/>
    </xf>
    <xf numFmtId="0" fontId="25" fillId="2" borderId="60" xfId="0" applyFont="1" applyFill="1" applyBorder="1" applyAlignment="1">
      <alignment horizontal="center" vertical="center" textRotation="255" shrinkToFit="1"/>
    </xf>
    <xf numFmtId="0" fontId="25" fillId="2" borderId="42" xfId="0" applyFont="1" applyFill="1" applyBorder="1" applyAlignment="1">
      <alignment horizontal="center" vertical="center" textRotation="255" shrinkToFit="1"/>
    </xf>
    <xf numFmtId="0" fontId="25" fillId="2" borderId="58" xfId="0" applyFont="1" applyFill="1" applyBorder="1" applyAlignment="1">
      <alignment horizontal="center" vertical="center" textRotation="255" shrinkToFit="1"/>
    </xf>
    <xf numFmtId="0" fontId="25" fillId="2" borderId="52" xfId="0" applyFont="1" applyFill="1" applyBorder="1" applyAlignment="1">
      <alignment horizontal="center" vertical="center" textRotation="255" shrinkToFit="1"/>
    </xf>
    <xf numFmtId="0" fontId="25" fillId="2" borderId="14" xfId="0" applyFont="1" applyFill="1" applyBorder="1" applyAlignment="1">
      <alignment horizontal="distributed" vertical="center"/>
    </xf>
    <xf numFmtId="0" fontId="25" fillId="2" borderId="0" xfId="0" applyFont="1" applyFill="1" applyAlignment="1">
      <alignment horizontal="distributed" vertical="center"/>
    </xf>
    <xf numFmtId="0" fontId="25" fillId="2" borderId="18" xfId="0" applyFont="1" applyFill="1" applyBorder="1" applyAlignment="1">
      <alignment horizontal="distributed" vertical="center"/>
    </xf>
    <xf numFmtId="0" fontId="20" fillId="2" borderId="2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distributed" vertical="center" justifyLastLine="1"/>
    </xf>
    <xf numFmtId="0" fontId="9" fillId="2" borderId="20" xfId="0" applyFont="1" applyFill="1" applyBorder="1" applyAlignment="1">
      <alignment horizontal="distributed" vertical="center" justifyLastLine="1"/>
    </xf>
    <xf numFmtId="0" fontId="20" fillId="2" borderId="46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distributed" vertical="center"/>
    </xf>
    <xf numFmtId="0" fontId="20" fillId="2" borderId="8" xfId="0" applyFont="1" applyFill="1" applyBorder="1" applyAlignment="1">
      <alignment horizontal="distributed" vertical="center"/>
    </xf>
  </cellXfs>
  <cellStyles count="50">
    <cellStyle name="20% - アクセント 1 2" xfId="8" xr:uid="{DE3E5AFA-CB5F-41F3-A0B5-FB655285054C}"/>
    <cellStyle name="20% - アクセント 2 2" xfId="9" xr:uid="{2B5A42E0-88B4-4C55-A0B0-2620FA3EE768}"/>
    <cellStyle name="20% - アクセント 3 2" xfId="10" xr:uid="{DF3C5EDE-1692-4B94-A380-2A3E74609596}"/>
    <cellStyle name="20% - アクセント 4 2" xfId="11" xr:uid="{196BCD75-6817-455C-8A41-8DE0B7947993}"/>
    <cellStyle name="20% - アクセント 5 2" xfId="12" xr:uid="{94AAA035-58DF-478E-AF3F-8F96867E98C4}"/>
    <cellStyle name="20% - アクセント 6 2" xfId="13" xr:uid="{C55508AB-F350-41D6-B99B-86A8D5DF0AFC}"/>
    <cellStyle name="40% - アクセント 1 2" xfId="14" xr:uid="{5E54D331-39F7-465D-8468-07F3F67CDC24}"/>
    <cellStyle name="40% - アクセント 2 2" xfId="15" xr:uid="{A2BEF26E-FC9A-430C-889F-BB23FC8B6840}"/>
    <cellStyle name="40% - アクセント 3 2" xfId="16" xr:uid="{AFF1A643-6A61-44B7-B64B-8838E8F54DD1}"/>
    <cellStyle name="40% - アクセント 4 2" xfId="17" xr:uid="{7F5AC92E-CA81-4C52-AA2B-F56B820A5C73}"/>
    <cellStyle name="40% - アクセント 5 2" xfId="18" xr:uid="{D2703BD4-4174-4EC6-AE70-FFC5AFA91C99}"/>
    <cellStyle name="40% - アクセント 6 2" xfId="19" xr:uid="{BE267758-D84C-483F-87B0-A858479B0905}"/>
    <cellStyle name="60% - アクセント 1 2" xfId="20" xr:uid="{A38A5504-4182-4584-BF86-9355E72A898C}"/>
    <cellStyle name="60% - アクセント 2 2" xfId="21" xr:uid="{39C795CD-5D19-488A-9B84-85CE4D363E4F}"/>
    <cellStyle name="60% - アクセント 3 2" xfId="22" xr:uid="{6FE3DA08-4A86-4C28-A3F8-3ECF85CD6A38}"/>
    <cellStyle name="60% - アクセント 4 2" xfId="23" xr:uid="{F33195E9-4FCD-454E-9B03-2B688A227B33}"/>
    <cellStyle name="60% - アクセント 5 2" xfId="24" xr:uid="{CD1806CF-8EB5-4198-A818-5BD708577E55}"/>
    <cellStyle name="60% - アクセント 6 2" xfId="25" xr:uid="{40606DA3-EFBE-4581-A31A-E7E226D9316A}"/>
    <cellStyle name="アクセント 1 2" xfId="26" xr:uid="{EDADC92B-EF2D-4DF0-A10B-16EB6673CBF8}"/>
    <cellStyle name="アクセント 2 2" xfId="27" xr:uid="{C233EB86-C9EC-4A0B-9575-F3B8DBE9ABDD}"/>
    <cellStyle name="アクセント 3 2" xfId="28" xr:uid="{1F0752B6-606D-4D8D-8679-7D0A01DCD856}"/>
    <cellStyle name="アクセント 4 2" xfId="29" xr:uid="{58C376C2-FB45-4FE8-9786-FB955D4DF2ED}"/>
    <cellStyle name="アクセント 5 2" xfId="30" xr:uid="{7F60D35F-A0F1-4D67-A2B3-62399A99AAA6}"/>
    <cellStyle name="アクセント 6 2" xfId="31" xr:uid="{611A1A36-ED21-41EA-976F-EB5045080505}"/>
    <cellStyle name="タイトル 2" xfId="32" xr:uid="{D2FD3663-2402-46F5-A04C-1BEC779958E8}"/>
    <cellStyle name="チェック セル 2" xfId="33" xr:uid="{F957D66D-74F9-4EC1-B2AC-964A8D844130}"/>
    <cellStyle name="どちらでもない 2" xfId="34" xr:uid="{2DC0332D-CC4C-443E-A748-F86F54E79BA9}"/>
    <cellStyle name="パーセント" xfId="4" builtinId="5"/>
    <cellStyle name="パーセント 2" xfId="5" xr:uid="{00000000-0005-0000-0000-000001000000}"/>
    <cellStyle name="メモ 2" xfId="35" xr:uid="{143F7276-6E6B-4CBF-9207-099E23B6EBC4}"/>
    <cellStyle name="リンク セル 2" xfId="36" xr:uid="{2A0646AC-9563-4B1D-9D14-01F53B66A7D1}"/>
    <cellStyle name="悪い 2" xfId="37" xr:uid="{76361B71-2A83-4AAA-88CE-2E74562E0FD6}"/>
    <cellStyle name="計算 2" xfId="38" xr:uid="{E1E7052D-48AD-42F2-B26F-B681263C5B8C}"/>
    <cellStyle name="警告文 2" xfId="39" xr:uid="{EA6D313D-3E49-4999-8701-DE3E510F654B}"/>
    <cellStyle name="桁区切り" xfId="1" builtinId="6"/>
    <cellStyle name="桁区切り 2" xfId="40" xr:uid="{871C0B0E-F5BC-461A-B730-DA46955AD9ED}"/>
    <cellStyle name="桁区切り 3" xfId="3" xr:uid="{00000000-0005-0000-0000-000003000000}"/>
    <cellStyle name="桁区切り 4" xfId="2" xr:uid="{00000000-0005-0000-0000-000004000000}"/>
    <cellStyle name="見出し 1 2" xfId="41" xr:uid="{685AAC87-B27A-437F-9651-36ADB50B71A1}"/>
    <cellStyle name="見出し 2 2" xfId="42" xr:uid="{32C70626-FFAA-4A23-BB49-43519917B68E}"/>
    <cellStyle name="見出し 3 2" xfId="43" xr:uid="{52FE1EEA-A93C-4E1B-9D06-0376FD4DB9D9}"/>
    <cellStyle name="見出し 4 2" xfId="44" xr:uid="{549A2538-94CD-4E58-A0DF-66773B5BAA75}"/>
    <cellStyle name="集計 2" xfId="45" xr:uid="{9CAE9CE6-5448-4426-B644-D360C9D6B2C4}"/>
    <cellStyle name="出力 2" xfId="46" xr:uid="{E1608889-AD76-42E9-AD82-8948B47DC112}"/>
    <cellStyle name="説明文 2" xfId="47" xr:uid="{79F6554A-6718-4458-90AF-A771216B3F4B}"/>
    <cellStyle name="入力 2" xfId="48" xr:uid="{5587E6B4-A2C9-4F70-9689-5A1A396FF23E}"/>
    <cellStyle name="標準" xfId="0" builtinId="0"/>
    <cellStyle name="標準 2" xfId="6" xr:uid="{00000000-0005-0000-0000-000006000000}"/>
    <cellStyle name="標準 3" xfId="7" xr:uid="{40FCECB7-6112-42AF-B831-5CBE93A3A0C1}"/>
    <cellStyle name="良い 2" xfId="49" xr:uid="{87ED9616-4BF4-4053-AB62-F74DA6153B08}"/>
  </cellStyles>
  <dxfs count="0"/>
  <tableStyles count="0" defaultTableStyle="TableStyleMedium2" defaultPivotStyle="PivotStyleLight16"/>
  <colors>
    <mruColors>
      <color rgb="FF75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9"/>
  <sheetViews>
    <sheetView tabSelected="1" view="pageBreakPreview" zoomScale="115" zoomScaleNormal="100" zoomScaleSheetLayoutView="115" workbookViewId="0"/>
  </sheetViews>
  <sheetFormatPr defaultColWidth="19.625" defaultRowHeight="12"/>
  <cols>
    <col min="1" max="4" width="21.25" style="1" customWidth="1"/>
    <col min="5" max="5" width="21.125" style="337" bestFit="1" customWidth="1"/>
    <col min="6" max="16384" width="19.625" style="1"/>
  </cols>
  <sheetData>
    <row r="1" spans="1:5" ht="17.25">
      <c r="A1" s="2" t="s">
        <v>275</v>
      </c>
    </row>
    <row r="3" spans="1:5" s="6" customFormat="1" ht="21.75" customHeight="1">
      <c r="A3" s="6" t="s">
        <v>0</v>
      </c>
      <c r="E3" s="338"/>
    </row>
    <row r="4" spans="1:5" s="7" customFormat="1" ht="21.75" customHeight="1">
      <c r="A4" s="7" t="s">
        <v>1</v>
      </c>
      <c r="E4" s="338"/>
    </row>
    <row r="5" spans="1:5" s="7" customFormat="1" ht="21.75" customHeight="1">
      <c r="A5" s="7" t="s">
        <v>2</v>
      </c>
      <c r="E5" s="338"/>
    </row>
    <row r="6" spans="1:5" s="3" customFormat="1" ht="20.25" customHeight="1">
      <c r="B6" s="4"/>
      <c r="C6" s="4"/>
      <c r="D6" s="38" t="s">
        <v>3</v>
      </c>
      <c r="E6" s="338"/>
    </row>
    <row r="7" spans="1:5" s="5" customFormat="1" ht="39.950000000000003" customHeight="1">
      <c r="A7" s="44" t="s">
        <v>257</v>
      </c>
      <c r="B7" s="37" t="s">
        <v>307</v>
      </c>
      <c r="C7" s="37" t="s">
        <v>308</v>
      </c>
      <c r="D7" s="45" t="s">
        <v>4</v>
      </c>
      <c r="E7" s="339"/>
    </row>
    <row r="8" spans="1:5" s="5" customFormat="1" ht="30" customHeight="1">
      <c r="A8" s="231" t="s">
        <v>7</v>
      </c>
      <c r="B8" s="232">
        <v>9509197</v>
      </c>
      <c r="C8" s="232">
        <v>8734817</v>
      </c>
      <c r="D8" s="233">
        <f>B8/C8-1</f>
        <v>8.8654404551348875E-2</v>
      </c>
      <c r="E8" s="339" t="s">
        <v>301</v>
      </c>
    </row>
    <row r="9" spans="1:5" s="5" customFormat="1" ht="30" customHeight="1">
      <c r="A9" s="234" t="s">
        <v>8</v>
      </c>
      <c r="B9" s="235">
        <v>1343015</v>
      </c>
      <c r="C9" s="235">
        <v>1295352</v>
      </c>
      <c r="D9" s="236">
        <f t="shared" ref="D9:D27" si="0">B9/C9-1</f>
        <v>3.6795403874776866E-2</v>
      </c>
      <c r="E9" s="339" t="s">
        <v>301</v>
      </c>
    </row>
    <row r="10" spans="1:5" s="5" customFormat="1" ht="30" customHeight="1">
      <c r="A10" s="237" t="s">
        <v>9</v>
      </c>
      <c r="B10" s="238">
        <v>1059213</v>
      </c>
      <c r="C10" s="238">
        <v>1065260</v>
      </c>
      <c r="D10" s="239">
        <f t="shared" si="0"/>
        <v>-5.6765484482661499E-3</v>
      </c>
      <c r="E10" s="339" t="s">
        <v>301</v>
      </c>
    </row>
    <row r="11" spans="1:5" s="5" customFormat="1" ht="30" customHeight="1">
      <c r="A11" s="237" t="s">
        <v>10</v>
      </c>
      <c r="B11" s="238">
        <v>715057</v>
      </c>
      <c r="C11" s="238">
        <v>763902</v>
      </c>
      <c r="D11" s="239">
        <f>B11/C11-1</f>
        <v>-6.3941447986783695E-2</v>
      </c>
      <c r="E11" s="339" t="s">
        <v>302</v>
      </c>
    </row>
    <row r="12" spans="1:5" s="5" customFormat="1" ht="30" customHeight="1">
      <c r="A12" s="237" t="s">
        <v>11</v>
      </c>
      <c r="B12" s="238">
        <v>383377</v>
      </c>
      <c r="C12" s="238">
        <v>388594</v>
      </c>
      <c r="D12" s="239">
        <f>B12/C12-1</f>
        <v>-1.342532308785005E-2</v>
      </c>
      <c r="E12" s="339" t="s">
        <v>303</v>
      </c>
    </row>
    <row r="13" spans="1:5" s="5" customFormat="1" ht="30" customHeight="1">
      <c r="A13" s="237" t="s">
        <v>12</v>
      </c>
      <c r="B13" s="238">
        <v>12129027</v>
      </c>
      <c r="C13" s="238">
        <v>11718457</v>
      </c>
      <c r="D13" s="239">
        <f t="shared" si="0"/>
        <v>3.5036182664663018E-2</v>
      </c>
      <c r="E13" s="339" t="s">
        <v>301</v>
      </c>
    </row>
    <row r="14" spans="1:5" s="5" customFormat="1" ht="30" customHeight="1">
      <c r="A14" s="237" t="s">
        <v>13</v>
      </c>
      <c r="B14" s="238">
        <v>1346090</v>
      </c>
      <c r="C14" s="238">
        <v>1310518</v>
      </c>
      <c r="D14" s="239">
        <f t="shared" si="0"/>
        <v>2.7143465408334677E-2</v>
      </c>
      <c r="E14" s="339" t="s">
        <v>302</v>
      </c>
    </row>
    <row r="15" spans="1:5" s="5" customFormat="1" ht="30" customHeight="1">
      <c r="A15" s="245" t="s">
        <v>14</v>
      </c>
      <c r="B15" s="246">
        <v>149954</v>
      </c>
      <c r="C15" s="246">
        <v>158536</v>
      </c>
      <c r="D15" s="247">
        <f t="shared" si="0"/>
        <v>-5.4132815259625544E-2</v>
      </c>
      <c r="E15" s="339" t="s">
        <v>303</v>
      </c>
    </row>
    <row r="16" spans="1:5" s="5" customFormat="1" ht="30" customHeight="1">
      <c r="A16" s="245" t="s">
        <v>15</v>
      </c>
      <c r="B16" s="246">
        <v>84663</v>
      </c>
      <c r="C16" s="246">
        <v>89647</v>
      </c>
      <c r="D16" s="247">
        <f t="shared" si="0"/>
        <v>-5.5595837005142368E-2</v>
      </c>
      <c r="E16" s="339" t="s">
        <v>303</v>
      </c>
    </row>
    <row r="17" spans="1:6" s="5" customFormat="1" ht="30" customHeight="1">
      <c r="A17" s="248" t="s">
        <v>16</v>
      </c>
      <c r="B17" s="249">
        <v>403628</v>
      </c>
      <c r="C17" s="249">
        <v>167844</v>
      </c>
      <c r="D17" s="250">
        <f t="shared" si="0"/>
        <v>1.4047806296322776</v>
      </c>
      <c r="E17" s="339" t="s">
        <v>301</v>
      </c>
    </row>
    <row r="18" spans="1:6" s="5" customFormat="1" ht="30" customHeight="1">
      <c r="A18" s="245" t="s">
        <v>17</v>
      </c>
      <c r="B18" s="246">
        <v>1509702</v>
      </c>
      <c r="C18" s="246">
        <v>1503121</v>
      </c>
      <c r="D18" s="247">
        <f t="shared" si="0"/>
        <v>4.3782237092024889E-3</v>
      </c>
      <c r="E18" s="339" t="s">
        <v>304</v>
      </c>
    </row>
    <row r="19" spans="1:6" s="5" customFormat="1" ht="30" customHeight="1">
      <c r="A19" s="245" t="s">
        <v>18</v>
      </c>
      <c r="B19" s="246">
        <v>354427</v>
      </c>
      <c r="C19" s="246">
        <v>337749</v>
      </c>
      <c r="D19" s="247">
        <f t="shared" si="0"/>
        <v>4.9379864929281814E-2</v>
      </c>
      <c r="E19" s="339" t="s">
        <v>301</v>
      </c>
    </row>
    <row r="20" spans="1:6" s="5" customFormat="1" ht="30" customHeight="1">
      <c r="A20" s="245" t="s">
        <v>19</v>
      </c>
      <c r="B20" s="246">
        <v>730507</v>
      </c>
      <c r="C20" s="246">
        <v>791549</v>
      </c>
      <c r="D20" s="247">
        <f t="shared" si="0"/>
        <v>-7.7117146253737889E-2</v>
      </c>
      <c r="E20" s="339" t="s">
        <v>304</v>
      </c>
    </row>
    <row r="21" spans="1:6" s="5" customFormat="1" ht="30" customHeight="1">
      <c r="A21" s="245" t="s">
        <v>20</v>
      </c>
      <c r="B21" s="246">
        <v>1096782</v>
      </c>
      <c r="C21" s="246">
        <v>1111534</v>
      </c>
      <c r="D21" s="247">
        <f t="shared" si="0"/>
        <v>-1.3271748772417213E-2</v>
      </c>
      <c r="E21" s="339" t="s">
        <v>302</v>
      </c>
    </row>
    <row r="22" spans="1:6" s="5" customFormat="1" ht="30" customHeight="1">
      <c r="A22" s="245" t="s">
        <v>21</v>
      </c>
      <c r="B22" s="246">
        <v>224020</v>
      </c>
      <c r="C22" s="246">
        <v>225176</v>
      </c>
      <c r="D22" s="247">
        <f t="shared" si="0"/>
        <v>-5.1337620350303537E-3</v>
      </c>
      <c r="E22" s="339" t="s">
        <v>305</v>
      </c>
    </row>
    <row r="23" spans="1:6" s="5" customFormat="1" ht="30" customHeight="1">
      <c r="A23" s="112" t="s">
        <v>22</v>
      </c>
      <c r="B23" s="113">
        <v>24462</v>
      </c>
      <c r="C23" s="113">
        <v>25661</v>
      </c>
      <c r="D23" s="114">
        <f t="shared" si="0"/>
        <v>-4.672460153540392E-2</v>
      </c>
      <c r="E23" s="339" t="s">
        <v>306</v>
      </c>
    </row>
    <row r="24" spans="1:6" s="5" customFormat="1" ht="30" customHeight="1">
      <c r="A24" s="112" t="s">
        <v>23</v>
      </c>
      <c r="B24" s="113">
        <v>27197</v>
      </c>
      <c r="C24" s="113">
        <v>22758</v>
      </c>
      <c r="D24" s="114">
        <f t="shared" si="0"/>
        <v>0.19505228930485985</v>
      </c>
      <c r="E24" s="339" t="s">
        <v>303</v>
      </c>
      <c r="F24" s="314"/>
    </row>
    <row r="25" spans="1:6" s="5" customFormat="1" ht="30" customHeight="1">
      <c r="A25" s="112" t="s">
        <v>24</v>
      </c>
      <c r="B25" s="113">
        <v>3726</v>
      </c>
      <c r="C25" s="113">
        <v>2691</v>
      </c>
      <c r="D25" s="114">
        <f t="shared" si="0"/>
        <v>0.38461538461538458</v>
      </c>
      <c r="E25" s="339" t="s">
        <v>303</v>
      </c>
    </row>
    <row r="26" spans="1:6" s="5" customFormat="1" ht="30" customHeight="1" thickBot="1">
      <c r="A26" s="109" t="s">
        <v>25</v>
      </c>
      <c r="B26" s="110">
        <v>150853</v>
      </c>
      <c r="C26" s="110">
        <v>147071</v>
      </c>
      <c r="D26" s="111">
        <f t="shared" si="0"/>
        <v>2.5715470759021253E-2</v>
      </c>
      <c r="E26" s="339" t="s">
        <v>303</v>
      </c>
    </row>
    <row r="27" spans="1:6" s="5" customFormat="1" ht="30" customHeight="1" thickTop="1">
      <c r="A27" s="46" t="s">
        <v>26</v>
      </c>
      <c r="B27" s="43">
        <f>SUM(B8:B26)</f>
        <v>31244897</v>
      </c>
      <c r="C27" s="71">
        <f>SUM(C8:C26)</f>
        <v>29860237</v>
      </c>
      <c r="D27" s="47">
        <f t="shared" si="0"/>
        <v>4.6371366710853623E-2</v>
      </c>
      <c r="E27" s="339"/>
    </row>
    <row r="28" spans="1:6" s="5" customFormat="1" ht="30" customHeight="1">
      <c r="A28" s="11"/>
      <c r="E28" s="339"/>
    </row>
    <row r="29" spans="1:6" s="5" customFormat="1" ht="30" customHeight="1">
      <c r="E29" s="339"/>
    </row>
  </sheetData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firstPageNumber="22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R32"/>
  <sheetViews>
    <sheetView view="pageBreakPreview" zoomScaleNormal="100" zoomScaleSheetLayoutView="100" workbookViewId="0"/>
  </sheetViews>
  <sheetFormatPr defaultColWidth="19.625" defaultRowHeight="12"/>
  <cols>
    <col min="1" max="1" width="0.875" style="1" customWidth="1"/>
    <col min="2" max="2" width="13.625" style="1" customWidth="1"/>
    <col min="3" max="3" width="0.875" style="1" customWidth="1"/>
    <col min="4" max="15" width="6.125" style="1" customWidth="1"/>
    <col min="16" max="16" width="8.625" style="1" customWidth="1"/>
    <col min="17" max="17" width="19.625" style="16" customWidth="1"/>
    <col min="18" max="18" width="9.125" style="254" bestFit="1" customWidth="1"/>
    <col min="19" max="22" width="19.625" style="1" customWidth="1"/>
    <col min="23" max="16384" width="19.625" style="1"/>
  </cols>
  <sheetData>
    <row r="1" spans="1:18" ht="21.75" customHeight="1"/>
    <row r="2" spans="1:18" s="7" customFormat="1" ht="21.75" customHeight="1">
      <c r="A2" s="7" t="s">
        <v>221</v>
      </c>
      <c r="Q2" s="14"/>
    </row>
    <row r="3" spans="1:18" s="3" customFormat="1" ht="20.25" customHeight="1">
      <c r="D3" s="4"/>
      <c r="P3" s="38" t="s">
        <v>166</v>
      </c>
      <c r="Q3" s="15"/>
    </row>
    <row r="4" spans="1:18" s="5" customFormat="1" ht="20.100000000000001" customHeight="1">
      <c r="A4" s="533"/>
      <c r="B4" s="537" t="s">
        <v>224</v>
      </c>
      <c r="C4" s="221"/>
      <c r="D4" s="518" t="s">
        <v>28</v>
      </c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35" t="s">
        <v>26</v>
      </c>
      <c r="Q4" s="19"/>
      <c r="R4" s="260"/>
    </row>
    <row r="5" spans="1:18" s="5" customFormat="1" ht="20.100000000000001" customHeight="1">
      <c r="A5" s="534"/>
      <c r="B5" s="538"/>
      <c r="C5" s="222"/>
      <c r="D5" s="72" t="s">
        <v>29</v>
      </c>
      <c r="E5" s="72" t="s">
        <v>30</v>
      </c>
      <c r="F5" s="72" t="s">
        <v>31</v>
      </c>
      <c r="G5" s="72" t="s">
        <v>32</v>
      </c>
      <c r="H5" s="72" t="s">
        <v>33</v>
      </c>
      <c r="I5" s="72" t="s">
        <v>34</v>
      </c>
      <c r="J5" s="72" t="s">
        <v>35</v>
      </c>
      <c r="K5" s="72" t="s">
        <v>36</v>
      </c>
      <c r="L5" s="72" t="s">
        <v>37</v>
      </c>
      <c r="M5" s="72" t="s">
        <v>38</v>
      </c>
      <c r="N5" s="72" t="s">
        <v>39</v>
      </c>
      <c r="O5" s="72" t="s">
        <v>40</v>
      </c>
      <c r="P5" s="536"/>
      <c r="Q5" s="19"/>
      <c r="R5" s="260"/>
    </row>
    <row r="6" spans="1:18" s="5" customFormat="1" ht="27.95" customHeight="1">
      <c r="A6" s="215"/>
      <c r="B6" s="120" t="s">
        <v>171</v>
      </c>
      <c r="C6" s="219"/>
      <c r="D6" s="458">
        <v>1645</v>
      </c>
      <c r="E6" s="458">
        <v>1193</v>
      </c>
      <c r="F6" s="458">
        <v>1764</v>
      </c>
      <c r="G6" s="458">
        <v>1430</v>
      </c>
      <c r="H6" s="458">
        <v>1212</v>
      </c>
      <c r="I6" s="458">
        <v>715</v>
      </c>
      <c r="J6" s="458">
        <v>705</v>
      </c>
      <c r="K6" s="458">
        <v>846</v>
      </c>
      <c r="L6" s="458">
        <v>825</v>
      </c>
      <c r="M6" s="458">
        <v>1446</v>
      </c>
      <c r="N6" s="458">
        <v>1125</v>
      </c>
      <c r="O6" s="458">
        <v>2102</v>
      </c>
      <c r="P6" s="458">
        <f t="shared" ref="P6:P28" si="0">SUM(D6:O6)</f>
        <v>15008</v>
      </c>
      <c r="Q6" s="35" t="str">
        <f>IF(P6='（3）ア_国籍別外国人宿泊客延べ数'!$D$26,"OK","NG")</f>
        <v>OK</v>
      </c>
      <c r="R6" s="39"/>
    </row>
    <row r="7" spans="1:18" s="5" customFormat="1" ht="27.95" customHeight="1">
      <c r="A7" s="216"/>
      <c r="B7" s="115" t="s">
        <v>173</v>
      </c>
      <c r="C7" s="220"/>
      <c r="D7" s="462">
        <v>1209</v>
      </c>
      <c r="E7" s="462">
        <v>1009</v>
      </c>
      <c r="F7" s="462">
        <v>1246</v>
      </c>
      <c r="G7" s="462">
        <v>1271</v>
      </c>
      <c r="H7" s="462">
        <v>1191</v>
      </c>
      <c r="I7" s="462">
        <v>1046</v>
      </c>
      <c r="J7" s="462">
        <v>1543</v>
      </c>
      <c r="K7" s="462">
        <v>1443</v>
      </c>
      <c r="L7" s="462">
        <v>1260</v>
      </c>
      <c r="M7" s="462">
        <v>1874</v>
      </c>
      <c r="N7" s="462">
        <v>1432</v>
      </c>
      <c r="O7" s="462">
        <v>1266</v>
      </c>
      <c r="P7" s="462">
        <f t="shared" si="0"/>
        <v>15790</v>
      </c>
      <c r="Q7" s="35" t="str">
        <f>IF(P7='（3）ア_国籍別外国人宿泊客延べ数'!$E$26,"OK","NG")</f>
        <v>OK</v>
      </c>
      <c r="R7" s="39"/>
    </row>
    <row r="8" spans="1:18" s="5" customFormat="1" ht="27.95" customHeight="1">
      <c r="A8" s="216"/>
      <c r="B8" s="115" t="s">
        <v>175</v>
      </c>
      <c r="C8" s="220"/>
      <c r="D8" s="462">
        <v>490</v>
      </c>
      <c r="E8" s="462">
        <v>395</v>
      </c>
      <c r="F8" s="462">
        <v>531</v>
      </c>
      <c r="G8" s="462">
        <v>732</v>
      </c>
      <c r="H8" s="462">
        <v>535</v>
      </c>
      <c r="I8" s="462">
        <v>390</v>
      </c>
      <c r="J8" s="462">
        <v>321</v>
      </c>
      <c r="K8" s="462">
        <v>579</v>
      </c>
      <c r="L8" s="462">
        <v>215</v>
      </c>
      <c r="M8" s="462">
        <v>368</v>
      </c>
      <c r="N8" s="462">
        <v>468</v>
      </c>
      <c r="O8" s="462">
        <v>577</v>
      </c>
      <c r="P8" s="462">
        <f t="shared" si="0"/>
        <v>5601</v>
      </c>
      <c r="Q8" s="35" t="str">
        <f>IF(P8='（3）ア_国籍別外国人宿泊客延べ数'!$F$26,"OK","NG")</f>
        <v>OK</v>
      </c>
      <c r="R8" s="39"/>
    </row>
    <row r="9" spans="1:18" s="5" customFormat="1" ht="27.95" customHeight="1">
      <c r="A9" s="216"/>
      <c r="B9" s="115" t="s">
        <v>177</v>
      </c>
      <c r="C9" s="220"/>
      <c r="D9" s="462">
        <v>1555</v>
      </c>
      <c r="E9" s="462">
        <v>940</v>
      </c>
      <c r="F9" s="462">
        <v>1849</v>
      </c>
      <c r="G9" s="462">
        <v>2053</v>
      </c>
      <c r="H9" s="462">
        <v>2084</v>
      </c>
      <c r="I9" s="462">
        <v>2208</v>
      </c>
      <c r="J9" s="462">
        <v>2647</v>
      </c>
      <c r="K9" s="462">
        <v>2043</v>
      </c>
      <c r="L9" s="462">
        <v>2411</v>
      </c>
      <c r="M9" s="462">
        <v>3211</v>
      </c>
      <c r="N9" s="462">
        <v>3697</v>
      </c>
      <c r="O9" s="462">
        <v>3068</v>
      </c>
      <c r="P9" s="462">
        <f t="shared" si="0"/>
        <v>27766</v>
      </c>
      <c r="Q9" s="35" t="str">
        <f>IF(P9='（3）ア_国籍別外国人宿泊客延べ数'!$G$26,"OK","NG")</f>
        <v>OK</v>
      </c>
      <c r="R9" s="39"/>
    </row>
    <row r="10" spans="1:18" s="5" customFormat="1" ht="27.95" customHeight="1">
      <c r="A10" s="216"/>
      <c r="B10" s="115" t="s">
        <v>188</v>
      </c>
      <c r="C10" s="220"/>
      <c r="D10" s="462">
        <v>217</v>
      </c>
      <c r="E10" s="462">
        <v>197</v>
      </c>
      <c r="F10" s="462">
        <v>785</v>
      </c>
      <c r="G10" s="462">
        <v>1011</v>
      </c>
      <c r="H10" s="462">
        <v>908</v>
      </c>
      <c r="I10" s="462">
        <v>849</v>
      </c>
      <c r="J10" s="462">
        <v>490</v>
      </c>
      <c r="K10" s="462">
        <v>315</v>
      </c>
      <c r="L10" s="462">
        <v>394</v>
      </c>
      <c r="M10" s="462">
        <v>914</v>
      </c>
      <c r="N10" s="462">
        <v>1067</v>
      </c>
      <c r="O10" s="462">
        <v>508</v>
      </c>
      <c r="P10" s="462">
        <f t="shared" si="0"/>
        <v>7655</v>
      </c>
      <c r="Q10" s="35" t="str">
        <f>IF(P10='（3）ア_国籍別外国人宿泊客延べ数'!$H$26,"OK","NG")</f>
        <v>OK</v>
      </c>
      <c r="R10" s="39"/>
    </row>
    <row r="11" spans="1:18" s="5" customFormat="1" ht="27.95" customHeight="1">
      <c r="A11" s="216"/>
      <c r="B11" s="115" t="s">
        <v>179</v>
      </c>
      <c r="C11" s="220"/>
      <c r="D11" s="462">
        <v>37</v>
      </c>
      <c r="E11" s="462">
        <v>45</v>
      </c>
      <c r="F11" s="462">
        <v>108</v>
      </c>
      <c r="G11" s="462">
        <v>104</v>
      </c>
      <c r="H11" s="462">
        <v>123</v>
      </c>
      <c r="I11" s="462">
        <v>62</v>
      </c>
      <c r="J11" s="462">
        <v>51</v>
      </c>
      <c r="K11" s="462">
        <v>33</v>
      </c>
      <c r="L11" s="462">
        <v>120</v>
      </c>
      <c r="M11" s="462">
        <v>201</v>
      </c>
      <c r="N11" s="462">
        <v>202</v>
      </c>
      <c r="O11" s="462">
        <v>45</v>
      </c>
      <c r="P11" s="462">
        <f t="shared" si="0"/>
        <v>1131</v>
      </c>
      <c r="Q11" s="35" t="str">
        <f>IF(P11='（3）ア_国籍別外国人宿泊客延べ数'!$I$26,"OK","NG")</f>
        <v>OK</v>
      </c>
      <c r="R11" s="39"/>
    </row>
    <row r="12" spans="1:18" s="5" customFormat="1" ht="27.95" customHeight="1">
      <c r="A12" s="216"/>
      <c r="B12" s="115" t="s">
        <v>189</v>
      </c>
      <c r="C12" s="220"/>
      <c r="D12" s="462">
        <v>59</v>
      </c>
      <c r="E12" s="462">
        <v>54</v>
      </c>
      <c r="F12" s="462">
        <v>163</v>
      </c>
      <c r="G12" s="462">
        <v>267</v>
      </c>
      <c r="H12" s="462">
        <v>244</v>
      </c>
      <c r="I12" s="462">
        <v>98</v>
      </c>
      <c r="J12" s="462">
        <v>120</v>
      </c>
      <c r="K12" s="462">
        <v>92</v>
      </c>
      <c r="L12" s="462">
        <v>151</v>
      </c>
      <c r="M12" s="462">
        <v>348</v>
      </c>
      <c r="N12" s="462">
        <v>258</v>
      </c>
      <c r="O12" s="462">
        <v>144</v>
      </c>
      <c r="P12" s="462">
        <f t="shared" si="0"/>
        <v>1998</v>
      </c>
      <c r="Q12" s="35" t="str">
        <f>IF(P12='（3）ア_国籍別外国人宿泊客延べ数'!$J$26,"OK","NG")</f>
        <v>OK</v>
      </c>
      <c r="R12" s="260"/>
    </row>
    <row r="13" spans="1:18" s="5" customFormat="1" ht="27.95" customHeight="1">
      <c r="A13" s="216"/>
      <c r="B13" s="122" t="s">
        <v>190</v>
      </c>
      <c r="C13" s="220"/>
      <c r="D13" s="462">
        <v>48</v>
      </c>
      <c r="E13" s="462">
        <v>49</v>
      </c>
      <c r="F13" s="462">
        <v>244</v>
      </c>
      <c r="G13" s="462">
        <v>251</v>
      </c>
      <c r="H13" s="462">
        <v>369</v>
      </c>
      <c r="I13" s="462">
        <v>170</v>
      </c>
      <c r="J13" s="462">
        <v>70</v>
      </c>
      <c r="K13" s="462">
        <v>199</v>
      </c>
      <c r="L13" s="462">
        <v>312</v>
      </c>
      <c r="M13" s="462">
        <v>419</v>
      </c>
      <c r="N13" s="462">
        <v>377</v>
      </c>
      <c r="O13" s="462">
        <v>101</v>
      </c>
      <c r="P13" s="462">
        <f t="shared" si="0"/>
        <v>2609</v>
      </c>
      <c r="Q13" s="35" t="str">
        <f>IF(P13='（3）ア_国籍別外国人宿泊客延べ数'!$K$26,"OK","NG")</f>
        <v>OK</v>
      </c>
      <c r="R13" s="39"/>
    </row>
    <row r="14" spans="1:18" s="5" customFormat="1" ht="27.95" customHeight="1">
      <c r="A14" s="216"/>
      <c r="B14" s="115" t="s">
        <v>191</v>
      </c>
      <c r="C14" s="220"/>
      <c r="D14" s="462">
        <v>65</v>
      </c>
      <c r="E14" s="462">
        <v>187</v>
      </c>
      <c r="F14" s="462">
        <v>496</v>
      </c>
      <c r="G14" s="462">
        <v>597</v>
      </c>
      <c r="H14" s="462">
        <v>781</v>
      </c>
      <c r="I14" s="462">
        <v>264</v>
      </c>
      <c r="J14" s="462">
        <v>327</v>
      </c>
      <c r="K14" s="462">
        <v>488</v>
      </c>
      <c r="L14" s="462">
        <v>448</v>
      </c>
      <c r="M14" s="462">
        <v>963</v>
      </c>
      <c r="N14" s="462">
        <v>828</v>
      </c>
      <c r="O14" s="462">
        <v>227</v>
      </c>
      <c r="P14" s="462">
        <f t="shared" si="0"/>
        <v>5671</v>
      </c>
      <c r="Q14" s="35" t="str">
        <f>IF(P14='（3）ア_国籍別外国人宿泊客延べ数'!$L$26,"OK","NG")</f>
        <v>OK</v>
      </c>
      <c r="R14" s="39"/>
    </row>
    <row r="15" spans="1:18" s="5" customFormat="1" ht="27.95" customHeight="1">
      <c r="A15" s="216"/>
      <c r="B15" s="115" t="s">
        <v>192</v>
      </c>
      <c r="C15" s="220"/>
      <c r="D15" s="462">
        <v>8</v>
      </c>
      <c r="E15" s="462">
        <v>1</v>
      </c>
      <c r="F15" s="462">
        <v>15</v>
      </c>
      <c r="G15" s="462">
        <v>19</v>
      </c>
      <c r="H15" s="462">
        <v>5</v>
      </c>
      <c r="I15" s="462">
        <v>16</v>
      </c>
      <c r="J15" s="462">
        <v>99</v>
      </c>
      <c r="K15" s="462">
        <v>8</v>
      </c>
      <c r="L15" s="462">
        <v>11</v>
      </c>
      <c r="M15" s="462">
        <v>13</v>
      </c>
      <c r="N15" s="462">
        <v>42</v>
      </c>
      <c r="O15" s="462">
        <v>19</v>
      </c>
      <c r="P15" s="462">
        <f>SUM(D15:O15)</f>
        <v>256</v>
      </c>
      <c r="Q15" s="35" t="str">
        <f>IF(P15='（3）ア_国籍別外国人宿泊客延べ数'!$M$26,"OK","NG")</f>
        <v>OK</v>
      </c>
      <c r="R15" s="260"/>
    </row>
    <row r="16" spans="1:18" s="5" customFormat="1" ht="27.95" customHeight="1">
      <c r="A16" s="217"/>
      <c r="B16" s="122" t="s">
        <v>193</v>
      </c>
      <c r="C16" s="220"/>
      <c r="D16" s="462">
        <v>66</v>
      </c>
      <c r="E16" s="462">
        <v>147</v>
      </c>
      <c r="F16" s="462">
        <v>119</v>
      </c>
      <c r="G16" s="462">
        <v>194</v>
      </c>
      <c r="H16" s="462">
        <v>124</v>
      </c>
      <c r="I16" s="462">
        <v>141</v>
      </c>
      <c r="J16" s="462">
        <v>141</v>
      </c>
      <c r="K16" s="462">
        <v>48</v>
      </c>
      <c r="L16" s="462">
        <v>70</v>
      </c>
      <c r="M16" s="462">
        <v>249</v>
      </c>
      <c r="N16" s="462">
        <v>259</v>
      </c>
      <c r="O16" s="462">
        <v>295</v>
      </c>
      <c r="P16" s="462">
        <f t="shared" si="0"/>
        <v>1853</v>
      </c>
      <c r="Q16" s="35" t="str">
        <f>IF(P16='（3）ア_国籍別外国人宿泊客延べ数'!$N$26,"OK","NG")</f>
        <v>OK</v>
      </c>
      <c r="R16" s="39"/>
    </row>
    <row r="17" spans="1:18" s="5" customFormat="1" ht="27.95" customHeight="1">
      <c r="A17" s="216"/>
      <c r="B17" s="122" t="s">
        <v>194</v>
      </c>
      <c r="C17" s="220"/>
      <c r="D17" s="462">
        <v>50</v>
      </c>
      <c r="E17" s="462">
        <v>81</v>
      </c>
      <c r="F17" s="462">
        <v>79</v>
      </c>
      <c r="G17" s="462">
        <v>225</v>
      </c>
      <c r="H17" s="462">
        <v>114</v>
      </c>
      <c r="I17" s="462">
        <v>679</v>
      </c>
      <c r="J17" s="462">
        <v>394</v>
      </c>
      <c r="K17" s="462">
        <v>54</v>
      </c>
      <c r="L17" s="462">
        <v>60</v>
      </c>
      <c r="M17" s="462">
        <v>154</v>
      </c>
      <c r="N17" s="462">
        <v>147</v>
      </c>
      <c r="O17" s="462">
        <v>126</v>
      </c>
      <c r="P17" s="462">
        <f t="shared" si="0"/>
        <v>2163</v>
      </c>
      <c r="Q17" s="35" t="str">
        <f>IF(P17='（3）ア_国籍別外国人宿泊客延べ数'!$O$26,"OK","NG")</f>
        <v>OK</v>
      </c>
      <c r="R17" s="260"/>
    </row>
    <row r="18" spans="1:18" s="5" customFormat="1" ht="27.95" customHeight="1">
      <c r="A18" s="216"/>
      <c r="B18" s="115" t="s">
        <v>201</v>
      </c>
      <c r="C18" s="220"/>
      <c r="D18" s="462">
        <v>27</v>
      </c>
      <c r="E18" s="462">
        <v>10</v>
      </c>
      <c r="F18" s="462">
        <v>57</v>
      </c>
      <c r="G18" s="462">
        <v>72</v>
      </c>
      <c r="H18" s="462">
        <v>23</v>
      </c>
      <c r="I18" s="462">
        <v>31</v>
      </c>
      <c r="J18" s="462">
        <v>37</v>
      </c>
      <c r="K18" s="462">
        <v>32</v>
      </c>
      <c r="L18" s="462">
        <v>37</v>
      </c>
      <c r="M18" s="462">
        <v>39</v>
      </c>
      <c r="N18" s="462">
        <v>87</v>
      </c>
      <c r="O18" s="462">
        <v>56</v>
      </c>
      <c r="P18" s="462">
        <f t="shared" si="0"/>
        <v>508</v>
      </c>
      <c r="Q18" s="35" t="str">
        <f>IF(P18='（3）ア_国籍別外国人宿泊客延べ数'!$P$26,"OK","NG")</f>
        <v>OK</v>
      </c>
      <c r="R18" s="260"/>
    </row>
    <row r="19" spans="1:18" s="5" customFormat="1" ht="27.95" customHeight="1">
      <c r="A19" s="216"/>
      <c r="B19" s="115" t="s">
        <v>195</v>
      </c>
      <c r="C19" s="220"/>
      <c r="D19" s="462">
        <v>9</v>
      </c>
      <c r="E19" s="462">
        <v>110</v>
      </c>
      <c r="F19" s="462">
        <v>27</v>
      </c>
      <c r="G19" s="462">
        <v>28</v>
      </c>
      <c r="H19" s="462">
        <v>17</v>
      </c>
      <c r="I19" s="462">
        <v>22</v>
      </c>
      <c r="J19" s="462">
        <v>68</v>
      </c>
      <c r="K19" s="462">
        <v>16</v>
      </c>
      <c r="L19" s="462">
        <v>44</v>
      </c>
      <c r="M19" s="462">
        <v>51</v>
      </c>
      <c r="N19" s="462">
        <v>29</v>
      </c>
      <c r="O19" s="462">
        <v>44</v>
      </c>
      <c r="P19" s="462">
        <f t="shared" si="0"/>
        <v>465</v>
      </c>
      <c r="Q19" s="35" t="str">
        <f>IF(P19='（3）ア_国籍別外国人宿泊客延べ数'!$Q$26,"OK","NG")</f>
        <v>OK</v>
      </c>
      <c r="R19" s="260"/>
    </row>
    <row r="20" spans="1:18" s="5" customFormat="1" ht="27.95" customHeight="1">
      <c r="A20" s="216"/>
      <c r="B20" s="115" t="s">
        <v>196</v>
      </c>
      <c r="C20" s="220"/>
      <c r="D20" s="462">
        <v>87</v>
      </c>
      <c r="E20" s="462">
        <v>88</v>
      </c>
      <c r="F20" s="462">
        <v>181</v>
      </c>
      <c r="G20" s="462">
        <v>435</v>
      </c>
      <c r="H20" s="462">
        <v>430</v>
      </c>
      <c r="I20" s="462">
        <v>188</v>
      </c>
      <c r="J20" s="462">
        <v>69</v>
      </c>
      <c r="K20" s="462">
        <v>163</v>
      </c>
      <c r="L20" s="462">
        <v>120</v>
      </c>
      <c r="M20" s="462">
        <v>471</v>
      </c>
      <c r="N20" s="462">
        <v>333</v>
      </c>
      <c r="O20" s="462">
        <v>234</v>
      </c>
      <c r="P20" s="462">
        <f t="shared" si="0"/>
        <v>2799</v>
      </c>
      <c r="Q20" s="35" t="str">
        <f>IF(P20='（3）ア_国籍別外国人宿泊客延べ数'!$R$26,"OK","NG")</f>
        <v>OK</v>
      </c>
      <c r="R20" s="39"/>
    </row>
    <row r="21" spans="1:18" s="5" customFormat="1" ht="27.95" customHeight="1">
      <c r="A21" s="216"/>
      <c r="B21" s="122" t="s">
        <v>197</v>
      </c>
      <c r="C21" s="220"/>
      <c r="D21" s="462">
        <v>43</v>
      </c>
      <c r="E21" s="462">
        <v>48</v>
      </c>
      <c r="F21" s="462">
        <v>75</v>
      </c>
      <c r="G21" s="462">
        <v>79</v>
      </c>
      <c r="H21" s="462">
        <v>92</v>
      </c>
      <c r="I21" s="462">
        <v>30</v>
      </c>
      <c r="J21" s="462">
        <v>109</v>
      </c>
      <c r="K21" s="462">
        <v>63</v>
      </c>
      <c r="L21" s="462">
        <v>69</v>
      </c>
      <c r="M21" s="462">
        <v>212</v>
      </c>
      <c r="N21" s="462">
        <v>102</v>
      </c>
      <c r="O21" s="462">
        <v>65</v>
      </c>
      <c r="P21" s="462">
        <f t="shared" si="0"/>
        <v>987</v>
      </c>
      <c r="Q21" s="35" t="str">
        <f>IF(P21='（3）ア_国籍別外国人宿泊客延べ数'!$S$26,"OK","NG")</f>
        <v>OK</v>
      </c>
      <c r="R21" s="260"/>
    </row>
    <row r="22" spans="1:18" s="5" customFormat="1" ht="27.95" customHeight="1">
      <c r="A22" s="216"/>
      <c r="B22" s="115" t="s">
        <v>198</v>
      </c>
      <c r="C22" s="220"/>
      <c r="D22" s="462">
        <v>148</v>
      </c>
      <c r="E22" s="462">
        <v>164</v>
      </c>
      <c r="F22" s="462">
        <v>564</v>
      </c>
      <c r="G22" s="462">
        <v>159</v>
      </c>
      <c r="H22" s="462">
        <v>317</v>
      </c>
      <c r="I22" s="462">
        <v>99</v>
      </c>
      <c r="J22" s="462">
        <v>209</v>
      </c>
      <c r="K22" s="462">
        <v>136</v>
      </c>
      <c r="L22" s="462">
        <v>184</v>
      </c>
      <c r="M22" s="462">
        <v>582</v>
      </c>
      <c r="N22" s="462">
        <v>130</v>
      </c>
      <c r="O22" s="462">
        <v>208</v>
      </c>
      <c r="P22" s="462">
        <f t="shared" si="0"/>
        <v>2900</v>
      </c>
      <c r="Q22" s="35" t="str">
        <f>IF(P22='（3）ア_国籍別外国人宿泊客延べ数'!$T$26,"OK","NG")</f>
        <v>OK</v>
      </c>
      <c r="R22" s="260"/>
    </row>
    <row r="23" spans="1:18" s="5" customFormat="1" ht="27.95" customHeight="1">
      <c r="A23" s="216"/>
      <c r="B23" s="115" t="s">
        <v>199</v>
      </c>
      <c r="C23" s="220"/>
      <c r="D23" s="462">
        <v>18</v>
      </c>
      <c r="E23" s="462">
        <v>7</v>
      </c>
      <c r="F23" s="462">
        <v>44</v>
      </c>
      <c r="G23" s="462">
        <v>26</v>
      </c>
      <c r="H23" s="462">
        <v>31</v>
      </c>
      <c r="I23" s="462">
        <v>28</v>
      </c>
      <c r="J23" s="462">
        <v>75</v>
      </c>
      <c r="K23" s="462">
        <v>34</v>
      </c>
      <c r="L23" s="462">
        <v>123</v>
      </c>
      <c r="M23" s="462">
        <v>159</v>
      </c>
      <c r="N23" s="462">
        <v>84</v>
      </c>
      <c r="O23" s="462">
        <v>76</v>
      </c>
      <c r="P23" s="462">
        <f t="shared" si="0"/>
        <v>705</v>
      </c>
      <c r="Q23" s="35" t="str">
        <f>IF(P23='（3）ア_国籍別外国人宿泊客延べ数'!$U$26,"OK","NG")</f>
        <v>OK</v>
      </c>
      <c r="R23" s="260"/>
    </row>
    <row r="24" spans="1:18" s="5" customFormat="1" ht="27.95" customHeight="1">
      <c r="A24" s="216"/>
      <c r="B24" s="115" t="s">
        <v>180</v>
      </c>
      <c r="C24" s="220"/>
      <c r="D24" s="462">
        <v>45</v>
      </c>
      <c r="E24" s="462">
        <v>145</v>
      </c>
      <c r="F24" s="462">
        <v>22</v>
      </c>
      <c r="G24" s="462">
        <v>73</v>
      </c>
      <c r="H24" s="462">
        <v>57</v>
      </c>
      <c r="I24" s="462">
        <v>75</v>
      </c>
      <c r="J24" s="462">
        <v>190</v>
      </c>
      <c r="K24" s="462">
        <v>85</v>
      </c>
      <c r="L24" s="462">
        <v>124</v>
      </c>
      <c r="M24" s="462">
        <v>141</v>
      </c>
      <c r="N24" s="462">
        <v>205</v>
      </c>
      <c r="O24" s="462">
        <v>77</v>
      </c>
      <c r="P24" s="462">
        <f t="shared" si="0"/>
        <v>1239</v>
      </c>
      <c r="Q24" s="35" t="str">
        <f>IF(P24='（3）ア_国籍別外国人宿泊客延べ数'!$V$26,"OK","NG")</f>
        <v>OK</v>
      </c>
      <c r="R24" s="260"/>
    </row>
    <row r="25" spans="1:18" s="5" customFormat="1" ht="27.95" customHeight="1">
      <c r="A25" s="217"/>
      <c r="B25" s="225" t="s">
        <v>182</v>
      </c>
      <c r="C25" s="223"/>
      <c r="D25" s="462">
        <v>124</v>
      </c>
      <c r="E25" s="462">
        <v>81</v>
      </c>
      <c r="F25" s="462">
        <v>421</v>
      </c>
      <c r="G25" s="462">
        <v>575</v>
      </c>
      <c r="H25" s="462">
        <v>521</v>
      </c>
      <c r="I25" s="462">
        <v>457</v>
      </c>
      <c r="J25" s="462">
        <v>530</v>
      </c>
      <c r="K25" s="462">
        <v>425</v>
      </c>
      <c r="L25" s="462">
        <v>427</v>
      </c>
      <c r="M25" s="462">
        <v>654</v>
      </c>
      <c r="N25" s="462">
        <v>750</v>
      </c>
      <c r="O25" s="462">
        <v>300</v>
      </c>
      <c r="P25" s="462">
        <f t="shared" si="0"/>
        <v>5265</v>
      </c>
      <c r="Q25" s="35" t="str">
        <f>IF(P25='（3）ア_国籍別外国人宿泊客延べ数'!$W$26,"OK","NG")</f>
        <v>OK</v>
      </c>
      <c r="R25" s="39"/>
    </row>
    <row r="26" spans="1:18" s="5" customFormat="1" ht="27.95" customHeight="1">
      <c r="A26" s="217"/>
      <c r="B26" s="226" t="s">
        <v>184</v>
      </c>
      <c r="C26" s="220"/>
      <c r="D26" s="462">
        <v>0</v>
      </c>
      <c r="E26" s="462">
        <v>10</v>
      </c>
      <c r="F26" s="462">
        <v>64</v>
      </c>
      <c r="G26" s="462">
        <v>60</v>
      </c>
      <c r="H26" s="462">
        <v>39</v>
      </c>
      <c r="I26" s="462">
        <v>46</v>
      </c>
      <c r="J26" s="462">
        <v>12</v>
      </c>
      <c r="K26" s="462">
        <v>17</v>
      </c>
      <c r="L26" s="462">
        <v>48</v>
      </c>
      <c r="M26" s="462">
        <v>85</v>
      </c>
      <c r="N26" s="462">
        <v>23</v>
      </c>
      <c r="O26" s="462">
        <v>14</v>
      </c>
      <c r="P26" s="462">
        <f t="shared" si="0"/>
        <v>418</v>
      </c>
      <c r="Q26" s="35" t="str">
        <f>IF(P26='（3）ア_国籍別外国人宿泊客延べ数'!$X$26,"OK","NG")</f>
        <v>OK</v>
      </c>
      <c r="R26" s="39"/>
    </row>
    <row r="27" spans="1:18" s="5" customFormat="1" ht="27.95" customHeight="1">
      <c r="A27" s="216"/>
      <c r="B27" s="115" t="s">
        <v>222</v>
      </c>
      <c r="C27" s="220"/>
      <c r="D27" s="462">
        <v>14</v>
      </c>
      <c r="E27" s="462">
        <v>24</v>
      </c>
      <c r="F27" s="462">
        <v>30</v>
      </c>
      <c r="G27" s="462">
        <v>17</v>
      </c>
      <c r="H27" s="462">
        <v>35</v>
      </c>
      <c r="I27" s="462">
        <v>12</v>
      </c>
      <c r="J27" s="462">
        <v>125</v>
      </c>
      <c r="K27" s="462">
        <v>23</v>
      </c>
      <c r="L27" s="462">
        <v>29</v>
      </c>
      <c r="M27" s="462">
        <v>47</v>
      </c>
      <c r="N27" s="462">
        <v>73</v>
      </c>
      <c r="O27" s="462">
        <v>43</v>
      </c>
      <c r="P27" s="462">
        <f t="shared" si="0"/>
        <v>472</v>
      </c>
      <c r="Q27" s="35" t="str">
        <f>IF(P27='（3）ア_国籍別外国人宿泊客延べ数'!$Y$26,"OK","NG")</f>
        <v>OK</v>
      </c>
      <c r="R27" s="260"/>
    </row>
    <row r="28" spans="1:18" s="5" customFormat="1" ht="27.95" customHeight="1">
      <c r="A28" s="216"/>
      <c r="B28" s="115" t="s">
        <v>200</v>
      </c>
      <c r="C28" s="220"/>
      <c r="D28" s="462">
        <v>3</v>
      </c>
      <c r="E28" s="462">
        <v>25</v>
      </c>
      <c r="F28" s="462">
        <v>7</v>
      </c>
      <c r="G28" s="462">
        <v>6</v>
      </c>
      <c r="H28" s="462">
        <v>1</v>
      </c>
      <c r="I28" s="462">
        <v>4</v>
      </c>
      <c r="J28" s="462">
        <v>8</v>
      </c>
      <c r="K28" s="462">
        <v>8</v>
      </c>
      <c r="L28" s="462">
        <v>2</v>
      </c>
      <c r="M28" s="462">
        <v>1</v>
      </c>
      <c r="N28" s="462">
        <v>10</v>
      </c>
      <c r="O28" s="462">
        <v>12</v>
      </c>
      <c r="P28" s="462">
        <f t="shared" si="0"/>
        <v>87</v>
      </c>
      <c r="Q28" s="35" t="str">
        <f>IF(P28='（3）ア_国籍別外国人宿泊客延べ数'!$Z$26,"OK","NG")</f>
        <v>OK</v>
      </c>
      <c r="R28" s="39"/>
    </row>
    <row r="29" spans="1:18" s="5" customFormat="1" ht="27.95" customHeight="1" thickBot="1">
      <c r="A29" s="465"/>
      <c r="B29" s="466" t="s">
        <v>187</v>
      </c>
      <c r="C29" s="467"/>
      <c r="D29" s="468">
        <v>540</v>
      </c>
      <c r="E29" s="468">
        <v>925</v>
      </c>
      <c r="F29" s="468">
        <v>554</v>
      </c>
      <c r="G29" s="468">
        <v>1057</v>
      </c>
      <c r="H29" s="468">
        <v>478</v>
      </c>
      <c r="I29" s="468">
        <v>344</v>
      </c>
      <c r="J29" s="468">
        <v>557</v>
      </c>
      <c r="K29" s="468">
        <v>993</v>
      </c>
      <c r="L29" s="468">
        <v>818</v>
      </c>
      <c r="M29" s="468">
        <v>1452</v>
      </c>
      <c r="N29" s="468">
        <v>1378</v>
      </c>
      <c r="O29" s="468">
        <v>857</v>
      </c>
      <c r="P29" s="468">
        <f>SUM(D29:O29)</f>
        <v>9953</v>
      </c>
      <c r="Q29" s="35" t="str">
        <f>IF(P29='（3）ア_国籍別外国人宿泊客延べ数'!$AA$26,"OK","NG")</f>
        <v>OK</v>
      </c>
      <c r="R29" s="39"/>
    </row>
    <row r="30" spans="1:18" s="5" customFormat="1" ht="27.95" customHeight="1" thickTop="1">
      <c r="A30" s="68"/>
      <c r="B30" s="77" t="s">
        <v>26</v>
      </c>
      <c r="C30" s="69"/>
      <c r="D30" s="464">
        <f>SUM(D6:D29)</f>
        <v>6507</v>
      </c>
      <c r="E30" s="464">
        <f t="shared" ref="E30:O30" si="1">SUM(E6:E29)</f>
        <v>5935</v>
      </c>
      <c r="F30" s="464">
        <f t="shared" si="1"/>
        <v>9445</v>
      </c>
      <c r="G30" s="464">
        <f t="shared" si="1"/>
        <v>10741</v>
      </c>
      <c r="H30" s="464">
        <f t="shared" si="1"/>
        <v>9731</v>
      </c>
      <c r="I30" s="464">
        <f t="shared" si="1"/>
        <v>7974</v>
      </c>
      <c r="J30" s="464">
        <f t="shared" si="1"/>
        <v>8897</v>
      </c>
      <c r="K30" s="464">
        <f t="shared" si="1"/>
        <v>8143</v>
      </c>
      <c r="L30" s="464">
        <f t="shared" si="1"/>
        <v>8302</v>
      </c>
      <c r="M30" s="464">
        <f t="shared" si="1"/>
        <v>14054</v>
      </c>
      <c r="N30" s="464">
        <f t="shared" si="1"/>
        <v>13106</v>
      </c>
      <c r="O30" s="464">
        <f t="shared" si="1"/>
        <v>10464</v>
      </c>
      <c r="P30" s="464">
        <f>SUM(P6:P29)</f>
        <v>113299</v>
      </c>
      <c r="Q30" s="35" t="str">
        <f>IF(P30='（3）ア_国籍別外国人宿泊客延べ数'!$AB$26,"OK","NG")</f>
        <v>OK</v>
      </c>
      <c r="R30" s="260"/>
    </row>
    <row r="31" spans="1:18" s="5" customFormat="1" ht="30" customHeight="1">
      <c r="Q31" s="19"/>
      <c r="R31" s="260"/>
    </row>
    <row r="32" spans="1:18" s="5" customFormat="1" ht="30" customHeight="1">
      <c r="Q32" s="19"/>
      <c r="R32" s="260"/>
    </row>
  </sheetData>
  <mergeCells count="4">
    <mergeCell ref="A4:A5"/>
    <mergeCell ref="D4:O4"/>
    <mergeCell ref="P4:P5"/>
    <mergeCell ref="B4:B5"/>
  </mergeCells>
  <phoneticPr fontId="14"/>
  <printOptions horizontalCentered="1"/>
  <pageMargins left="0.47244094488188981" right="0.47244094488188981" top="0.78740157480314965" bottom="0.78740157480314965" header="0.31496062992125984" footer="0.39370078740157483"/>
  <pageSetup paperSize="9" scale="96" firstPageNumber="60" fitToHeight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9"/>
  <sheetViews>
    <sheetView view="pageBreakPreview" zoomScale="115" zoomScaleNormal="100" zoomScaleSheetLayoutView="115" workbookViewId="0"/>
  </sheetViews>
  <sheetFormatPr defaultColWidth="19.625" defaultRowHeight="12"/>
  <cols>
    <col min="1" max="1" width="0.875" style="1" customWidth="1"/>
    <col min="2" max="2" width="9.625" style="1" customWidth="1"/>
    <col min="3" max="3" width="0.875" style="1" customWidth="1"/>
    <col min="4" max="15" width="6.25" style="1" customWidth="1"/>
    <col min="16" max="16" width="8.125" style="1" customWidth="1"/>
    <col min="17" max="17" width="9" style="228" bestFit="1" customWidth="1"/>
    <col min="18" max="18" width="9.125" style="1" bestFit="1" customWidth="1"/>
    <col min="19" max="22" width="19.625" style="1" customWidth="1"/>
    <col min="23" max="16384" width="19.625" style="1"/>
  </cols>
  <sheetData>
    <row r="1" spans="1:18" ht="21.75" customHeight="1"/>
    <row r="2" spans="1:18" s="7" customFormat="1" ht="21.75" customHeight="1">
      <c r="A2" s="7" t="s">
        <v>27</v>
      </c>
      <c r="Q2" s="6"/>
    </row>
    <row r="3" spans="1:18" s="3" customFormat="1" ht="20.25" customHeight="1">
      <c r="D3" s="4"/>
      <c r="P3" s="38" t="s">
        <v>3</v>
      </c>
      <c r="Q3" s="229"/>
    </row>
    <row r="4" spans="1:18" s="5" customFormat="1" ht="20.100000000000001" customHeight="1">
      <c r="A4" s="74"/>
      <c r="B4" s="474" t="s">
        <v>257</v>
      </c>
      <c r="C4" s="75"/>
      <c r="D4" s="471" t="s">
        <v>28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3"/>
      <c r="P4" s="469" t="s">
        <v>26</v>
      </c>
      <c r="Q4" s="228"/>
    </row>
    <row r="5" spans="1:18" s="5" customFormat="1" ht="20.100000000000001" customHeight="1">
      <c r="A5" s="76"/>
      <c r="B5" s="475"/>
      <c r="C5" s="73"/>
      <c r="D5" s="82" t="s">
        <v>29</v>
      </c>
      <c r="E5" s="83" t="s">
        <v>30</v>
      </c>
      <c r="F5" s="84" t="s">
        <v>31</v>
      </c>
      <c r="G5" s="83" t="s">
        <v>32</v>
      </c>
      <c r="H5" s="84" t="s">
        <v>33</v>
      </c>
      <c r="I5" s="83" t="s">
        <v>34</v>
      </c>
      <c r="J5" s="84" t="s">
        <v>35</v>
      </c>
      <c r="K5" s="83" t="s">
        <v>36</v>
      </c>
      <c r="L5" s="84" t="s">
        <v>37</v>
      </c>
      <c r="M5" s="83" t="s">
        <v>38</v>
      </c>
      <c r="N5" s="84" t="s">
        <v>39</v>
      </c>
      <c r="O5" s="83" t="s">
        <v>40</v>
      </c>
      <c r="P5" s="470"/>
      <c r="Q5" s="228"/>
    </row>
    <row r="6" spans="1:18" s="5" customFormat="1" ht="30" customHeight="1">
      <c r="A6" s="119"/>
      <c r="B6" s="120" t="s">
        <v>7</v>
      </c>
      <c r="C6" s="116"/>
      <c r="D6" s="117">
        <v>1026075</v>
      </c>
      <c r="E6" s="118">
        <v>357688</v>
      </c>
      <c r="F6" s="117">
        <v>651680</v>
      </c>
      <c r="G6" s="118">
        <v>844076</v>
      </c>
      <c r="H6" s="117">
        <v>724844</v>
      </c>
      <c r="I6" s="118">
        <v>525017</v>
      </c>
      <c r="J6" s="117">
        <v>684796</v>
      </c>
      <c r="K6" s="118">
        <v>1453075</v>
      </c>
      <c r="L6" s="117">
        <v>594379</v>
      </c>
      <c r="M6" s="118">
        <v>951636</v>
      </c>
      <c r="N6" s="117">
        <v>1016583</v>
      </c>
      <c r="O6" s="118">
        <v>679348</v>
      </c>
      <c r="P6" s="118">
        <f>SUM(D6:O6)</f>
        <v>9509197</v>
      </c>
      <c r="Q6" s="228" t="str">
        <f>IF(P6='(1)ア_市町村別'!B8,"OK","NG")</f>
        <v>OK</v>
      </c>
      <c r="R6" s="230"/>
    </row>
    <row r="7" spans="1:18" s="5" customFormat="1" ht="30" customHeight="1">
      <c r="A7" s="121"/>
      <c r="B7" s="122" t="s">
        <v>8</v>
      </c>
      <c r="C7" s="123"/>
      <c r="D7" s="124">
        <v>102503</v>
      </c>
      <c r="E7" s="125">
        <v>57571</v>
      </c>
      <c r="F7" s="124">
        <v>112759</v>
      </c>
      <c r="G7" s="125">
        <v>129616</v>
      </c>
      <c r="H7" s="124">
        <v>138518</v>
      </c>
      <c r="I7" s="125">
        <v>96329</v>
      </c>
      <c r="J7" s="124">
        <v>75403</v>
      </c>
      <c r="K7" s="125">
        <v>143490</v>
      </c>
      <c r="L7" s="124">
        <v>97992</v>
      </c>
      <c r="M7" s="125">
        <v>134261</v>
      </c>
      <c r="N7" s="124">
        <v>163674</v>
      </c>
      <c r="O7" s="125">
        <v>90899</v>
      </c>
      <c r="P7" s="125">
        <f>SUM(D7:O7)</f>
        <v>1343015</v>
      </c>
      <c r="Q7" s="228" t="str">
        <f>IF(P7='(1)ア_市町村別'!B9,"OK","NG")</f>
        <v>OK</v>
      </c>
      <c r="R7" s="230"/>
    </row>
    <row r="8" spans="1:18" s="5" customFormat="1" ht="30" customHeight="1">
      <c r="A8" s="126"/>
      <c r="B8" s="115" t="s">
        <v>9</v>
      </c>
      <c r="C8" s="116"/>
      <c r="D8" s="117">
        <v>57477</v>
      </c>
      <c r="E8" s="118">
        <v>45698</v>
      </c>
      <c r="F8" s="117">
        <v>79481</v>
      </c>
      <c r="G8" s="118">
        <v>178470</v>
      </c>
      <c r="H8" s="117">
        <v>96983</v>
      </c>
      <c r="I8" s="118">
        <v>73550</v>
      </c>
      <c r="J8" s="117">
        <v>76434</v>
      </c>
      <c r="K8" s="118">
        <v>119409</v>
      </c>
      <c r="L8" s="117">
        <v>77724</v>
      </c>
      <c r="M8" s="118">
        <v>88829</v>
      </c>
      <c r="N8" s="117">
        <v>98130</v>
      </c>
      <c r="O8" s="118">
        <v>67028</v>
      </c>
      <c r="P8" s="118">
        <f>SUM(D8:O8)</f>
        <v>1059213</v>
      </c>
      <c r="Q8" s="228" t="str">
        <f>IF(P8='(1)ア_市町村別'!B10,"OK","NG")</f>
        <v>OK</v>
      </c>
      <c r="R8" s="230"/>
    </row>
    <row r="9" spans="1:18" s="5" customFormat="1" ht="30" customHeight="1">
      <c r="A9" s="126"/>
      <c r="B9" s="115" t="s">
        <v>10</v>
      </c>
      <c r="C9" s="116"/>
      <c r="D9" s="117">
        <v>26361</v>
      </c>
      <c r="E9" s="118">
        <v>17049</v>
      </c>
      <c r="F9" s="117">
        <v>35886</v>
      </c>
      <c r="G9" s="118">
        <v>60491</v>
      </c>
      <c r="H9" s="117">
        <v>73168</v>
      </c>
      <c r="I9" s="118">
        <v>58747</v>
      </c>
      <c r="J9" s="117">
        <v>53591</v>
      </c>
      <c r="K9" s="118">
        <v>82132</v>
      </c>
      <c r="L9" s="117">
        <v>65499</v>
      </c>
      <c r="M9" s="118">
        <v>82551</v>
      </c>
      <c r="N9" s="117">
        <v>127826</v>
      </c>
      <c r="O9" s="118">
        <v>31756</v>
      </c>
      <c r="P9" s="118">
        <f t="shared" ref="P9:P24" si="0">SUM(D9:O9)</f>
        <v>715057</v>
      </c>
      <c r="Q9" s="228" t="str">
        <f>IF(P9='(1)ア_市町村別'!B11,"OK","NG")</f>
        <v>OK</v>
      </c>
      <c r="R9" s="230"/>
    </row>
    <row r="10" spans="1:18" s="5" customFormat="1" ht="30" customHeight="1">
      <c r="A10" s="126"/>
      <c r="B10" s="115" t="s">
        <v>11</v>
      </c>
      <c r="C10" s="116"/>
      <c r="D10" s="117">
        <v>29189</v>
      </c>
      <c r="E10" s="118">
        <v>25355</v>
      </c>
      <c r="F10" s="117">
        <v>23648</v>
      </c>
      <c r="G10" s="118">
        <v>29277</v>
      </c>
      <c r="H10" s="117">
        <v>45574</v>
      </c>
      <c r="I10" s="118">
        <v>29511</v>
      </c>
      <c r="J10" s="117">
        <v>26538</v>
      </c>
      <c r="K10" s="118">
        <v>37322</v>
      </c>
      <c r="L10" s="117">
        <v>33730</v>
      </c>
      <c r="M10" s="118">
        <v>44324</v>
      </c>
      <c r="N10" s="117">
        <v>36029</v>
      </c>
      <c r="O10" s="118">
        <v>22880</v>
      </c>
      <c r="P10" s="118">
        <f>SUM(D10:O10)</f>
        <v>383377</v>
      </c>
      <c r="Q10" s="228" t="str">
        <f>IF(P10='(1)ア_市町村別'!B12,"OK","NG")</f>
        <v>OK</v>
      </c>
      <c r="R10" s="230"/>
    </row>
    <row r="11" spans="1:18" s="5" customFormat="1" ht="30" customHeight="1">
      <c r="A11" s="126"/>
      <c r="B11" s="115" t="s">
        <v>12</v>
      </c>
      <c r="C11" s="116"/>
      <c r="D11" s="117">
        <v>1370151</v>
      </c>
      <c r="E11" s="118">
        <v>544225</v>
      </c>
      <c r="F11" s="117">
        <v>922531</v>
      </c>
      <c r="G11" s="118">
        <v>908262</v>
      </c>
      <c r="H11" s="117">
        <v>1416354</v>
      </c>
      <c r="I11" s="118">
        <v>752691</v>
      </c>
      <c r="J11" s="117">
        <v>858472</v>
      </c>
      <c r="K11" s="118">
        <v>1264406</v>
      </c>
      <c r="L11" s="117">
        <v>877569</v>
      </c>
      <c r="M11" s="118">
        <v>1089461</v>
      </c>
      <c r="N11" s="117">
        <v>1241199</v>
      </c>
      <c r="O11" s="118">
        <v>883706</v>
      </c>
      <c r="P11" s="118">
        <f t="shared" si="0"/>
        <v>12129027</v>
      </c>
      <c r="Q11" s="228" t="str">
        <f>IF(P11='(1)ア_市町村別'!B13,"OK","NG")</f>
        <v>OK</v>
      </c>
      <c r="R11" s="328"/>
    </row>
    <row r="12" spans="1:18" s="5" customFormat="1" ht="30" customHeight="1">
      <c r="A12" s="126"/>
      <c r="B12" s="115" t="s">
        <v>13</v>
      </c>
      <c r="C12" s="116"/>
      <c r="D12" s="117">
        <v>45166</v>
      </c>
      <c r="E12" s="118">
        <v>28553</v>
      </c>
      <c r="F12" s="117">
        <v>125284</v>
      </c>
      <c r="G12" s="118">
        <v>115752</v>
      </c>
      <c r="H12" s="117">
        <v>161854</v>
      </c>
      <c r="I12" s="118">
        <v>97488</v>
      </c>
      <c r="J12" s="117">
        <v>99910</v>
      </c>
      <c r="K12" s="118">
        <v>186441</v>
      </c>
      <c r="L12" s="117">
        <v>138622</v>
      </c>
      <c r="M12" s="118">
        <v>150748</v>
      </c>
      <c r="N12" s="117">
        <v>144334</v>
      </c>
      <c r="O12" s="329">
        <v>51938</v>
      </c>
      <c r="P12" s="118">
        <f>SUM(D12:O12)</f>
        <v>1346090</v>
      </c>
      <c r="Q12" s="228" t="str">
        <f>IF(P12='(1)ア_市町村別'!B14,"OK","NG")</f>
        <v>OK</v>
      </c>
    </row>
    <row r="13" spans="1:18" s="5" customFormat="1" ht="30" customHeight="1">
      <c r="A13" s="126"/>
      <c r="B13" s="115" t="s">
        <v>14</v>
      </c>
      <c r="C13" s="116"/>
      <c r="D13" s="117">
        <v>9604</v>
      </c>
      <c r="E13" s="118">
        <v>8171</v>
      </c>
      <c r="F13" s="117">
        <v>13281</v>
      </c>
      <c r="G13" s="118">
        <v>13048</v>
      </c>
      <c r="H13" s="117">
        <v>14442</v>
      </c>
      <c r="I13" s="118">
        <v>11990</v>
      </c>
      <c r="J13" s="117">
        <v>12310</v>
      </c>
      <c r="K13" s="118">
        <v>17746</v>
      </c>
      <c r="L13" s="117">
        <v>12333</v>
      </c>
      <c r="M13" s="118">
        <v>13046</v>
      </c>
      <c r="N13" s="117">
        <v>13449</v>
      </c>
      <c r="O13" s="118">
        <v>10534</v>
      </c>
      <c r="P13" s="118">
        <f>SUM(D13:O13)</f>
        <v>149954</v>
      </c>
      <c r="Q13" s="228" t="str">
        <f>IF(P13='(1)ア_市町村別'!B15,"OK","NG")</f>
        <v>OK</v>
      </c>
      <c r="R13" s="230"/>
    </row>
    <row r="14" spans="1:18" s="5" customFormat="1" ht="30" customHeight="1">
      <c r="A14" s="126"/>
      <c r="B14" s="115" t="s">
        <v>15</v>
      </c>
      <c r="C14" s="116"/>
      <c r="D14" s="117">
        <v>4780</v>
      </c>
      <c r="E14" s="118">
        <v>4357</v>
      </c>
      <c r="F14" s="117">
        <v>6560</v>
      </c>
      <c r="G14" s="118">
        <v>7127</v>
      </c>
      <c r="H14" s="117">
        <v>8346</v>
      </c>
      <c r="I14" s="118">
        <v>7243</v>
      </c>
      <c r="J14" s="117">
        <v>8509</v>
      </c>
      <c r="K14" s="118">
        <v>11775</v>
      </c>
      <c r="L14" s="117">
        <v>7201</v>
      </c>
      <c r="M14" s="118">
        <v>7216</v>
      </c>
      <c r="N14" s="117">
        <v>6755</v>
      </c>
      <c r="O14" s="118">
        <v>4794</v>
      </c>
      <c r="P14" s="118">
        <f>SUM(D14:O14)</f>
        <v>84663</v>
      </c>
      <c r="Q14" s="228" t="str">
        <f>IF(P14='(1)ア_市町村別'!B16,"OK","NG")</f>
        <v>OK</v>
      </c>
      <c r="R14" s="230"/>
    </row>
    <row r="15" spans="1:18" s="5" customFormat="1" ht="30" customHeight="1">
      <c r="A15" s="126"/>
      <c r="B15" s="115" t="s">
        <v>16</v>
      </c>
      <c r="C15" s="116"/>
      <c r="D15" s="117">
        <v>29297</v>
      </c>
      <c r="E15" s="118">
        <v>27927</v>
      </c>
      <c r="F15" s="117">
        <v>25985</v>
      </c>
      <c r="G15" s="118">
        <v>25623</v>
      </c>
      <c r="H15" s="117">
        <v>38254</v>
      </c>
      <c r="I15" s="118">
        <v>25894</v>
      </c>
      <c r="J15" s="117">
        <v>26901</v>
      </c>
      <c r="K15" s="118">
        <v>62837</v>
      </c>
      <c r="L15" s="117">
        <v>39131</v>
      </c>
      <c r="M15" s="118">
        <v>38039</v>
      </c>
      <c r="N15" s="117">
        <v>37986</v>
      </c>
      <c r="O15" s="118">
        <v>25754</v>
      </c>
      <c r="P15" s="118">
        <f t="shared" si="0"/>
        <v>403628</v>
      </c>
      <c r="Q15" s="228" t="str">
        <f>IF(P15='(1)ア_市町村別'!B17,"OK","NG")</f>
        <v>OK</v>
      </c>
      <c r="R15" s="230"/>
    </row>
    <row r="16" spans="1:18" s="5" customFormat="1" ht="30" customHeight="1">
      <c r="A16" s="126"/>
      <c r="B16" s="115" t="s">
        <v>17</v>
      </c>
      <c r="C16" s="116"/>
      <c r="D16" s="117">
        <v>79060</v>
      </c>
      <c r="E16" s="118">
        <v>57852</v>
      </c>
      <c r="F16" s="117">
        <v>110196</v>
      </c>
      <c r="G16" s="118">
        <v>135095</v>
      </c>
      <c r="H16" s="117">
        <v>174310</v>
      </c>
      <c r="I16" s="118">
        <v>98336</v>
      </c>
      <c r="J16" s="117">
        <v>138122</v>
      </c>
      <c r="K16" s="118">
        <v>253587</v>
      </c>
      <c r="L16" s="117">
        <v>118705</v>
      </c>
      <c r="M16" s="118">
        <v>130146</v>
      </c>
      <c r="N16" s="117">
        <v>127347</v>
      </c>
      <c r="O16" s="118">
        <v>86946</v>
      </c>
      <c r="P16" s="118">
        <f t="shared" si="0"/>
        <v>1509702</v>
      </c>
      <c r="Q16" s="228" t="str">
        <f>IF(P16='(1)ア_市町村別'!B18,"OK","NG")</f>
        <v>OK</v>
      </c>
      <c r="R16" s="230"/>
    </row>
    <row r="17" spans="1:18" s="5" customFormat="1" ht="30" customHeight="1">
      <c r="A17" s="126"/>
      <c r="B17" s="115" t="s">
        <v>18</v>
      </c>
      <c r="C17" s="116"/>
      <c r="D17" s="117">
        <v>19889</v>
      </c>
      <c r="E17" s="118">
        <v>18111</v>
      </c>
      <c r="F17" s="117">
        <v>28514</v>
      </c>
      <c r="G17" s="118">
        <v>26028</v>
      </c>
      <c r="H17" s="117">
        <v>29510</v>
      </c>
      <c r="I17" s="118">
        <v>22487</v>
      </c>
      <c r="J17" s="117">
        <v>25459</v>
      </c>
      <c r="K17" s="118">
        <v>76683</v>
      </c>
      <c r="L17" s="117">
        <v>25360</v>
      </c>
      <c r="M17" s="118">
        <v>26333</v>
      </c>
      <c r="N17" s="117">
        <v>32723</v>
      </c>
      <c r="O17" s="118">
        <v>23330</v>
      </c>
      <c r="P17" s="118">
        <f t="shared" si="0"/>
        <v>354427</v>
      </c>
      <c r="Q17" s="228" t="str">
        <f>IF(P17='(1)ア_市町村別'!B19,"OK","NG")</f>
        <v>OK</v>
      </c>
      <c r="R17" s="230"/>
    </row>
    <row r="18" spans="1:18" s="5" customFormat="1" ht="30" customHeight="1">
      <c r="A18" s="126"/>
      <c r="B18" s="115" t="s">
        <v>19</v>
      </c>
      <c r="C18" s="116"/>
      <c r="D18" s="117">
        <v>50548</v>
      </c>
      <c r="E18" s="118">
        <v>53239</v>
      </c>
      <c r="F18" s="117">
        <v>58681</v>
      </c>
      <c r="G18" s="118">
        <v>58597</v>
      </c>
      <c r="H18" s="117">
        <v>78864</v>
      </c>
      <c r="I18" s="118">
        <v>41612</v>
      </c>
      <c r="J18" s="117">
        <v>64083</v>
      </c>
      <c r="K18" s="118">
        <v>69613</v>
      </c>
      <c r="L18" s="117">
        <v>54823</v>
      </c>
      <c r="M18" s="118">
        <v>75800</v>
      </c>
      <c r="N18" s="117">
        <v>78147</v>
      </c>
      <c r="O18" s="118">
        <v>46500</v>
      </c>
      <c r="P18" s="118">
        <f t="shared" si="0"/>
        <v>730507</v>
      </c>
      <c r="Q18" s="228" t="str">
        <f>IF(P18='(1)ア_市町村別'!B20,"OK","NG")</f>
        <v>OK</v>
      </c>
      <c r="R18" s="230"/>
    </row>
    <row r="19" spans="1:18" s="5" customFormat="1" ht="30" customHeight="1">
      <c r="A19" s="126"/>
      <c r="B19" s="115" t="s">
        <v>20</v>
      </c>
      <c r="C19" s="116"/>
      <c r="D19" s="117">
        <v>281103</v>
      </c>
      <c r="E19" s="118">
        <v>43515</v>
      </c>
      <c r="F19" s="117">
        <v>76633</v>
      </c>
      <c r="G19" s="118">
        <v>78739</v>
      </c>
      <c r="H19" s="117">
        <v>96742</v>
      </c>
      <c r="I19" s="118">
        <v>65155</v>
      </c>
      <c r="J19" s="117">
        <v>68391</v>
      </c>
      <c r="K19" s="118">
        <v>88588</v>
      </c>
      <c r="L19" s="117">
        <v>68336</v>
      </c>
      <c r="M19" s="118">
        <v>72879</v>
      </c>
      <c r="N19" s="117">
        <v>100995</v>
      </c>
      <c r="O19" s="118">
        <v>55706</v>
      </c>
      <c r="P19" s="118">
        <f t="shared" si="0"/>
        <v>1096782</v>
      </c>
      <c r="Q19" s="228" t="str">
        <f>IF(P19='(1)ア_市町村別'!B21,"OK","NG")</f>
        <v>OK</v>
      </c>
      <c r="R19" s="328"/>
    </row>
    <row r="20" spans="1:18" s="5" customFormat="1" ht="30" customHeight="1">
      <c r="A20" s="126"/>
      <c r="B20" s="115" t="s">
        <v>21</v>
      </c>
      <c r="C20" s="116"/>
      <c r="D20" s="117">
        <v>17072</v>
      </c>
      <c r="E20" s="118">
        <v>12895</v>
      </c>
      <c r="F20" s="117">
        <v>19499</v>
      </c>
      <c r="G20" s="118">
        <v>18513</v>
      </c>
      <c r="H20" s="117">
        <v>21202</v>
      </c>
      <c r="I20" s="118">
        <v>17184</v>
      </c>
      <c r="J20" s="117">
        <v>16586</v>
      </c>
      <c r="K20" s="118">
        <v>22916</v>
      </c>
      <c r="L20" s="117">
        <v>19208</v>
      </c>
      <c r="M20" s="118">
        <v>19651</v>
      </c>
      <c r="N20" s="117">
        <v>21861</v>
      </c>
      <c r="O20" s="118">
        <v>17433</v>
      </c>
      <c r="P20" s="118">
        <f t="shared" si="0"/>
        <v>224020</v>
      </c>
      <c r="Q20" s="228" t="str">
        <f>IF(P20='(1)ア_市町村別'!B22,"OK","NG")</f>
        <v>OK</v>
      </c>
      <c r="R20" s="230"/>
    </row>
    <row r="21" spans="1:18" s="5" customFormat="1" ht="30" customHeight="1">
      <c r="A21" s="126"/>
      <c r="B21" s="115" t="s">
        <v>22</v>
      </c>
      <c r="C21" s="116"/>
      <c r="D21" s="117">
        <v>1500</v>
      </c>
      <c r="E21" s="118">
        <v>150</v>
      </c>
      <c r="F21" s="117">
        <v>593</v>
      </c>
      <c r="G21" s="118">
        <v>2156</v>
      </c>
      <c r="H21" s="117">
        <v>2985</v>
      </c>
      <c r="I21" s="118">
        <v>1936</v>
      </c>
      <c r="J21" s="117">
        <v>2740</v>
      </c>
      <c r="K21" s="118">
        <v>4922</v>
      </c>
      <c r="L21" s="117">
        <v>3188</v>
      </c>
      <c r="M21" s="118">
        <v>3084</v>
      </c>
      <c r="N21" s="117">
        <v>858</v>
      </c>
      <c r="O21" s="118">
        <v>350</v>
      </c>
      <c r="P21" s="118">
        <f t="shared" si="0"/>
        <v>24462</v>
      </c>
      <c r="Q21" s="228" t="str">
        <f>IF(P21='(1)ア_市町村別'!B23,"OK","NG")</f>
        <v>OK</v>
      </c>
      <c r="R21" s="230"/>
    </row>
    <row r="22" spans="1:18" s="5" customFormat="1" ht="30" customHeight="1">
      <c r="A22" s="126"/>
      <c r="B22" s="115" t="s">
        <v>23</v>
      </c>
      <c r="C22" s="116"/>
      <c r="D22" s="117">
        <v>0</v>
      </c>
      <c r="E22" s="118">
        <v>0</v>
      </c>
      <c r="F22" s="117">
        <v>239</v>
      </c>
      <c r="G22" s="118">
        <v>1742</v>
      </c>
      <c r="H22" s="117">
        <v>3628</v>
      </c>
      <c r="I22" s="118">
        <v>2893</v>
      </c>
      <c r="J22" s="117">
        <v>4407</v>
      </c>
      <c r="K22" s="118">
        <v>6256</v>
      </c>
      <c r="L22" s="117">
        <v>3705</v>
      </c>
      <c r="M22" s="118">
        <v>3361</v>
      </c>
      <c r="N22" s="117">
        <v>966</v>
      </c>
      <c r="O22" s="118">
        <v>0</v>
      </c>
      <c r="P22" s="118">
        <f t="shared" si="0"/>
        <v>27197</v>
      </c>
      <c r="Q22" s="228" t="str">
        <f>IF(P22='(1)ア_市町村別'!B24,"OK","NG")</f>
        <v>OK</v>
      </c>
      <c r="R22" s="230"/>
    </row>
    <row r="23" spans="1:18" s="5" customFormat="1" ht="30" customHeight="1">
      <c r="A23" s="126"/>
      <c r="B23" s="115" t="s">
        <v>24</v>
      </c>
      <c r="C23" s="116"/>
      <c r="D23" s="117">
        <v>40</v>
      </c>
      <c r="E23" s="118">
        <v>37</v>
      </c>
      <c r="F23" s="117">
        <v>243</v>
      </c>
      <c r="G23" s="118">
        <v>384</v>
      </c>
      <c r="H23" s="117">
        <v>632</v>
      </c>
      <c r="I23" s="118">
        <v>366</v>
      </c>
      <c r="J23" s="117">
        <v>402</v>
      </c>
      <c r="K23" s="118">
        <v>637</v>
      </c>
      <c r="L23" s="117">
        <v>377</v>
      </c>
      <c r="M23" s="118">
        <v>363</v>
      </c>
      <c r="N23" s="117">
        <v>205</v>
      </c>
      <c r="O23" s="118">
        <v>40</v>
      </c>
      <c r="P23" s="118">
        <f t="shared" si="0"/>
        <v>3726</v>
      </c>
      <c r="Q23" s="228" t="str">
        <f>IF(P23='(1)ア_市町村別'!B25,"OK","NG")</f>
        <v>OK</v>
      </c>
      <c r="R23" s="330"/>
    </row>
    <row r="24" spans="1:18" s="5" customFormat="1" ht="30" customHeight="1" thickBot="1">
      <c r="A24" s="85"/>
      <c r="B24" s="127" t="s">
        <v>25</v>
      </c>
      <c r="C24" s="128"/>
      <c r="D24" s="129">
        <v>7105</v>
      </c>
      <c r="E24" s="130">
        <v>5329</v>
      </c>
      <c r="F24" s="129">
        <v>6517</v>
      </c>
      <c r="G24" s="130">
        <v>9181</v>
      </c>
      <c r="H24" s="129">
        <v>16572</v>
      </c>
      <c r="I24" s="130">
        <v>15324</v>
      </c>
      <c r="J24" s="129">
        <v>15837</v>
      </c>
      <c r="K24" s="130">
        <v>23589</v>
      </c>
      <c r="L24" s="129">
        <v>17748</v>
      </c>
      <c r="M24" s="130">
        <v>18736</v>
      </c>
      <c r="N24" s="129">
        <v>8491</v>
      </c>
      <c r="O24" s="130">
        <v>6424</v>
      </c>
      <c r="P24" s="130">
        <f t="shared" si="0"/>
        <v>150853</v>
      </c>
      <c r="Q24" s="228" t="str">
        <f>IF(P24='(1)ア_市町村別'!B26,"OK","NG")</f>
        <v>OK</v>
      </c>
      <c r="R24" s="230"/>
    </row>
    <row r="25" spans="1:18" s="5" customFormat="1" ht="30" customHeight="1" thickTop="1">
      <c r="A25" s="76"/>
      <c r="B25" s="77" t="s">
        <v>26</v>
      </c>
      <c r="C25" s="73"/>
      <c r="D25" s="48">
        <f>SUM(D6:D24)</f>
        <v>3156920</v>
      </c>
      <c r="E25" s="49">
        <f t="shared" ref="E25:O25" si="1">SUM(E6:E24)</f>
        <v>1307722</v>
      </c>
      <c r="F25" s="48">
        <f t="shared" si="1"/>
        <v>2298210</v>
      </c>
      <c r="G25" s="34">
        <f t="shared" si="1"/>
        <v>2642177</v>
      </c>
      <c r="H25" s="50">
        <f t="shared" si="1"/>
        <v>3142782</v>
      </c>
      <c r="I25" s="34">
        <f t="shared" si="1"/>
        <v>1943753</v>
      </c>
      <c r="J25" s="50">
        <f t="shared" si="1"/>
        <v>2258891</v>
      </c>
      <c r="K25" s="34">
        <f>SUM(K6:K24)</f>
        <v>3925424</v>
      </c>
      <c r="L25" s="50">
        <f>SUM(L6:L24)</f>
        <v>2255630</v>
      </c>
      <c r="M25" s="34">
        <f t="shared" si="1"/>
        <v>2950464</v>
      </c>
      <c r="N25" s="50">
        <f t="shared" si="1"/>
        <v>3257558</v>
      </c>
      <c r="O25" s="34">
        <f t="shared" si="1"/>
        <v>2105366</v>
      </c>
      <c r="P25" s="34">
        <f>SUM(P6:P24)</f>
        <v>31244897</v>
      </c>
      <c r="Q25" s="228" t="str">
        <f>IF(P25='(1)ア_市町村別'!B27,"OK","NG")</f>
        <v>OK</v>
      </c>
    </row>
    <row r="26" spans="1:18" s="5" customFormat="1" ht="30" customHeight="1">
      <c r="Q26" s="228"/>
    </row>
    <row r="27" spans="1:18" s="5" customFormat="1" ht="30" customHeight="1"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Q27" s="228"/>
    </row>
    <row r="29" spans="1:18">
      <c r="J29" s="336"/>
      <c r="K29" s="336"/>
      <c r="L29" s="336"/>
    </row>
  </sheetData>
  <mergeCells count="3">
    <mergeCell ref="P4:P5"/>
    <mergeCell ref="D4:O4"/>
    <mergeCell ref="B4:B5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firstPageNumber="23" fitToHeight="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446"/>
  <sheetViews>
    <sheetView view="pageBreakPreview" zoomScale="115" zoomScaleNormal="100" zoomScaleSheetLayoutView="115" workbookViewId="0"/>
  </sheetViews>
  <sheetFormatPr defaultColWidth="19.625" defaultRowHeight="12"/>
  <cols>
    <col min="1" max="1" width="0.875" style="254" customWidth="1"/>
    <col min="2" max="2" width="10.625" style="254" customWidth="1"/>
    <col min="3" max="3" width="0.875" style="254" customWidth="1"/>
    <col min="4" max="4" width="3.625" style="371" customWidth="1"/>
    <col min="5" max="5" width="30.875" style="17" customWidth="1"/>
    <col min="6" max="6" width="4.625" style="255" customWidth="1"/>
    <col min="7" max="8" width="12.625" style="282" customWidth="1"/>
    <col min="9" max="9" width="8.625" style="321" customWidth="1"/>
    <col min="10" max="10" width="8.625" style="361" customWidth="1"/>
    <col min="11" max="12" width="5.625" style="283" customWidth="1"/>
    <col min="13" max="13" width="9" style="284" bestFit="1" customWidth="1"/>
    <col min="14" max="14" width="32.5" style="283" bestFit="1" customWidth="1"/>
    <col min="15" max="15" width="7.875" style="285" bestFit="1" customWidth="1"/>
    <col min="16" max="17" width="10.625" style="286" customWidth="1"/>
    <col min="18" max="16384" width="19.625" style="254"/>
  </cols>
  <sheetData>
    <row r="1" spans="1:19" ht="21.75" customHeight="1">
      <c r="I1" s="254"/>
    </row>
    <row r="2" spans="1:19" s="7" customFormat="1" ht="21.75" customHeight="1">
      <c r="A2" s="7" t="s">
        <v>41</v>
      </c>
      <c r="D2" s="372"/>
      <c r="E2" s="17"/>
      <c r="F2" s="14"/>
      <c r="G2" s="9"/>
      <c r="H2" s="9"/>
      <c r="J2" s="362"/>
      <c r="K2" s="12"/>
      <c r="L2" s="12"/>
      <c r="M2" s="287"/>
      <c r="N2" s="12"/>
      <c r="O2" s="14"/>
      <c r="P2" s="28"/>
      <c r="Q2" s="28"/>
    </row>
    <row r="3" spans="1:19" s="3" customFormat="1" ht="20.25" customHeight="1">
      <c r="D3" s="373"/>
      <c r="E3" s="17"/>
      <c r="F3" s="15"/>
      <c r="G3" s="10"/>
      <c r="H3" s="10"/>
      <c r="I3" s="8"/>
      <c r="J3" s="363" t="s">
        <v>3</v>
      </c>
      <c r="K3" s="13"/>
      <c r="L3" s="13"/>
      <c r="M3" s="13"/>
      <c r="N3" s="13"/>
      <c r="O3" s="15"/>
      <c r="P3" s="29"/>
      <c r="Q3" s="29"/>
    </row>
    <row r="4" spans="1:19" s="260" customFormat="1" ht="20.100000000000001" customHeight="1">
      <c r="A4" s="257"/>
      <c r="B4" s="482" t="s">
        <v>257</v>
      </c>
      <c r="C4" s="258"/>
      <c r="D4" s="478" t="s">
        <v>243</v>
      </c>
      <c r="E4" s="479"/>
      <c r="F4" s="476" t="s">
        <v>42</v>
      </c>
      <c r="G4" s="485" t="s">
        <v>788</v>
      </c>
      <c r="H4" s="485" t="s">
        <v>789</v>
      </c>
      <c r="I4" s="487" t="s">
        <v>43</v>
      </c>
      <c r="J4" s="489" t="s">
        <v>44</v>
      </c>
      <c r="K4" s="283"/>
      <c r="L4" s="283"/>
      <c r="M4" s="284"/>
      <c r="N4" s="283"/>
      <c r="O4" s="285"/>
      <c r="P4" s="286"/>
      <c r="Q4" s="286"/>
    </row>
    <row r="5" spans="1:19" s="260" customFormat="1" ht="20.100000000000001" customHeight="1">
      <c r="A5" s="261"/>
      <c r="B5" s="483"/>
      <c r="C5" s="262"/>
      <c r="D5" s="480"/>
      <c r="E5" s="481"/>
      <c r="F5" s="477"/>
      <c r="G5" s="486"/>
      <c r="H5" s="486"/>
      <c r="I5" s="488"/>
      <c r="J5" s="490"/>
      <c r="K5" s="283"/>
      <c r="L5" s="283"/>
      <c r="M5" s="284"/>
      <c r="N5" s="283"/>
      <c r="O5" s="285"/>
      <c r="P5" s="286"/>
      <c r="Q5" s="286"/>
    </row>
    <row r="6" spans="1:19" s="260" customFormat="1" ht="15" customHeight="1">
      <c r="A6" s="267"/>
      <c r="B6" s="268" t="s">
        <v>7</v>
      </c>
      <c r="C6" s="269"/>
      <c r="D6" s="138" t="s">
        <v>309</v>
      </c>
      <c r="E6" s="131" t="s">
        <v>310</v>
      </c>
      <c r="F6" s="132"/>
      <c r="G6" s="344">
        <v>12070</v>
      </c>
      <c r="H6" s="288">
        <v>12459</v>
      </c>
      <c r="I6" s="318">
        <f>IFERROR(G6/H6-1,"－")</f>
        <v>-3.1222409503170345E-2</v>
      </c>
      <c r="J6" s="364" t="s">
        <v>45</v>
      </c>
      <c r="K6" s="283">
        <v>1</v>
      </c>
      <c r="L6" s="285" t="str">
        <f>IF(G6='（1）エ_月別観光地点別'!S6,"OK","NG")</f>
        <v>OK</v>
      </c>
      <c r="M6" s="285"/>
      <c r="N6" s="484" t="s">
        <v>163</v>
      </c>
      <c r="O6" s="484"/>
      <c r="P6" s="289" t="s">
        <v>790</v>
      </c>
      <c r="Q6" s="289" t="s">
        <v>791</v>
      </c>
    </row>
    <row r="7" spans="1:19" s="260" customFormat="1" ht="15" customHeight="1">
      <c r="A7" s="267"/>
      <c r="B7" s="270"/>
      <c r="C7" s="270"/>
      <c r="D7" s="139" t="s">
        <v>311</v>
      </c>
      <c r="E7" s="133" t="s">
        <v>312</v>
      </c>
      <c r="F7" s="134"/>
      <c r="G7" s="345">
        <v>421404</v>
      </c>
      <c r="H7" s="244">
        <v>402049</v>
      </c>
      <c r="I7" s="292">
        <f t="shared" ref="I7:I62" si="0">IFERROR(G7/H7-1,"－")</f>
        <v>4.8140898248721031E-2</v>
      </c>
      <c r="J7" s="365" t="s">
        <v>46</v>
      </c>
      <c r="K7" s="283">
        <v>1</v>
      </c>
      <c r="L7" s="285" t="str">
        <f>IF(G7='（1）エ_月別観光地点別'!S7,"OK","NG")</f>
        <v>OK</v>
      </c>
      <c r="M7" s="285"/>
      <c r="N7" s="290" t="s">
        <v>99</v>
      </c>
      <c r="O7" s="289" t="s">
        <v>61</v>
      </c>
      <c r="P7" s="291">
        <f t="shared" ref="P7:Q13" si="1">SUMIFS(G:G,$J:$J,$O7)</f>
        <v>559601</v>
      </c>
      <c r="Q7" s="291">
        <f t="shared" si="1"/>
        <v>521001</v>
      </c>
      <c r="S7" s="359"/>
    </row>
    <row r="8" spans="1:19" s="260" customFormat="1" ht="15" customHeight="1">
      <c r="A8" s="267"/>
      <c r="B8" s="270"/>
      <c r="C8" s="270"/>
      <c r="D8" s="139" t="s">
        <v>313</v>
      </c>
      <c r="E8" s="133" t="s">
        <v>314</v>
      </c>
      <c r="F8" s="134"/>
      <c r="G8" s="345">
        <v>474079</v>
      </c>
      <c r="H8" s="244">
        <v>452304</v>
      </c>
      <c r="I8" s="292">
        <f t="shared" si="0"/>
        <v>4.8142399801903046E-2</v>
      </c>
      <c r="J8" s="365" t="s">
        <v>46</v>
      </c>
      <c r="K8" s="283">
        <v>1</v>
      </c>
      <c r="L8" s="285" t="str">
        <f>IF(G8='（1）エ_月別観光地点別'!S8,"OK","NG")</f>
        <v>OK</v>
      </c>
      <c r="M8" s="285"/>
      <c r="N8" s="290" t="s">
        <v>102</v>
      </c>
      <c r="O8" s="289" t="s">
        <v>86</v>
      </c>
      <c r="P8" s="291">
        <f t="shared" si="1"/>
        <v>23514</v>
      </c>
      <c r="Q8" s="291">
        <f t="shared" si="1"/>
        <v>19055</v>
      </c>
      <c r="S8" s="359"/>
    </row>
    <row r="9" spans="1:19" s="260" customFormat="1" ht="15" customHeight="1">
      <c r="A9" s="267"/>
      <c r="B9" s="270"/>
      <c r="C9" s="270"/>
      <c r="D9" s="139" t="s">
        <v>315</v>
      </c>
      <c r="E9" s="133" t="s">
        <v>316</v>
      </c>
      <c r="F9" s="134"/>
      <c r="G9" s="345">
        <v>205045</v>
      </c>
      <c r="H9" s="244">
        <v>138983</v>
      </c>
      <c r="I9" s="292">
        <f t="shared" si="0"/>
        <v>0.475324320240605</v>
      </c>
      <c r="J9" s="365" t="s">
        <v>47</v>
      </c>
      <c r="K9" s="283">
        <v>1</v>
      </c>
      <c r="L9" s="285" t="str">
        <f>IF(G9='（1）エ_月別観光地点別'!S9,"OK","NG")</f>
        <v>OK</v>
      </c>
      <c r="M9" s="285"/>
      <c r="N9" s="290" t="s">
        <v>104</v>
      </c>
      <c r="O9" s="289" t="s">
        <v>45</v>
      </c>
      <c r="P9" s="291">
        <f t="shared" si="1"/>
        <v>12070</v>
      </c>
      <c r="Q9" s="291">
        <f t="shared" si="1"/>
        <v>12459</v>
      </c>
      <c r="S9" s="359"/>
    </row>
    <row r="10" spans="1:19" s="260" customFormat="1" ht="15" customHeight="1">
      <c r="A10" s="267"/>
      <c r="B10" s="270"/>
      <c r="C10" s="270"/>
      <c r="D10" s="139" t="s">
        <v>317</v>
      </c>
      <c r="E10" s="133" t="s">
        <v>318</v>
      </c>
      <c r="F10" s="134"/>
      <c r="G10" s="345">
        <v>142530</v>
      </c>
      <c r="H10" s="244">
        <v>86268</v>
      </c>
      <c r="I10" s="292">
        <f t="shared" si="0"/>
        <v>0.65217693698706358</v>
      </c>
      <c r="J10" s="365" t="s">
        <v>47</v>
      </c>
      <c r="K10" s="283">
        <v>1</v>
      </c>
      <c r="L10" s="285" t="str">
        <f>IF(G10='（1）エ_月別観光地点別'!S10,"OK","NG")</f>
        <v>OK</v>
      </c>
      <c r="M10" s="285"/>
      <c r="N10" s="290" t="s">
        <v>106</v>
      </c>
      <c r="O10" s="289" t="s">
        <v>50</v>
      </c>
      <c r="P10" s="291">
        <f t="shared" si="1"/>
        <v>416709</v>
      </c>
      <c r="Q10" s="291">
        <f t="shared" si="1"/>
        <v>426387</v>
      </c>
      <c r="S10" s="359"/>
    </row>
    <row r="11" spans="1:19" s="260" customFormat="1" ht="15" customHeight="1">
      <c r="A11" s="267"/>
      <c r="B11" s="270"/>
      <c r="C11" s="270"/>
      <c r="D11" s="139" t="s">
        <v>319</v>
      </c>
      <c r="E11" s="133" t="s">
        <v>320</v>
      </c>
      <c r="F11" s="134"/>
      <c r="G11" s="345">
        <v>66150</v>
      </c>
      <c r="H11" s="244">
        <v>68680</v>
      </c>
      <c r="I11" s="292">
        <f t="shared" si="0"/>
        <v>-3.6837507280139792E-2</v>
      </c>
      <c r="J11" s="365" t="s">
        <v>47</v>
      </c>
      <c r="K11" s="283">
        <v>1</v>
      </c>
      <c r="L11" s="285" t="str">
        <f>IF(G11='（1）エ_月別観光地点別'!S11,"OK","NG")</f>
        <v>OK</v>
      </c>
      <c r="M11" s="285"/>
      <c r="N11" s="290" t="s">
        <v>108</v>
      </c>
      <c r="O11" s="289" t="s">
        <v>63</v>
      </c>
      <c r="P11" s="291">
        <f t="shared" si="1"/>
        <v>1546329</v>
      </c>
      <c r="Q11" s="291">
        <f t="shared" si="1"/>
        <v>1404181</v>
      </c>
      <c r="S11" s="359"/>
    </row>
    <row r="12" spans="1:19" s="260" customFormat="1" ht="15" customHeight="1">
      <c r="A12" s="267"/>
      <c r="B12" s="270"/>
      <c r="C12" s="270"/>
      <c r="D12" s="139" t="s">
        <v>321</v>
      </c>
      <c r="E12" s="133" t="s">
        <v>322</v>
      </c>
      <c r="F12" s="134"/>
      <c r="G12" s="345">
        <v>14376</v>
      </c>
      <c r="H12" s="244">
        <v>14948</v>
      </c>
      <c r="I12" s="292">
        <f t="shared" si="0"/>
        <v>-3.8265988761038261E-2</v>
      </c>
      <c r="J12" s="365" t="s">
        <v>47</v>
      </c>
      <c r="K12" s="283">
        <v>1</v>
      </c>
      <c r="L12" s="285" t="str">
        <f>IF(G12='（1）エ_月別観光地点別'!S12,"OK","NG")</f>
        <v>OK</v>
      </c>
      <c r="M12" s="285"/>
      <c r="N12" s="290" t="s">
        <v>110</v>
      </c>
      <c r="O12" s="289" t="s">
        <v>88</v>
      </c>
      <c r="P12" s="291">
        <f t="shared" si="1"/>
        <v>2936</v>
      </c>
      <c r="Q12" s="291">
        <f t="shared" si="1"/>
        <v>2953</v>
      </c>
      <c r="S12" s="359"/>
    </row>
    <row r="13" spans="1:19" s="260" customFormat="1" ht="15" customHeight="1" thickBot="1">
      <c r="A13" s="267"/>
      <c r="B13" s="270"/>
      <c r="C13" s="270"/>
      <c r="D13" s="139" t="s">
        <v>323</v>
      </c>
      <c r="E13" s="133" t="s">
        <v>324</v>
      </c>
      <c r="F13" s="134"/>
      <c r="G13" s="345">
        <v>7140</v>
      </c>
      <c r="H13" s="244">
        <v>8275</v>
      </c>
      <c r="I13" s="292">
        <f t="shared" si="0"/>
        <v>-0.13716012084592144</v>
      </c>
      <c r="J13" s="365" t="s">
        <v>47</v>
      </c>
      <c r="K13" s="283">
        <v>1</v>
      </c>
      <c r="L13" s="285" t="str">
        <f>IF(G13='（1）エ_月別観光地点別'!S13,"OK","NG")</f>
        <v>OK</v>
      </c>
      <c r="M13" s="285"/>
      <c r="N13" s="293" t="s">
        <v>112</v>
      </c>
      <c r="O13" s="294" t="s">
        <v>64</v>
      </c>
      <c r="P13" s="295">
        <f t="shared" si="1"/>
        <v>113673</v>
      </c>
      <c r="Q13" s="295">
        <f t="shared" si="1"/>
        <v>108111</v>
      </c>
      <c r="S13" s="359"/>
    </row>
    <row r="14" spans="1:19" s="260" customFormat="1" ht="15" customHeight="1" thickTop="1">
      <c r="A14" s="267"/>
      <c r="B14" s="270"/>
      <c r="C14" s="270"/>
      <c r="D14" s="139" t="s">
        <v>325</v>
      </c>
      <c r="E14" s="133" t="s">
        <v>326</v>
      </c>
      <c r="F14" s="134"/>
      <c r="G14" s="345">
        <v>108042</v>
      </c>
      <c r="H14" s="244">
        <v>104161</v>
      </c>
      <c r="I14" s="292">
        <f t="shared" si="0"/>
        <v>3.7259626923704658E-2</v>
      </c>
      <c r="J14" s="365" t="s">
        <v>47</v>
      </c>
      <c r="K14" s="283">
        <v>1</v>
      </c>
      <c r="L14" s="285" t="str">
        <f>IF(G14='（1）エ_月別観光地点別'!S14,"OK","NG")</f>
        <v>OK</v>
      </c>
      <c r="M14" s="285"/>
      <c r="N14" s="296" t="s">
        <v>26</v>
      </c>
      <c r="O14" s="297"/>
      <c r="P14" s="298">
        <f>SUM(P7:P13)</f>
        <v>2674832</v>
      </c>
      <c r="Q14" s="298">
        <f>SUM(Q7:Q13)</f>
        <v>2494147</v>
      </c>
      <c r="S14" s="359"/>
    </row>
    <row r="15" spans="1:19" s="260" customFormat="1" ht="15" customHeight="1">
      <c r="A15" s="267"/>
      <c r="B15" s="270"/>
      <c r="C15" s="270"/>
      <c r="D15" s="139" t="s">
        <v>327</v>
      </c>
      <c r="E15" s="133" t="s">
        <v>328</v>
      </c>
      <c r="F15" s="134"/>
      <c r="G15" s="345">
        <v>300612</v>
      </c>
      <c r="H15" s="244">
        <v>305830</v>
      </c>
      <c r="I15" s="292">
        <f t="shared" si="0"/>
        <v>-1.7061766340777607E-2</v>
      </c>
      <c r="J15" s="365" t="s">
        <v>48</v>
      </c>
      <c r="K15" s="283">
        <v>1</v>
      </c>
      <c r="L15" s="285" t="str">
        <f>IF(G15='（1）エ_月別観光地点別'!S15,"OK","NG")</f>
        <v>OK</v>
      </c>
      <c r="M15" s="285"/>
      <c r="N15" s="283"/>
      <c r="O15" s="285"/>
      <c r="P15" s="286"/>
      <c r="Q15" s="286"/>
      <c r="S15" s="359"/>
    </row>
    <row r="16" spans="1:19" s="260" customFormat="1" ht="15" customHeight="1">
      <c r="A16" s="267"/>
      <c r="B16" s="270"/>
      <c r="C16" s="270"/>
      <c r="D16" s="139" t="s">
        <v>329</v>
      </c>
      <c r="E16" s="133" t="s">
        <v>330</v>
      </c>
      <c r="F16" s="134"/>
      <c r="G16" s="345">
        <v>136811</v>
      </c>
      <c r="H16" s="244">
        <v>97321</v>
      </c>
      <c r="I16" s="292">
        <f t="shared" si="0"/>
        <v>0.40577059421913053</v>
      </c>
      <c r="J16" s="365" t="s">
        <v>49</v>
      </c>
      <c r="K16" s="283">
        <v>1</v>
      </c>
      <c r="L16" s="285" t="str">
        <f>IF(G16='（1）エ_月別観光地点別'!S16,"OK","NG")</f>
        <v>OK</v>
      </c>
      <c r="M16" s="285"/>
      <c r="N16" s="290" t="s">
        <v>114</v>
      </c>
      <c r="O16" s="289" t="s">
        <v>71</v>
      </c>
      <c r="P16" s="291">
        <f t="shared" ref="P16:P28" si="2">SUMIFS(G:G,$J:$J,$O16)</f>
        <v>149304</v>
      </c>
      <c r="Q16" s="291">
        <f t="shared" ref="Q16:Q28" si="3">SUMIFS(H:H,$J:$J,$O16)</f>
        <v>146113</v>
      </c>
      <c r="S16" s="359"/>
    </row>
    <row r="17" spans="1:19" s="260" customFormat="1" ht="15" customHeight="1">
      <c r="A17" s="267"/>
      <c r="B17" s="270"/>
      <c r="C17" s="270"/>
      <c r="D17" s="139" t="s">
        <v>331</v>
      </c>
      <c r="E17" s="133" t="s">
        <v>332</v>
      </c>
      <c r="F17" s="134"/>
      <c r="G17" s="345">
        <v>197185</v>
      </c>
      <c r="H17" s="244">
        <v>190207</v>
      </c>
      <c r="I17" s="292">
        <f t="shared" si="0"/>
        <v>3.6686346979869278E-2</v>
      </c>
      <c r="J17" s="365" t="s">
        <v>50</v>
      </c>
      <c r="K17" s="283">
        <v>1</v>
      </c>
      <c r="L17" s="285" t="str">
        <f>IF(G17='（1）エ_月別観光地点別'!S17,"OK","NG")</f>
        <v>OK</v>
      </c>
      <c r="M17" s="285"/>
      <c r="N17" s="290" t="s">
        <v>115</v>
      </c>
      <c r="O17" s="289" t="s">
        <v>46</v>
      </c>
      <c r="P17" s="291">
        <f t="shared" si="2"/>
        <v>895483</v>
      </c>
      <c r="Q17" s="291">
        <f t="shared" si="3"/>
        <v>854353</v>
      </c>
      <c r="S17" s="359"/>
    </row>
    <row r="18" spans="1:19" s="260" customFormat="1" ht="15" customHeight="1">
      <c r="A18" s="267"/>
      <c r="B18" s="270"/>
      <c r="C18" s="270"/>
      <c r="D18" s="139" t="s">
        <v>333</v>
      </c>
      <c r="E18" s="133" t="s">
        <v>334</v>
      </c>
      <c r="F18" s="134"/>
      <c r="G18" s="345">
        <v>72562</v>
      </c>
      <c r="H18" s="244">
        <v>69464</v>
      </c>
      <c r="I18" s="292">
        <f t="shared" si="0"/>
        <v>4.4598641022687957E-2</v>
      </c>
      <c r="J18" s="365" t="s">
        <v>51</v>
      </c>
      <c r="K18" s="283">
        <v>1</v>
      </c>
      <c r="L18" s="285" t="str">
        <f>IF(G18='（1）エ_月別観光地点別'!S18,"OK","NG")</f>
        <v>OK</v>
      </c>
      <c r="M18" s="285"/>
      <c r="N18" s="290" t="s">
        <v>116</v>
      </c>
      <c r="O18" s="289" t="s">
        <v>57</v>
      </c>
      <c r="P18" s="291">
        <f t="shared" si="2"/>
        <v>11288096</v>
      </c>
      <c r="Q18" s="291">
        <f t="shared" si="3"/>
        <v>10660177</v>
      </c>
      <c r="S18" s="359"/>
    </row>
    <row r="19" spans="1:19" s="260" customFormat="1" ht="15" customHeight="1">
      <c r="A19" s="267"/>
      <c r="B19" s="270"/>
      <c r="C19" s="270"/>
      <c r="D19" s="139" t="s">
        <v>335</v>
      </c>
      <c r="E19" s="133" t="s">
        <v>336</v>
      </c>
      <c r="F19" s="134"/>
      <c r="G19" s="345">
        <v>10741</v>
      </c>
      <c r="H19" s="244">
        <v>9458</v>
      </c>
      <c r="I19" s="292">
        <f t="shared" si="0"/>
        <v>0.13565235779234519</v>
      </c>
      <c r="J19" s="365" t="s">
        <v>52</v>
      </c>
      <c r="K19" s="283">
        <v>1</v>
      </c>
      <c r="L19" s="285" t="str">
        <f>IF(G19='（1）エ_月別観光地点別'!S19,"OK","NG")</f>
        <v>OK</v>
      </c>
      <c r="M19" s="285"/>
      <c r="N19" s="290" t="s">
        <v>117</v>
      </c>
      <c r="O19" s="289" t="s">
        <v>55</v>
      </c>
      <c r="P19" s="291">
        <f t="shared" si="2"/>
        <v>247318</v>
      </c>
      <c r="Q19" s="291">
        <f t="shared" si="3"/>
        <v>233953</v>
      </c>
      <c r="S19" s="359"/>
    </row>
    <row r="20" spans="1:19" s="260" customFormat="1" ht="15" customHeight="1">
      <c r="A20" s="267"/>
      <c r="B20" s="270"/>
      <c r="C20" s="270"/>
      <c r="D20" s="139" t="s">
        <v>337</v>
      </c>
      <c r="E20" s="133" t="s">
        <v>338</v>
      </c>
      <c r="F20" s="134"/>
      <c r="G20" s="345">
        <v>309722</v>
      </c>
      <c r="H20" s="244">
        <v>240645</v>
      </c>
      <c r="I20" s="292">
        <f t="shared" si="0"/>
        <v>0.28704938810280711</v>
      </c>
      <c r="J20" s="365" t="s">
        <v>53</v>
      </c>
      <c r="K20" s="283">
        <v>1</v>
      </c>
      <c r="L20" s="285" t="str">
        <f>IF(G20='（1）エ_月別観光地点別'!S20,"OK","NG")</f>
        <v>OK</v>
      </c>
      <c r="M20" s="285"/>
      <c r="N20" s="290" t="s">
        <v>118</v>
      </c>
      <c r="O20" s="289" t="s">
        <v>83</v>
      </c>
      <c r="P20" s="291">
        <f t="shared" si="2"/>
        <v>83649</v>
      </c>
      <c r="Q20" s="291">
        <f t="shared" si="3"/>
        <v>78943</v>
      </c>
      <c r="S20" s="359"/>
    </row>
    <row r="21" spans="1:19" s="260" customFormat="1" ht="15" customHeight="1">
      <c r="A21" s="267"/>
      <c r="B21" s="270"/>
      <c r="C21" s="270"/>
      <c r="D21" s="139" t="s">
        <v>339</v>
      </c>
      <c r="E21" s="133" t="s">
        <v>340</v>
      </c>
      <c r="F21" s="134"/>
      <c r="G21" s="345">
        <v>326037</v>
      </c>
      <c r="H21" s="244">
        <v>112320</v>
      </c>
      <c r="I21" s="292">
        <f t="shared" si="0"/>
        <v>1.9027510683760682</v>
      </c>
      <c r="J21" s="365" t="s">
        <v>54</v>
      </c>
      <c r="K21" s="283">
        <v>1</v>
      </c>
      <c r="L21" s="285" t="str">
        <f>IF(G21='（1）エ_月別観光地点別'!S21,"OK","NG")</f>
        <v>OK</v>
      </c>
      <c r="M21" s="285"/>
      <c r="N21" s="290" t="s">
        <v>119</v>
      </c>
      <c r="O21" s="289" t="s">
        <v>47</v>
      </c>
      <c r="P21" s="291">
        <f t="shared" si="2"/>
        <v>1515338</v>
      </c>
      <c r="Q21" s="291">
        <f t="shared" si="3"/>
        <v>1497886</v>
      </c>
      <c r="S21" s="359"/>
    </row>
    <row r="22" spans="1:19" s="260" customFormat="1" ht="15" customHeight="1">
      <c r="A22" s="267"/>
      <c r="B22" s="270"/>
      <c r="C22" s="270"/>
      <c r="D22" s="139" t="s">
        <v>341</v>
      </c>
      <c r="E22" s="133" t="s">
        <v>342</v>
      </c>
      <c r="F22" s="134"/>
      <c r="G22" s="345">
        <v>185497</v>
      </c>
      <c r="H22" s="244">
        <v>193122</v>
      </c>
      <c r="I22" s="292">
        <f t="shared" si="0"/>
        <v>-3.9482813972514741E-2</v>
      </c>
      <c r="J22" s="365" t="s">
        <v>56</v>
      </c>
      <c r="K22" s="283">
        <v>1</v>
      </c>
      <c r="L22" s="285" t="str">
        <f>IF(G22='（1）エ_月別観光地点別'!S22,"OK","NG")</f>
        <v>OK</v>
      </c>
      <c r="M22" s="285"/>
      <c r="N22" s="290" t="s">
        <v>121</v>
      </c>
      <c r="O22" s="289" t="s">
        <v>53</v>
      </c>
      <c r="P22" s="291">
        <f t="shared" si="2"/>
        <v>1005020</v>
      </c>
      <c r="Q22" s="291">
        <f t="shared" si="3"/>
        <v>924300</v>
      </c>
      <c r="S22" s="359"/>
    </row>
    <row r="23" spans="1:19" s="260" customFormat="1" ht="15" customHeight="1">
      <c r="A23" s="267"/>
      <c r="B23" s="270"/>
      <c r="C23" s="270"/>
      <c r="D23" s="139" t="s">
        <v>343</v>
      </c>
      <c r="E23" s="133" t="s">
        <v>344</v>
      </c>
      <c r="F23" s="134"/>
      <c r="G23" s="345">
        <v>9105</v>
      </c>
      <c r="H23" s="244">
        <v>8308</v>
      </c>
      <c r="I23" s="292">
        <f t="shared" si="0"/>
        <v>9.5931632161771807E-2</v>
      </c>
      <c r="J23" s="365" t="s">
        <v>73</v>
      </c>
      <c r="K23" s="283">
        <v>1</v>
      </c>
      <c r="L23" s="285" t="str">
        <f>IF(G23='（1）エ_月別観光地点別'!S23,"OK","NG")</f>
        <v>OK</v>
      </c>
      <c r="M23" s="285"/>
      <c r="N23" s="290" t="s">
        <v>123</v>
      </c>
      <c r="O23" s="289" t="s">
        <v>72</v>
      </c>
      <c r="P23" s="291">
        <f t="shared" si="2"/>
        <v>148815</v>
      </c>
      <c r="Q23" s="291">
        <f t="shared" si="3"/>
        <v>145704</v>
      </c>
      <c r="S23" s="359"/>
    </row>
    <row r="24" spans="1:19" s="260" customFormat="1" ht="15" customHeight="1">
      <c r="A24" s="267"/>
      <c r="B24" s="270"/>
      <c r="C24" s="270"/>
      <c r="D24" s="139" t="s">
        <v>345</v>
      </c>
      <c r="E24" s="133" t="s">
        <v>346</v>
      </c>
      <c r="F24" s="134"/>
      <c r="G24" s="345">
        <v>1285</v>
      </c>
      <c r="H24" s="244">
        <v>1156</v>
      </c>
      <c r="I24" s="292">
        <f t="shared" si="0"/>
        <v>0.1115916955017302</v>
      </c>
      <c r="J24" s="365" t="s">
        <v>57</v>
      </c>
      <c r="K24" s="283">
        <v>1</v>
      </c>
      <c r="L24" s="285" t="str">
        <f>IF(G24='（1）エ_月別観光地点別'!S24,"OK","NG")</f>
        <v>OK</v>
      </c>
      <c r="M24" s="285"/>
      <c r="N24" s="290" t="s">
        <v>125</v>
      </c>
      <c r="O24" s="289" t="s">
        <v>56</v>
      </c>
      <c r="P24" s="291">
        <f t="shared" si="2"/>
        <v>316783</v>
      </c>
      <c r="Q24" s="291">
        <f t="shared" si="3"/>
        <v>368639</v>
      </c>
      <c r="S24" s="359"/>
    </row>
    <row r="25" spans="1:19" s="260" customFormat="1" ht="15" customHeight="1">
      <c r="A25" s="252"/>
      <c r="B25" s="270"/>
      <c r="C25" s="270"/>
      <c r="D25" s="139" t="s">
        <v>347</v>
      </c>
      <c r="E25" s="133" t="s">
        <v>348</v>
      </c>
      <c r="F25" s="134"/>
      <c r="G25" s="345">
        <v>25262</v>
      </c>
      <c r="H25" s="244">
        <v>13118</v>
      </c>
      <c r="I25" s="292">
        <f t="shared" si="0"/>
        <v>0.92575087665802713</v>
      </c>
      <c r="J25" s="365" t="s">
        <v>57</v>
      </c>
      <c r="K25" s="283">
        <v>1</v>
      </c>
      <c r="L25" s="285" t="str">
        <f>IF(G25='（1）エ_月別観光地点別'!S25,"OK","NG")</f>
        <v>OK</v>
      </c>
      <c r="M25" s="285"/>
      <c r="N25" s="290" t="s">
        <v>127</v>
      </c>
      <c r="O25" s="289" t="s">
        <v>87</v>
      </c>
      <c r="P25" s="291">
        <f t="shared" si="2"/>
        <v>379324</v>
      </c>
      <c r="Q25" s="291">
        <f t="shared" si="3"/>
        <v>366995</v>
      </c>
      <c r="S25" s="359"/>
    </row>
    <row r="26" spans="1:19" ht="15" customHeight="1">
      <c r="A26" s="252"/>
      <c r="B26" s="270"/>
      <c r="C26" s="270"/>
      <c r="D26" s="139" t="s">
        <v>349</v>
      </c>
      <c r="E26" s="133" t="s">
        <v>350</v>
      </c>
      <c r="F26" s="134"/>
      <c r="G26" s="345">
        <v>4611</v>
      </c>
      <c r="H26" s="244">
        <v>4030</v>
      </c>
      <c r="I26" s="292">
        <f t="shared" si="0"/>
        <v>0.14416873449131518</v>
      </c>
      <c r="J26" s="365" t="s">
        <v>53</v>
      </c>
      <c r="K26" s="283">
        <v>1</v>
      </c>
      <c r="L26" s="285" t="str">
        <f>IF(G26='（1）エ_月別観光地点別'!S26,"OK","NG")</f>
        <v>OK</v>
      </c>
      <c r="M26" s="285"/>
      <c r="N26" s="290" t="s">
        <v>129</v>
      </c>
      <c r="O26" s="289" t="s">
        <v>60</v>
      </c>
      <c r="P26" s="291">
        <f t="shared" si="2"/>
        <v>12483</v>
      </c>
      <c r="Q26" s="291">
        <f t="shared" si="3"/>
        <v>12546</v>
      </c>
      <c r="S26" s="359"/>
    </row>
    <row r="27" spans="1:19" ht="15" customHeight="1">
      <c r="A27" s="252"/>
      <c r="B27" s="270"/>
      <c r="C27" s="270"/>
      <c r="D27" s="139" t="s">
        <v>351</v>
      </c>
      <c r="E27" s="133" t="s">
        <v>352</v>
      </c>
      <c r="F27" s="134"/>
      <c r="G27" s="345">
        <v>209679</v>
      </c>
      <c r="H27" s="244">
        <v>140788</v>
      </c>
      <c r="I27" s="292">
        <f t="shared" si="0"/>
        <v>0.4893243742364406</v>
      </c>
      <c r="J27" s="365" t="s">
        <v>54</v>
      </c>
      <c r="K27" s="283">
        <v>1</v>
      </c>
      <c r="L27" s="285" t="str">
        <f>IF(G27='（1）エ_月別観光地点別'!S27,"OK","NG")</f>
        <v>OK</v>
      </c>
      <c r="M27" s="285"/>
      <c r="N27" s="290" t="s">
        <v>131</v>
      </c>
      <c r="O27" s="289" t="s">
        <v>73</v>
      </c>
      <c r="P27" s="291">
        <f t="shared" si="2"/>
        <v>261041</v>
      </c>
      <c r="Q27" s="291">
        <f t="shared" si="3"/>
        <v>261552</v>
      </c>
      <c r="S27" s="359"/>
    </row>
    <row r="28" spans="1:19" ht="15" customHeight="1" thickBot="1">
      <c r="A28" s="252"/>
      <c r="B28" s="270"/>
      <c r="C28" s="270"/>
      <c r="D28" s="139" t="s">
        <v>353</v>
      </c>
      <c r="E28" s="133" t="s">
        <v>354</v>
      </c>
      <c r="F28" s="134"/>
      <c r="G28" s="345">
        <v>51992</v>
      </c>
      <c r="H28" s="244">
        <v>54924</v>
      </c>
      <c r="I28" s="292">
        <f t="shared" si="0"/>
        <v>-5.3382856310538185E-2</v>
      </c>
      <c r="J28" s="365" t="s">
        <v>58</v>
      </c>
      <c r="K28" s="283">
        <v>1</v>
      </c>
      <c r="L28" s="285" t="str">
        <f>IF(G28='（1）エ_月別観光地点別'!S28,"OK","NG")</f>
        <v>OK</v>
      </c>
      <c r="M28" s="285"/>
      <c r="N28" s="293" t="s">
        <v>132</v>
      </c>
      <c r="O28" s="294" t="s">
        <v>82</v>
      </c>
      <c r="P28" s="295">
        <f t="shared" si="2"/>
        <v>15241</v>
      </c>
      <c r="Q28" s="295">
        <f t="shared" si="3"/>
        <v>14917</v>
      </c>
      <c r="S28" s="359"/>
    </row>
    <row r="29" spans="1:19" ht="15" customHeight="1" thickTop="1">
      <c r="A29" s="252"/>
      <c r="B29" s="270"/>
      <c r="C29" s="270"/>
      <c r="D29" s="139" t="s">
        <v>355</v>
      </c>
      <c r="E29" s="133" t="s">
        <v>356</v>
      </c>
      <c r="F29" s="134"/>
      <c r="G29" s="345">
        <v>1088</v>
      </c>
      <c r="H29" s="244">
        <v>2084</v>
      </c>
      <c r="I29" s="292">
        <f t="shared" si="0"/>
        <v>-0.47792706333973134</v>
      </c>
      <c r="J29" s="365" t="s">
        <v>59</v>
      </c>
      <c r="K29" s="283">
        <v>1</v>
      </c>
      <c r="L29" s="285" t="str">
        <f>IF(G29='（1）エ_月別観光地点別'!S29,"OK","NG")</f>
        <v>OK</v>
      </c>
      <c r="M29" s="285"/>
      <c r="N29" s="296" t="s">
        <v>26</v>
      </c>
      <c r="O29" s="297"/>
      <c r="P29" s="298">
        <f>SUM(P16:P28)</f>
        <v>16317895</v>
      </c>
      <c r="Q29" s="298">
        <f>SUM(Q16:Q28)</f>
        <v>15566078</v>
      </c>
      <c r="S29" s="359"/>
    </row>
    <row r="30" spans="1:19" ht="15" customHeight="1">
      <c r="A30" s="252"/>
      <c r="B30" s="270"/>
      <c r="C30" s="270"/>
      <c r="D30" s="139" t="s">
        <v>357</v>
      </c>
      <c r="E30" s="133" t="s">
        <v>358</v>
      </c>
      <c r="F30" s="134"/>
      <c r="G30" s="345">
        <v>2352</v>
      </c>
      <c r="H30" s="244">
        <v>2184</v>
      </c>
      <c r="I30" s="292">
        <f t="shared" si="0"/>
        <v>7.6923076923076872E-2</v>
      </c>
      <c r="J30" s="365" t="s">
        <v>60</v>
      </c>
      <c r="K30" s="283">
        <v>1</v>
      </c>
      <c r="L30" s="285" t="str">
        <f>IF(G30='（1）エ_月別観光地点別'!S30,"OK","NG")</f>
        <v>OK</v>
      </c>
      <c r="M30" s="285"/>
      <c r="S30" s="359"/>
    </row>
    <row r="31" spans="1:19" ht="15" customHeight="1" thickBot="1">
      <c r="A31" s="252"/>
      <c r="B31" s="270"/>
      <c r="C31" s="270"/>
      <c r="D31" s="139" t="s">
        <v>359</v>
      </c>
      <c r="E31" s="133" t="s">
        <v>360</v>
      </c>
      <c r="F31" s="134"/>
      <c r="G31" s="345">
        <v>243318</v>
      </c>
      <c r="H31" s="244">
        <v>209555</v>
      </c>
      <c r="I31" s="292">
        <f t="shared" si="0"/>
        <v>0.16111760635632644</v>
      </c>
      <c r="J31" s="365" t="s">
        <v>57</v>
      </c>
      <c r="K31" s="283">
        <v>1</v>
      </c>
      <c r="L31" s="285" t="str">
        <f>IF(G31='（1）エ_月別観光地点別'!S31,"OK","NG")</f>
        <v>OK</v>
      </c>
      <c r="M31" s="285"/>
      <c r="N31" s="293" t="s">
        <v>136</v>
      </c>
      <c r="O31" s="294" t="s">
        <v>48</v>
      </c>
      <c r="P31" s="295">
        <f>SUMIFS(G:G,$J:$J,$O31)</f>
        <v>2954847</v>
      </c>
      <c r="Q31" s="295">
        <f>SUMIFS(H:H,$J:$J,$O31)</f>
        <v>3036199</v>
      </c>
      <c r="S31" s="359"/>
    </row>
    <row r="32" spans="1:19" ht="15" customHeight="1" thickTop="1">
      <c r="A32" s="252"/>
      <c r="B32" s="270"/>
      <c r="C32" s="270"/>
      <c r="D32" s="139" t="s">
        <v>361</v>
      </c>
      <c r="E32" s="133" t="s">
        <v>362</v>
      </c>
      <c r="F32" s="134"/>
      <c r="G32" s="345">
        <v>62016</v>
      </c>
      <c r="H32" s="244">
        <v>62016</v>
      </c>
      <c r="I32" s="292">
        <f t="shared" ref="I32:I48" si="4">IFERROR(G32/H32-1,"－")</f>
        <v>0</v>
      </c>
      <c r="J32" s="365" t="s">
        <v>61</v>
      </c>
      <c r="K32" s="283">
        <v>1</v>
      </c>
      <c r="L32" s="285" t="str">
        <f>IF(G32='（1）エ_月別観光地点別'!S32,"OK","NG")</f>
        <v>OK</v>
      </c>
      <c r="M32" s="285"/>
      <c r="N32" s="296" t="s">
        <v>26</v>
      </c>
      <c r="O32" s="297"/>
      <c r="P32" s="298">
        <f>SUM(P31)</f>
        <v>2954847</v>
      </c>
      <c r="Q32" s="298">
        <f>SUM(Q31)</f>
        <v>3036199</v>
      </c>
      <c r="S32" s="359"/>
    </row>
    <row r="33" spans="1:19" ht="15" customHeight="1">
      <c r="A33" s="252"/>
      <c r="B33" s="270"/>
      <c r="C33" s="270"/>
      <c r="D33" s="139" t="s">
        <v>363</v>
      </c>
      <c r="E33" s="133" t="s">
        <v>364</v>
      </c>
      <c r="F33" s="134"/>
      <c r="G33" s="345">
        <v>14700</v>
      </c>
      <c r="H33" s="244">
        <v>14700</v>
      </c>
      <c r="I33" s="292">
        <f t="shared" si="4"/>
        <v>0</v>
      </c>
      <c r="J33" s="365" t="s">
        <v>61</v>
      </c>
      <c r="K33" s="283">
        <v>1</v>
      </c>
      <c r="L33" s="285" t="str">
        <f>IF(G33='（1）エ_月別観光地点別'!S33,"OK","NG")</f>
        <v>OK</v>
      </c>
      <c r="M33" s="285"/>
      <c r="S33" s="359"/>
    </row>
    <row r="34" spans="1:19" ht="15" customHeight="1">
      <c r="A34" s="252"/>
      <c r="B34" s="270"/>
      <c r="C34" s="270"/>
      <c r="D34" s="139" t="s">
        <v>365</v>
      </c>
      <c r="E34" s="133" t="s">
        <v>366</v>
      </c>
      <c r="F34" s="134"/>
      <c r="G34" s="345">
        <v>11025</v>
      </c>
      <c r="H34" s="244">
        <v>11025</v>
      </c>
      <c r="I34" s="292">
        <f t="shared" si="4"/>
        <v>0</v>
      </c>
      <c r="J34" s="365" t="s">
        <v>61</v>
      </c>
      <c r="K34" s="283">
        <v>1</v>
      </c>
      <c r="L34" s="285" t="str">
        <f>IF(G34='（1）エ_月別観光地点別'!S34,"OK","NG")</f>
        <v>OK</v>
      </c>
      <c r="M34" s="285"/>
      <c r="N34" s="290" t="s">
        <v>100</v>
      </c>
      <c r="O34" s="289" t="s">
        <v>66</v>
      </c>
      <c r="P34" s="291">
        <f t="shared" ref="P34:P42" si="5">SUMIFS(G:G,$J:$J,$O34)</f>
        <v>276630</v>
      </c>
      <c r="Q34" s="299">
        <f t="shared" ref="Q34:Q42" si="6">SUMIFS(H:H,$J:$J,$O34)</f>
        <v>304903</v>
      </c>
      <c r="S34" s="359"/>
    </row>
    <row r="35" spans="1:19" ht="15" customHeight="1">
      <c r="A35" s="252"/>
      <c r="B35" s="270"/>
      <c r="C35" s="270"/>
      <c r="D35" s="139" t="s">
        <v>367</v>
      </c>
      <c r="E35" s="133" t="s">
        <v>368</v>
      </c>
      <c r="F35" s="134"/>
      <c r="G35" s="345">
        <v>726282</v>
      </c>
      <c r="H35" s="244">
        <v>642886</v>
      </c>
      <c r="I35" s="292">
        <f t="shared" si="4"/>
        <v>0.12972128806662453</v>
      </c>
      <c r="J35" s="365" t="s">
        <v>57</v>
      </c>
      <c r="K35" s="283">
        <v>1</v>
      </c>
      <c r="L35" s="285" t="str">
        <f>IF(G35='（1）エ_月別観光地点別'!S35,"OK","NG")</f>
        <v>OK</v>
      </c>
      <c r="M35" s="285"/>
      <c r="N35" s="290" t="s">
        <v>137</v>
      </c>
      <c r="O35" s="289" t="s">
        <v>78</v>
      </c>
      <c r="P35" s="300">
        <f t="shared" si="5"/>
        <v>66167</v>
      </c>
      <c r="Q35" s="300">
        <f t="shared" si="6"/>
        <v>55835</v>
      </c>
      <c r="S35" s="359"/>
    </row>
    <row r="36" spans="1:19" ht="15" customHeight="1">
      <c r="A36" s="252"/>
      <c r="B36" s="253"/>
      <c r="C36" s="253"/>
      <c r="D36" s="139" t="s">
        <v>369</v>
      </c>
      <c r="E36" s="133" t="s">
        <v>370</v>
      </c>
      <c r="F36" s="134"/>
      <c r="G36" s="345">
        <v>249800</v>
      </c>
      <c r="H36" s="244">
        <v>216850</v>
      </c>
      <c r="I36" s="292">
        <f t="shared" si="4"/>
        <v>0.15194835139497354</v>
      </c>
      <c r="J36" s="365" t="s">
        <v>57</v>
      </c>
      <c r="K36" s="283">
        <v>1</v>
      </c>
      <c r="L36" s="285" t="str">
        <f>IF(G36='（1）エ_月別観光地点別'!S36,"OK","NG")</f>
        <v>OK</v>
      </c>
      <c r="M36" s="285"/>
      <c r="N36" s="290" t="s">
        <v>138</v>
      </c>
      <c r="O36" s="289" t="s">
        <v>59</v>
      </c>
      <c r="P36" s="300">
        <f t="shared" si="5"/>
        <v>124559</v>
      </c>
      <c r="Q36" s="300">
        <f t="shared" si="6"/>
        <v>137457</v>
      </c>
      <c r="S36" s="359"/>
    </row>
    <row r="37" spans="1:19" ht="15" customHeight="1">
      <c r="A37" s="252"/>
      <c r="B37" s="253"/>
      <c r="C37" s="253"/>
      <c r="D37" s="139" t="s">
        <v>371</v>
      </c>
      <c r="E37" s="133" t="s">
        <v>372</v>
      </c>
      <c r="F37" s="134"/>
      <c r="G37" s="345">
        <v>45867</v>
      </c>
      <c r="H37" s="244">
        <v>43978</v>
      </c>
      <c r="I37" s="292">
        <f t="shared" si="4"/>
        <v>4.2953294829232824E-2</v>
      </c>
      <c r="J37" s="365" t="s">
        <v>47</v>
      </c>
      <c r="K37" s="283">
        <v>1</v>
      </c>
      <c r="L37" s="285" t="str">
        <f>IF(G37='（1）エ_月別観光地点別'!S37,"OK","NG")</f>
        <v>OK</v>
      </c>
      <c r="M37" s="285"/>
      <c r="N37" s="290" t="s">
        <v>139</v>
      </c>
      <c r="O37" s="289" t="s">
        <v>65</v>
      </c>
      <c r="P37" s="300">
        <f t="shared" si="5"/>
        <v>323775</v>
      </c>
      <c r="Q37" s="300">
        <f t="shared" si="6"/>
        <v>317503</v>
      </c>
      <c r="S37" s="359"/>
    </row>
    <row r="38" spans="1:19" ht="15" customHeight="1">
      <c r="A38" s="252"/>
      <c r="B38" s="253"/>
      <c r="C38" s="253"/>
      <c r="D38" s="139" t="s">
        <v>373</v>
      </c>
      <c r="E38" s="133" t="s">
        <v>374</v>
      </c>
      <c r="F38" s="134"/>
      <c r="G38" s="345">
        <v>32800</v>
      </c>
      <c r="H38" s="244">
        <v>31000</v>
      </c>
      <c r="I38" s="292">
        <f t="shared" si="4"/>
        <v>5.8064516129032295E-2</v>
      </c>
      <c r="J38" s="365" t="s">
        <v>65</v>
      </c>
      <c r="K38" s="283">
        <v>1</v>
      </c>
      <c r="L38" s="285" t="str">
        <f>IF(G38='（1）エ_月別観光地点別'!S38,"OK","NG")</f>
        <v>OK</v>
      </c>
      <c r="M38" s="285"/>
      <c r="N38" s="290" t="s">
        <v>140</v>
      </c>
      <c r="O38" s="289" t="s">
        <v>62</v>
      </c>
      <c r="P38" s="300">
        <f t="shared" si="5"/>
        <v>237964</v>
      </c>
      <c r="Q38" s="300">
        <f t="shared" si="6"/>
        <v>239034</v>
      </c>
      <c r="S38" s="359"/>
    </row>
    <row r="39" spans="1:19" ht="15" customHeight="1">
      <c r="A39" s="252"/>
      <c r="B39" s="253"/>
      <c r="C39" s="253"/>
      <c r="D39" s="139" t="s">
        <v>375</v>
      </c>
      <c r="E39" s="133" t="s">
        <v>376</v>
      </c>
      <c r="F39" s="134"/>
      <c r="G39" s="345">
        <v>28800</v>
      </c>
      <c r="H39" s="244">
        <v>27200</v>
      </c>
      <c r="I39" s="292">
        <f t="shared" si="4"/>
        <v>5.8823529411764719E-2</v>
      </c>
      <c r="J39" s="365" t="s">
        <v>62</v>
      </c>
      <c r="K39" s="283">
        <v>1</v>
      </c>
      <c r="L39" s="285" t="str">
        <f>IF(G39='（1）エ_月別観光地点別'!S39,"OK","NG")</f>
        <v>OK</v>
      </c>
      <c r="M39" s="285"/>
      <c r="N39" s="290" t="s">
        <v>141</v>
      </c>
      <c r="O39" s="289" t="s">
        <v>52</v>
      </c>
      <c r="P39" s="300">
        <f t="shared" si="5"/>
        <v>385798</v>
      </c>
      <c r="Q39" s="300">
        <f t="shared" si="6"/>
        <v>441501</v>
      </c>
      <c r="S39" s="359"/>
    </row>
    <row r="40" spans="1:19" ht="15" customHeight="1">
      <c r="A40" s="252"/>
      <c r="B40" s="253"/>
      <c r="C40" s="253"/>
      <c r="D40" s="139" t="s">
        <v>377</v>
      </c>
      <c r="E40" s="133" t="s">
        <v>378</v>
      </c>
      <c r="F40" s="134"/>
      <c r="G40" s="345">
        <v>142677</v>
      </c>
      <c r="H40" s="244">
        <v>133606</v>
      </c>
      <c r="I40" s="292">
        <f t="shared" si="4"/>
        <v>6.7893657470472935E-2</v>
      </c>
      <c r="J40" s="365" t="s">
        <v>48</v>
      </c>
      <c r="K40" s="283">
        <v>1</v>
      </c>
      <c r="L40" s="285" t="str">
        <f>IF(G40='（1）エ_月別観光地点別'!S40,"OK","NG")</f>
        <v>OK</v>
      </c>
      <c r="M40" s="285"/>
      <c r="N40" s="290" t="s">
        <v>268</v>
      </c>
      <c r="O40" s="289" t="s">
        <v>267</v>
      </c>
      <c r="P40" s="300">
        <f t="shared" si="5"/>
        <v>27388</v>
      </c>
      <c r="Q40" s="300">
        <f t="shared" si="6"/>
        <v>33051</v>
      </c>
      <c r="S40" s="359"/>
    </row>
    <row r="41" spans="1:19" ht="15" customHeight="1">
      <c r="A41" s="252"/>
      <c r="B41" s="253"/>
      <c r="C41" s="253"/>
      <c r="D41" s="139" t="s">
        <v>379</v>
      </c>
      <c r="E41" s="133" t="s">
        <v>380</v>
      </c>
      <c r="F41" s="134"/>
      <c r="G41" s="345">
        <v>1930</v>
      </c>
      <c r="H41" s="244">
        <v>2100</v>
      </c>
      <c r="I41" s="292">
        <f t="shared" si="4"/>
        <v>-8.0952380952380998E-2</v>
      </c>
      <c r="J41" s="365" t="s">
        <v>63</v>
      </c>
      <c r="K41" s="283">
        <v>1</v>
      </c>
      <c r="L41" s="285" t="str">
        <f>IF(G41='（1）エ_月別観光地点別'!S41,"OK","NG")</f>
        <v>OK</v>
      </c>
      <c r="M41" s="285"/>
      <c r="N41" s="290" t="s">
        <v>269</v>
      </c>
      <c r="O41" s="289" t="s">
        <v>266</v>
      </c>
      <c r="P41" s="300">
        <f t="shared" si="5"/>
        <v>0</v>
      </c>
      <c r="Q41" s="300">
        <f t="shared" si="6"/>
        <v>0</v>
      </c>
      <c r="S41" s="359"/>
    </row>
    <row r="42" spans="1:19" ht="15" customHeight="1" thickBot="1">
      <c r="A42" s="252"/>
      <c r="B42" s="253"/>
      <c r="C42" s="253"/>
      <c r="D42" s="139" t="s">
        <v>381</v>
      </c>
      <c r="E42" s="133" t="s">
        <v>382</v>
      </c>
      <c r="F42" s="347"/>
      <c r="G42" s="345">
        <v>4053</v>
      </c>
      <c r="H42" s="244">
        <v>5419</v>
      </c>
      <c r="I42" s="292">
        <f t="shared" si="4"/>
        <v>-0.25207602878759916</v>
      </c>
      <c r="J42" s="365" t="s">
        <v>64</v>
      </c>
      <c r="K42" s="283">
        <v>1</v>
      </c>
      <c r="L42" s="285" t="str">
        <f>IF(G42='（1）エ_月別観光地点別'!S42,"OK","NG")</f>
        <v>OK</v>
      </c>
      <c r="M42" s="285"/>
      <c r="N42" s="293" t="s">
        <v>142</v>
      </c>
      <c r="O42" s="294" t="s">
        <v>58</v>
      </c>
      <c r="P42" s="301">
        <f t="shared" si="5"/>
        <v>528503</v>
      </c>
      <c r="Q42" s="301">
        <f t="shared" si="6"/>
        <v>538938</v>
      </c>
      <c r="S42" s="359"/>
    </row>
    <row r="43" spans="1:19" ht="15" customHeight="1" thickTop="1">
      <c r="A43" s="252"/>
      <c r="B43" s="253"/>
      <c r="C43" s="253"/>
      <c r="D43" s="139" t="s">
        <v>383</v>
      </c>
      <c r="E43" s="133" t="s">
        <v>384</v>
      </c>
      <c r="F43" s="347"/>
      <c r="G43" s="345">
        <v>7600</v>
      </c>
      <c r="H43" s="244">
        <v>7300</v>
      </c>
      <c r="I43" s="292">
        <f t="shared" si="4"/>
        <v>4.1095890410958846E-2</v>
      </c>
      <c r="J43" s="365" t="s">
        <v>62</v>
      </c>
      <c r="K43" s="283">
        <v>1</v>
      </c>
      <c r="L43" s="285" t="str">
        <f>IF(G43='（1）エ_月別観光地点別'!S43,"OK","NG")</f>
        <v>OK</v>
      </c>
      <c r="M43" s="285"/>
      <c r="N43" s="296" t="s">
        <v>26</v>
      </c>
      <c r="O43" s="297"/>
      <c r="P43" s="298">
        <f>SUM(P34:P42)</f>
        <v>1970784</v>
      </c>
      <c r="Q43" s="298">
        <f>SUM(Q34:Q42)</f>
        <v>2068222</v>
      </c>
      <c r="S43" s="359"/>
    </row>
    <row r="44" spans="1:19" ht="15" customHeight="1">
      <c r="A44" s="252"/>
      <c r="B44" s="253"/>
      <c r="C44" s="253"/>
      <c r="D44" s="139" t="s">
        <v>385</v>
      </c>
      <c r="E44" s="133" t="s">
        <v>386</v>
      </c>
      <c r="F44" s="347"/>
      <c r="G44" s="345">
        <v>5500</v>
      </c>
      <c r="H44" s="244">
        <v>5300</v>
      </c>
      <c r="I44" s="292">
        <f t="shared" si="4"/>
        <v>3.7735849056603765E-2</v>
      </c>
      <c r="J44" s="365" t="s">
        <v>62</v>
      </c>
      <c r="K44" s="283">
        <v>1</v>
      </c>
      <c r="L44" s="285" t="str">
        <f>IF(G44='（1）エ_月別観光地点別'!S44,"OK","NG")</f>
        <v>OK</v>
      </c>
      <c r="M44" s="285"/>
      <c r="S44" s="359"/>
    </row>
    <row r="45" spans="1:19" ht="15" customHeight="1">
      <c r="A45" s="252"/>
      <c r="B45" s="253"/>
      <c r="C45" s="253"/>
      <c r="D45" s="139" t="s">
        <v>387</v>
      </c>
      <c r="E45" s="133" t="s">
        <v>388</v>
      </c>
      <c r="F45" s="347"/>
      <c r="G45" s="345">
        <v>17300</v>
      </c>
      <c r="H45" s="244">
        <v>17000</v>
      </c>
      <c r="I45" s="292">
        <f t="shared" si="4"/>
        <v>1.7647058823529349E-2</v>
      </c>
      <c r="J45" s="365" t="s">
        <v>62</v>
      </c>
      <c r="K45" s="283">
        <v>1</v>
      </c>
      <c r="L45" s="285" t="str">
        <f>IF(G45='（1）エ_月別観光地点別'!S45,"OK","NG")</f>
        <v>OK</v>
      </c>
      <c r="M45" s="285"/>
      <c r="N45" s="290" t="s">
        <v>144</v>
      </c>
      <c r="O45" s="289" t="s">
        <v>54</v>
      </c>
      <c r="P45" s="291">
        <f t="shared" ref="P45:Q47" si="7">SUMIFS(G:G,$J:$J,$O45)</f>
        <v>705272</v>
      </c>
      <c r="Q45" s="299">
        <f t="shared" si="7"/>
        <v>425136</v>
      </c>
      <c r="S45" s="359"/>
    </row>
    <row r="46" spans="1:19" ht="15" customHeight="1">
      <c r="A46" s="252"/>
      <c r="B46" s="253"/>
      <c r="C46" s="253"/>
      <c r="D46" s="139" t="s">
        <v>389</v>
      </c>
      <c r="E46" s="133" t="s">
        <v>390</v>
      </c>
      <c r="F46" s="347"/>
      <c r="G46" s="345">
        <v>799</v>
      </c>
      <c r="H46" s="244">
        <v>812</v>
      </c>
      <c r="I46" s="292">
        <f t="shared" si="4"/>
        <v>-1.6009852216748777E-2</v>
      </c>
      <c r="J46" s="365" t="s">
        <v>59</v>
      </c>
      <c r="K46" s="283">
        <v>1</v>
      </c>
      <c r="L46" s="285" t="str">
        <f>IF(G46='（1）エ_月別観光地点別'!S46,"OK","NG")</f>
        <v>OK</v>
      </c>
      <c r="M46" s="285"/>
      <c r="N46" s="290" t="s">
        <v>145</v>
      </c>
      <c r="O46" s="289" t="s">
        <v>51</v>
      </c>
      <c r="P46" s="299">
        <f t="shared" si="7"/>
        <v>587890</v>
      </c>
      <c r="Q46" s="299">
        <f t="shared" si="7"/>
        <v>615274</v>
      </c>
      <c r="S46" s="359"/>
    </row>
    <row r="47" spans="1:19" ht="15" customHeight="1">
      <c r="A47" s="252"/>
      <c r="B47" s="253"/>
      <c r="C47" s="253"/>
      <c r="D47" s="139" t="s">
        <v>391</v>
      </c>
      <c r="E47" s="133" t="s">
        <v>392</v>
      </c>
      <c r="F47" s="347"/>
      <c r="G47" s="345">
        <v>880</v>
      </c>
      <c r="H47" s="244">
        <v>1060</v>
      </c>
      <c r="I47" s="292">
        <f t="shared" si="4"/>
        <v>-0.16981132075471694</v>
      </c>
      <c r="J47" s="365" t="s">
        <v>59</v>
      </c>
      <c r="K47" s="283">
        <v>1</v>
      </c>
      <c r="L47" s="285" t="str">
        <f>IF(G47='（1）エ_月別観光地点別'!S47,"OK","NG")</f>
        <v>OK</v>
      </c>
      <c r="M47" s="285"/>
      <c r="N47" s="290" t="s">
        <v>146</v>
      </c>
      <c r="O47" s="289" t="s">
        <v>79</v>
      </c>
      <c r="P47" s="291">
        <f t="shared" si="7"/>
        <v>104150</v>
      </c>
      <c r="Q47" s="299">
        <f t="shared" si="7"/>
        <v>110831</v>
      </c>
      <c r="S47" s="359"/>
    </row>
    <row r="48" spans="1:19" ht="15" customHeight="1">
      <c r="A48" s="252"/>
      <c r="B48" s="253"/>
      <c r="C48" s="253"/>
      <c r="D48" s="139" t="s">
        <v>393</v>
      </c>
      <c r="E48" s="133" t="s">
        <v>394</v>
      </c>
      <c r="F48" s="347"/>
      <c r="G48" s="345">
        <v>56160</v>
      </c>
      <c r="H48" s="244">
        <v>58940</v>
      </c>
      <c r="I48" s="292">
        <f t="shared" si="4"/>
        <v>-4.7166610111978313E-2</v>
      </c>
      <c r="J48" s="365" t="s">
        <v>65</v>
      </c>
      <c r="K48" s="283">
        <v>1</v>
      </c>
      <c r="L48" s="285" t="str">
        <f>IF(G48='（1）エ_月別観光地点別'!S48,"OK","NG")</f>
        <v>OK</v>
      </c>
      <c r="M48" s="285"/>
      <c r="N48" s="290" t="s">
        <v>170</v>
      </c>
      <c r="O48" s="289"/>
      <c r="P48" s="299">
        <f>SUM(P45:P47)</f>
        <v>1397312</v>
      </c>
      <c r="Q48" s="299">
        <f>SUM(Q45:Q47)</f>
        <v>1151241</v>
      </c>
      <c r="S48" s="359"/>
    </row>
    <row r="49" spans="1:19" ht="15" customHeight="1">
      <c r="A49" s="252"/>
      <c r="B49" s="253"/>
      <c r="C49" s="253"/>
      <c r="D49" s="140" t="s">
        <v>396</v>
      </c>
      <c r="E49" s="135" t="s">
        <v>397</v>
      </c>
      <c r="F49" s="392"/>
      <c r="G49" s="356">
        <v>1545</v>
      </c>
      <c r="H49" s="302">
        <v>1732</v>
      </c>
      <c r="I49" s="307">
        <f t="shared" si="0"/>
        <v>-0.10796766743648956</v>
      </c>
      <c r="J49" s="368" t="s">
        <v>58</v>
      </c>
      <c r="K49" s="283">
        <v>1</v>
      </c>
      <c r="L49" s="285" t="str">
        <f>IF(G49='（1）エ_月別観光地点別'!S49,"OK","NG")</f>
        <v>OK</v>
      </c>
      <c r="M49" s="285"/>
      <c r="S49" s="359"/>
    </row>
    <row r="50" spans="1:19" ht="15" customHeight="1" thickBot="1">
      <c r="A50" s="271"/>
      <c r="B50" s="393"/>
      <c r="C50" s="393"/>
      <c r="D50" s="418" t="s">
        <v>401</v>
      </c>
      <c r="E50" s="448" t="s">
        <v>402</v>
      </c>
      <c r="F50" s="449"/>
      <c r="G50" s="450">
        <v>1127972</v>
      </c>
      <c r="H50" s="451">
        <f>SUM(H51:H52)</f>
        <v>1182163</v>
      </c>
      <c r="I50" s="452">
        <f t="shared" si="0"/>
        <v>-4.5840548215432264E-2</v>
      </c>
      <c r="J50" s="453"/>
      <c r="L50" s="285" t="str">
        <f>IF(G50='（1）エ_月別観光地点別'!S50,"OK","NG")</f>
        <v>OK</v>
      </c>
      <c r="M50" s="285"/>
      <c r="N50" s="293" t="s">
        <v>150</v>
      </c>
      <c r="O50" s="294" t="s">
        <v>49</v>
      </c>
      <c r="P50" s="295">
        <f>SUMIFS(G:G,$J:$J,$O50)</f>
        <v>4023586</v>
      </c>
      <c r="Q50" s="295">
        <f>SUMIFS(H:H,$J:$J,$O50)</f>
        <v>3775346</v>
      </c>
      <c r="S50" s="359"/>
    </row>
    <row r="51" spans="1:19" ht="15" customHeight="1" thickTop="1">
      <c r="A51" s="252"/>
      <c r="B51" s="253"/>
      <c r="C51" s="253"/>
      <c r="D51" s="140" t="s">
        <v>399</v>
      </c>
      <c r="E51" s="135" t="s">
        <v>403</v>
      </c>
      <c r="F51" s="136"/>
      <c r="G51" s="346">
        <v>849400</v>
      </c>
      <c r="H51" s="304">
        <v>784400</v>
      </c>
      <c r="I51" s="307">
        <f t="shared" si="0"/>
        <v>8.286588475267731E-2</v>
      </c>
      <c r="J51" s="366" t="s">
        <v>57</v>
      </c>
      <c r="K51" s="283">
        <v>1</v>
      </c>
      <c r="L51" s="285" t="str">
        <f>IF(G51='（1）エ_月別観光地点別'!S51,"OK","NG")</f>
        <v>OK</v>
      </c>
      <c r="M51" s="285"/>
      <c r="N51" s="296" t="s">
        <v>26</v>
      </c>
      <c r="O51" s="297"/>
      <c r="P51" s="298">
        <f>SUM(P50)</f>
        <v>4023586</v>
      </c>
      <c r="Q51" s="298">
        <f>SUM(Q50)</f>
        <v>3775346</v>
      </c>
      <c r="S51" s="359"/>
    </row>
    <row r="52" spans="1:19" ht="15" customHeight="1">
      <c r="A52" s="252"/>
      <c r="B52" s="253"/>
      <c r="C52" s="253"/>
      <c r="D52" s="140" t="s">
        <v>399</v>
      </c>
      <c r="E52" s="135" t="s">
        <v>404</v>
      </c>
      <c r="F52" s="136"/>
      <c r="G52" s="346">
        <v>278572</v>
      </c>
      <c r="H52" s="304">
        <v>397763</v>
      </c>
      <c r="I52" s="307">
        <f t="shared" si="0"/>
        <v>-0.29965331114256477</v>
      </c>
      <c r="J52" s="366" t="s">
        <v>63</v>
      </c>
      <c r="K52" s="283">
        <v>1</v>
      </c>
      <c r="L52" s="285" t="str">
        <f>IF(G52='（1）エ_月別観光地点別'!S52,"OK","NG")</f>
        <v>OK</v>
      </c>
      <c r="M52" s="285"/>
      <c r="S52" s="359"/>
    </row>
    <row r="53" spans="1:19" ht="15" customHeight="1">
      <c r="A53" s="252"/>
      <c r="B53" s="253"/>
      <c r="C53" s="253"/>
      <c r="D53" s="140" t="s">
        <v>405</v>
      </c>
      <c r="E53" s="135" t="s">
        <v>406</v>
      </c>
      <c r="F53" s="136"/>
      <c r="G53" s="346">
        <v>25108</v>
      </c>
      <c r="H53" s="304">
        <v>24240</v>
      </c>
      <c r="I53" s="307">
        <f t="shared" si="0"/>
        <v>3.5808580858085914E-2</v>
      </c>
      <c r="J53" s="366" t="s">
        <v>62</v>
      </c>
      <c r="K53" s="283">
        <v>1</v>
      </c>
      <c r="L53" s="285" t="str">
        <f>IF(G53='（1）エ_月別観光地点別'!S53,"OK","NG")</f>
        <v>OK</v>
      </c>
      <c r="M53" s="285"/>
      <c r="N53" s="290" t="s">
        <v>156</v>
      </c>
      <c r="O53" s="289" t="s">
        <v>67</v>
      </c>
      <c r="P53" s="303">
        <f t="shared" ref="P53:Q59" si="8">SUMIFS(G:G,$J:$J,$O53)</f>
        <v>618052</v>
      </c>
      <c r="Q53" s="303">
        <f t="shared" si="8"/>
        <v>566111</v>
      </c>
      <c r="S53" s="359"/>
    </row>
    <row r="54" spans="1:19" ht="15" customHeight="1">
      <c r="A54" s="252"/>
      <c r="B54" s="253"/>
      <c r="C54" s="253"/>
      <c r="D54" s="140" t="s">
        <v>407</v>
      </c>
      <c r="E54" s="135" t="s">
        <v>408</v>
      </c>
      <c r="F54" s="136"/>
      <c r="G54" s="346">
        <v>15445</v>
      </c>
      <c r="H54" s="304">
        <v>17207</v>
      </c>
      <c r="I54" s="307">
        <f t="shared" si="0"/>
        <v>-0.10240018597082579</v>
      </c>
      <c r="J54" s="366" t="s">
        <v>58</v>
      </c>
      <c r="K54" s="283">
        <v>1</v>
      </c>
      <c r="L54" s="285" t="str">
        <f>IF(G54='（1）エ_月別観光地点別'!S54,"OK","NG")</f>
        <v>OK</v>
      </c>
      <c r="M54" s="285"/>
      <c r="N54" s="290" t="s">
        <v>272</v>
      </c>
      <c r="O54" s="289" t="s">
        <v>271</v>
      </c>
      <c r="P54" s="303">
        <f t="shared" si="8"/>
        <v>1600</v>
      </c>
      <c r="Q54" s="303">
        <f t="shared" si="8"/>
        <v>4213</v>
      </c>
      <c r="S54" s="359"/>
    </row>
    <row r="55" spans="1:19" ht="15" customHeight="1">
      <c r="A55" s="252"/>
      <c r="B55" s="253"/>
      <c r="C55" s="253"/>
      <c r="D55" s="140" t="s">
        <v>409</v>
      </c>
      <c r="E55" s="135" t="s">
        <v>410</v>
      </c>
      <c r="F55" s="136"/>
      <c r="G55" s="346">
        <v>91400</v>
      </c>
      <c r="H55" s="304">
        <v>90460</v>
      </c>
      <c r="I55" s="307">
        <f t="shared" si="0"/>
        <v>1.0391333185938434E-2</v>
      </c>
      <c r="J55" s="366" t="s">
        <v>65</v>
      </c>
      <c r="K55" s="283">
        <v>1</v>
      </c>
      <c r="L55" s="285" t="str">
        <f>IF(G55='（1）エ_月別観光地点別'!S55,"OK","NG")</f>
        <v>OK</v>
      </c>
      <c r="M55" s="285"/>
      <c r="N55" s="290" t="s">
        <v>157</v>
      </c>
      <c r="O55" s="289" t="s">
        <v>69</v>
      </c>
      <c r="P55" s="303">
        <f t="shared" si="8"/>
        <v>770000</v>
      </c>
      <c r="Q55" s="303">
        <f t="shared" si="8"/>
        <v>762000</v>
      </c>
      <c r="S55" s="359"/>
    </row>
    <row r="56" spans="1:19" ht="15" customHeight="1">
      <c r="A56" s="252"/>
      <c r="B56" s="253"/>
      <c r="C56" s="253"/>
      <c r="D56" s="140" t="s">
        <v>411</v>
      </c>
      <c r="E56" s="135" t="s">
        <v>412</v>
      </c>
      <c r="F56" s="136"/>
      <c r="G56" s="346">
        <v>288000</v>
      </c>
      <c r="H56" s="304">
        <v>274000</v>
      </c>
      <c r="I56" s="307">
        <f t="shared" si="0"/>
        <v>5.1094890510948954E-2</v>
      </c>
      <c r="J56" s="366" t="s">
        <v>57</v>
      </c>
      <c r="K56" s="283">
        <v>1</v>
      </c>
      <c r="L56" s="285" t="str">
        <f>IF(G56='（1）エ_月別観光地点別'!S56,"OK","NG")</f>
        <v>OK</v>
      </c>
      <c r="M56" s="285"/>
      <c r="N56" s="290" t="s">
        <v>158</v>
      </c>
      <c r="O56" s="289" t="s">
        <v>70</v>
      </c>
      <c r="P56" s="303">
        <f t="shared" si="8"/>
        <v>79833</v>
      </c>
      <c r="Q56" s="303">
        <f t="shared" si="8"/>
        <v>79629</v>
      </c>
      <c r="S56" s="359"/>
    </row>
    <row r="57" spans="1:19" ht="15" customHeight="1">
      <c r="A57" s="252"/>
      <c r="B57" s="253"/>
      <c r="C57" s="253"/>
      <c r="D57" s="140" t="s">
        <v>413</v>
      </c>
      <c r="E57" s="135" t="s">
        <v>414</v>
      </c>
      <c r="F57" s="136"/>
      <c r="G57" s="346">
        <v>2510</v>
      </c>
      <c r="H57" s="304">
        <v>2829</v>
      </c>
      <c r="I57" s="307">
        <f t="shared" si="0"/>
        <v>-0.11276069282431955</v>
      </c>
      <c r="J57" s="366" t="s">
        <v>47</v>
      </c>
      <c r="K57" s="283">
        <v>1</v>
      </c>
      <c r="L57" s="285" t="str">
        <f>IF(G57='（1）エ_月別観光地点別'!S57,"OK","NG")</f>
        <v>OK</v>
      </c>
      <c r="M57" s="285"/>
      <c r="N57" s="290" t="s">
        <v>159</v>
      </c>
      <c r="O57" s="289" t="s">
        <v>68</v>
      </c>
      <c r="P57" s="303">
        <f t="shared" si="8"/>
        <v>0</v>
      </c>
      <c r="Q57" s="303">
        <f t="shared" si="8"/>
        <v>0</v>
      </c>
      <c r="S57" s="359"/>
    </row>
    <row r="58" spans="1:19" ht="15" customHeight="1">
      <c r="A58" s="252"/>
      <c r="B58" s="253"/>
      <c r="C58" s="253"/>
      <c r="D58" s="140" t="s">
        <v>415</v>
      </c>
      <c r="E58" s="135" t="s">
        <v>416</v>
      </c>
      <c r="F58" s="136"/>
      <c r="G58" s="346">
        <v>28239</v>
      </c>
      <c r="H58" s="304">
        <v>29487</v>
      </c>
      <c r="I58" s="307">
        <f t="shared" si="0"/>
        <v>-4.2323735883609714E-2</v>
      </c>
      <c r="J58" s="366" t="s">
        <v>58</v>
      </c>
      <c r="K58" s="283">
        <v>1</v>
      </c>
      <c r="L58" s="285" t="str">
        <f>IF(G58='（1）エ_月別観光地点別'!S58,"OK","NG")</f>
        <v>OK</v>
      </c>
      <c r="M58" s="285"/>
      <c r="N58" s="290" t="s">
        <v>160</v>
      </c>
      <c r="O58" s="289" t="s">
        <v>76</v>
      </c>
      <c r="P58" s="303">
        <f t="shared" si="8"/>
        <v>91370</v>
      </c>
      <c r="Q58" s="303">
        <f t="shared" si="8"/>
        <v>84206</v>
      </c>
      <c r="S58" s="359"/>
    </row>
    <row r="59" spans="1:19" ht="15" customHeight="1" thickBot="1">
      <c r="A59" s="252"/>
      <c r="B59" s="253"/>
      <c r="C59" s="253"/>
      <c r="D59" s="140" t="s">
        <v>417</v>
      </c>
      <c r="E59" s="135" t="s">
        <v>418</v>
      </c>
      <c r="F59" s="137"/>
      <c r="G59" s="346">
        <v>116540</v>
      </c>
      <c r="H59" s="304">
        <v>119104</v>
      </c>
      <c r="I59" s="307">
        <f t="shared" si="0"/>
        <v>-2.152740462117142E-2</v>
      </c>
      <c r="J59" s="366" t="s">
        <v>48</v>
      </c>
      <c r="K59" s="283">
        <v>1</v>
      </c>
      <c r="L59" s="285" t="str">
        <f>IF(G59='（1）エ_月別観光地点別'!S59,"OK","NG")</f>
        <v>OK</v>
      </c>
      <c r="M59" s="285"/>
      <c r="N59" s="293" t="s">
        <v>161</v>
      </c>
      <c r="O59" s="294" t="s">
        <v>74</v>
      </c>
      <c r="P59" s="305">
        <f t="shared" si="8"/>
        <v>344786</v>
      </c>
      <c r="Q59" s="305">
        <f t="shared" si="8"/>
        <v>272845</v>
      </c>
      <c r="S59" s="359"/>
    </row>
    <row r="60" spans="1:19" ht="15" customHeight="1" thickTop="1">
      <c r="A60" s="252"/>
      <c r="B60" s="253"/>
      <c r="C60" s="253"/>
      <c r="D60" s="140" t="s">
        <v>419</v>
      </c>
      <c r="E60" s="135" t="s">
        <v>420</v>
      </c>
      <c r="F60" s="137"/>
      <c r="G60" s="346">
        <v>498524</v>
      </c>
      <c r="H60" s="304">
        <v>504502</v>
      </c>
      <c r="I60" s="307">
        <f t="shared" si="0"/>
        <v>-1.1849308823354554E-2</v>
      </c>
      <c r="J60" s="366" t="s">
        <v>48</v>
      </c>
      <c r="K60" s="283">
        <v>1</v>
      </c>
      <c r="L60" s="285" t="str">
        <f>IF(G60='（1）エ_月別観光地点別'!S60,"OK","NG")</f>
        <v>OK</v>
      </c>
      <c r="M60" s="285"/>
      <c r="N60" s="296" t="s">
        <v>26</v>
      </c>
      <c r="O60" s="297"/>
      <c r="P60" s="298">
        <f>SUM(P53:P59)</f>
        <v>1905641</v>
      </c>
      <c r="Q60" s="298">
        <f>SUM(Q53:Q59)</f>
        <v>1769004</v>
      </c>
      <c r="S60" s="359"/>
    </row>
    <row r="61" spans="1:19" ht="15" customHeight="1">
      <c r="A61" s="252"/>
      <c r="B61" s="253"/>
      <c r="C61" s="253"/>
      <c r="D61" s="140" t="s">
        <v>421</v>
      </c>
      <c r="E61" s="135" t="s">
        <v>422</v>
      </c>
      <c r="F61" s="137"/>
      <c r="G61" s="346">
        <v>180436</v>
      </c>
      <c r="H61" s="304">
        <v>174280</v>
      </c>
      <c r="I61" s="307">
        <f t="shared" si="0"/>
        <v>3.532246958916696E-2</v>
      </c>
      <c r="J61" s="366" t="s">
        <v>48</v>
      </c>
      <c r="K61" s="283">
        <v>1</v>
      </c>
      <c r="L61" s="285" t="str">
        <f>IF(G61='（1）エ_月別観光地点別'!S61,"OK","NG")</f>
        <v>OK</v>
      </c>
      <c r="M61" s="285"/>
      <c r="S61" s="359"/>
    </row>
    <row r="62" spans="1:19" ht="15" customHeight="1">
      <c r="A62" s="252"/>
      <c r="B62" s="253"/>
      <c r="C62" s="253"/>
      <c r="D62" s="140" t="s">
        <v>423</v>
      </c>
      <c r="E62" s="135" t="s">
        <v>424</v>
      </c>
      <c r="F62" s="137"/>
      <c r="G62" s="346">
        <v>6919</v>
      </c>
      <c r="H62" s="304">
        <v>8408</v>
      </c>
      <c r="I62" s="307">
        <f t="shared" si="0"/>
        <v>-0.17709324452901998</v>
      </c>
      <c r="J62" s="366" t="s">
        <v>47</v>
      </c>
      <c r="K62" s="283">
        <v>1</v>
      </c>
      <c r="L62" s="285" t="str">
        <f>IF(G62='（1）エ_月別観光地点別'!S62,"OK","NG")</f>
        <v>OK</v>
      </c>
      <c r="M62" s="285"/>
      <c r="N62" s="290" t="s">
        <v>26</v>
      </c>
      <c r="O62" s="289"/>
      <c r="P62" s="291">
        <f>SUM(P60,P51,P48,P43,P32,P29,P14)</f>
        <v>31244897</v>
      </c>
      <c r="Q62" s="291">
        <f>SUM(Q60,Q51,Q48,Q43,Q32,Q29,Q14)</f>
        <v>29860237</v>
      </c>
    </row>
    <row r="63" spans="1:19" ht="15" customHeight="1">
      <c r="A63" s="252"/>
      <c r="B63" s="253"/>
      <c r="C63" s="253"/>
      <c r="D63" s="140" t="s">
        <v>425</v>
      </c>
      <c r="E63" s="135" t="s">
        <v>426</v>
      </c>
      <c r="F63" s="137"/>
      <c r="G63" s="346">
        <v>69811</v>
      </c>
      <c r="H63" s="304">
        <v>71707</v>
      </c>
      <c r="I63" s="307">
        <f>IFERROR(G63/H63-1,"－")</f>
        <v>-2.6440933242221853E-2</v>
      </c>
      <c r="J63" s="366" t="s">
        <v>57</v>
      </c>
      <c r="K63" s="283">
        <v>1</v>
      </c>
      <c r="L63" s="285" t="str">
        <f>IF(G63='（1）エ_月別観光地点別'!S63,"OK","NG")</f>
        <v>OK</v>
      </c>
      <c r="M63" s="285"/>
      <c r="P63" s="286" t="str">
        <f>IF(P62=G442,"OK","NG")</f>
        <v>OK</v>
      </c>
      <c r="Q63" s="286" t="str">
        <f>IF(Q62=H442,"OK","NG")</f>
        <v>OK</v>
      </c>
    </row>
    <row r="64" spans="1:19" ht="15" customHeight="1">
      <c r="A64" s="252"/>
      <c r="B64" s="253"/>
      <c r="C64" s="253"/>
      <c r="D64" s="140" t="s">
        <v>427</v>
      </c>
      <c r="E64" s="135" t="s">
        <v>428</v>
      </c>
      <c r="F64" s="137"/>
      <c r="G64" s="346">
        <v>42397</v>
      </c>
      <c r="H64" s="304">
        <v>45254</v>
      </c>
      <c r="I64" s="307">
        <f>IFERROR(G64/H64-1,"－")</f>
        <v>-6.3132540769876733E-2</v>
      </c>
      <c r="J64" s="366"/>
      <c r="L64" s="285" t="str">
        <f>IF(G64='（1）エ_月別観光地点別'!S64,"OK","NG")</f>
        <v>OK</v>
      </c>
      <c r="M64" s="285"/>
      <c r="N64" s="254"/>
      <c r="O64" s="254"/>
      <c r="P64" s="254" t="b">
        <f>P62='(1)ア_市町村別'!B27</f>
        <v>1</v>
      </c>
      <c r="Q64" s="254"/>
    </row>
    <row r="65" spans="1:17" ht="15" customHeight="1">
      <c r="A65" s="252"/>
      <c r="B65" s="253"/>
      <c r="C65" s="253"/>
      <c r="D65" s="140" t="s">
        <v>399</v>
      </c>
      <c r="E65" s="135" t="s">
        <v>429</v>
      </c>
      <c r="F65" s="137"/>
      <c r="G65" s="346">
        <v>5230</v>
      </c>
      <c r="H65" s="304">
        <v>5716</v>
      </c>
      <c r="I65" s="307">
        <f t="shared" ref="I65:I112" si="9">IFERROR(G65/H65-1,"－")</f>
        <v>-8.5024492652204353E-2</v>
      </c>
      <c r="J65" s="366" t="s">
        <v>59</v>
      </c>
      <c r="K65" s="283">
        <v>1</v>
      </c>
      <c r="L65" s="285" t="str">
        <f>IF(G65='（1）エ_月別観光地点別'!S65,"OK","NG")</f>
        <v>OK</v>
      </c>
      <c r="M65" s="285"/>
      <c r="N65" s="254"/>
      <c r="O65" s="254"/>
      <c r="P65" s="254" t="b">
        <f>P62='(1)イ_月別'!P25</f>
        <v>1</v>
      </c>
      <c r="Q65" s="254"/>
    </row>
    <row r="66" spans="1:17" ht="15" customHeight="1">
      <c r="A66" s="252"/>
      <c r="B66" s="253"/>
      <c r="C66" s="253"/>
      <c r="D66" s="140" t="s">
        <v>399</v>
      </c>
      <c r="E66" s="135" t="s">
        <v>430</v>
      </c>
      <c r="F66" s="137"/>
      <c r="G66" s="346">
        <v>10816</v>
      </c>
      <c r="H66" s="304">
        <v>12395</v>
      </c>
      <c r="I66" s="307">
        <f t="shared" si="9"/>
        <v>-0.12739007664380797</v>
      </c>
      <c r="J66" s="366" t="s">
        <v>59</v>
      </c>
      <c r="K66" s="283">
        <v>1</v>
      </c>
      <c r="L66" s="285" t="str">
        <f>IF(G66='（1）エ_月別観光地点別'!S66,"OK","NG")</f>
        <v>OK</v>
      </c>
      <c r="M66" s="285"/>
      <c r="N66" s="254"/>
      <c r="O66" s="254"/>
      <c r="P66" s="254"/>
      <c r="Q66" s="254"/>
    </row>
    <row r="67" spans="1:17" ht="15" customHeight="1">
      <c r="A67" s="252"/>
      <c r="B67" s="253"/>
      <c r="C67" s="253"/>
      <c r="D67" s="140" t="s">
        <v>399</v>
      </c>
      <c r="E67" s="135" t="s">
        <v>431</v>
      </c>
      <c r="F67" s="137"/>
      <c r="G67" s="346">
        <v>11684</v>
      </c>
      <c r="H67" s="304">
        <v>11529</v>
      </c>
      <c r="I67" s="307">
        <f t="shared" si="9"/>
        <v>1.3444357706652754E-2</v>
      </c>
      <c r="J67" s="366" t="s">
        <v>59</v>
      </c>
      <c r="K67" s="283">
        <v>1</v>
      </c>
      <c r="L67" s="285" t="str">
        <f>IF(G67='（1）エ_月別観光地点別'!S67,"OK","NG")</f>
        <v>OK</v>
      </c>
      <c r="M67" s="285"/>
    </row>
    <row r="68" spans="1:17" ht="15" customHeight="1">
      <c r="A68" s="252"/>
      <c r="B68" s="253"/>
      <c r="C68" s="253"/>
      <c r="D68" s="140" t="s">
        <v>399</v>
      </c>
      <c r="E68" s="135" t="s">
        <v>432</v>
      </c>
      <c r="F68" s="137"/>
      <c r="G68" s="346">
        <v>14667</v>
      </c>
      <c r="H68" s="304">
        <v>15614</v>
      </c>
      <c r="I68" s="307">
        <f t="shared" si="9"/>
        <v>-6.0650698091456401E-2</v>
      </c>
      <c r="J68" s="366" t="s">
        <v>52</v>
      </c>
      <c r="K68" s="283">
        <v>1</v>
      </c>
      <c r="L68" s="285" t="str">
        <f>IF(G68='（1）エ_月別観光地点別'!S68,"OK","NG")</f>
        <v>OK</v>
      </c>
      <c r="M68" s="285"/>
      <c r="N68" s="254"/>
      <c r="O68" s="254"/>
      <c r="P68" s="254"/>
      <c r="Q68" s="254"/>
    </row>
    <row r="69" spans="1:17" ht="15" customHeight="1">
      <c r="A69" s="252"/>
      <c r="B69" s="253"/>
      <c r="C69" s="253"/>
      <c r="D69" s="140" t="s">
        <v>433</v>
      </c>
      <c r="E69" s="135" t="s">
        <v>434</v>
      </c>
      <c r="F69" s="137"/>
      <c r="G69" s="346">
        <v>34452</v>
      </c>
      <c r="H69" s="304">
        <v>35615</v>
      </c>
      <c r="I69" s="307">
        <f t="shared" si="9"/>
        <v>-3.2654780289203988E-2</v>
      </c>
      <c r="J69" s="366" t="s">
        <v>66</v>
      </c>
      <c r="K69" s="283">
        <v>1</v>
      </c>
      <c r="L69" s="285" t="str">
        <f>IF(G69='（1）エ_月別観光地点別'!S69,"OK","NG")</f>
        <v>OK</v>
      </c>
      <c r="M69" s="285"/>
    </row>
    <row r="70" spans="1:17" ht="15" customHeight="1">
      <c r="A70" s="252"/>
      <c r="B70" s="253"/>
      <c r="C70" s="253"/>
      <c r="D70" s="140" t="s">
        <v>435</v>
      </c>
      <c r="E70" s="135" t="s">
        <v>436</v>
      </c>
      <c r="F70" s="137"/>
      <c r="G70" s="346">
        <v>22231</v>
      </c>
      <c r="H70" s="304">
        <v>16446</v>
      </c>
      <c r="I70" s="307">
        <f t="shared" si="9"/>
        <v>0.35175726620454828</v>
      </c>
      <c r="J70" s="366" t="s">
        <v>47</v>
      </c>
      <c r="K70" s="283">
        <v>1</v>
      </c>
      <c r="L70" s="285" t="str">
        <f>IF(G70='（1）エ_月別観光地点別'!S70,"OK","NG")</f>
        <v>OK</v>
      </c>
      <c r="M70" s="285"/>
    </row>
    <row r="71" spans="1:17" ht="15" customHeight="1">
      <c r="A71" s="252"/>
      <c r="B71" s="253"/>
      <c r="C71" s="253"/>
      <c r="D71" s="140" t="s">
        <v>437</v>
      </c>
      <c r="E71" s="135" t="s">
        <v>438</v>
      </c>
      <c r="F71" s="137"/>
      <c r="G71" s="346">
        <v>235654</v>
      </c>
      <c r="H71" s="304">
        <f>SUM(H72:H73)</f>
        <v>224172</v>
      </c>
      <c r="I71" s="307">
        <f t="shared" si="9"/>
        <v>5.1219599236300706E-2</v>
      </c>
      <c r="J71" s="366"/>
      <c r="L71" s="285" t="str">
        <f>IF(G71='（1）エ_月別観光地点別'!S71,"OK","NG")</f>
        <v>OK</v>
      </c>
      <c r="M71" s="285"/>
    </row>
    <row r="72" spans="1:17" ht="15" customHeight="1">
      <c r="A72" s="252"/>
      <c r="B72" s="253"/>
      <c r="C72" s="253"/>
      <c r="D72" s="140" t="s">
        <v>399</v>
      </c>
      <c r="E72" s="135" t="s">
        <v>439</v>
      </c>
      <c r="F72" s="137"/>
      <c r="G72" s="346">
        <v>234690</v>
      </c>
      <c r="H72" s="304">
        <v>223185</v>
      </c>
      <c r="I72" s="307">
        <f t="shared" si="9"/>
        <v>5.1549163250218522E-2</v>
      </c>
      <c r="J72" s="366" t="s">
        <v>55</v>
      </c>
      <c r="K72" s="283">
        <v>1</v>
      </c>
      <c r="L72" s="285" t="str">
        <f>IF(G72='（1）エ_月別観光地点別'!S72,"OK","NG")</f>
        <v>OK</v>
      </c>
      <c r="M72" s="285"/>
    </row>
    <row r="73" spans="1:17" ht="15" customHeight="1">
      <c r="A73" s="252"/>
      <c r="B73" s="253"/>
      <c r="C73" s="253"/>
      <c r="D73" s="140" t="s">
        <v>399</v>
      </c>
      <c r="E73" s="135" t="s">
        <v>400</v>
      </c>
      <c r="F73" s="348"/>
      <c r="G73" s="346">
        <v>964</v>
      </c>
      <c r="H73" s="304">
        <v>987</v>
      </c>
      <c r="I73" s="307">
        <f t="shared" si="9"/>
        <v>-2.3302938196555267E-2</v>
      </c>
      <c r="J73" s="366" t="s">
        <v>64</v>
      </c>
      <c r="K73" s="283">
        <v>1</v>
      </c>
      <c r="L73" s="285" t="str">
        <f>IF(G73='（1）エ_月別観光地点別'!S73,"OK","NG")</f>
        <v>OK</v>
      </c>
      <c r="M73" s="285"/>
    </row>
    <row r="74" spans="1:17" ht="15" customHeight="1">
      <c r="A74" s="252"/>
      <c r="B74" s="253"/>
      <c r="C74" s="253"/>
      <c r="D74" s="140" t="s">
        <v>440</v>
      </c>
      <c r="E74" s="135" t="s">
        <v>441</v>
      </c>
      <c r="F74" s="348"/>
      <c r="G74" s="346">
        <v>6935</v>
      </c>
      <c r="H74" s="304">
        <v>7012</v>
      </c>
      <c r="I74" s="307">
        <f t="shared" si="9"/>
        <v>-1.0981175128351395E-2</v>
      </c>
      <c r="J74" s="366" t="s">
        <v>47</v>
      </c>
      <c r="K74" s="283">
        <v>1</v>
      </c>
      <c r="L74" s="285" t="str">
        <f>IF(G74='（1）エ_月別観光地点別'!S74,"OK","NG")</f>
        <v>OK</v>
      </c>
      <c r="M74" s="285"/>
    </row>
    <row r="75" spans="1:17" ht="15" customHeight="1">
      <c r="A75" s="252"/>
      <c r="B75" s="253"/>
      <c r="C75" s="253"/>
      <c r="D75" s="140" t="s">
        <v>442</v>
      </c>
      <c r="E75" s="135" t="s">
        <v>443</v>
      </c>
      <c r="F75" s="348"/>
      <c r="G75" s="346">
        <v>10900</v>
      </c>
      <c r="H75" s="304">
        <v>15750</v>
      </c>
      <c r="I75" s="307">
        <f t="shared" si="9"/>
        <v>-0.30793650793650795</v>
      </c>
      <c r="J75" s="366" t="s">
        <v>71</v>
      </c>
      <c r="K75" s="283">
        <v>1</v>
      </c>
      <c r="L75" s="285" t="str">
        <f>IF(G75='（1）エ_月別観光地点別'!S75,"OK","NG")</f>
        <v>OK</v>
      </c>
      <c r="M75" s="285"/>
    </row>
    <row r="76" spans="1:17" ht="15" customHeight="1">
      <c r="A76" s="252"/>
      <c r="B76" s="253"/>
      <c r="C76" s="253"/>
      <c r="D76" s="140" t="s">
        <v>444</v>
      </c>
      <c r="E76" s="135" t="s">
        <v>445</v>
      </c>
      <c r="F76" s="348"/>
      <c r="G76" s="346">
        <v>6481</v>
      </c>
      <c r="H76" s="304">
        <v>6026</v>
      </c>
      <c r="I76" s="307">
        <f t="shared" si="9"/>
        <v>7.5506140059741211E-2</v>
      </c>
      <c r="J76" s="366" t="s">
        <v>72</v>
      </c>
      <c r="K76" s="283">
        <v>1</v>
      </c>
      <c r="L76" s="285" t="str">
        <f>IF(G76='（1）エ_月別観光地点別'!S76,"OK","NG")</f>
        <v>OK</v>
      </c>
      <c r="M76" s="285"/>
    </row>
    <row r="77" spans="1:17" ht="15" customHeight="1">
      <c r="A77" s="252"/>
      <c r="B77" s="253"/>
      <c r="C77" s="253"/>
      <c r="D77" s="140" t="s">
        <v>446</v>
      </c>
      <c r="E77" s="135" t="s">
        <v>447</v>
      </c>
      <c r="F77" s="348"/>
      <c r="G77" s="346">
        <v>239635</v>
      </c>
      <c r="H77" s="304">
        <v>239948</v>
      </c>
      <c r="I77" s="307">
        <f t="shared" si="9"/>
        <v>-1.3044492973477428E-3</v>
      </c>
      <c r="J77" s="366" t="s">
        <v>73</v>
      </c>
      <c r="K77" s="283">
        <v>1</v>
      </c>
      <c r="L77" s="285" t="str">
        <f>IF(G77='（1）エ_月別観光地点別'!S77,"OK","NG")</f>
        <v>OK</v>
      </c>
      <c r="M77" s="285"/>
    </row>
    <row r="78" spans="1:17" ht="15" customHeight="1">
      <c r="A78" s="252"/>
      <c r="B78" s="253"/>
      <c r="C78" s="253"/>
      <c r="D78" s="140" t="s">
        <v>448</v>
      </c>
      <c r="E78" s="135" t="s">
        <v>449</v>
      </c>
      <c r="F78" s="348"/>
      <c r="G78" s="346">
        <v>176390</v>
      </c>
      <c r="H78" s="304">
        <v>168300</v>
      </c>
      <c r="I78" s="307">
        <f t="shared" si="9"/>
        <v>4.8068924539512725E-2</v>
      </c>
      <c r="J78" s="366" t="s">
        <v>57</v>
      </c>
      <c r="K78" s="283">
        <v>1</v>
      </c>
      <c r="L78" s="285" t="str">
        <f>IF(G78='（1）エ_月別観光地点別'!S78,"OK","NG")</f>
        <v>OK</v>
      </c>
      <c r="M78" s="285"/>
    </row>
    <row r="79" spans="1:17" ht="15" customHeight="1">
      <c r="A79" s="252"/>
      <c r="B79" s="253"/>
      <c r="C79" s="253"/>
      <c r="D79" s="140" t="s">
        <v>450</v>
      </c>
      <c r="E79" s="135" t="s">
        <v>451</v>
      </c>
      <c r="F79" s="348"/>
      <c r="G79" s="346">
        <v>74763</v>
      </c>
      <c r="H79" s="304">
        <v>80349</v>
      </c>
      <c r="I79" s="307">
        <f t="shared" si="9"/>
        <v>-6.9521711533435337E-2</v>
      </c>
      <c r="J79" s="366" t="s">
        <v>49</v>
      </c>
      <c r="K79" s="283">
        <v>1</v>
      </c>
      <c r="L79" s="285" t="str">
        <f>IF(G79='（1）エ_月別観光地点別'!S79,"OK","NG")</f>
        <v>OK</v>
      </c>
      <c r="M79" s="285"/>
    </row>
    <row r="80" spans="1:17" ht="15" customHeight="1">
      <c r="A80" s="252"/>
      <c r="B80" s="253"/>
      <c r="C80" s="253"/>
      <c r="D80" s="140" t="s">
        <v>452</v>
      </c>
      <c r="E80" s="135" t="s">
        <v>453</v>
      </c>
      <c r="F80" s="348"/>
      <c r="G80" s="346">
        <v>4343</v>
      </c>
      <c r="H80" s="306">
        <f>7696+329</f>
        <v>8025</v>
      </c>
      <c r="I80" s="307">
        <f t="shared" si="9"/>
        <v>-0.45881619937694706</v>
      </c>
      <c r="J80" s="366" t="s">
        <v>59</v>
      </c>
      <c r="K80" s="283">
        <v>1</v>
      </c>
      <c r="L80" s="285" t="str">
        <f>IF(G80='（1）エ_月別観光地点別'!S80,"OK","NG")</f>
        <v>OK</v>
      </c>
      <c r="M80" s="285"/>
    </row>
    <row r="81" spans="1:17" ht="15" customHeight="1">
      <c r="A81" s="252"/>
      <c r="B81" s="253"/>
      <c r="C81" s="253"/>
      <c r="D81" s="140" t="s">
        <v>455</v>
      </c>
      <c r="E81" s="135" t="s">
        <v>456</v>
      </c>
      <c r="F81" s="348"/>
      <c r="G81" s="346">
        <v>1255683</v>
      </c>
      <c r="H81" s="304">
        <v>1163968</v>
      </c>
      <c r="I81" s="307">
        <f t="shared" si="9"/>
        <v>7.8795121515368161E-2</v>
      </c>
      <c r="J81" s="366"/>
      <c r="L81" s="285" t="str">
        <f>IF(G81='（1）エ_月別観光地点別'!S81,"OK","NG")</f>
        <v>OK</v>
      </c>
      <c r="M81" s="285"/>
    </row>
    <row r="82" spans="1:17" ht="15" customHeight="1">
      <c r="A82" s="252"/>
      <c r="B82" s="253"/>
      <c r="C82" s="253"/>
      <c r="D82" s="140" t="s">
        <v>399</v>
      </c>
      <c r="E82" s="135" t="s">
        <v>457</v>
      </c>
      <c r="F82" s="348"/>
      <c r="G82" s="346">
        <v>162000</v>
      </c>
      <c r="H82" s="304">
        <v>150000</v>
      </c>
      <c r="I82" s="307">
        <f t="shared" si="9"/>
        <v>8.0000000000000071E-2</v>
      </c>
      <c r="J82" s="366" t="s">
        <v>67</v>
      </c>
      <c r="K82" s="283">
        <v>1</v>
      </c>
      <c r="L82" s="285" t="str">
        <f>IF(G82='（1）エ_月別観光地点別'!S82,"OK","NG")</f>
        <v>OK</v>
      </c>
      <c r="M82" s="285"/>
    </row>
    <row r="83" spans="1:17" ht="15" customHeight="1">
      <c r="A83" s="252"/>
      <c r="B83" s="253"/>
      <c r="C83" s="253"/>
      <c r="D83" s="140" t="s">
        <v>399</v>
      </c>
      <c r="E83" s="135" t="s">
        <v>458</v>
      </c>
      <c r="F83" s="137"/>
      <c r="G83" s="346">
        <v>145000</v>
      </c>
      <c r="H83" s="304">
        <v>145000</v>
      </c>
      <c r="I83" s="307">
        <f t="shared" si="9"/>
        <v>0</v>
      </c>
      <c r="J83" s="366" t="s">
        <v>67</v>
      </c>
      <c r="K83" s="283">
        <v>1</v>
      </c>
      <c r="L83" s="285" t="str">
        <f>IF(G83='（1）エ_月別観光地点別'!S83,"OK","NG")</f>
        <v>OK</v>
      </c>
      <c r="M83" s="285"/>
    </row>
    <row r="84" spans="1:17" ht="15" customHeight="1">
      <c r="A84" s="252"/>
      <c r="B84" s="253"/>
      <c r="C84" s="253"/>
      <c r="D84" s="140" t="s">
        <v>399</v>
      </c>
      <c r="E84" s="135" t="s">
        <v>459</v>
      </c>
      <c r="F84" s="137"/>
      <c r="G84" s="346">
        <v>9402</v>
      </c>
      <c r="H84" s="306">
        <v>9468</v>
      </c>
      <c r="I84" s="307">
        <f t="shared" si="9"/>
        <v>-6.9708491761724112E-3</v>
      </c>
      <c r="J84" s="366" t="s">
        <v>67</v>
      </c>
      <c r="K84" s="283">
        <v>1</v>
      </c>
      <c r="L84" s="285" t="str">
        <f>IF(G84='（1）エ_月別観光地点別'!S84,"OK","NG")</f>
        <v>OK</v>
      </c>
      <c r="M84" s="285"/>
    </row>
    <row r="85" spans="1:17" ht="15" customHeight="1">
      <c r="A85" s="252"/>
      <c r="B85" s="253"/>
      <c r="C85" s="253"/>
      <c r="D85" s="140" t="s">
        <v>399</v>
      </c>
      <c r="E85" s="133" t="s">
        <v>460</v>
      </c>
      <c r="F85" s="134"/>
      <c r="G85" s="345">
        <v>690000</v>
      </c>
      <c r="H85" s="244">
        <v>680000</v>
      </c>
      <c r="I85" s="292">
        <f t="shared" ref="I85:I88" si="10">IFERROR(G85/H85-1,"－")</f>
        <v>1.4705882352941124E-2</v>
      </c>
      <c r="J85" s="367" t="s">
        <v>69</v>
      </c>
      <c r="K85" s="283">
        <v>1</v>
      </c>
      <c r="L85" s="285" t="str">
        <f>IF(G85='（1）エ_月別観光地点別'!S85,"OK","NG")</f>
        <v>OK</v>
      </c>
      <c r="M85" s="285"/>
    </row>
    <row r="86" spans="1:17" ht="15" customHeight="1">
      <c r="A86" s="252"/>
      <c r="B86" s="253"/>
      <c r="C86" s="253"/>
      <c r="D86" s="140" t="s">
        <v>399</v>
      </c>
      <c r="E86" s="133" t="s">
        <v>461</v>
      </c>
      <c r="F86" s="134"/>
      <c r="G86" s="345">
        <v>83000</v>
      </c>
      <c r="H86" s="244">
        <v>89500</v>
      </c>
      <c r="I86" s="292">
        <f t="shared" si="10"/>
        <v>-7.2625698324022325E-2</v>
      </c>
      <c r="J86" s="367" t="s">
        <v>67</v>
      </c>
      <c r="K86" s="283">
        <v>1</v>
      </c>
      <c r="L86" s="285" t="str">
        <f>IF(G86='（1）エ_月別観光地点別'!S86,"OK","NG")</f>
        <v>OK</v>
      </c>
      <c r="M86" s="285"/>
    </row>
    <row r="87" spans="1:17" ht="15" customHeight="1">
      <c r="A87" s="252"/>
      <c r="B87" s="253"/>
      <c r="C87" s="253"/>
      <c r="D87" s="140" t="s">
        <v>399</v>
      </c>
      <c r="E87" s="133" t="s">
        <v>462</v>
      </c>
      <c r="F87" s="134"/>
      <c r="G87" s="345">
        <v>70000</v>
      </c>
      <c r="H87" s="244">
        <v>70000</v>
      </c>
      <c r="I87" s="292">
        <f t="shared" si="10"/>
        <v>0</v>
      </c>
      <c r="J87" s="367" t="s">
        <v>70</v>
      </c>
      <c r="K87" s="283">
        <v>1</v>
      </c>
      <c r="L87" s="285" t="str">
        <f>IF(G87='（1）エ_月別観光地点別'!S87,"OK","NG")</f>
        <v>OK</v>
      </c>
      <c r="M87" s="285"/>
    </row>
    <row r="88" spans="1:17" s="260" customFormat="1" ht="15" customHeight="1">
      <c r="A88" s="252"/>
      <c r="B88" s="253"/>
      <c r="C88" s="253"/>
      <c r="D88" s="400" t="s">
        <v>399</v>
      </c>
      <c r="E88" s="401" t="s">
        <v>463</v>
      </c>
      <c r="F88" s="402"/>
      <c r="G88" s="403">
        <v>96281</v>
      </c>
      <c r="H88" s="404">
        <v>20000</v>
      </c>
      <c r="I88" s="405">
        <f t="shared" si="10"/>
        <v>3.8140499999999999</v>
      </c>
      <c r="J88" s="406" t="s">
        <v>74</v>
      </c>
      <c r="K88" s="283">
        <v>1</v>
      </c>
      <c r="L88" s="285" t="str">
        <f>IF(G88='（1）エ_月別観光地点別'!S88,"OK","NG")</f>
        <v>OK</v>
      </c>
      <c r="M88" s="285"/>
      <c r="N88" s="283"/>
      <c r="O88" s="285"/>
      <c r="P88" s="286"/>
      <c r="Q88" s="286"/>
    </row>
    <row r="89" spans="1:17" s="260" customFormat="1" ht="15" customHeight="1">
      <c r="A89" s="350"/>
      <c r="B89" s="351"/>
      <c r="C89" s="351"/>
      <c r="D89" s="376"/>
      <c r="E89" s="377" t="s">
        <v>225</v>
      </c>
      <c r="F89" s="378"/>
      <c r="G89" s="379">
        <f>SUMIFS(G6:G88,$K$6:$K$88,1)</f>
        <v>9509197</v>
      </c>
      <c r="H89" s="380">
        <f>SUMIFS(H6:H88,$K$6:$K$88,1)</f>
        <v>8734817</v>
      </c>
      <c r="I89" s="381">
        <f t="shared" si="9"/>
        <v>8.8654404551348875E-2</v>
      </c>
      <c r="J89" s="382"/>
      <c r="K89" s="283">
        <v>2</v>
      </c>
      <c r="L89" s="285" t="str">
        <f>IF(G89='（1）エ_月別観光地点別'!S89,"OK","NG")</f>
        <v>OK</v>
      </c>
      <c r="M89" s="285"/>
      <c r="N89" s="283"/>
      <c r="O89" s="285"/>
      <c r="P89" s="286"/>
      <c r="Q89" s="286"/>
    </row>
    <row r="90" spans="1:17" s="260" customFormat="1" ht="15" customHeight="1">
      <c r="A90" s="252"/>
      <c r="B90" s="268" t="s">
        <v>5</v>
      </c>
      <c r="C90" s="269"/>
      <c r="D90" s="140" t="s">
        <v>309</v>
      </c>
      <c r="E90" s="135" t="s">
        <v>464</v>
      </c>
      <c r="F90" s="136"/>
      <c r="G90" s="356">
        <v>550075</v>
      </c>
      <c r="H90" s="302">
        <v>546583</v>
      </c>
      <c r="I90" s="307">
        <f>IFERROR(G90/H90-1,"－")</f>
        <v>6.3887826734456699E-3</v>
      </c>
      <c r="J90" s="368" t="s">
        <v>53</v>
      </c>
      <c r="K90" s="283">
        <v>1</v>
      </c>
      <c r="L90" s="285" t="str">
        <f>IF(G90='（1）エ_月別観光地点別'!S90,"OK","NG")</f>
        <v>OK</v>
      </c>
      <c r="M90" s="285"/>
      <c r="N90" s="283"/>
      <c r="O90" s="285"/>
      <c r="P90" s="286"/>
      <c r="Q90" s="286"/>
    </row>
    <row r="91" spans="1:17" s="260" customFormat="1" ht="15" customHeight="1">
      <c r="A91" s="267"/>
      <c r="B91" s="270"/>
      <c r="C91" s="270"/>
      <c r="D91" s="139" t="s">
        <v>311</v>
      </c>
      <c r="E91" s="133" t="s">
        <v>465</v>
      </c>
      <c r="F91" s="134"/>
      <c r="G91" s="345">
        <v>9391</v>
      </c>
      <c r="H91" s="244">
        <v>9012</v>
      </c>
      <c r="I91" s="292">
        <f t="shared" ref="I91:I111" si="11">IFERROR(G91/H91-1,"－")</f>
        <v>4.2055037727474431E-2</v>
      </c>
      <c r="J91" s="365" t="s">
        <v>47</v>
      </c>
      <c r="K91" s="283">
        <v>1</v>
      </c>
      <c r="L91" s="285" t="str">
        <f>IF(G91='（1）エ_月別観光地点別'!S91,"OK","NG")</f>
        <v>OK</v>
      </c>
      <c r="M91" s="285"/>
      <c r="N91" s="283"/>
      <c r="O91" s="285"/>
      <c r="P91" s="286"/>
      <c r="Q91" s="286"/>
    </row>
    <row r="92" spans="1:17" s="260" customFormat="1" ht="15" customHeight="1">
      <c r="A92" s="267"/>
      <c r="B92" s="270"/>
      <c r="C92" s="270"/>
      <c r="D92" s="139" t="s">
        <v>313</v>
      </c>
      <c r="E92" s="133" t="s">
        <v>466</v>
      </c>
      <c r="F92" s="134"/>
      <c r="G92" s="345">
        <v>103200</v>
      </c>
      <c r="H92" s="244">
        <v>101500</v>
      </c>
      <c r="I92" s="292">
        <f t="shared" si="11"/>
        <v>1.6748768472906406E-2</v>
      </c>
      <c r="J92" s="365" t="s">
        <v>57</v>
      </c>
      <c r="K92" s="283">
        <v>1</v>
      </c>
      <c r="L92" s="285" t="str">
        <f>IF(G92='（1）エ_月別観光地点別'!S92,"OK","NG")</f>
        <v>OK</v>
      </c>
      <c r="M92" s="285"/>
      <c r="N92" s="283"/>
      <c r="O92" s="285"/>
      <c r="P92" s="286"/>
      <c r="Q92" s="286"/>
    </row>
    <row r="93" spans="1:17" s="260" customFormat="1" ht="15" customHeight="1">
      <c r="A93" s="267"/>
      <c r="B93" s="270"/>
      <c r="C93" s="270"/>
      <c r="D93" s="139" t="s">
        <v>315</v>
      </c>
      <c r="E93" s="133" t="s">
        <v>467</v>
      </c>
      <c r="F93" s="134"/>
      <c r="G93" s="345">
        <v>92483</v>
      </c>
      <c r="H93" s="244">
        <v>96254</v>
      </c>
      <c r="I93" s="292">
        <f t="shared" si="11"/>
        <v>-3.9177592619527468E-2</v>
      </c>
      <c r="J93" s="365" t="s">
        <v>48</v>
      </c>
      <c r="K93" s="283">
        <v>1</v>
      </c>
      <c r="L93" s="285" t="str">
        <f>IF(G93='（1）エ_月別観光地点別'!S93,"OK","NG")</f>
        <v>OK</v>
      </c>
      <c r="M93" s="285"/>
      <c r="N93" s="283"/>
      <c r="O93" s="285"/>
      <c r="P93" s="286"/>
      <c r="Q93" s="286"/>
    </row>
    <row r="94" spans="1:17" ht="15" customHeight="1">
      <c r="A94" s="267"/>
      <c r="B94" s="270"/>
      <c r="C94" s="270"/>
      <c r="D94" s="140" t="s">
        <v>317</v>
      </c>
      <c r="E94" s="135" t="s">
        <v>468</v>
      </c>
      <c r="F94" s="136"/>
      <c r="G94" s="356">
        <v>73607</v>
      </c>
      <c r="H94" s="302">
        <v>79418</v>
      </c>
      <c r="I94" s="307">
        <f t="shared" si="11"/>
        <v>-7.316981037044501E-2</v>
      </c>
      <c r="J94" s="368" t="s">
        <v>48</v>
      </c>
      <c r="K94" s="283">
        <v>1</v>
      </c>
      <c r="L94" s="285" t="str">
        <f>IF(G94='（1）エ_月別観光地点別'!S94,"OK","NG")</f>
        <v>OK</v>
      </c>
      <c r="M94" s="285"/>
    </row>
    <row r="95" spans="1:17" s="260" customFormat="1" ht="15.75" customHeight="1">
      <c r="A95" s="267"/>
      <c r="B95" s="270"/>
      <c r="C95" s="270"/>
      <c r="D95" s="139" t="s">
        <v>319</v>
      </c>
      <c r="E95" s="133" t="s">
        <v>469</v>
      </c>
      <c r="F95" s="134"/>
      <c r="G95" s="345">
        <v>56173</v>
      </c>
      <c r="H95" s="244">
        <v>24042</v>
      </c>
      <c r="I95" s="292">
        <f t="shared" si="11"/>
        <v>1.3364528741369273</v>
      </c>
      <c r="J95" s="365" t="s">
        <v>47</v>
      </c>
      <c r="K95" s="283">
        <v>1</v>
      </c>
      <c r="L95" s="285" t="str">
        <f>IF(G95='（1）エ_月別観光地点別'!S95,"OK","NG")</f>
        <v>OK</v>
      </c>
      <c r="M95" s="285"/>
      <c r="N95" s="283"/>
      <c r="O95" s="285"/>
      <c r="P95" s="286"/>
      <c r="Q95" s="286"/>
    </row>
    <row r="96" spans="1:17" s="260" customFormat="1" ht="15" customHeight="1">
      <c r="A96" s="267"/>
      <c r="B96" s="270"/>
      <c r="C96" s="270"/>
      <c r="D96" s="139" t="s">
        <v>321</v>
      </c>
      <c r="E96" s="133" t="s">
        <v>470</v>
      </c>
      <c r="F96" s="134"/>
      <c r="G96" s="345">
        <v>35885</v>
      </c>
      <c r="H96" s="244">
        <v>35035</v>
      </c>
      <c r="I96" s="292">
        <f t="shared" si="11"/>
        <v>2.4261452832881503E-2</v>
      </c>
      <c r="J96" s="365" t="s">
        <v>47</v>
      </c>
      <c r="K96" s="283">
        <v>1</v>
      </c>
      <c r="L96" s="285" t="str">
        <f>IF(G96='（1）エ_月別観光地点別'!S96,"OK","NG")</f>
        <v>OK</v>
      </c>
      <c r="M96" s="285"/>
      <c r="N96" s="283"/>
      <c r="O96" s="285"/>
      <c r="P96" s="286"/>
      <c r="Q96" s="286"/>
    </row>
    <row r="97" spans="1:17" s="260" customFormat="1" ht="15" customHeight="1">
      <c r="A97" s="267"/>
      <c r="B97" s="270"/>
      <c r="C97" s="270"/>
      <c r="D97" s="139" t="s">
        <v>323</v>
      </c>
      <c r="E97" s="133" t="s">
        <v>471</v>
      </c>
      <c r="F97" s="134"/>
      <c r="G97" s="345">
        <v>32180</v>
      </c>
      <c r="H97" s="244">
        <v>24629</v>
      </c>
      <c r="I97" s="292">
        <f t="shared" si="11"/>
        <v>0.30658979252101171</v>
      </c>
      <c r="J97" s="365" t="s">
        <v>47</v>
      </c>
      <c r="K97" s="283">
        <v>1</v>
      </c>
      <c r="L97" s="285" t="str">
        <f>IF(G97='（1）エ_月別観光地点別'!S97,"OK","NG")</f>
        <v>OK</v>
      </c>
      <c r="M97" s="285"/>
      <c r="N97" s="283"/>
      <c r="O97" s="285"/>
      <c r="P97" s="286"/>
      <c r="Q97" s="286"/>
    </row>
    <row r="98" spans="1:17" s="260" customFormat="1" ht="15" customHeight="1">
      <c r="A98" s="267"/>
      <c r="B98" s="270"/>
      <c r="C98" s="270"/>
      <c r="D98" s="139" t="s">
        <v>325</v>
      </c>
      <c r="E98" s="133" t="s">
        <v>472</v>
      </c>
      <c r="F98" s="134"/>
      <c r="G98" s="345">
        <v>11339</v>
      </c>
      <c r="H98" s="244">
        <v>12785</v>
      </c>
      <c r="I98" s="292">
        <f t="shared" si="11"/>
        <v>-0.11310129057489249</v>
      </c>
      <c r="J98" s="365" t="s">
        <v>48</v>
      </c>
      <c r="K98" s="283">
        <v>1</v>
      </c>
      <c r="L98" s="285" t="str">
        <f>IF(G98='（1）エ_月別観光地点別'!S98,"OK","NG")</f>
        <v>OK</v>
      </c>
      <c r="M98" s="285"/>
      <c r="N98" s="283"/>
      <c r="O98" s="285"/>
      <c r="P98" s="286"/>
      <c r="Q98" s="286"/>
    </row>
    <row r="99" spans="1:17" s="260" customFormat="1" ht="15" customHeight="1">
      <c r="A99" s="267"/>
      <c r="B99" s="270"/>
      <c r="C99" s="270"/>
      <c r="D99" s="139" t="s">
        <v>327</v>
      </c>
      <c r="E99" s="133" t="s">
        <v>473</v>
      </c>
      <c r="F99" s="134"/>
      <c r="G99" s="345">
        <v>6336</v>
      </c>
      <c r="H99" s="244">
        <v>7783</v>
      </c>
      <c r="I99" s="292">
        <f t="shared" si="11"/>
        <v>-0.18591802646794298</v>
      </c>
      <c r="J99" s="365" t="s">
        <v>64</v>
      </c>
      <c r="K99" s="283">
        <v>1</v>
      </c>
      <c r="L99" s="285" t="str">
        <f>IF(G99='（1）エ_月別観光地点別'!S99,"OK","NG")</f>
        <v>OK</v>
      </c>
      <c r="M99" s="285"/>
      <c r="N99" s="283"/>
      <c r="O99" s="285"/>
      <c r="P99" s="286"/>
      <c r="Q99" s="286"/>
    </row>
    <row r="100" spans="1:17" s="260" customFormat="1" ht="15" customHeight="1">
      <c r="A100" s="434"/>
      <c r="B100" s="416"/>
      <c r="C100" s="416"/>
      <c r="D100" s="394" t="s">
        <v>329</v>
      </c>
      <c r="E100" s="395" t="s">
        <v>474</v>
      </c>
      <c r="F100" s="417"/>
      <c r="G100" s="396">
        <v>19639</v>
      </c>
      <c r="H100" s="397">
        <v>15354</v>
      </c>
      <c r="I100" s="398">
        <f t="shared" si="11"/>
        <v>0.27908036993617302</v>
      </c>
      <c r="J100" s="399" t="s">
        <v>48</v>
      </c>
      <c r="K100" s="283">
        <v>1</v>
      </c>
      <c r="L100" s="285" t="str">
        <f>IF(G100='（1）エ_月別観光地点別'!S100,"OK","NG")</f>
        <v>OK</v>
      </c>
      <c r="M100" s="285"/>
      <c r="N100" s="283"/>
      <c r="O100" s="285"/>
      <c r="P100" s="286"/>
      <c r="Q100" s="286"/>
    </row>
    <row r="101" spans="1:17" s="260" customFormat="1" ht="15" customHeight="1">
      <c r="A101" s="267"/>
      <c r="B101" s="270"/>
      <c r="C101" s="270"/>
      <c r="D101" s="140" t="s">
        <v>331</v>
      </c>
      <c r="E101" s="135" t="s">
        <v>475</v>
      </c>
      <c r="F101" s="136"/>
      <c r="G101" s="356">
        <v>0</v>
      </c>
      <c r="H101" s="302">
        <v>0</v>
      </c>
      <c r="I101" s="307" t="str">
        <f t="shared" si="11"/>
        <v>－</v>
      </c>
      <c r="J101" s="368" t="s">
        <v>47</v>
      </c>
      <c r="K101" s="283">
        <v>1</v>
      </c>
      <c r="L101" s="285" t="str">
        <f>IF(G101='（1）エ_月別観光地点別'!S101,"OK","NG")</f>
        <v>OK</v>
      </c>
      <c r="M101" s="285"/>
      <c r="N101" s="283"/>
      <c r="O101" s="285"/>
      <c r="P101" s="286"/>
      <c r="Q101" s="286"/>
    </row>
    <row r="102" spans="1:17" s="260" customFormat="1" ht="15" customHeight="1">
      <c r="A102" s="267"/>
      <c r="B102" s="270"/>
      <c r="C102" s="270"/>
      <c r="D102" s="139" t="s">
        <v>333</v>
      </c>
      <c r="E102" s="133" t="s">
        <v>476</v>
      </c>
      <c r="F102" s="134"/>
      <c r="G102" s="345">
        <v>8700</v>
      </c>
      <c r="H102" s="244">
        <v>7000</v>
      </c>
      <c r="I102" s="292">
        <f t="shared" si="11"/>
        <v>0.24285714285714288</v>
      </c>
      <c r="J102" s="365" t="s">
        <v>74</v>
      </c>
      <c r="K102" s="283">
        <v>1</v>
      </c>
      <c r="L102" s="285" t="str">
        <f>IF(G102='（1）エ_月別観光地点別'!S102,"OK","NG")</f>
        <v>OK</v>
      </c>
      <c r="M102" s="285"/>
      <c r="N102" s="283"/>
      <c r="O102" s="285"/>
      <c r="P102" s="286"/>
      <c r="Q102" s="286"/>
    </row>
    <row r="103" spans="1:17" s="260" customFormat="1" ht="15" customHeight="1">
      <c r="A103" s="267"/>
      <c r="B103" s="270"/>
      <c r="C103" s="270"/>
      <c r="D103" s="139" t="s">
        <v>335</v>
      </c>
      <c r="E103" s="133" t="s">
        <v>477</v>
      </c>
      <c r="F103" s="134"/>
      <c r="G103" s="345">
        <v>1366</v>
      </c>
      <c r="H103" s="244">
        <v>220</v>
      </c>
      <c r="I103" s="292">
        <f t="shared" si="11"/>
        <v>5.209090909090909</v>
      </c>
      <c r="J103" s="365"/>
      <c r="K103" s="283"/>
      <c r="L103" s="285" t="str">
        <f>IF(G103='（1）エ_月別観光地点別'!S103,"OK","NG")</f>
        <v>OK</v>
      </c>
      <c r="M103" s="285"/>
      <c r="N103" s="283"/>
      <c r="O103" s="285"/>
      <c r="P103" s="286"/>
      <c r="Q103" s="286"/>
    </row>
    <row r="104" spans="1:17" s="260" customFormat="1" ht="15" customHeight="1">
      <c r="A104" s="267"/>
      <c r="B104" s="270"/>
      <c r="C104" s="270"/>
      <c r="D104" s="139" t="s">
        <v>399</v>
      </c>
      <c r="E104" s="133" t="s">
        <v>478</v>
      </c>
      <c r="F104" s="134"/>
      <c r="G104" s="345">
        <v>36</v>
      </c>
      <c r="H104" s="244">
        <v>0</v>
      </c>
      <c r="I104" s="292" t="str">
        <f t="shared" si="11"/>
        <v>－</v>
      </c>
      <c r="J104" s="365" t="s">
        <v>59</v>
      </c>
      <c r="K104" s="283">
        <v>1</v>
      </c>
      <c r="L104" s="285" t="str">
        <f>IF(G104='（1）エ_月別観光地点別'!S104,"OK","NG")</f>
        <v>OK</v>
      </c>
      <c r="M104" s="285"/>
      <c r="N104" s="283"/>
      <c r="O104" s="285"/>
      <c r="P104" s="286"/>
      <c r="Q104" s="286"/>
    </row>
    <row r="105" spans="1:17" s="260" customFormat="1" ht="15" customHeight="1">
      <c r="A105" s="267"/>
      <c r="B105" s="270"/>
      <c r="C105" s="270"/>
      <c r="D105" s="139" t="s">
        <v>399</v>
      </c>
      <c r="E105" s="133" t="s">
        <v>400</v>
      </c>
      <c r="F105" s="134"/>
      <c r="G105" s="345">
        <v>1330</v>
      </c>
      <c r="H105" s="244">
        <v>220</v>
      </c>
      <c r="I105" s="292">
        <f t="shared" si="11"/>
        <v>5.0454545454545459</v>
      </c>
      <c r="J105" s="365" t="s">
        <v>52</v>
      </c>
      <c r="K105" s="283">
        <v>1</v>
      </c>
      <c r="L105" s="285" t="str">
        <f>IF(G105='（1）エ_月別観光地点別'!S105,"OK","NG")</f>
        <v>OK</v>
      </c>
      <c r="M105" s="285"/>
      <c r="N105" s="283"/>
      <c r="O105" s="285"/>
      <c r="P105" s="286"/>
      <c r="Q105" s="286"/>
    </row>
    <row r="106" spans="1:17" s="260" customFormat="1" ht="15" customHeight="1">
      <c r="A106" s="267"/>
      <c r="B106" s="270"/>
      <c r="C106" s="270"/>
      <c r="D106" s="139" t="s">
        <v>337</v>
      </c>
      <c r="E106" s="133" t="s">
        <v>479</v>
      </c>
      <c r="F106" s="134"/>
      <c r="G106" s="345">
        <v>40000</v>
      </c>
      <c r="H106" s="244">
        <v>22000</v>
      </c>
      <c r="I106" s="292">
        <f t="shared" si="11"/>
        <v>0.81818181818181812</v>
      </c>
      <c r="J106" s="365" t="s">
        <v>67</v>
      </c>
      <c r="K106" s="283">
        <v>1</v>
      </c>
      <c r="L106" s="285" t="str">
        <f>IF(G106='（1）エ_月別観光地点別'!S106,"OK","NG")</f>
        <v>OK</v>
      </c>
      <c r="M106" s="285"/>
      <c r="N106" s="283"/>
      <c r="O106" s="285"/>
      <c r="P106" s="286"/>
      <c r="Q106" s="286"/>
    </row>
    <row r="107" spans="1:17" s="260" customFormat="1" ht="15" customHeight="1">
      <c r="A107" s="267"/>
      <c r="B107" s="270"/>
      <c r="C107" s="270"/>
      <c r="D107" s="139" t="s">
        <v>339</v>
      </c>
      <c r="E107" s="133" t="s">
        <v>480</v>
      </c>
      <c r="F107" s="134"/>
      <c r="G107" s="345">
        <v>11000</v>
      </c>
      <c r="H107" s="244">
        <v>18000</v>
      </c>
      <c r="I107" s="292">
        <f t="shared" si="11"/>
        <v>-0.38888888888888884</v>
      </c>
      <c r="J107" s="365" t="s">
        <v>67</v>
      </c>
      <c r="K107" s="283">
        <v>1</v>
      </c>
      <c r="L107" s="285" t="str">
        <f>IF(G107='（1）エ_月別観光地点別'!S107,"OK","NG")</f>
        <v>OK</v>
      </c>
      <c r="M107" s="285"/>
      <c r="N107" s="283"/>
      <c r="O107" s="285"/>
      <c r="P107" s="286"/>
      <c r="Q107" s="286"/>
    </row>
    <row r="108" spans="1:17" s="260" customFormat="1" ht="15" customHeight="1">
      <c r="A108" s="267"/>
      <c r="B108" s="270"/>
      <c r="C108" s="270"/>
      <c r="D108" s="139" t="s">
        <v>341</v>
      </c>
      <c r="E108" s="133" t="s">
        <v>481</v>
      </c>
      <c r="F108" s="134"/>
      <c r="G108" s="345">
        <v>9007</v>
      </c>
      <c r="H108" s="244">
        <v>5942</v>
      </c>
      <c r="I108" s="292">
        <f t="shared" si="11"/>
        <v>0.51581958936385064</v>
      </c>
      <c r="J108" s="365" t="s">
        <v>53</v>
      </c>
      <c r="K108" s="283">
        <v>1</v>
      </c>
      <c r="L108" s="285" t="str">
        <f>IF(G108='（1）エ_月別観光地点別'!S108,"OK","NG")</f>
        <v>OK</v>
      </c>
      <c r="M108" s="285"/>
      <c r="N108" s="283"/>
      <c r="O108" s="285"/>
      <c r="P108" s="286"/>
      <c r="Q108" s="286"/>
    </row>
    <row r="109" spans="1:17" s="260" customFormat="1" ht="15" customHeight="1">
      <c r="A109" s="267"/>
      <c r="B109" s="270"/>
      <c r="C109" s="270"/>
      <c r="D109" s="139" t="s">
        <v>343</v>
      </c>
      <c r="E109" s="133" t="s">
        <v>482</v>
      </c>
      <c r="F109" s="134"/>
      <c r="G109" s="345">
        <v>20270</v>
      </c>
      <c r="H109" s="244">
        <v>17012</v>
      </c>
      <c r="I109" s="292">
        <f t="shared" si="11"/>
        <v>0.19151187397131442</v>
      </c>
      <c r="J109" s="365" t="s">
        <v>71</v>
      </c>
      <c r="K109" s="283">
        <v>1</v>
      </c>
      <c r="L109" s="285" t="str">
        <f>IF(G109='（1）エ_月別観光地点別'!S109,"OK","NG")</f>
        <v>OK</v>
      </c>
      <c r="M109" s="285"/>
      <c r="N109" s="283"/>
      <c r="O109" s="285"/>
      <c r="P109" s="286"/>
      <c r="Q109" s="286"/>
    </row>
    <row r="110" spans="1:17" s="260" customFormat="1" ht="15" customHeight="1">
      <c r="A110" s="267"/>
      <c r="B110" s="270"/>
      <c r="C110" s="270"/>
      <c r="D110" s="139" t="s">
        <v>345</v>
      </c>
      <c r="E110" s="133" t="s">
        <v>483</v>
      </c>
      <c r="F110" s="134"/>
      <c r="G110" s="345">
        <v>30474</v>
      </c>
      <c r="H110" s="244">
        <v>30442</v>
      </c>
      <c r="I110" s="292">
        <f t="shared" si="11"/>
        <v>1.0511792917680118E-3</v>
      </c>
      <c r="J110" s="365" t="s">
        <v>49</v>
      </c>
      <c r="K110" s="283">
        <v>1</v>
      </c>
      <c r="L110" s="285" t="str">
        <f>IF(G110='（1）エ_月別観光地点別'!S110,"OK","NG")</f>
        <v>OK</v>
      </c>
      <c r="M110" s="285"/>
      <c r="N110" s="283"/>
      <c r="O110" s="285"/>
      <c r="P110" s="286"/>
      <c r="Q110" s="286"/>
    </row>
    <row r="111" spans="1:17" s="260" customFormat="1" ht="15" customHeight="1">
      <c r="A111" s="267"/>
      <c r="B111" s="270"/>
      <c r="C111" s="270"/>
      <c r="D111" s="139" t="s">
        <v>347</v>
      </c>
      <c r="E111" s="133" t="s">
        <v>484</v>
      </c>
      <c r="F111" s="134"/>
      <c r="G111" s="345">
        <v>231890</v>
      </c>
      <c r="H111" s="244">
        <v>242341</v>
      </c>
      <c r="I111" s="292">
        <f t="shared" si="11"/>
        <v>-4.3125183109750331E-2</v>
      </c>
      <c r="J111" s="365" t="s">
        <v>49</v>
      </c>
      <c r="K111" s="283">
        <v>1</v>
      </c>
      <c r="L111" s="285" t="str">
        <f>IF(G111='（1）エ_月別観光地点別'!S111,"OK","NG")</f>
        <v>OK</v>
      </c>
      <c r="M111" s="285"/>
      <c r="N111" s="283"/>
      <c r="O111" s="285"/>
      <c r="P111" s="286"/>
      <c r="Q111" s="286"/>
    </row>
    <row r="112" spans="1:17" s="260" customFormat="1" ht="15" customHeight="1">
      <c r="A112" s="350"/>
      <c r="B112" s="351"/>
      <c r="C112" s="351"/>
      <c r="D112" s="376"/>
      <c r="E112" s="377" t="s">
        <v>226</v>
      </c>
      <c r="F112" s="378"/>
      <c r="G112" s="379">
        <f>SUMIFS(G90:G111,K90:K111,1)</f>
        <v>1343015</v>
      </c>
      <c r="H112" s="380">
        <f>SUMIFS(H90:H111,K90:K111,1)</f>
        <v>1295352</v>
      </c>
      <c r="I112" s="381">
        <f t="shared" si="9"/>
        <v>3.6795403874776866E-2</v>
      </c>
      <c r="J112" s="382"/>
      <c r="K112" s="283">
        <v>2</v>
      </c>
      <c r="L112" s="285" t="str">
        <f>IF(G112='（1）エ_月別観光地点別'!S112,"OK","NG")</f>
        <v>OK</v>
      </c>
      <c r="M112" s="285"/>
      <c r="N112" s="283"/>
      <c r="O112" s="285"/>
      <c r="P112" s="286"/>
      <c r="Q112" s="286"/>
    </row>
    <row r="113" spans="1:17" s="260" customFormat="1" ht="15" customHeight="1">
      <c r="A113" s="252"/>
      <c r="B113" s="268" t="s">
        <v>75</v>
      </c>
      <c r="C113" s="269"/>
      <c r="D113" s="140" t="s">
        <v>309</v>
      </c>
      <c r="E113" s="135" t="s">
        <v>485</v>
      </c>
      <c r="F113" s="136"/>
      <c r="G113" s="356">
        <v>1864</v>
      </c>
      <c r="H113" s="302">
        <v>2405</v>
      </c>
      <c r="I113" s="307">
        <f>IFERROR(G113/H113-1,"－")</f>
        <v>-0.22494802494802491</v>
      </c>
      <c r="J113" s="368"/>
      <c r="K113" s="283"/>
      <c r="L113" s="285" t="str">
        <f>IF(G113='（1）エ_月別観光地点別'!S113,"OK","NG")</f>
        <v>OK</v>
      </c>
      <c r="M113" s="285"/>
      <c r="N113" s="283"/>
      <c r="O113" s="285"/>
      <c r="P113" s="286"/>
      <c r="Q113" s="286"/>
    </row>
    <row r="114" spans="1:17" s="260" customFormat="1" ht="15" customHeight="1">
      <c r="A114" s="252"/>
      <c r="B114" s="270"/>
      <c r="C114" s="270"/>
      <c r="D114" s="139" t="s">
        <v>399</v>
      </c>
      <c r="E114" s="133" t="s">
        <v>486</v>
      </c>
      <c r="F114" s="134"/>
      <c r="G114" s="345">
        <v>1864</v>
      </c>
      <c r="H114" s="244">
        <v>2405</v>
      </c>
      <c r="I114" s="292">
        <f t="shared" ref="I114:I146" si="12">IFERROR(G114/H114-1,"－")</f>
        <v>-0.22494802494802491</v>
      </c>
      <c r="J114" s="365" t="s">
        <v>59</v>
      </c>
      <c r="K114" s="283">
        <v>1</v>
      </c>
      <c r="L114" s="285" t="str">
        <f>IF(G114='（1）エ_月別観光地点別'!S114,"OK","NG")</f>
        <v>OK</v>
      </c>
      <c r="M114" s="285"/>
      <c r="N114" s="283"/>
      <c r="O114" s="285"/>
      <c r="P114" s="286"/>
      <c r="Q114" s="286"/>
    </row>
    <row r="115" spans="1:17" s="260" customFormat="1" ht="15" customHeight="1">
      <c r="A115" s="252"/>
      <c r="B115" s="270"/>
      <c r="C115" s="270"/>
      <c r="D115" s="139" t="s">
        <v>399</v>
      </c>
      <c r="E115" s="133" t="s">
        <v>400</v>
      </c>
      <c r="F115" s="134"/>
      <c r="G115" s="345">
        <v>0</v>
      </c>
      <c r="H115" s="244">
        <v>0</v>
      </c>
      <c r="I115" s="292" t="str">
        <f t="shared" si="12"/>
        <v>－</v>
      </c>
      <c r="J115" s="365" t="s">
        <v>52</v>
      </c>
      <c r="K115" s="283">
        <v>1</v>
      </c>
      <c r="L115" s="285" t="str">
        <f>IF(G115='（1）エ_月別観光地点別'!S115,"OK","NG")</f>
        <v>OK</v>
      </c>
      <c r="M115" s="285"/>
      <c r="N115" s="283"/>
      <c r="O115" s="285"/>
      <c r="P115" s="286"/>
      <c r="Q115" s="286"/>
    </row>
    <row r="116" spans="1:17" s="260" customFormat="1" ht="15" customHeight="1">
      <c r="A116" s="252"/>
      <c r="B116" s="270"/>
      <c r="C116" s="270"/>
      <c r="D116" s="139" t="s">
        <v>311</v>
      </c>
      <c r="E116" s="133" t="s">
        <v>487</v>
      </c>
      <c r="F116" s="134"/>
      <c r="G116" s="345">
        <v>267082</v>
      </c>
      <c r="H116" s="244">
        <v>273653</v>
      </c>
      <c r="I116" s="292">
        <f t="shared" si="12"/>
        <v>-2.4012161386865793E-2</v>
      </c>
      <c r="J116" s="365"/>
      <c r="K116" s="283"/>
      <c r="L116" s="285" t="str">
        <f>IF(G116='（1）エ_月別観光地点別'!S116,"OK","NG")</f>
        <v>OK</v>
      </c>
      <c r="M116" s="285"/>
      <c r="N116" s="283"/>
      <c r="O116" s="285"/>
      <c r="P116" s="286"/>
      <c r="Q116" s="286"/>
    </row>
    <row r="117" spans="1:17" ht="15" customHeight="1">
      <c r="A117" s="252"/>
      <c r="B117" s="270"/>
      <c r="C117" s="270"/>
      <c r="D117" s="139" t="s">
        <v>399</v>
      </c>
      <c r="E117" s="133" t="s">
        <v>488</v>
      </c>
      <c r="F117" s="134"/>
      <c r="G117" s="345">
        <v>82829</v>
      </c>
      <c r="H117" s="244">
        <v>84755</v>
      </c>
      <c r="I117" s="292">
        <f t="shared" si="12"/>
        <v>-2.2724323048787687E-2</v>
      </c>
      <c r="J117" s="365" t="s">
        <v>48</v>
      </c>
      <c r="K117" s="283">
        <v>1</v>
      </c>
      <c r="L117" s="285" t="str">
        <f>IF(G117='（1）エ_月別観光地点別'!S117,"OK","NG")</f>
        <v>OK</v>
      </c>
      <c r="M117" s="285"/>
    </row>
    <row r="118" spans="1:17" ht="15" customHeight="1">
      <c r="A118" s="252"/>
      <c r="B118" s="270"/>
      <c r="C118" s="270"/>
      <c r="D118" s="139" t="s">
        <v>399</v>
      </c>
      <c r="E118" s="133" t="s">
        <v>489</v>
      </c>
      <c r="F118" s="134"/>
      <c r="G118" s="345">
        <v>89174</v>
      </c>
      <c r="H118" s="244">
        <v>98177</v>
      </c>
      <c r="I118" s="292">
        <f t="shared" si="12"/>
        <v>-9.1701722399339936E-2</v>
      </c>
      <c r="J118" s="365" t="s">
        <v>48</v>
      </c>
      <c r="K118" s="283">
        <v>1</v>
      </c>
      <c r="L118" s="285" t="str">
        <f>IF(G118='（1）エ_月別観光地点別'!S118,"OK","NG")</f>
        <v>OK</v>
      </c>
      <c r="M118" s="285"/>
    </row>
    <row r="119" spans="1:17" ht="15" customHeight="1">
      <c r="A119" s="252"/>
      <c r="B119" s="270"/>
      <c r="C119" s="270"/>
      <c r="D119" s="139" t="s">
        <v>399</v>
      </c>
      <c r="E119" s="133" t="s">
        <v>490</v>
      </c>
      <c r="F119" s="134"/>
      <c r="G119" s="345">
        <v>5935</v>
      </c>
      <c r="H119" s="244">
        <v>6636</v>
      </c>
      <c r="I119" s="292">
        <f t="shared" si="12"/>
        <v>-0.10563592525617838</v>
      </c>
      <c r="J119" s="365" t="s">
        <v>48</v>
      </c>
      <c r="K119" s="283">
        <v>1</v>
      </c>
      <c r="L119" s="285" t="str">
        <f>IF(G119='（1）エ_月別観光地点別'!S119,"OK","NG")</f>
        <v>OK</v>
      </c>
      <c r="M119" s="285"/>
    </row>
    <row r="120" spans="1:17" ht="15" customHeight="1">
      <c r="A120" s="252"/>
      <c r="B120" s="270"/>
      <c r="C120" s="270"/>
      <c r="D120" s="139" t="s">
        <v>399</v>
      </c>
      <c r="E120" s="133" t="s">
        <v>491</v>
      </c>
      <c r="F120" s="134"/>
      <c r="G120" s="345">
        <v>63196</v>
      </c>
      <c r="H120" s="244">
        <v>56636</v>
      </c>
      <c r="I120" s="292">
        <f t="shared" si="12"/>
        <v>0.11582738893989686</v>
      </c>
      <c r="J120" s="365" t="s">
        <v>48</v>
      </c>
      <c r="K120" s="283">
        <v>1</v>
      </c>
      <c r="L120" s="285" t="str">
        <f>IF(G120='（1）エ_月別観光地点別'!S120,"OK","NG")</f>
        <v>OK</v>
      </c>
      <c r="M120" s="285"/>
    </row>
    <row r="121" spans="1:17" ht="15" customHeight="1">
      <c r="A121" s="252"/>
      <c r="B121" s="270"/>
      <c r="C121" s="270"/>
      <c r="D121" s="139" t="s">
        <v>399</v>
      </c>
      <c r="E121" s="133" t="s">
        <v>492</v>
      </c>
      <c r="F121" s="134"/>
      <c r="G121" s="345">
        <v>25948</v>
      </c>
      <c r="H121" s="244">
        <v>27449</v>
      </c>
      <c r="I121" s="292">
        <f t="shared" si="12"/>
        <v>-5.4683230718787557E-2</v>
      </c>
      <c r="J121" s="365" t="s">
        <v>48</v>
      </c>
      <c r="K121" s="283">
        <v>1</v>
      </c>
      <c r="L121" s="285" t="str">
        <f>IF(G121='（1）エ_月別観光地点別'!S121,"OK","NG")</f>
        <v>OK</v>
      </c>
      <c r="M121" s="285"/>
    </row>
    <row r="122" spans="1:17" ht="15" customHeight="1">
      <c r="A122" s="252"/>
      <c r="B122" s="270"/>
      <c r="C122" s="270"/>
      <c r="D122" s="139" t="s">
        <v>313</v>
      </c>
      <c r="E122" s="133" t="s">
        <v>493</v>
      </c>
      <c r="F122" s="134"/>
      <c r="G122" s="345">
        <v>10833</v>
      </c>
      <c r="H122" s="244">
        <v>9017</v>
      </c>
      <c r="I122" s="292">
        <f t="shared" si="12"/>
        <v>0.20139736054120005</v>
      </c>
      <c r="J122" s="365" t="s">
        <v>47</v>
      </c>
      <c r="K122" s="283">
        <v>1</v>
      </c>
      <c r="L122" s="285" t="str">
        <f>IF(G122='（1）エ_月別観光地点別'!S122,"OK","NG")</f>
        <v>OK</v>
      </c>
      <c r="M122" s="285"/>
    </row>
    <row r="123" spans="1:17" ht="15" customHeight="1">
      <c r="A123" s="252"/>
      <c r="B123" s="270"/>
      <c r="C123" s="270"/>
      <c r="D123" s="139" t="s">
        <v>317</v>
      </c>
      <c r="E123" s="133" t="s">
        <v>494</v>
      </c>
      <c r="F123" s="134"/>
      <c r="G123" s="345">
        <v>2892</v>
      </c>
      <c r="H123" s="244">
        <v>2890</v>
      </c>
      <c r="I123" s="292">
        <f t="shared" si="12"/>
        <v>6.9204152249136008E-4</v>
      </c>
      <c r="J123" s="365" t="s">
        <v>71</v>
      </c>
      <c r="K123" s="283">
        <v>1</v>
      </c>
      <c r="L123" s="285" t="str">
        <f>IF(G123='（1）エ_月別観光地点別'!S123,"OK","NG")</f>
        <v>OK</v>
      </c>
      <c r="M123" s="285"/>
    </row>
    <row r="124" spans="1:17" ht="15" customHeight="1">
      <c r="A124" s="252"/>
      <c r="B124" s="270"/>
      <c r="C124" s="270"/>
      <c r="D124" s="139" t="s">
        <v>319</v>
      </c>
      <c r="E124" s="133" t="s">
        <v>495</v>
      </c>
      <c r="F124" s="134"/>
      <c r="G124" s="345">
        <v>86000</v>
      </c>
      <c r="H124" s="244">
        <v>80000</v>
      </c>
      <c r="I124" s="292">
        <f t="shared" si="12"/>
        <v>7.4999999999999956E-2</v>
      </c>
      <c r="J124" s="365" t="s">
        <v>64</v>
      </c>
      <c r="K124" s="283">
        <v>1</v>
      </c>
      <c r="L124" s="285" t="str">
        <f>IF(G124='（1）エ_月別観光地点別'!S124,"OK","NG")</f>
        <v>OK</v>
      </c>
      <c r="M124" s="285"/>
    </row>
    <row r="125" spans="1:17" ht="15" customHeight="1">
      <c r="A125" s="252"/>
      <c r="B125" s="270"/>
      <c r="C125" s="270"/>
      <c r="D125" s="139" t="s">
        <v>321</v>
      </c>
      <c r="E125" s="133" t="s">
        <v>496</v>
      </c>
      <c r="F125" s="134"/>
      <c r="G125" s="345">
        <v>22750</v>
      </c>
      <c r="H125" s="244">
        <v>24262</v>
      </c>
      <c r="I125" s="292">
        <f t="shared" si="12"/>
        <v>-6.2319676860934758E-2</v>
      </c>
      <c r="J125" s="365"/>
      <c r="L125" s="285" t="str">
        <f>IF(G125='（1）エ_月別観光地点別'!S125,"OK","NG")</f>
        <v>OK</v>
      </c>
      <c r="M125" s="285"/>
    </row>
    <row r="126" spans="1:17" ht="15" customHeight="1">
      <c r="A126" s="252"/>
      <c r="B126" s="270"/>
      <c r="C126" s="270"/>
      <c r="D126" s="139" t="s">
        <v>399</v>
      </c>
      <c r="E126" s="133" t="s">
        <v>497</v>
      </c>
      <c r="F126" s="134"/>
      <c r="G126" s="345">
        <v>4113</v>
      </c>
      <c r="H126" s="244">
        <v>5404</v>
      </c>
      <c r="I126" s="292">
        <f t="shared" si="12"/>
        <v>-0.23889711324944485</v>
      </c>
      <c r="J126" s="365" t="s">
        <v>59</v>
      </c>
      <c r="K126" s="283">
        <v>1</v>
      </c>
      <c r="L126" s="285" t="str">
        <f>IF(G126='（1）エ_月別観光地点別'!S126,"OK","NG")</f>
        <v>OK</v>
      </c>
      <c r="M126" s="285"/>
    </row>
    <row r="127" spans="1:17" ht="15" customHeight="1">
      <c r="A127" s="252"/>
      <c r="B127" s="270"/>
      <c r="C127" s="270"/>
      <c r="D127" s="139" t="s">
        <v>399</v>
      </c>
      <c r="E127" s="133" t="s">
        <v>400</v>
      </c>
      <c r="F127" s="134"/>
      <c r="G127" s="345">
        <v>18637</v>
      </c>
      <c r="H127" s="244">
        <v>18858</v>
      </c>
      <c r="I127" s="292">
        <f t="shared" si="12"/>
        <v>-1.1719164280411531E-2</v>
      </c>
      <c r="J127" s="365" t="s">
        <v>52</v>
      </c>
      <c r="K127" s="283">
        <v>1</v>
      </c>
      <c r="L127" s="285" t="str">
        <f>IF(G127='（1）エ_月別観光地点別'!S127,"OK","NG")</f>
        <v>OK</v>
      </c>
      <c r="M127" s="285"/>
    </row>
    <row r="128" spans="1:17" ht="15" customHeight="1">
      <c r="A128" s="252"/>
      <c r="B128" s="270"/>
      <c r="C128" s="270"/>
      <c r="D128" s="139" t="s">
        <v>323</v>
      </c>
      <c r="E128" s="133" t="s">
        <v>498</v>
      </c>
      <c r="F128" s="134"/>
      <c r="G128" s="345">
        <v>28359</v>
      </c>
      <c r="H128" s="244">
        <v>26509</v>
      </c>
      <c r="I128" s="292">
        <f t="shared" si="12"/>
        <v>6.9787619299106041E-2</v>
      </c>
      <c r="J128" s="365" t="s">
        <v>52</v>
      </c>
      <c r="K128" s="283">
        <v>1</v>
      </c>
      <c r="L128" s="285" t="str">
        <f>IF(G128='（1）エ_月別観光地点別'!S128,"OK","NG")</f>
        <v>OK</v>
      </c>
      <c r="M128" s="285"/>
    </row>
    <row r="129" spans="1:13" ht="15" customHeight="1">
      <c r="A129" s="252"/>
      <c r="B129" s="270"/>
      <c r="C129" s="270"/>
      <c r="D129" s="139" t="s">
        <v>325</v>
      </c>
      <c r="E129" s="133" t="s">
        <v>499</v>
      </c>
      <c r="F129" s="134"/>
      <c r="G129" s="345">
        <v>4842</v>
      </c>
      <c r="H129" s="244">
        <v>5180</v>
      </c>
      <c r="I129" s="292">
        <f t="shared" si="12"/>
        <v>-6.5250965250965298E-2</v>
      </c>
      <c r="J129" s="365" t="s">
        <v>50</v>
      </c>
      <c r="K129" s="283">
        <v>1</v>
      </c>
      <c r="L129" s="285" t="str">
        <f>IF(G129='（1）エ_月別観光地点別'!S129,"OK","NG")</f>
        <v>OK</v>
      </c>
      <c r="M129" s="285"/>
    </row>
    <row r="130" spans="1:13" ht="15" customHeight="1">
      <c r="A130" s="252"/>
      <c r="B130" s="270"/>
      <c r="C130" s="270"/>
      <c r="D130" s="139" t="s">
        <v>327</v>
      </c>
      <c r="E130" s="133" t="s">
        <v>500</v>
      </c>
      <c r="F130" s="134"/>
      <c r="G130" s="345">
        <v>4871</v>
      </c>
      <c r="H130" s="244">
        <v>4531</v>
      </c>
      <c r="I130" s="292">
        <f t="shared" si="12"/>
        <v>7.5038622820569501E-2</v>
      </c>
      <c r="J130" s="365" t="s">
        <v>47</v>
      </c>
      <c r="K130" s="283">
        <v>1</v>
      </c>
      <c r="L130" s="285" t="str">
        <f>IF(G130='（1）エ_月別観光地点別'!S130,"OK","NG")</f>
        <v>OK</v>
      </c>
      <c r="M130" s="285"/>
    </row>
    <row r="131" spans="1:13" ht="15" customHeight="1">
      <c r="A131" s="252"/>
      <c r="B131" s="270"/>
      <c r="C131" s="270"/>
      <c r="D131" s="139" t="s">
        <v>329</v>
      </c>
      <c r="E131" s="133" t="s">
        <v>501</v>
      </c>
      <c r="F131" s="134"/>
      <c r="G131" s="345">
        <v>8321</v>
      </c>
      <c r="H131" s="244">
        <v>7295</v>
      </c>
      <c r="I131" s="292">
        <f t="shared" si="12"/>
        <v>0.14064427690198755</v>
      </c>
      <c r="J131" s="365" t="s">
        <v>47</v>
      </c>
      <c r="K131" s="283">
        <v>1</v>
      </c>
      <c r="L131" s="285" t="str">
        <f>IF(G131='（1）エ_月別観光地点別'!S131,"OK","NG")</f>
        <v>OK</v>
      </c>
      <c r="M131" s="285"/>
    </row>
    <row r="132" spans="1:13" ht="15" customHeight="1">
      <c r="A132" s="252"/>
      <c r="B132" s="270"/>
      <c r="C132" s="270"/>
      <c r="D132" s="139" t="s">
        <v>331</v>
      </c>
      <c r="E132" s="133" t="s">
        <v>502</v>
      </c>
      <c r="F132" s="134"/>
      <c r="G132" s="345">
        <v>0</v>
      </c>
      <c r="H132" s="244">
        <v>0</v>
      </c>
      <c r="I132" s="292" t="str">
        <f t="shared" si="12"/>
        <v>－</v>
      </c>
      <c r="J132" s="365" t="s">
        <v>59</v>
      </c>
      <c r="K132" s="283">
        <v>1</v>
      </c>
      <c r="L132" s="285" t="str">
        <f>IF(G132='（1）エ_月別観光地点別'!S132,"OK","NG")</f>
        <v>OK</v>
      </c>
      <c r="M132" s="285"/>
    </row>
    <row r="133" spans="1:13" ht="15" customHeight="1">
      <c r="A133" s="252"/>
      <c r="B133" s="270"/>
      <c r="C133" s="270"/>
      <c r="D133" s="140" t="s">
        <v>333</v>
      </c>
      <c r="E133" s="135" t="s">
        <v>503</v>
      </c>
      <c r="F133" s="136"/>
      <c r="G133" s="356">
        <v>24373</v>
      </c>
      <c r="H133" s="302">
        <v>21232</v>
      </c>
      <c r="I133" s="307">
        <f t="shared" si="12"/>
        <v>0.14793707611152973</v>
      </c>
      <c r="J133" s="368" t="s">
        <v>50</v>
      </c>
      <c r="K133" s="283">
        <v>1</v>
      </c>
      <c r="L133" s="285" t="str">
        <f>IF(G133='（1）エ_月別観光地点別'!S133,"OK","NG")</f>
        <v>OK</v>
      </c>
      <c r="M133" s="285"/>
    </row>
    <row r="134" spans="1:13" ht="15" customHeight="1">
      <c r="A134" s="252"/>
      <c r="B134" s="270"/>
      <c r="C134" s="270"/>
      <c r="D134" s="139" t="s">
        <v>337</v>
      </c>
      <c r="E134" s="133" t="s">
        <v>504</v>
      </c>
      <c r="F134" s="134"/>
      <c r="G134" s="345">
        <v>172336</v>
      </c>
      <c r="H134" s="244">
        <v>170381</v>
      </c>
      <c r="I134" s="292">
        <f t="shared" si="12"/>
        <v>1.1474284104448174E-2</v>
      </c>
      <c r="J134" s="365" t="s">
        <v>49</v>
      </c>
      <c r="K134" s="283">
        <v>1</v>
      </c>
      <c r="L134" s="285" t="str">
        <f>IF(G134='（1）エ_月別観光地点別'!S134,"OK","NG")</f>
        <v>OK</v>
      </c>
      <c r="M134" s="285"/>
    </row>
    <row r="135" spans="1:13" ht="15" customHeight="1">
      <c r="A135" s="252"/>
      <c r="B135" s="270"/>
      <c r="C135" s="270"/>
      <c r="D135" s="139" t="s">
        <v>339</v>
      </c>
      <c r="E135" s="133" t="s">
        <v>505</v>
      </c>
      <c r="F135" s="134"/>
      <c r="G135" s="345">
        <v>29935</v>
      </c>
      <c r="H135" s="244">
        <v>22086</v>
      </c>
      <c r="I135" s="292">
        <f t="shared" si="12"/>
        <v>0.35538350086027348</v>
      </c>
      <c r="J135" s="365" t="s">
        <v>66</v>
      </c>
      <c r="K135" s="283">
        <v>1</v>
      </c>
      <c r="L135" s="285" t="str">
        <f>IF(G135='（1）エ_月別観光地点別'!S135,"OK","NG")</f>
        <v>OK</v>
      </c>
      <c r="M135" s="285"/>
    </row>
    <row r="136" spans="1:13" ht="15" customHeight="1">
      <c r="A136" s="252"/>
      <c r="B136" s="270"/>
      <c r="C136" s="270"/>
      <c r="D136" s="139" t="s">
        <v>341</v>
      </c>
      <c r="E136" s="133" t="s">
        <v>506</v>
      </c>
      <c r="F136" s="134"/>
      <c r="G136" s="345">
        <v>2669</v>
      </c>
      <c r="H136" s="244">
        <v>3220</v>
      </c>
      <c r="I136" s="292">
        <f t="shared" si="12"/>
        <v>-0.17111801242236024</v>
      </c>
      <c r="J136" s="365" t="s">
        <v>55</v>
      </c>
      <c r="K136" s="283">
        <v>1</v>
      </c>
      <c r="L136" s="285" t="str">
        <f>IF(G136='（1）エ_月別観光地点別'!S136,"OK","NG")</f>
        <v>OK</v>
      </c>
      <c r="M136" s="285"/>
    </row>
    <row r="137" spans="1:13" ht="15" customHeight="1">
      <c r="A137" s="252"/>
      <c r="B137" s="253"/>
      <c r="C137" s="253"/>
      <c r="D137" s="140" t="s">
        <v>343</v>
      </c>
      <c r="E137" s="135" t="s">
        <v>507</v>
      </c>
      <c r="F137" s="136"/>
      <c r="G137" s="356">
        <v>26685</v>
      </c>
      <c r="H137" s="302">
        <v>27558</v>
      </c>
      <c r="I137" s="307">
        <f t="shared" si="12"/>
        <v>-3.1678641410842534E-2</v>
      </c>
      <c r="J137" s="368" t="s">
        <v>49</v>
      </c>
      <c r="K137" s="283">
        <v>1</v>
      </c>
      <c r="L137" s="285" t="str">
        <f>IF(G137='（1）エ_月別観光地点別'!S137,"OK","NG")</f>
        <v>OK</v>
      </c>
      <c r="M137" s="285"/>
    </row>
    <row r="138" spans="1:13" ht="15" customHeight="1">
      <c r="A138" s="252"/>
      <c r="B138" s="253"/>
      <c r="C138" s="253"/>
      <c r="D138" s="139" t="s">
        <v>345</v>
      </c>
      <c r="E138" s="133" t="s">
        <v>508</v>
      </c>
      <c r="F138" s="134"/>
      <c r="G138" s="345">
        <v>15000</v>
      </c>
      <c r="H138" s="244">
        <v>15000</v>
      </c>
      <c r="I138" s="292">
        <f t="shared" si="12"/>
        <v>0</v>
      </c>
      <c r="J138" s="365" t="s">
        <v>67</v>
      </c>
      <c r="K138" s="283">
        <v>1</v>
      </c>
      <c r="L138" s="285" t="str">
        <f>IF(G138='（1）エ_月別観光地点別'!S138,"OK","NG")</f>
        <v>OK</v>
      </c>
      <c r="M138" s="285"/>
    </row>
    <row r="139" spans="1:13" ht="15" customHeight="1">
      <c r="A139" s="252"/>
      <c r="B139" s="253"/>
      <c r="C139" s="253"/>
      <c r="D139" s="139" t="s">
        <v>347</v>
      </c>
      <c r="E139" s="133" t="s">
        <v>509</v>
      </c>
      <c r="F139" s="134"/>
      <c r="G139" s="345">
        <v>0</v>
      </c>
      <c r="H139" s="244">
        <v>683</v>
      </c>
      <c r="I139" s="292">
        <f t="shared" si="12"/>
        <v>-1</v>
      </c>
      <c r="J139" s="365" t="s">
        <v>67</v>
      </c>
      <c r="K139" s="283">
        <v>1</v>
      </c>
      <c r="L139" s="285" t="str">
        <f>IF(G139='（1）エ_月別観光地点別'!S139,"OK","NG")</f>
        <v>OK</v>
      </c>
      <c r="M139" s="285"/>
    </row>
    <row r="140" spans="1:13" ht="15" customHeight="1">
      <c r="A140" s="252"/>
      <c r="B140" s="253"/>
      <c r="C140" s="253"/>
      <c r="D140" s="139" t="s">
        <v>349</v>
      </c>
      <c r="E140" s="133" t="s">
        <v>510</v>
      </c>
      <c r="F140" s="134"/>
      <c r="G140" s="345">
        <v>26700</v>
      </c>
      <c r="H140" s="244">
        <v>22480</v>
      </c>
      <c r="I140" s="292">
        <f t="shared" si="12"/>
        <v>0.18772241992882566</v>
      </c>
      <c r="J140" s="365" t="s">
        <v>57</v>
      </c>
      <c r="K140" s="283">
        <v>1</v>
      </c>
      <c r="L140" s="285" t="str">
        <f>IF(G140='（1）エ_月別観光地点別'!S140,"OK","NG")</f>
        <v>OK</v>
      </c>
      <c r="M140" s="285"/>
    </row>
    <row r="141" spans="1:13" ht="15" customHeight="1">
      <c r="A141" s="252"/>
      <c r="B141" s="253"/>
      <c r="C141" s="253"/>
      <c r="D141" s="139" t="s">
        <v>351</v>
      </c>
      <c r="E141" s="133" t="s">
        <v>511</v>
      </c>
      <c r="F141" s="134"/>
      <c r="G141" s="345">
        <v>7344</v>
      </c>
      <c r="H141" s="244">
        <v>7905</v>
      </c>
      <c r="I141" s="292">
        <f t="shared" si="12"/>
        <v>-7.096774193548383E-2</v>
      </c>
      <c r="J141" s="365" t="s">
        <v>51</v>
      </c>
      <c r="K141" s="283">
        <v>1</v>
      </c>
      <c r="L141" s="285" t="str">
        <f>IF(G141='（1）エ_月別観光地点別'!S141,"OK","NG")</f>
        <v>OK</v>
      </c>
      <c r="M141" s="285"/>
    </row>
    <row r="142" spans="1:13" ht="15" customHeight="1">
      <c r="A142" s="252"/>
      <c r="B142" s="253"/>
      <c r="C142" s="253"/>
      <c r="D142" s="139" t="s">
        <v>353</v>
      </c>
      <c r="E142" s="133" t="s">
        <v>512</v>
      </c>
      <c r="F142" s="134"/>
      <c r="G142" s="345">
        <v>26701</v>
      </c>
      <c r="H142" s="244">
        <v>36707</v>
      </c>
      <c r="I142" s="292">
        <f t="shared" si="12"/>
        <v>-0.27259105892609037</v>
      </c>
      <c r="J142" s="365" t="s">
        <v>49</v>
      </c>
      <c r="K142" s="283">
        <v>1</v>
      </c>
      <c r="L142" s="285" t="str">
        <f>IF(G142='（1）エ_月別観光地点別'!S142,"OK","NG")</f>
        <v>OK</v>
      </c>
      <c r="M142" s="285"/>
    </row>
    <row r="143" spans="1:13" ht="15" customHeight="1">
      <c r="A143" s="252"/>
      <c r="B143" s="253"/>
      <c r="C143" s="253"/>
      <c r="D143" s="139" t="s">
        <v>355</v>
      </c>
      <c r="E143" s="133" t="s">
        <v>513</v>
      </c>
      <c r="F143" s="134"/>
      <c r="G143" s="345">
        <v>260247</v>
      </c>
      <c r="H143" s="244">
        <v>267192</v>
      </c>
      <c r="I143" s="292">
        <f t="shared" si="12"/>
        <v>-2.5992544686966657E-2</v>
      </c>
      <c r="J143" s="365" t="s">
        <v>49</v>
      </c>
      <c r="K143" s="283">
        <v>1</v>
      </c>
      <c r="L143" s="285" t="str">
        <f>IF(G143='（1）エ_月別観光地点別'!S143,"OK","NG")</f>
        <v>OK</v>
      </c>
      <c r="M143" s="285"/>
    </row>
    <row r="144" spans="1:13" ht="15" customHeight="1">
      <c r="A144" s="252"/>
      <c r="B144" s="253"/>
      <c r="C144" s="253"/>
      <c r="D144" s="139" t="s">
        <v>357</v>
      </c>
      <c r="E144" s="133" t="s">
        <v>514</v>
      </c>
      <c r="F144" s="134"/>
      <c r="G144" s="345">
        <v>5221</v>
      </c>
      <c r="H144" s="244">
        <v>5718</v>
      </c>
      <c r="I144" s="292">
        <f t="shared" si="12"/>
        <v>-8.6918502973067469E-2</v>
      </c>
      <c r="J144" s="365" t="s">
        <v>267</v>
      </c>
      <c r="K144" s="283">
        <v>1</v>
      </c>
      <c r="L144" s="285" t="str">
        <f>IF(G144='（1）エ_月別観光地点別'!S144,"OK","NG")</f>
        <v>OK</v>
      </c>
      <c r="M144" s="285"/>
    </row>
    <row r="145" spans="1:17" ht="15" customHeight="1">
      <c r="A145" s="252"/>
      <c r="B145" s="253"/>
      <c r="C145" s="253"/>
      <c r="D145" s="139" t="s">
        <v>359</v>
      </c>
      <c r="E145" s="133" t="s">
        <v>515</v>
      </c>
      <c r="F145" s="134"/>
      <c r="G145" s="345">
        <v>2021</v>
      </c>
      <c r="H145" s="244">
        <v>2023</v>
      </c>
      <c r="I145" s="292">
        <f t="shared" si="12"/>
        <v>-9.8863074641619697E-4</v>
      </c>
      <c r="J145" s="365" t="s">
        <v>72</v>
      </c>
      <c r="K145" s="283">
        <v>1</v>
      </c>
      <c r="L145" s="285" t="str">
        <f>IF(G145='（1）エ_月別観光地点別'!S145,"OK","NG")</f>
        <v>OK</v>
      </c>
      <c r="M145" s="285"/>
    </row>
    <row r="146" spans="1:17" ht="15" customHeight="1">
      <c r="A146" s="252"/>
      <c r="B146" s="253"/>
      <c r="C146" s="253"/>
      <c r="D146" s="139" t="s">
        <v>361</v>
      </c>
      <c r="E146" s="133" t="s">
        <v>516</v>
      </c>
      <c r="F146" s="134"/>
      <c r="G146" s="345">
        <v>22167</v>
      </c>
      <c r="H146" s="244">
        <v>27333</v>
      </c>
      <c r="I146" s="292">
        <f t="shared" si="12"/>
        <v>-0.18900230490615744</v>
      </c>
      <c r="J146" s="365" t="s">
        <v>267</v>
      </c>
      <c r="K146" s="283">
        <v>1</v>
      </c>
      <c r="L146" s="285" t="str">
        <f>IF(G146='（1）エ_月別観光地点別'!S146,"OK","NG")</f>
        <v>OK</v>
      </c>
      <c r="M146" s="285"/>
    </row>
    <row r="147" spans="1:17" ht="15" customHeight="1">
      <c r="A147" s="350"/>
      <c r="B147" s="351"/>
      <c r="C147" s="351"/>
      <c r="D147" s="376"/>
      <c r="E147" s="377" t="s">
        <v>227</v>
      </c>
      <c r="F147" s="378"/>
      <c r="G147" s="379">
        <f>SUMIFS(G113:G146,K113:K146,1)</f>
        <v>1059213</v>
      </c>
      <c r="H147" s="380">
        <f>SUMIFS(H113:H146,K113:K146,1)</f>
        <v>1065260</v>
      </c>
      <c r="I147" s="381">
        <f t="shared" ref="I147:I183" si="13">IFERROR(G147/H147-1,"－")</f>
        <v>-5.6765484482661499E-3</v>
      </c>
      <c r="J147" s="382"/>
      <c r="K147" s="283">
        <v>2</v>
      </c>
      <c r="L147" s="285" t="str">
        <f>IF(G147='（1）エ_月別観光地点別'!S147,"OK","NG")</f>
        <v>OK</v>
      </c>
      <c r="M147" s="285"/>
    </row>
    <row r="148" spans="1:17" ht="15" customHeight="1">
      <c r="A148" s="252"/>
      <c r="B148" s="268" t="s">
        <v>77</v>
      </c>
      <c r="C148" s="269"/>
      <c r="D148" s="140" t="s">
        <v>309</v>
      </c>
      <c r="E148" s="135" t="s">
        <v>517</v>
      </c>
      <c r="F148" s="136"/>
      <c r="G148" s="356">
        <v>91814</v>
      </c>
      <c r="H148" s="302">
        <v>101064</v>
      </c>
      <c r="I148" s="307">
        <f>IFERROR(G148/H148-1,"－")</f>
        <v>-9.1526161640148818E-2</v>
      </c>
      <c r="J148" s="368" t="s">
        <v>50</v>
      </c>
      <c r="K148" s="283">
        <v>1</v>
      </c>
      <c r="L148" s="285" t="str">
        <f>IF(G148='（1）エ_月別観光地点別'!S148,"OK","NG")</f>
        <v>OK</v>
      </c>
      <c r="M148" s="285"/>
    </row>
    <row r="149" spans="1:17" ht="15" customHeight="1">
      <c r="A149" s="252"/>
      <c r="B149" s="270"/>
      <c r="C149" s="270"/>
      <c r="D149" s="139" t="s">
        <v>311</v>
      </c>
      <c r="E149" s="133" t="s">
        <v>518</v>
      </c>
      <c r="F149" s="134"/>
      <c r="G149" s="345">
        <v>11707</v>
      </c>
      <c r="H149" s="244">
        <v>13226</v>
      </c>
      <c r="I149" s="292">
        <f t="shared" ref="I149:I163" si="14">IFERROR(G149/H149-1,"－")</f>
        <v>-0.11484953878723725</v>
      </c>
      <c r="J149" s="365" t="s">
        <v>72</v>
      </c>
      <c r="K149" s="283">
        <v>1</v>
      </c>
      <c r="L149" s="285" t="str">
        <f>IF(G149='（1）エ_月別観光地点別'!S149,"OK","NG")</f>
        <v>OK</v>
      </c>
      <c r="M149" s="285"/>
    </row>
    <row r="150" spans="1:17" ht="15" customHeight="1">
      <c r="A150" s="271"/>
      <c r="B150" s="416"/>
      <c r="C150" s="416"/>
      <c r="D150" s="394" t="s">
        <v>313</v>
      </c>
      <c r="E150" s="395" t="s">
        <v>519</v>
      </c>
      <c r="F150" s="417"/>
      <c r="G150" s="396">
        <v>18275</v>
      </c>
      <c r="H150" s="397">
        <v>18086</v>
      </c>
      <c r="I150" s="398">
        <f t="shared" si="14"/>
        <v>1.0450071878801204E-2</v>
      </c>
      <c r="J150" s="399" t="s">
        <v>47</v>
      </c>
      <c r="K150" s="283">
        <v>1</v>
      </c>
      <c r="L150" s="285" t="str">
        <f>IF(G150='（1）エ_月別観光地点別'!S150,"OK","NG")</f>
        <v>OK</v>
      </c>
      <c r="M150" s="285"/>
    </row>
    <row r="151" spans="1:17" s="260" customFormat="1" ht="15" customHeight="1">
      <c r="A151" s="252"/>
      <c r="B151" s="270"/>
      <c r="C151" s="270"/>
      <c r="D151" s="140" t="s">
        <v>315</v>
      </c>
      <c r="E151" s="135" t="s">
        <v>520</v>
      </c>
      <c r="F151" s="136"/>
      <c r="G151" s="356">
        <v>67253</v>
      </c>
      <c r="H151" s="302">
        <v>66210</v>
      </c>
      <c r="I151" s="307">
        <f t="shared" si="14"/>
        <v>1.5752907415798267E-2</v>
      </c>
      <c r="J151" s="368" t="s">
        <v>48</v>
      </c>
      <c r="K151" s="283">
        <v>1</v>
      </c>
      <c r="L151" s="285" t="str">
        <f>IF(G151='（1）エ_月別観光地点別'!S151,"OK","NG")</f>
        <v>OK</v>
      </c>
      <c r="M151" s="285"/>
      <c r="N151" s="283"/>
      <c r="O151" s="285"/>
      <c r="P151" s="286"/>
      <c r="Q151" s="286"/>
    </row>
    <row r="152" spans="1:17" ht="15" customHeight="1">
      <c r="A152" s="252"/>
      <c r="B152" s="270"/>
      <c r="C152" s="270"/>
      <c r="D152" s="139" t="s">
        <v>317</v>
      </c>
      <c r="E152" s="133" t="s">
        <v>521</v>
      </c>
      <c r="F152" s="134"/>
      <c r="G152" s="345">
        <v>134499</v>
      </c>
      <c r="H152" s="244">
        <v>98088</v>
      </c>
      <c r="I152" s="292">
        <f t="shared" si="14"/>
        <v>0.371207487154392</v>
      </c>
      <c r="J152" s="365" t="s">
        <v>49</v>
      </c>
      <c r="K152" s="283">
        <v>1</v>
      </c>
      <c r="L152" s="285" t="str">
        <f>IF(G152='（1）エ_月別観光地点別'!S152,"OK","NG")</f>
        <v>OK</v>
      </c>
      <c r="M152" s="285"/>
    </row>
    <row r="153" spans="1:17" ht="15" customHeight="1">
      <c r="A153" s="252"/>
      <c r="B153" s="270"/>
      <c r="C153" s="270"/>
      <c r="D153" s="139" t="s">
        <v>319</v>
      </c>
      <c r="E153" s="133" t="s">
        <v>522</v>
      </c>
      <c r="F153" s="134"/>
      <c r="G153" s="345">
        <v>10496</v>
      </c>
      <c r="H153" s="244">
        <v>9745</v>
      </c>
      <c r="I153" s="292">
        <f t="shared" si="14"/>
        <v>7.7065161621344247E-2</v>
      </c>
      <c r="J153" s="365" t="s">
        <v>72</v>
      </c>
      <c r="K153" s="283">
        <v>1</v>
      </c>
      <c r="L153" s="285" t="str">
        <f>IF(G153='（1）エ_月別観光地点別'!S153,"OK","NG")</f>
        <v>OK</v>
      </c>
      <c r="M153" s="285"/>
    </row>
    <row r="154" spans="1:17" ht="15" customHeight="1">
      <c r="A154" s="252"/>
      <c r="B154" s="270"/>
      <c r="C154" s="270"/>
      <c r="D154" s="139" t="s">
        <v>321</v>
      </c>
      <c r="E154" s="133" t="s">
        <v>523</v>
      </c>
      <c r="F154" s="134"/>
      <c r="G154" s="345">
        <v>12657</v>
      </c>
      <c r="H154" s="244">
        <v>10691</v>
      </c>
      <c r="I154" s="292">
        <f t="shared" si="14"/>
        <v>0.18389299410719295</v>
      </c>
      <c r="J154" s="365" t="s">
        <v>47</v>
      </c>
      <c r="K154" s="283">
        <v>1</v>
      </c>
      <c r="L154" s="285" t="str">
        <f>IF(G154='（1）エ_月別観光地点別'!S154,"OK","NG")</f>
        <v>OK</v>
      </c>
      <c r="M154" s="285"/>
    </row>
    <row r="155" spans="1:17" ht="15" customHeight="1">
      <c r="A155" s="252"/>
      <c r="B155" s="270"/>
      <c r="C155" s="270"/>
      <c r="D155" s="139" t="s">
        <v>323</v>
      </c>
      <c r="E155" s="133" t="s">
        <v>524</v>
      </c>
      <c r="F155" s="134"/>
      <c r="G155" s="345">
        <v>154962</v>
      </c>
      <c r="H155" s="244">
        <v>173238</v>
      </c>
      <c r="I155" s="292">
        <f t="shared" si="14"/>
        <v>-0.10549648460499428</v>
      </c>
      <c r="J155" s="365" t="s">
        <v>49</v>
      </c>
      <c r="K155" s="283">
        <v>1</v>
      </c>
      <c r="L155" s="285" t="str">
        <f>IF(G155='（1）エ_月別観光地点別'!S155,"OK","NG")</f>
        <v>OK</v>
      </c>
      <c r="M155" s="285"/>
    </row>
    <row r="156" spans="1:17" ht="15" customHeight="1">
      <c r="A156" s="252"/>
      <c r="B156" s="270"/>
      <c r="C156" s="270"/>
      <c r="D156" s="139" t="s">
        <v>325</v>
      </c>
      <c r="E156" s="133" t="s">
        <v>525</v>
      </c>
      <c r="F156" s="134"/>
      <c r="G156" s="345">
        <v>9893</v>
      </c>
      <c r="H156" s="244">
        <v>10777</v>
      </c>
      <c r="I156" s="292">
        <f t="shared" si="14"/>
        <v>-8.2026537997587412E-2</v>
      </c>
      <c r="J156" s="365" t="s">
        <v>79</v>
      </c>
      <c r="K156" s="283">
        <v>1</v>
      </c>
      <c r="L156" s="285" t="str">
        <f>IF(G156='（1）エ_月別観光地点別'!S156,"OK","NG")</f>
        <v>OK</v>
      </c>
      <c r="M156" s="285"/>
    </row>
    <row r="157" spans="1:17" ht="15" customHeight="1">
      <c r="A157" s="252"/>
      <c r="B157" s="270"/>
      <c r="C157" s="270"/>
      <c r="D157" s="139" t="s">
        <v>327</v>
      </c>
      <c r="E157" s="133" t="s">
        <v>526</v>
      </c>
      <c r="F157" s="134"/>
      <c r="G157" s="345">
        <v>28570</v>
      </c>
      <c r="H157" s="244">
        <v>29252</v>
      </c>
      <c r="I157" s="292">
        <f t="shared" si="14"/>
        <v>-2.3314645152468172E-2</v>
      </c>
      <c r="J157" s="365" t="s">
        <v>48</v>
      </c>
      <c r="K157" s="283">
        <v>1</v>
      </c>
      <c r="L157" s="285" t="str">
        <f>IF(G157='（1）エ_月別観光地点別'!S157,"OK","NG")</f>
        <v>OK</v>
      </c>
      <c r="M157" s="285"/>
    </row>
    <row r="158" spans="1:17" ht="15" customHeight="1">
      <c r="A158" s="252"/>
      <c r="B158" s="270"/>
      <c r="C158" s="270"/>
      <c r="D158" s="139" t="s">
        <v>329</v>
      </c>
      <c r="E158" s="133" t="s">
        <v>527</v>
      </c>
      <c r="F158" s="134"/>
      <c r="G158" s="345">
        <v>2000</v>
      </c>
      <c r="H158" s="244">
        <v>2000</v>
      </c>
      <c r="I158" s="292">
        <f t="shared" si="14"/>
        <v>0</v>
      </c>
      <c r="J158" s="365" t="s">
        <v>67</v>
      </c>
      <c r="K158" s="283">
        <v>1</v>
      </c>
      <c r="L158" s="285" t="str">
        <f>IF(G158='（1）エ_月別観光地点別'!S158,"OK","NG")</f>
        <v>OK</v>
      </c>
      <c r="M158" s="285"/>
    </row>
    <row r="159" spans="1:17" ht="15" customHeight="1">
      <c r="A159" s="252"/>
      <c r="B159" s="270"/>
      <c r="C159" s="270"/>
      <c r="D159" s="139" t="s">
        <v>331</v>
      </c>
      <c r="E159" s="133" t="s">
        <v>528</v>
      </c>
      <c r="F159" s="134"/>
      <c r="G159" s="345">
        <v>17231</v>
      </c>
      <c r="H159" s="244">
        <v>19480</v>
      </c>
      <c r="I159" s="292">
        <f t="shared" si="14"/>
        <v>-0.11545174537987679</v>
      </c>
      <c r="J159" s="365" t="s">
        <v>61</v>
      </c>
      <c r="K159" s="283">
        <v>1</v>
      </c>
      <c r="L159" s="285" t="str">
        <f>IF(G159='（1）エ_月別観光地点別'!S159,"OK","NG")</f>
        <v>OK</v>
      </c>
      <c r="M159" s="285"/>
    </row>
    <row r="160" spans="1:17" ht="15" customHeight="1">
      <c r="A160" s="252"/>
      <c r="B160" s="270"/>
      <c r="C160" s="270"/>
      <c r="D160" s="139" t="s">
        <v>333</v>
      </c>
      <c r="E160" s="133" t="s">
        <v>529</v>
      </c>
      <c r="F160" s="134"/>
      <c r="G160" s="345">
        <v>140700</v>
      </c>
      <c r="H160" s="244">
        <v>160796</v>
      </c>
      <c r="I160" s="292">
        <f t="shared" si="14"/>
        <v>-0.12497823328938529</v>
      </c>
      <c r="J160" s="365" t="s">
        <v>49</v>
      </c>
      <c r="K160" s="283">
        <v>1</v>
      </c>
      <c r="L160" s="285" t="str">
        <f>IF(G160='（1）エ_月別観光地点別'!S160,"OK","NG")</f>
        <v>OK</v>
      </c>
      <c r="M160" s="285"/>
    </row>
    <row r="161" spans="1:17" ht="15" customHeight="1">
      <c r="A161" s="252"/>
      <c r="B161" s="270"/>
      <c r="C161" s="270"/>
      <c r="D161" s="139" t="s">
        <v>335</v>
      </c>
      <c r="E161" s="133" t="s">
        <v>530</v>
      </c>
      <c r="F161" s="134"/>
      <c r="G161" s="345">
        <v>0</v>
      </c>
      <c r="H161" s="244">
        <v>36249</v>
      </c>
      <c r="I161" s="292">
        <f t="shared" si="14"/>
        <v>-1</v>
      </c>
      <c r="J161" s="365" t="s">
        <v>48</v>
      </c>
      <c r="K161" s="283">
        <v>1</v>
      </c>
      <c r="L161" s="285" t="str">
        <f>IF(G161='（1）エ_月別観光地点別'!S161,"OK","NG")</f>
        <v>OK</v>
      </c>
      <c r="M161" s="285"/>
    </row>
    <row r="162" spans="1:17" ht="15" customHeight="1">
      <c r="A162" s="252"/>
      <c r="B162" s="270"/>
      <c r="C162" s="270"/>
      <c r="D162" s="139" t="s">
        <v>337</v>
      </c>
      <c r="E162" s="133" t="s">
        <v>531</v>
      </c>
      <c r="F162" s="134"/>
      <c r="G162" s="345">
        <v>0</v>
      </c>
      <c r="H162" s="244">
        <v>0</v>
      </c>
      <c r="I162" s="292" t="str">
        <f t="shared" si="14"/>
        <v>－</v>
      </c>
      <c r="J162" s="365" t="s">
        <v>49</v>
      </c>
      <c r="K162" s="283">
        <v>1</v>
      </c>
      <c r="L162" s="285" t="str">
        <f>IF(G162='（1）エ_月別観光地点別'!S162,"OK","NG")</f>
        <v>OK</v>
      </c>
      <c r="M162" s="285"/>
    </row>
    <row r="163" spans="1:17" ht="15" customHeight="1">
      <c r="A163" s="252"/>
      <c r="B163" s="270"/>
      <c r="C163" s="270"/>
      <c r="D163" s="139" t="s">
        <v>339</v>
      </c>
      <c r="E163" s="133" t="s">
        <v>532</v>
      </c>
      <c r="F163" s="134"/>
      <c r="G163" s="345">
        <v>15000</v>
      </c>
      <c r="H163" s="244">
        <v>15000</v>
      </c>
      <c r="I163" s="292">
        <f t="shared" si="14"/>
        <v>0</v>
      </c>
      <c r="J163" s="365" t="s">
        <v>57</v>
      </c>
      <c r="K163" s="283">
        <v>1</v>
      </c>
      <c r="L163" s="285" t="str">
        <f>IF(G163='（1）エ_月別観光地点別'!S163,"OK","NG")</f>
        <v>OK</v>
      </c>
      <c r="M163" s="285"/>
    </row>
    <row r="164" spans="1:17" ht="15" customHeight="1">
      <c r="A164" s="350"/>
      <c r="B164" s="351"/>
      <c r="C164" s="351"/>
      <c r="D164" s="376"/>
      <c r="E164" s="377" t="s">
        <v>228</v>
      </c>
      <c r="F164" s="378"/>
      <c r="G164" s="379">
        <f>SUMIFS(G148:G163,K148:K163,1)</f>
        <v>715057</v>
      </c>
      <c r="H164" s="380">
        <f>SUMIFS(H148:H163,K148:K163,1)</f>
        <v>763902</v>
      </c>
      <c r="I164" s="381">
        <f t="shared" si="13"/>
        <v>-6.3941447986783695E-2</v>
      </c>
      <c r="J164" s="382"/>
      <c r="K164" s="283">
        <v>2</v>
      </c>
      <c r="L164" s="285" t="str">
        <f>IF(G164='（1）エ_月別観光地点別'!S164,"OK","NG")</f>
        <v>OK</v>
      </c>
      <c r="M164" s="285"/>
    </row>
    <row r="165" spans="1:17" ht="15" customHeight="1">
      <c r="A165" s="252"/>
      <c r="B165" s="268" t="s">
        <v>80</v>
      </c>
      <c r="C165" s="269"/>
      <c r="D165" s="140" t="s">
        <v>309</v>
      </c>
      <c r="E165" s="135" t="s">
        <v>533</v>
      </c>
      <c r="F165" s="136"/>
      <c r="G165" s="356">
        <v>12500</v>
      </c>
      <c r="H165" s="302">
        <v>13500</v>
      </c>
      <c r="I165" s="307">
        <f>IFERROR(G165/H165-1,"－")</f>
        <v>-7.407407407407407E-2</v>
      </c>
      <c r="J165" s="368" t="s">
        <v>74</v>
      </c>
      <c r="K165" s="283">
        <v>1</v>
      </c>
      <c r="L165" s="285" t="str">
        <f>IF(G165='（1）エ_月別観光地点別'!S165,"OK","NG")</f>
        <v>OK</v>
      </c>
      <c r="M165" s="285"/>
    </row>
    <row r="166" spans="1:17" ht="15" customHeight="1">
      <c r="A166" s="252"/>
      <c r="B166" s="268"/>
      <c r="C166" s="270"/>
      <c r="D166" s="139" t="s">
        <v>311</v>
      </c>
      <c r="E166" s="133" t="s">
        <v>534</v>
      </c>
      <c r="F166" s="134"/>
      <c r="G166" s="345">
        <v>26690</v>
      </c>
      <c r="H166" s="244">
        <v>20006</v>
      </c>
      <c r="I166" s="292">
        <f t="shared" ref="I166:I182" si="15">IFERROR(G166/H166-1,"－")</f>
        <v>0.3340997700689794</v>
      </c>
      <c r="J166" s="365" t="s">
        <v>78</v>
      </c>
      <c r="K166" s="283">
        <v>1</v>
      </c>
      <c r="L166" s="285" t="str">
        <f>IF(G166='（1）エ_月別観光地点別'!S166,"OK","NG")</f>
        <v>OK</v>
      </c>
      <c r="M166" s="285"/>
    </row>
    <row r="167" spans="1:17" ht="15" customHeight="1">
      <c r="A167" s="252"/>
      <c r="B167" s="270"/>
      <c r="C167" s="270"/>
      <c r="D167" s="139" t="s">
        <v>313</v>
      </c>
      <c r="E167" s="133" t="s">
        <v>535</v>
      </c>
      <c r="F167" s="134"/>
      <c r="G167" s="345">
        <v>1789</v>
      </c>
      <c r="H167" s="244">
        <v>1706</v>
      </c>
      <c r="I167" s="292">
        <f t="shared" si="15"/>
        <v>4.8651817116061036E-2</v>
      </c>
      <c r="J167" s="365" t="s">
        <v>59</v>
      </c>
      <c r="K167" s="283">
        <v>1</v>
      </c>
      <c r="L167" s="285" t="str">
        <f>IF(G167='（1）エ_月別観光地点別'!S167,"OK","NG")</f>
        <v>OK</v>
      </c>
      <c r="M167" s="285"/>
    </row>
    <row r="168" spans="1:17" s="260" customFormat="1" ht="15" customHeight="1">
      <c r="A168" s="252"/>
      <c r="B168" s="270"/>
      <c r="C168" s="270"/>
      <c r="D168" s="139" t="s">
        <v>315</v>
      </c>
      <c r="E168" s="133" t="s">
        <v>536</v>
      </c>
      <c r="F168" s="134"/>
      <c r="G168" s="345">
        <v>17197</v>
      </c>
      <c r="H168" s="244">
        <v>17394</v>
      </c>
      <c r="I168" s="292">
        <f t="shared" si="15"/>
        <v>-1.1325744509600999E-2</v>
      </c>
      <c r="J168" s="365" t="s">
        <v>58</v>
      </c>
      <c r="K168" s="283">
        <v>1</v>
      </c>
      <c r="L168" s="285" t="str">
        <f>IF(G168='（1）エ_月別観光地点別'!S168,"OK","NG")</f>
        <v>OK</v>
      </c>
      <c r="M168" s="285"/>
      <c r="N168" s="283"/>
      <c r="O168" s="285"/>
      <c r="P168" s="286"/>
      <c r="Q168" s="286"/>
    </row>
    <row r="169" spans="1:17" ht="15" customHeight="1">
      <c r="A169" s="252"/>
      <c r="B169" s="270"/>
      <c r="C169" s="270"/>
      <c r="D169" s="139" t="s">
        <v>317</v>
      </c>
      <c r="E169" s="133" t="s">
        <v>537</v>
      </c>
      <c r="F169" s="134"/>
      <c r="G169" s="345">
        <v>31898</v>
      </c>
      <c r="H169" s="244">
        <v>29669</v>
      </c>
      <c r="I169" s="292">
        <f t="shared" si="15"/>
        <v>7.5128922444302138E-2</v>
      </c>
      <c r="J169" s="365" t="s">
        <v>49</v>
      </c>
      <c r="K169" s="283">
        <v>1</v>
      </c>
      <c r="L169" s="285" t="str">
        <f>IF(G169='（1）エ_月別観光地点別'!S169,"OK","NG")</f>
        <v>OK</v>
      </c>
      <c r="M169" s="285"/>
    </row>
    <row r="170" spans="1:17" ht="15" customHeight="1">
      <c r="A170" s="252"/>
      <c r="B170" s="270"/>
      <c r="C170" s="270"/>
      <c r="D170" s="139" t="s">
        <v>319</v>
      </c>
      <c r="E170" s="133" t="s">
        <v>538</v>
      </c>
      <c r="F170" s="134"/>
      <c r="G170" s="345">
        <v>7340</v>
      </c>
      <c r="H170" s="244">
        <v>4780</v>
      </c>
      <c r="I170" s="292">
        <f t="shared" si="15"/>
        <v>0.53556485355648542</v>
      </c>
      <c r="J170" s="365" t="s">
        <v>56</v>
      </c>
      <c r="K170" s="283">
        <v>1</v>
      </c>
      <c r="L170" s="285" t="str">
        <f>IF(G170='（1）エ_月別観光地点別'!S170,"OK","NG")</f>
        <v>OK</v>
      </c>
      <c r="M170" s="285"/>
    </row>
    <row r="171" spans="1:17" ht="15" customHeight="1">
      <c r="A171" s="252"/>
      <c r="B171" s="270"/>
      <c r="C171" s="270"/>
      <c r="D171" s="139" t="s">
        <v>321</v>
      </c>
      <c r="E171" s="133" t="s">
        <v>539</v>
      </c>
      <c r="F171" s="134"/>
      <c r="G171" s="345">
        <v>1253</v>
      </c>
      <c r="H171" s="244">
        <v>2449</v>
      </c>
      <c r="I171" s="292">
        <f t="shared" si="15"/>
        <v>-0.48836259697835849</v>
      </c>
      <c r="J171" s="365"/>
      <c r="L171" s="285" t="str">
        <f>IF(G171='（1）エ_月別観光地点別'!S171,"OK","NG")</f>
        <v>OK</v>
      </c>
      <c r="M171" s="285"/>
    </row>
    <row r="172" spans="1:17" ht="15" customHeight="1">
      <c r="A172" s="252"/>
      <c r="B172" s="270"/>
      <c r="C172" s="270"/>
      <c r="D172" s="139" t="s">
        <v>399</v>
      </c>
      <c r="E172" s="133" t="s">
        <v>540</v>
      </c>
      <c r="F172" s="134"/>
      <c r="G172" s="345">
        <v>527</v>
      </c>
      <c r="H172" s="244">
        <v>404</v>
      </c>
      <c r="I172" s="292">
        <f t="shared" si="15"/>
        <v>0.3044554455445545</v>
      </c>
      <c r="J172" s="365" t="s">
        <v>59</v>
      </c>
      <c r="K172" s="283">
        <v>1</v>
      </c>
      <c r="L172" s="285" t="str">
        <f>IF(G172='（1）エ_月別観光地点別'!S172,"OK","NG")</f>
        <v>OK</v>
      </c>
      <c r="M172" s="285"/>
    </row>
    <row r="173" spans="1:17" ht="15" customHeight="1">
      <c r="A173" s="252"/>
      <c r="B173" s="270"/>
      <c r="C173" s="270"/>
      <c r="D173" s="139" t="s">
        <v>399</v>
      </c>
      <c r="E173" s="133" t="s">
        <v>400</v>
      </c>
      <c r="F173" s="134"/>
      <c r="G173" s="345">
        <v>726</v>
      </c>
      <c r="H173" s="244">
        <v>2045</v>
      </c>
      <c r="I173" s="292">
        <f t="shared" si="15"/>
        <v>-0.6449877750611247</v>
      </c>
      <c r="J173" s="365" t="s">
        <v>52</v>
      </c>
      <c r="K173" s="283">
        <v>1</v>
      </c>
      <c r="L173" s="285" t="str">
        <f>IF(G173='（1）エ_月別観光地点別'!S173,"OK","NG")</f>
        <v>OK</v>
      </c>
      <c r="M173" s="285"/>
    </row>
    <row r="174" spans="1:17" ht="15" customHeight="1">
      <c r="A174" s="252"/>
      <c r="B174" s="270"/>
      <c r="C174" s="270"/>
      <c r="D174" s="139" t="s">
        <v>323</v>
      </c>
      <c r="E174" s="133" t="s">
        <v>541</v>
      </c>
      <c r="F174" s="134"/>
      <c r="G174" s="345">
        <v>96545</v>
      </c>
      <c r="H174" s="244">
        <v>101688</v>
      </c>
      <c r="I174" s="292">
        <f t="shared" si="15"/>
        <v>-5.0576272519864629E-2</v>
      </c>
      <c r="J174" s="365" t="s">
        <v>49</v>
      </c>
      <c r="K174" s="283">
        <v>1</v>
      </c>
      <c r="L174" s="285" t="str">
        <f>IF(G174='（1）エ_月別観光地点別'!S174,"OK","NG")</f>
        <v>OK</v>
      </c>
      <c r="M174" s="285"/>
    </row>
    <row r="175" spans="1:17" ht="15" customHeight="1">
      <c r="A175" s="252"/>
      <c r="B175" s="270"/>
      <c r="C175" s="270"/>
      <c r="D175" s="139" t="s">
        <v>325</v>
      </c>
      <c r="E175" s="133" t="s">
        <v>542</v>
      </c>
      <c r="F175" s="134"/>
      <c r="G175" s="345">
        <v>24114</v>
      </c>
      <c r="H175" s="244">
        <v>23588</v>
      </c>
      <c r="I175" s="292">
        <f t="shared" si="15"/>
        <v>2.2299474308970613E-2</v>
      </c>
      <c r="J175" s="365" t="s">
        <v>48</v>
      </c>
      <c r="K175" s="283">
        <v>1</v>
      </c>
      <c r="L175" s="285" t="str">
        <f>IF(G175='（1）エ_月別観光地点別'!S175,"OK","NG")</f>
        <v>OK</v>
      </c>
      <c r="M175" s="285"/>
    </row>
    <row r="176" spans="1:17" ht="15" customHeight="1">
      <c r="A176" s="252"/>
      <c r="B176" s="270"/>
      <c r="C176" s="270"/>
      <c r="D176" s="140" t="s">
        <v>327</v>
      </c>
      <c r="E176" s="135" t="s">
        <v>543</v>
      </c>
      <c r="F176" s="136"/>
      <c r="G176" s="356">
        <v>35462</v>
      </c>
      <c r="H176" s="302">
        <v>39584</v>
      </c>
      <c r="I176" s="307">
        <f t="shared" si="15"/>
        <v>-0.10413298302344387</v>
      </c>
      <c r="J176" s="368" t="s">
        <v>51</v>
      </c>
      <c r="K176" s="283">
        <v>1</v>
      </c>
      <c r="L176" s="285" t="str">
        <f>IF(G176='（1）エ_月別観光地点別'!S176,"OK","NG")</f>
        <v>OK</v>
      </c>
      <c r="M176" s="285"/>
    </row>
    <row r="177" spans="1:17" ht="15" customHeight="1">
      <c r="A177" s="252"/>
      <c r="B177" s="270"/>
      <c r="C177" s="270"/>
      <c r="D177" s="139" t="s">
        <v>329</v>
      </c>
      <c r="E177" s="133" t="s">
        <v>544</v>
      </c>
      <c r="F177" s="134"/>
      <c r="G177" s="345">
        <v>44838</v>
      </c>
      <c r="H177" s="244">
        <v>43090</v>
      </c>
      <c r="I177" s="292">
        <f t="shared" si="15"/>
        <v>4.0566256672081691E-2</v>
      </c>
      <c r="J177" s="365" t="s">
        <v>79</v>
      </c>
      <c r="K177" s="283">
        <v>1</v>
      </c>
      <c r="L177" s="285" t="str">
        <f>IF(G177='（1）エ_月別観光地点別'!S177,"OK","NG")</f>
        <v>OK</v>
      </c>
      <c r="M177" s="285"/>
    </row>
    <row r="178" spans="1:17" ht="15" customHeight="1">
      <c r="A178" s="252"/>
      <c r="B178" s="270"/>
      <c r="C178" s="270"/>
      <c r="D178" s="139" t="s">
        <v>331</v>
      </c>
      <c r="E178" s="133" t="s">
        <v>545</v>
      </c>
      <c r="F178" s="134"/>
      <c r="G178" s="345">
        <v>8876</v>
      </c>
      <c r="H178" s="244">
        <v>8118</v>
      </c>
      <c r="I178" s="292">
        <f t="shared" si="15"/>
        <v>9.3372751909337248E-2</v>
      </c>
      <c r="J178" s="365" t="s">
        <v>60</v>
      </c>
      <c r="K178" s="283">
        <v>1</v>
      </c>
      <c r="L178" s="285" t="str">
        <f>IF(G178='（1）エ_月別観光地点別'!S178,"OK","NG")</f>
        <v>OK</v>
      </c>
      <c r="M178" s="285"/>
    </row>
    <row r="179" spans="1:17" ht="15" customHeight="1">
      <c r="A179" s="252"/>
      <c r="B179" s="270"/>
      <c r="C179" s="270"/>
      <c r="D179" s="139" t="s">
        <v>333</v>
      </c>
      <c r="E179" s="133" t="s">
        <v>546</v>
      </c>
      <c r="F179" s="134"/>
      <c r="G179" s="345">
        <v>17384</v>
      </c>
      <c r="H179" s="244">
        <v>17021</v>
      </c>
      <c r="I179" s="292">
        <f t="shared" si="15"/>
        <v>2.1326596557194044E-2</v>
      </c>
      <c r="J179" s="365" t="s">
        <v>48</v>
      </c>
      <c r="K179" s="283">
        <v>1</v>
      </c>
      <c r="L179" s="285" t="str">
        <f>IF(G179='（1）エ_月別観光地点別'!S179,"OK","NG")</f>
        <v>OK</v>
      </c>
      <c r="M179" s="285"/>
    </row>
    <row r="180" spans="1:17" ht="15" customHeight="1">
      <c r="A180" s="252"/>
      <c r="B180" s="270"/>
      <c r="C180" s="270"/>
      <c r="D180" s="140" t="s">
        <v>335</v>
      </c>
      <c r="E180" s="135" t="s">
        <v>547</v>
      </c>
      <c r="F180" s="136"/>
      <c r="G180" s="356">
        <v>21199</v>
      </c>
      <c r="H180" s="302">
        <v>23016</v>
      </c>
      <c r="I180" s="307">
        <f t="shared" si="15"/>
        <v>-7.894508168230796E-2</v>
      </c>
      <c r="J180" s="368" t="s">
        <v>79</v>
      </c>
      <c r="K180" s="283">
        <v>1</v>
      </c>
      <c r="L180" s="285" t="str">
        <f>IF(G180='（1）エ_月別観光地点別'!S180,"OK","NG")</f>
        <v>OK</v>
      </c>
      <c r="M180" s="285"/>
    </row>
    <row r="181" spans="1:17" ht="15" customHeight="1">
      <c r="A181" s="252"/>
      <c r="B181" s="270"/>
      <c r="C181" s="270"/>
      <c r="D181" s="139" t="s">
        <v>337</v>
      </c>
      <c r="E181" s="133" t="s">
        <v>548</v>
      </c>
      <c r="F181" s="134"/>
      <c r="G181" s="345">
        <v>8072</v>
      </c>
      <c r="H181" s="244">
        <v>9037</v>
      </c>
      <c r="I181" s="292">
        <f t="shared" si="15"/>
        <v>-0.10678322452141198</v>
      </c>
      <c r="J181" s="365" t="s">
        <v>56</v>
      </c>
      <c r="K181" s="283">
        <v>1</v>
      </c>
      <c r="L181" s="285" t="str">
        <f>IF(G181='（1）エ_月別観光地点別'!S181,"OK","NG")</f>
        <v>OK</v>
      </c>
      <c r="M181" s="285"/>
    </row>
    <row r="182" spans="1:17" ht="15" customHeight="1">
      <c r="A182" s="252"/>
      <c r="B182" s="270"/>
      <c r="C182" s="270"/>
      <c r="D182" s="139" t="s">
        <v>339</v>
      </c>
      <c r="E182" s="133" t="s">
        <v>549</v>
      </c>
      <c r="F182" s="134"/>
      <c r="G182" s="345">
        <v>28220</v>
      </c>
      <c r="H182" s="244">
        <v>33948</v>
      </c>
      <c r="I182" s="292">
        <f t="shared" si="15"/>
        <v>-0.1687286438081772</v>
      </c>
      <c r="J182" s="365" t="s">
        <v>79</v>
      </c>
      <c r="K182" s="283">
        <v>1</v>
      </c>
      <c r="L182" s="285" t="str">
        <f>IF(G182='（1）エ_月別観光地点別'!S182,"OK","NG")</f>
        <v>OK</v>
      </c>
      <c r="M182" s="285"/>
    </row>
    <row r="183" spans="1:17" ht="15" customHeight="1">
      <c r="A183" s="350"/>
      <c r="B183" s="351"/>
      <c r="C183" s="351"/>
      <c r="D183" s="376"/>
      <c r="E183" s="377" t="s">
        <v>229</v>
      </c>
      <c r="F183" s="378"/>
      <c r="G183" s="379">
        <f>SUMIFS(G165:G182,K165:K182,1)</f>
        <v>383377</v>
      </c>
      <c r="H183" s="380">
        <f>SUMIFS(H165:H182,K165:K182,1)</f>
        <v>388594</v>
      </c>
      <c r="I183" s="381">
        <f t="shared" si="13"/>
        <v>-1.342532308785005E-2</v>
      </c>
      <c r="J183" s="382"/>
      <c r="K183" s="283">
        <v>2</v>
      </c>
      <c r="L183" s="285" t="str">
        <f>IF(G183='（1）エ_月別観光地点別'!S183,"OK","NG")</f>
        <v>OK</v>
      </c>
      <c r="M183" s="285"/>
    </row>
    <row r="184" spans="1:17" ht="15" customHeight="1">
      <c r="A184" s="252"/>
      <c r="B184" s="268" t="s">
        <v>6</v>
      </c>
      <c r="C184" s="269"/>
      <c r="D184" s="140" t="s">
        <v>309</v>
      </c>
      <c r="E184" s="135" t="s">
        <v>550</v>
      </c>
      <c r="F184" s="136"/>
      <c r="G184" s="356">
        <v>79500</v>
      </c>
      <c r="H184" s="302">
        <v>91356</v>
      </c>
      <c r="I184" s="307">
        <f>IFERROR(G184/H184-1,"－")</f>
        <v>-0.1297780112964666</v>
      </c>
      <c r="J184" s="368" t="s">
        <v>50</v>
      </c>
      <c r="K184" s="283">
        <v>1</v>
      </c>
      <c r="L184" s="285" t="str">
        <f>IF(G184='（1）エ_月別観光地点別'!S184,"OK","NG")</f>
        <v>OK</v>
      </c>
      <c r="M184" s="285"/>
    </row>
    <row r="185" spans="1:17" ht="15" customHeight="1">
      <c r="A185" s="252"/>
      <c r="B185" s="270"/>
      <c r="C185" s="270"/>
      <c r="D185" s="139" t="s">
        <v>311</v>
      </c>
      <c r="E185" s="133" t="s">
        <v>551</v>
      </c>
      <c r="F185" s="134"/>
      <c r="G185" s="345">
        <v>4145</v>
      </c>
      <c r="H185" s="244">
        <v>3180</v>
      </c>
      <c r="I185" s="292">
        <f t="shared" ref="I185:I243" si="16">IFERROR(G185/H185-1,"－")</f>
        <v>0.30345911949685545</v>
      </c>
      <c r="J185" s="365" t="s">
        <v>47</v>
      </c>
      <c r="K185" s="283">
        <v>1</v>
      </c>
      <c r="L185" s="285" t="str">
        <f>IF(G185='（1）エ_月別観光地点別'!S185,"OK","NG")</f>
        <v>OK</v>
      </c>
      <c r="M185" s="285"/>
    </row>
    <row r="186" spans="1:17" ht="15" customHeight="1">
      <c r="A186" s="252"/>
      <c r="B186" s="270"/>
      <c r="C186" s="270"/>
      <c r="D186" s="139" t="s">
        <v>313</v>
      </c>
      <c r="E186" s="133" t="s">
        <v>552</v>
      </c>
      <c r="F186" s="134"/>
      <c r="G186" s="345">
        <v>41712</v>
      </c>
      <c r="H186" s="244">
        <v>56879</v>
      </c>
      <c r="I186" s="292">
        <f t="shared" si="16"/>
        <v>-0.26665377380052391</v>
      </c>
      <c r="J186" s="365" t="s">
        <v>47</v>
      </c>
      <c r="K186" s="283">
        <v>1</v>
      </c>
      <c r="L186" s="285" t="str">
        <f>IF(G186='（1）エ_月別観光地点別'!S186,"OK","NG")</f>
        <v>OK</v>
      </c>
      <c r="M186" s="285"/>
    </row>
    <row r="187" spans="1:17" s="260" customFormat="1" ht="15" customHeight="1">
      <c r="A187" s="252"/>
      <c r="B187" s="270"/>
      <c r="C187" s="270"/>
      <c r="D187" s="139" t="s">
        <v>315</v>
      </c>
      <c r="E187" s="133" t="s">
        <v>553</v>
      </c>
      <c r="F187" s="134"/>
      <c r="G187" s="345">
        <v>22818</v>
      </c>
      <c r="H187" s="244">
        <v>24049</v>
      </c>
      <c r="I187" s="292">
        <f t="shared" si="16"/>
        <v>-5.1187159549253569E-2</v>
      </c>
      <c r="J187" s="365" t="s">
        <v>47</v>
      </c>
      <c r="K187" s="283">
        <v>1</v>
      </c>
      <c r="L187" s="285" t="str">
        <f>IF(G187='（1）エ_月別観光地点別'!S187,"OK","NG")</f>
        <v>OK</v>
      </c>
      <c r="M187" s="285"/>
      <c r="N187" s="283"/>
      <c r="O187" s="285"/>
      <c r="P187" s="286"/>
      <c r="Q187" s="286"/>
    </row>
    <row r="188" spans="1:17" ht="15" customHeight="1">
      <c r="A188" s="252"/>
      <c r="B188" s="270"/>
      <c r="C188" s="270"/>
      <c r="D188" s="139" t="s">
        <v>317</v>
      </c>
      <c r="E188" s="133" t="s">
        <v>554</v>
      </c>
      <c r="F188" s="134"/>
      <c r="G188" s="345">
        <v>131740</v>
      </c>
      <c r="H188" s="244">
        <v>132959</v>
      </c>
      <c r="I188" s="292">
        <f t="shared" si="16"/>
        <v>-9.168239833332037E-3</v>
      </c>
      <c r="J188" s="365" t="s">
        <v>58</v>
      </c>
      <c r="K188" s="283">
        <v>1</v>
      </c>
      <c r="L188" s="285" t="str">
        <f>IF(G188='（1）エ_月別観光地点別'!S188,"OK","NG")</f>
        <v>OK</v>
      </c>
      <c r="M188" s="285"/>
    </row>
    <row r="189" spans="1:17" ht="15" customHeight="1">
      <c r="A189" s="252"/>
      <c r="B189" s="270"/>
      <c r="C189" s="270"/>
      <c r="D189" s="139" t="s">
        <v>319</v>
      </c>
      <c r="E189" s="133" t="s">
        <v>555</v>
      </c>
      <c r="F189" s="134"/>
      <c r="G189" s="345">
        <v>77468</v>
      </c>
      <c r="H189" s="244">
        <v>77606</v>
      </c>
      <c r="I189" s="292">
        <f t="shared" si="16"/>
        <v>-1.7782130247661065E-3</v>
      </c>
      <c r="J189" s="365" t="s">
        <v>47</v>
      </c>
      <c r="K189" s="283">
        <v>1</v>
      </c>
      <c r="L189" s="285" t="str">
        <f>IF(G189='（1）エ_月別観光地点別'!S189,"OK","NG")</f>
        <v>OK</v>
      </c>
      <c r="M189" s="285"/>
    </row>
    <row r="190" spans="1:17" ht="15" customHeight="1">
      <c r="A190" s="252"/>
      <c r="B190" s="270"/>
      <c r="C190" s="270"/>
      <c r="D190" s="139" t="s">
        <v>321</v>
      </c>
      <c r="E190" s="133" t="s">
        <v>556</v>
      </c>
      <c r="F190" s="134"/>
      <c r="G190" s="345">
        <v>64320</v>
      </c>
      <c r="H190" s="244">
        <v>71074</v>
      </c>
      <c r="I190" s="292">
        <f t="shared" si="16"/>
        <v>-9.50277175901173E-2</v>
      </c>
      <c r="J190" s="365" t="s">
        <v>56</v>
      </c>
      <c r="K190" s="283">
        <v>1</v>
      </c>
      <c r="L190" s="285" t="str">
        <f>IF(G190='（1）エ_月別観光地点別'!S190,"OK","NG")</f>
        <v>OK</v>
      </c>
      <c r="M190" s="285"/>
    </row>
    <row r="191" spans="1:17" ht="15" customHeight="1">
      <c r="A191" s="252"/>
      <c r="B191" s="270"/>
      <c r="C191" s="270"/>
      <c r="D191" s="139" t="s">
        <v>323</v>
      </c>
      <c r="E191" s="133" t="s">
        <v>557</v>
      </c>
      <c r="F191" s="134"/>
      <c r="G191" s="345">
        <v>1720</v>
      </c>
      <c r="H191" s="244">
        <v>2750</v>
      </c>
      <c r="I191" s="292">
        <f t="shared" si="16"/>
        <v>-0.37454545454545451</v>
      </c>
      <c r="J191" s="365" t="s">
        <v>57</v>
      </c>
      <c r="K191" s="283">
        <v>1</v>
      </c>
      <c r="L191" s="285" t="str">
        <f>IF(G191='（1）エ_月別観光地点別'!S191,"OK","NG")</f>
        <v>OK</v>
      </c>
      <c r="M191" s="285"/>
    </row>
    <row r="192" spans="1:17" ht="15" customHeight="1">
      <c r="A192" s="252"/>
      <c r="B192" s="253"/>
      <c r="C192" s="253"/>
      <c r="D192" s="139" t="s">
        <v>325</v>
      </c>
      <c r="E192" s="133" t="s">
        <v>558</v>
      </c>
      <c r="F192" s="134"/>
      <c r="G192" s="345">
        <v>304500</v>
      </c>
      <c r="H192" s="244">
        <v>277000</v>
      </c>
      <c r="I192" s="292">
        <f t="shared" si="16"/>
        <v>9.9277978339350259E-2</v>
      </c>
      <c r="J192" s="365" t="s">
        <v>57</v>
      </c>
      <c r="K192" s="283">
        <v>1</v>
      </c>
      <c r="L192" s="285" t="str">
        <f>IF(G192='（1）エ_月別観光地点別'!S192,"OK","NG")</f>
        <v>OK</v>
      </c>
      <c r="M192" s="285"/>
    </row>
    <row r="193" spans="1:13" ht="15" customHeight="1">
      <c r="A193" s="252"/>
      <c r="B193" s="253"/>
      <c r="C193" s="253"/>
      <c r="D193" s="139" t="s">
        <v>327</v>
      </c>
      <c r="E193" s="133" t="s">
        <v>559</v>
      </c>
      <c r="F193" s="134"/>
      <c r="G193" s="345">
        <v>10272</v>
      </c>
      <c r="H193" s="244">
        <v>10300</v>
      </c>
      <c r="I193" s="292">
        <f t="shared" si="16"/>
        <v>-2.7184466019417597E-3</v>
      </c>
      <c r="J193" s="365" t="s">
        <v>47</v>
      </c>
      <c r="K193" s="283">
        <v>1</v>
      </c>
      <c r="L193" s="285" t="str">
        <f>IF(G193='（1）エ_月別観光地点別'!S193,"OK","NG")</f>
        <v>OK</v>
      </c>
      <c r="M193" s="285"/>
    </row>
    <row r="194" spans="1:13" ht="15" customHeight="1">
      <c r="A194" s="252"/>
      <c r="B194" s="253"/>
      <c r="C194" s="253"/>
      <c r="D194" s="139" t="s">
        <v>329</v>
      </c>
      <c r="E194" s="133" t="s">
        <v>560</v>
      </c>
      <c r="F194" s="134"/>
      <c r="G194" s="345">
        <v>1255</v>
      </c>
      <c r="H194" s="244">
        <v>2244</v>
      </c>
      <c r="I194" s="292">
        <f t="shared" si="16"/>
        <v>-0.44073083778966127</v>
      </c>
      <c r="J194" s="365" t="s">
        <v>60</v>
      </c>
      <c r="K194" s="283">
        <v>1</v>
      </c>
      <c r="L194" s="285" t="str">
        <f>IF(G194='（1）エ_月別観光地点別'!S194,"OK","NG")</f>
        <v>OK</v>
      </c>
      <c r="M194" s="285"/>
    </row>
    <row r="195" spans="1:13" ht="15" customHeight="1">
      <c r="A195" s="252"/>
      <c r="B195" s="270"/>
      <c r="C195" s="270"/>
      <c r="D195" s="139" t="s">
        <v>331</v>
      </c>
      <c r="E195" s="133" t="s">
        <v>561</v>
      </c>
      <c r="F195" s="134"/>
      <c r="G195" s="345">
        <v>27871</v>
      </c>
      <c r="H195" s="244">
        <v>23673</v>
      </c>
      <c r="I195" s="292">
        <f t="shared" si="16"/>
        <v>0.17733282642673087</v>
      </c>
      <c r="J195" s="365" t="s">
        <v>65</v>
      </c>
      <c r="K195" s="283">
        <v>1</v>
      </c>
      <c r="L195" s="285" t="str">
        <f>IF(G195='（1）エ_月別観光地点別'!S195,"OK","NG")</f>
        <v>OK</v>
      </c>
      <c r="M195" s="285"/>
    </row>
    <row r="196" spans="1:13" ht="15" customHeight="1">
      <c r="A196" s="252"/>
      <c r="B196" s="270"/>
      <c r="C196" s="270"/>
      <c r="D196" s="139" t="s">
        <v>333</v>
      </c>
      <c r="E196" s="133" t="s">
        <v>562</v>
      </c>
      <c r="F196" s="134"/>
      <c r="G196" s="345">
        <v>38948</v>
      </c>
      <c r="H196" s="244">
        <v>39607</v>
      </c>
      <c r="I196" s="292">
        <f t="shared" si="16"/>
        <v>-1.6638472997197451E-2</v>
      </c>
      <c r="J196" s="365" t="s">
        <v>66</v>
      </c>
      <c r="K196" s="283">
        <v>1</v>
      </c>
      <c r="L196" s="285" t="str">
        <f>IF(G196='（1）エ_月別観光地点別'!S196,"OK","NG")</f>
        <v>OK</v>
      </c>
      <c r="M196" s="285"/>
    </row>
    <row r="197" spans="1:13" ht="15" customHeight="1">
      <c r="A197" s="252"/>
      <c r="B197" s="270"/>
      <c r="C197" s="270"/>
      <c r="D197" s="139" t="s">
        <v>335</v>
      </c>
      <c r="E197" s="133" t="s">
        <v>563</v>
      </c>
      <c r="F197" s="134"/>
      <c r="G197" s="345">
        <v>44942</v>
      </c>
      <c r="H197" s="244">
        <v>28591</v>
      </c>
      <c r="I197" s="292">
        <f t="shared" si="16"/>
        <v>0.57189325312161166</v>
      </c>
      <c r="J197" s="365" t="s">
        <v>66</v>
      </c>
      <c r="K197" s="283">
        <v>1</v>
      </c>
      <c r="L197" s="285" t="str">
        <f>IF(G197='（1）エ_月別観光地点別'!S197,"OK","NG")</f>
        <v>OK</v>
      </c>
      <c r="M197" s="285"/>
    </row>
    <row r="198" spans="1:13" ht="15" customHeight="1">
      <c r="A198" s="252"/>
      <c r="B198" s="270"/>
      <c r="C198" s="270"/>
      <c r="D198" s="139" t="s">
        <v>337</v>
      </c>
      <c r="E198" s="133" t="s">
        <v>564</v>
      </c>
      <c r="F198" s="134"/>
      <c r="G198" s="345">
        <v>82047</v>
      </c>
      <c r="H198" s="244">
        <v>82997</v>
      </c>
      <c r="I198" s="292">
        <f t="shared" si="16"/>
        <v>-1.1446196850488533E-2</v>
      </c>
      <c r="J198" s="365" t="s">
        <v>58</v>
      </c>
      <c r="K198" s="283">
        <v>1</v>
      </c>
      <c r="L198" s="285" t="str">
        <f>IF(G198='（1）エ_月別観光地点別'!S198,"OK","NG")</f>
        <v>OK</v>
      </c>
      <c r="M198" s="285"/>
    </row>
    <row r="199" spans="1:13" ht="15" customHeight="1">
      <c r="A199" s="252"/>
      <c r="B199" s="270"/>
      <c r="C199" s="270"/>
      <c r="D199" s="139" t="s">
        <v>339</v>
      </c>
      <c r="E199" s="133" t="s">
        <v>565</v>
      </c>
      <c r="F199" s="134"/>
      <c r="G199" s="345">
        <v>137711</v>
      </c>
      <c r="H199" s="244">
        <v>139753</v>
      </c>
      <c r="I199" s="292">
        <f t="shared" si="16"/>
        <v>-1.4611493134315534E-2</v>
      </c>
      <c r="J199" s="365" t="s">
        <v>47</v>
      </c>
      <c r="K199" s="283">
        <v>1</v>
      </c>
      <c r="L199" s="285" t="str">
        <f>IF(G199='（1）エ_月別観光地点別'!S199,"OK","NG")</f>
        <v>OK</v>
      </c>
      <c r="M199" s="285"/>
    </row>
    <row r="200" spans="1:13" ht="15" customHeight="1">
      <c r="A200" s="271"/>
      <c r="B200" s="416"/>
      <c r="C200" s="416"/>
      <c r="D200" s="394" t="s">
        <v>341</v>
      </c>
      <c r="E200" s="395" t="s">
        <v>566</v>
      </c>
      <c r="F200" s="417"/>
      <c r="G200" s="396">
        <v>188227</v>
      </c>
      <c r="H200" s="397">
        <v>187626</v>
      </c>
      <c r="I200" s="398">
        <f t="shared" si="16"/>
        <v>3.2031807958385894E-3</v>
      </c>
      <c r="J200" s="399" t="s">
        <v>48</v>
      </c>
      <c r="K200" s="283">
        <v>1</v>
      </c>
      <c r="L200" s="285" t="str">
        <f>IF(G200='（1）エ_月別観光地点別'!S200,"OK","NG")</f>
        <v>OK</v>
      </c>
      <c r="M200" s="285"/>
    </row>
    <row r="201" spans="1:13" ht="15" customHeight="1">
      <c r="A201" s="252"/>
      <c r="B201" s="270"/>
      <c r="C201" s="270"/>
      <c r="D201" s="140" t="s">
        <v>343</v>
      </c>
      <c r="E201" s="135" t="s">
        <v>567</v>
      </c>
      <c r="F201" s="136"/>
      <c r="G201" s="356">
        <v>0</v>
      </c>
      <c r="H201" s="302">
        <v>0</v>
      </c>
      <c r="I201" s="307" t="str">
        <f t="shared" si="16"/>
        <v>－</v>
      </c>
      <c r="J201" s="368" t="s">
        <v>48</v>
      </c>
      <c r="K201" s="283">
        <v>1</v>
      </c>
      <c r="L201" s="285" t="str">
        <f>IF(G201='（1）エ_月別観光地点別'!S201,"OK","NG")</f>
        <v>OK</v>
      </c>
      <c r="M201" s="285"/>
    </row>
    <row r="202" spans="1:13" ht="15" customHeight="1">
      <c r="A202" s="252"/>
      <c r="B202" s="253"/>
      <c r="C202" s="253"/>
      <c r="D202" s="139" t="s">
        <v>345</v>
      </c>
      <c r="E202" s="133" t="s">
        <v>568</v>
      </c>
      <c r="F202" s="134"/>
      <c r="G202" s="345">
        <v>5542</v>
      </c>
      <c r="H202" s="244">
        <v>6283</v>
      </c>
      <c r="I202" s="292">
        <f t="shared" si="16"/>
        <v>-0.11793729110297624</v>
      </c>
      <c r="J202" s="365" t="s">
        <v>52</v>
      </c>
      <c r="K202" s="283">
        <v>1</v>
      </c>
      <c r="L202" s="285" t="str">
        <f>IF(G202='（1）エ_月別観光地点別'!S202,"OK","NG")</f>
        <v>OK</v>
      </c>
      <c r="M202" s="285"/>
    </row>
    <row r="203" spans="1:13" ht="15" customHeight="1">
      <c r="A203" s="252"/>
      <c r="B203" s="253"/>
      <c r="C203" s="253"/>
      <c r="D203" s="139" t="s">
        <v>347</v>
      </c>
      <c r="E203" s="133" t="s">
        <v>569</v>
      </c>
      <c r="F203" s="134"/>
      <c r="G203" s="345">
        <v>138500</v>
      </c>
      <c r="H203" s="244">
        <v>110200</v>
      </c>
      <c r="I203" s="292">
        <f t="shared" si="16"/>
        <v>0.2568058076225046</v>
      </c>
      <c r="J203" s="365" t="s">
        <v>57</v>
      </c>
      <c r="K203" s="283">
        <v>1</v>
      </c>
      <c r="L203" s="285" t="str">
        <f>IF(G203='（1）エ_月別観光地点別'!S203,"OK","NG")</f>
        <v>OK</v>
      </c>
      <c r="M203" s="285"/>
    </row>
    <row r="204" spans="1:13" ht="15" customHeight="1">
      <c r="A204" s="252"/>
      <c r="B204" s="253"/>
      <c r="C204" s="253"/>
      <c r="D204" s="139" t="s">
        <v>349</v>
      </c>
      <c r="E204" s="133" t="s">
        <v>570</v>
      </c>
      <c r="F204" s="134"/>
      <c r="G204" s="345">
        <v>14232</v>
      </c>
      <c r="H204" s="244">
        <v>10975</v>
      </c>
      <c r="I204" s="292">
        <f t="shared" si="16"/>
        <v>0.29676537585421414</v>
      </c>
      <c r="J204" s="365" t="s">
        <v>64</v>
      </c>
      <c r="K204" s="283">
        <v>1</v>
      </c>
      <c r="L204" s="285" t="str">
        <f>IF(G204='（1）エ_月別観光地点別'!S204,"OK","NG")</f>
        <v>OK</v>
      </c>
      <c r="M204" s="285"/>
    </row>
    <row r="205" spans="1:13" ht="15" customHeight="1">
      <c r="A205" s="252"/>
      <c r="B205" s="253"/>
      <c r="C205" s="253"/>
      <c r="D205" s="139" t="s">
        <v>351</v>
      </c>
      <c r="E205" s="133" t="s">
        <v>571</v>
      </c>
      <c r="F205" s="134"/>
      <c r="G205" s="345">
        <v>82660</v>
      </c>
      <c r="H205" s="244">
        <v>82386</v>
      </c>
      <c r="I205" s="292">
        <f t="shared" si="16"/>
        <v>3.3258077828757227E-3</v>
      </c>
      <c r="J205" s="365" t="s">
        <v>48</v>
      </c>
      <c r="K205" s="283">
        <v>1</v>
      </c>
      <c r="L205" s="285" t="str">
        <f>IF(G205='（1）エ_月別観光地点別'!S205,"OK","NG")</f>
        <v>OK</v>
      </c>
      <c r="M205" s="285"/>
    </row>
    <row r="206" spans="1:13" ht="15" customHeight="1">
      <c r="A206" s="252"/>
      <c r="B206" s="253"/>
      <c r="C206" s="253"/>
      <c r="D206" s="139" t="s">
        <v>353</v>
      </c>
      <c r="E206" s="133" t="s">
        <v>572</v>
      </c>
      <c r="F206" s="134"/>
      <c r="G206" s="345">
        <v>4274</v>
      </c>
      <c r="H206" s="244">
        <v>4671</v>
      </c>
      <c r="I206" s="292">
        <f t="shared" si="16"/>
        <v>-8.4992506957824898E-2</v>
      </c>
      <c r="J206" s="365"/>
      <c r="L206" s="285" t="str">
        <f>IF(G206='（1）エ_月別観光地点別'!S206,"OK","NG")</f>
        <v>OK</v>
      </c>
      <c r="M206" s="285"/>
    </row>
    <row r="207" spans="1:13" ht="15" customHeight="1">
      <c r="A207" s="252"/>
      <c r="B207" s="253"/>
      <c r="C207" s="253"/>
      <c r="D207" s="139" t="s">
        <v>399</v>
      </c>
      <c r="E207" s="133" t="s">
        <v>573</v>
      </c>
      <c r="F207" s="134"/>
      <c r="G207" s="345">
        <v>1923</v>
      </c>
      <c r="H207" s="244">
        <v>2087</v>
      </c>
      <c r="I207" s="292">
        <f t="shared" si="16"/>
        <v>-7.8581696214662156E-2</v>
      </c>
      <c r="J207" s="365" t="s">
        <v>62</v>
      </c>
      <c r="K207" s="283">
        <v>1</v>
      </c>
      <c r="L207" s="285" t="str">
        <f>IF(G207='（1）エ_月別観光地点別'!S207,"OK","NG")</f>
        <v>OK</v>
      </c>
      <c r="M207" s="285"/>
    </row>
    <row r="208" spans="1:13" ht="15" customHeight="1">
      <c r="A208" s="252"/>
      <c r="B208" s="253"/>
      <c r="C208" s="253"/>
      <c r="D208" s="139" t="s">
        <v>399</v>
      </c>
      <c r="E208" s="133" t="s">
        <v>400</v>
      </c>
      <c r="F208" s="134"/>
      <c r="G208" s="345">
        <v>2351</v>
      </c>
      <c r="H208" s="244">
        <v>2584</v>
      </c>
      <c r="I208" s="292">
        <f t="shared" si="16"/>
        <v>-9.017027863777094E-2</v>
      </c>
      <c r="J208" s="365" t="s">
        <v>63</v>
      </c>
      <c r="K208" s="283">
        <v>1</v>
      </c>
      <c r="L208" s="285" t="str">
        <f>IF(G208='（1）エ_月別観光地点別'!S208,"OK","NG")</f>
        <v>OK</v>
      </c>
      <c r="M208" s="285"/>
    </row>
    <row r="209" spans="1:13" ht="15" customHeight="1">
      <c r="A209" s="252"/>
      <c r="B209" s="253"/>
      <c r="C209" s="253"/>
      <c r="D209" s="139" t="s">
        <v>355</v>
      </c>
      <c r="E209" s="133" t="s">
        <v>574</v>
      </c>
      <c r="F209" s="134"/>
      <c r="G209" s="345">
        <v>82494</v>
      </c>
      <c r="H209" s="244">
        <v>89487</v>
      </c>
      <c r="I209" s="292">
        <f t="shared" si="16"/>
        <v>-7.8145428944986439E-2</v>
      </c>
      <c r="J209" s="365"/>
      <c r="L209" s="285" t="str">
        <f>IF(G209='（1）エ_月別観光地点別'!S209,"OK","NG")</f>
        <v>OK</v>
      </c>
      <c r="M209" s="285"/>
    </row>
    <row r="210" spans="1:13" ht="15" customHeight="1">
      <c r="A210" s="252"/>
      <c r="B210" s="253"/>
      <c r="C210" s="253"/>
      <c r="D210" s="139" t="s">
        <v>399</v>
      </c>
      <c r="E210" s="133" t="s">
        <v>575</v>
      </c>
      <c r="F210" s="134"/>
      <c r="G210" s="345">
        <v>39817</v>
      </c>
      <c r="H210" s="244">
        <v>42488</v>
      </c>
      <c r="I210" s="292">
        <f t="shared" si="16"/>
        <v>-6.286480888721524E-2</v>
      </c>
      <c r="J210" s="365" t="s">
        <v>62</v>
      </c>
      <c r="K210" s="283">
        <v>1</v>
      </c>
      <c r="L210" s="285" t="str">
        <f>IF(G210='（1）エ_月別観光地点別'!S210,"OK","NG")</f>
        <v>OK</v>
      </c>
      <c r="M210" s="285"/>
    </row>
    <row r="211" spans="1:13" ht="15" customHeight="1">
      <c r="A211" s="252"/>
      <c r="B211" s="253"/>
      <c r="C211" s="253"/>
      <c r="D211" s="139" t="s">
        <v>399</v>
      </c>
      <c r="E211" s="133" t="s">
        <v>400</v>
      </c>
      <c r="F211" s="134"/>
      <c r="G211" s="345">
        <v>42677</v>
      </c>
      <c r="H211" s="244">
        <v>46999</v>
      </c>
      <c r="I211" s="292">
        <f t="shared" si="16"/>
        <v>-9.1959403391561501E-2</v>
      </c>
      <c r="J211" s="365" t="s">
        <v>63</v>
      </c>
      <c r="K211" s="283">
        <v>1</v>
      </c>
      <c r="L211" s="285" t="str">
        <f>IF(G211='（1）エ_月別観光地点別'!S211,"OK","NG")</f>
        <v>OK</v>
      </c>
      <c r="M211" s="285"/>
    </row>
    <row r="212" spans="1:13" ht="15" customHeight="1">
      <c r="A212" s="252"/>
      <c r="B212" s="253"/>
      <c r="C212" s="253"/>
      <c r="D212" s="139" t="s">
        <v>357</v>
      </c>
      <c r="E212" s="133" t="s">
        <v>576</v>
      </c>
      <c r="F212" s="134"/>
      <c r="G212" s="345">
        <v>4348</v>
      </c>
      <c r="H212" s="244">
        <v>4654</v>
      </c>
      <c r="I212" s="292">
        <f t="shared" si="16"/>
        <v>-6.5749892565534984E-2</v>
      </c>
      <c r="J212" s="365" t="s">
        <v>65</v>
      </c>
      <c r="K212" s="283">
        <v>1</v>
      </c>
      <c r="L212" s="285" t="str">
        <f>IF(G212='（1）エ_月別観光地点別'!S212,"OK","NG")</f>
        <v>OK</v>
      </c>
      <c r="M212" s="285"/>
    </row>
    <row r="213" spans="1:13" ht="15" customHeight="1">
      <c r="A213" s="252"/>
      <c r="B213" s="253"/>
      <c r="C213" s="253"/>
      <c r="D213" s="139" t="s">
        <v>359</v>
      </c>
      <c r="E213" s="133" t="s">
        <v>577</v>
      </c>
      <c r="F213" s="134"/>
      <c r="G213" s="345">
        <v>19324</v>
      </c>
      <c r="H213" s="244">
        <v>20837</v>
      </c>
      <c r="I213" s="292">
        <f t="shared" si="16"/>
        <v>-7.2611220425205181E-2</v>
      </c>
      <c r="J213" s="365" t="s">
        <v>59</v>
      </c>
      <c r="K213" s="283">
        <v>1</v>
      </c>
      <c r="L213" s="285" t="str">
        <f>IF(G213='（1）エ_月別観光地点別'!S213,"OK","NG")</f>
        <v>OK</v>
      </c>
      <c r="M213" s="285"/>
    </row>
    <row r="214" spans="1:13" ht="15" customHeight="1">
      <c r="A214" s="252"/>
      <c r="B214" s="253"/>
      <c r="C214" s="253"/>
      <c r="D214" s="139" t="s">
        <v>361</v>
      </c>
      <c r="E214" s="133" t="s">
        <v>578</v>
      </c>
      <c r="F214" s="134"/>
      <c r="G214" s="345">
        <v>404287</v>
      </c>
      <c r="H214" s="244">
        <v>429497</v>
      </c>
      <c r="I214" s="292">
        <f t="shared" si="16"/>
        <v>-5.8696568311303654E-2</v>
      </c>
      <c r="J214" s="365" t="s">
        <v>49</v>
      </c>
      <c r="K214" s="283">
        <v>1</v>
      </c>
      <c r="L214" s="285" t="str">
        <f>IF(G214='（1）エ_月別観光地点別'!S214,"OK","NG")</f>
        <v>OK</v>
      </c>
      <c r="M214" s="285"/>
    </row>
    <row r="215" spans="1:13" ht="15" customHeight="1">
      <c r="A215" s="252"/>
      <c r="B215" s="253"/>
      <c r="C215" s="253"/>
      <c r="D215" s="139" t="s">
        <v>363</v>
      </c>
      <c r="E215" s="133" t="s">
        <v>579</v>
      </c>
      <c r="F215" s="134"/>
      <c r="G215" s="345">
        <v>56416</v>
      </c>
      <c r="H215" s="244">
        <v>48344</v>
      </c>
      <c r="I215" s="292">
        <f t="shared" si="16"/>
        <v>0.16697004798940918</v>
      </c>
      <c r="J215" s="365" t="s">
        <v>58</v>
      </c>
      <c r="K215" s="283">
        <v>1</v>
      </c>
      <c r="L215" s="285" t="str">
        <f>IF(G215='（1）エ_月別観光地点別'!S215,"OK","NG")</f>
        <v>OK</v>
      </c>
      <c r="M215" s="285"/>
    </row>
    <row r="216" spans="1:13" ht="15" customHeight="1">
      <c r="A216" s="252"/>
      <c r="B216" s="253"/>
      <c r="C216" s="253"/>
      <c r="D216" s="139" t="s">
        <v>365</v>
      </c>
      <c r="E216" s="133" t="s">
        <v>580</v>
      </c>
      <c r="F216" s="134"/>
      <c r="G216" s="345">
        <v>2904</v>
      </c>
      <c r="H216" s="244">
        <v>2938</v>
      </c>
      <c r="I216" s="292">
        <f t="shared" si="16"/>
        <v>-1.1572498298161982E-2</v>
      </c>
      <c r="J216" s="365" t="s">
        <v>48</v>
      </c>
      <c r="K216" s="283">
        <v>1</v>
      </c>
      <c r="L216" s="285" t="str">
        <f>IF(G216='（1）エ_月別観光地点別'!S216,"OK","NG")</f>
        <v>OK</v>
      </c>
      <c r="M216" s="285"/>
    </row>
    <row r="217" spans="1:13" ht="15" customHeight="1">
      <c r="A217" s="252"/>
      <c r="B217" s="253"/>
      <c r="C217" s="253"/>
      <c r="D217" s="139" t="s">
        <v>367</v>
      </c>
      <c r="E217" s="133" t="s">
        <v>581</v>
      </c>
      <c r="F217" s="134"/>
      <c r="G217" s="345">
        <v>47418</v>
      </c>
      <c r="H217" s="244">
        <v>46705</v>
      </c>
      <c r="I217" s="292">
        <f t="shared" si="16"/>
        <v>1.526603147414618E-2</v>
      </c>
      <c r="J217" s="365" t="s">
        <v>66</v>
      </c>
      <c r="K217" s="283">
        <v>1</v>
      </c>
      <c r="L217" s="285" t="str">
        <f>IF(G217='（1）エ_月別観光地点別'!S217,"OK","NG")</f>
        <v>OK</v>
      </c>
      <c r="M217" s="285"/>
    </row>
    <row r="218" spans="1:13" ht="15" customHeight="1">
      <c r="A218" s="252"/>
      <c r="B218" s="253"/>
      <c r="C218" s="253"/>
      <c r="D218" s="139" t="s">
        <v>369</v>
      </c>
      <c r="E218" s="133" t="s">
        <v>582</v>
      </c>
      <c r="F218" s="134"/>
      <c r="G218" s="345">
        <v>1124660</v>
      </c>
      <c r="H218" s="244">
        <v>864940</v>
      </c>
      <c r="I218" s="292">
        <f t="shared" si="16"/>
        <v>0.3002751635951626</v>
      </c>
      <c r="J218" s="365" t="s">
        <v>63</v>
      </c>
      <c r="K218" s="283">
        <v>1</v>
      </c>
      <c r="L218" s="285" t="str">
        <f>IF(G218='（1）エ_月別観光地点別'!S218,"OK","NG")</f>
        <v>OK</v>
      </c>
      <c r="M218" s="285"/>
    </row>
    <row r="219" spans="1:13" ht="15" customHeight="1">
      <c r="A219" s="252"/>
      <c r="B219" s="253"/>
      <c r="C219" s="253"/>
      <c r="D219" s="139" t="s">
        <v>371</v>
      </c>
      <c r="E219" s="133" t="s">
        <v>583</v>
      </c>
      <c r="F219" s="134"/>
      <c r="G219" s="345">
        <v>7335000</v>
      </c>
      <c r="H219" s="244">
        <v>6982000</v>
      </c>
      <c r="I219" s="292">
        <f t="shared" si="16"/>
        <v>5.0558579203666465E-2</v>
      </c>
      <c r="J219" s="365" t="s">
        <v>57</v>
      </c>
      <c r="K219" s="283">
        <v>1</v>
      </c>
      <c r="L219" s="285" t="str">
        <f>IF(G219='（1）エ_月別観光地点別'!S219,"OK","NG")</f>
        <v>OK</v>
      </c>
      <c r="M219" s="285"/>
    </row>
    <row r="220" spans="1:13" ht="15" customHeight="1">
      <c r="A220" s="252"/>
      <c r="B220" s="253"/>
      <c r="C220" s="253"/>
      <c r="D220" s="140" t="s">
        <v>373</v>
      </c>
      <c r="E220" s="135" t="s">
        <v>584</v>
      </c>
      <c r="F220" s="392"/>
      <c r="G220" s="356">
        <v>84400</v>
      </c>
      <c r="H220" s="302">
        <v>73450</v>
      </c>
      <c r="I220" s="307">
        <f t="shared" si="16"/>
        <v>0.14908100748808706</v>
      </c>
      <c r="J220" s="368" t="s">
        <v>47</v>
      </c>
      <c r="K220" s="283">
        <v>1</v>
      </c>
      <c r="L220" s="285" t="str">
        <f>IF(G220='（1）エ_月別観光地点別'!S220,"OK","NG")</f>
        <v>OK</v>
      </c>
      <c r="M220" s="285"/>
    </row>
    <row r="221" spans="1:13" ht="15" customHeight="1">
      <c r="A221" s="252"/>
      <c r="B221" s="253"/>
      <c r="C221" s="253"/>
      <c r="D221" s="139" t="s">
        <v>375</v>
      </c>
      <c r="E221" s="133" t="s">
        <v>585</v>
      </c>
      <c r="F221" s="347"/>
      <c r="G221" s="345">
        <v>1288</v>
      </c>
      <c r="H221" s="244">
        <v>1131</v>
      </c>
      <c r="I221" s="292">
        <f t="shared" si="16"/>
        <v>0.13881520778072498</v>
      </c>
      <c r="J221" s="365" t="s">
        <v>47</v>
      </c>
      <c r="K221" s="283">
        <v>1</v>
      </c>
      <c r="L221" s="285" t="str">
        <f>IF(G221='（1）エ_月別観光地点別'!S221,"OK","NG")</f>
        <v>OK</v>
      </c>
      <c r="M221" s="285"/>
    </row>
    <row r="222" spans="1:13" ht="15" customHeight="1">
      <c r="A222" s="252"/>
      <c r="B222" s="253"/>
      <c r="C222" s="253"/>
      <c r="D222" s="139" t="s">
        <v>377</v>
      </c>
      <c r="E222" s="133" t="s">
        <v>586</v>
      </c>
      <c r="F222" s="347"/>
      <c r="G222" s="345">
        <v>413191</v>
      </c>
      <c r="H222" s="244">
        <v>438738</v>
      </c>
      <c r="I222" s="292">
        <f t="shared" si="16"/>
        <v>-5.822837319767149E-2</v>
      </c>
      <c r="J222" s="365" t="s">
        <v>51</v>
      </c>
      <c r="K222" s="283">
        <v>1</v>
      </c>
      <c r="L222" s="285" t="str">
        <f>IF(G222='（1）エ_月別観光地点別'!S222,"OK","NG")</f>
        <v>OK</v>
      </c>
      <c r="M222" s="285"/>
    </row>
    <row r="223" spans="1:13" ht="15" customHeight="1">
      <c r="A223" s="252"/>
      <c r="B223" s="253"/>
      <c r="C223" s="253"/>
      <c r="D223" s="139" t="s">
        <v>379</v>
      </c>
      <c r="E223" s="133" t="s">
        <v>587</v>
      </c>
      <c r="F223" s="134"/>
      <c r="G223" s="345">
        <v>0</v>
      </c>
      <c r="H223" s="244">
        <v>0</v>
      </c>
      <c r="I223" s="292" t="str">
        <f t="shared" si="16"/>
        <v>－</v>
      </c>
      <c r="J223" s="365" t="s">
        <v>62</v>
      </c>
      <c r="K223" s="283">
        <v>1</v>
      </c>
      <c r="L223" s="285" t="str">
        <f>IF(G223='（1）エ_月別観光地点別'!S223,"OK","NG")</f>
        <v>OK</v>
      </c>
      <c r="M223" s="285"/>
    </row>
    <row r="224" spans="1:13" ht="15" customHeight="1">
      <c r="A224" s="252"/>
      <c r="B224" s="253"/>
      <c r="C224" s="253"/>
      <c r="D224" s="140" t="s">
        <v>381</v>
      </c>
      <c r="E224" s="135" t="s">
        <v>588</v>
      </c>
      <c r="F224" s="392"/>
      <c r="G224" s="356">
        <v>8300</v>
      </c>
      <c r="H224" s="302">
        <v>340</v>
      </c>
      <c r="I224" s="307">
        <f t="shared" si="16"/>
        <v>23.411764705882351</v>
      </c>
      <c r="J224" s="368" t="s">
        <v>62</v>
      </c>
      <c r="K224" s="283">
        <v>1</v>
      </c>
      <c r="L224" s="285" t="str">
        <f>IF(G224='（1）エ_月別観光地点別'!S224,"OK","NG")</f>
        <v>OK</v>
      </c>
      <c r="M224" s="285"/>
    </row>
    <row r="225" spans="1:13" ht="15" customHeight="1">
      <c r="A225" s="252"/>
      <c r="B225" s="253"/>
      <c r="C225" s="253"/>
      <c r="D225" s="139" t="s">
        <v>383</v>
      </c>
      <c r="E225" s="133" t="s">
        <v>589</v>
      </c>
      <c r="F225" s="347"/>
      <c r="G225" s="345">
        <v>32450</v>
      </c>
      <c r="H225" s="244">
        <v>30535</v>
      </c>
      <c r="I225" s="292">
        <f t="shared" si="16"/>
        <v>6.2714917308007267E-2</v>
      </c>
      <c r="J225" s="365" t="s">
        <v>65</v>
      </c>
      <c r="K225" s="283">
        <v>1</v>
      </c>
      <c r="L225" s="285" t="str">
        <f>IF(G225='（1）エ_月別観光地点別'!S225,"OK","NG")</f>
        <v>OK</v>
      </c>
      <c r="M225" s="285"/>
    </row>
    <row r="226" spans="1:13" ht="15" customHeight="1">
      <c r="A226" s="252"/>
      <c r="B226" s="253"/>
      <c r="C226" s="253"/>
      <c r="D226" s="139" t="s">
        <v>385</v>
      </c>
      <c r="E226" s="133" t="s">
        <v>590</v>
      </c>
      <c r="F226" s="347"/>
      <c r="G226" s="345">
        <v>42600</v>
      </c>
      <c r="H226" s="244">
        <v>194691</v>
      </c>
      <c r="I226" s="292">
        <f t="shared" si="16"/>
        <v>-0.7811917345948195</v>
      </c>
      <c r="J226" s="365" t="s">
        <v>47</v>
      </c>
      <c r="K226" s="283">
        <v>1</v>
      </c>
      <c r="L226" s="285" t="str">
        <f>IF(G226='（1）エ_月別観光地点別'!S226,"OK","NG")</f>
        <v>OK</v>
      </c>
      <c r="M226" s="285"/>
    </row>
    <row r="227" spans="1:13" ht="15" customHeight="1">
      <c r="A227" s="252"/>
      <c r="B227" s="253"/>
      <c r="C227" s="253"/>
      <c r="D227" s="139" t="s">
        <v>387</v>
      </c>
      <c r="E227" s="133" t="s">
        <v>591</v>
      </c>
      <c r="F227" s="347"/>
      <c r="G227" s="345">
        <v>30207</v>
      </c>
      <c r="H227" s="244">
        <v>30873</v>
      </c>
      <c r="I227" s="292">
        <f t="shared" si="16"/>
        <v>-2.1572247594985883E-2</v>
      </c>
      <c r="J227" s="365" t="s">
        <v>47</v>
      </c>
      <c r="K227" s="283">
        <v>1</v>
      </c>
      <c r="L227" s="285" t="str">
        <f>IF(G227='（1）エ_月別観光地点別'!S227,"OK","NG")</f>
        <v>OK</v>
      </c>
      <c r="M227" s="285"/>
    </row>
    <row r="228" spans="1:13" ht="15" customHeight="1">
      <c r="A228" s="252"/>
      <c r="B228" s="253"/>
      <c r="C228" s="253"/>
      <c r="D228" s="139" t="s">
        <v>389</v>
      </c>
      <c r="E228" s="133" t="s">
        <v>592</v>
      </c>
      <c r="F228" s="347"/>
      <c r="G228" s="345">
        <v>70000</v>
      </c>
      <c r="H228" s="244">
        <v>65000</v>
      </c>
      <c r="I228" s="292">
        <f t="shared" si="16"/>
        <v>7.6923076923076872E-2</v>
      </c>
      <c r="J228" s="365" t="s">
        <v>69</v>
      </c>
      <c r="K228" s="283">
        <v>1</v>
      </c>
      <c r="L228" s="285" t="str">
        <f>IF(G228='（1）エ_月別観光地点別'!S228,"OK","NG")</f>
        <v>OK</v>
      </c>
      <c r="M228" s="285"/>
    </row>
    <row r="229" spans="1:13" ht="15" customHeight="1">
      <c r="A229" s="252"/>
      <c r="B229" s="253"/>
      <c r="C229" s="253"/>
      <c r="D229" s="139" t="s">
        <v>391</v>
      </c>
      <c r="E229" s="133" t="s">
        <v>593</v>
      </c>
      <c r="F229" s="347"/>
      <c r="G229" s="345">
        <v>16000</v>
      </c>
      <c r="H229" s="244">
        <v>16500</v>
      </c>
      <c r="I229" s="292">
        <f t="shared" si="16"/>
        <v>-3.0303030303030276E-2</v>
      </c>
      <c r="J229" s="365" t="s">
        <v>67</v>
      </c>
      <c r="K229" s="283">
        <v>1</v>
      </c>
      <c r="L229" s="285" t="str">
        <f>IF(G229='（1）エ_月別観光地点別'!S229,"OK","NG")</f>
        <v>OK</v>
      </c>
      <c r="M229" s="285"/>
    </row>
    <row r="230" spans="1:13" ht="15" customHeight="1">
      <c r="A230" s="252"/>
      <c r="B230" s="253"/>
      <c r="C230" s="253"/>
      <c r="D230" s="139" t="s">
        <v>393</v>
      </c>
      <c r="E230" s="133" t="s">
        <v>594</v>
      </c>
      <c r="F230" s="347"/>
      <c r="G230" s="345">
        <v>7000</v>
      </c>
      <c r="H230" s="244">
        <v>6500</v>
      </c>
      <c r="I230" s="292">
        <f t="shared" si="16"/>
        <v>7.6923076923076872E-2</v>
      </c>
      <c r="J230" s="365" t="s">
        <v>67</v>
      </c>
      <c r="K230" s="283">
        <v>1</v>
      </c>
      <c r="L230" s="285" t="str">
        <f>IF(G230='（1）エ_月別観光地点別'!S230,"OK","NG")</f>
        <v>OK</v>
      </c>
      <c r="M230" s="285"/>
    </row>
    <row r="231" spans="1:13" ht="15" customHeight="1">
      <c r="A231" s="252"/>
      <c r="B231" s="253"/>
      <c r="C231" s="253"/>
      <c r="D231" s="139" t="s">
        <v>395</v>
      </c>
      <c r="E231" s="133" t="s">
        <v>595</v>
      </c>
      <c r="F231" s="347"/>
      <c r="G231" s="345">
        <v>28838</v>
      </c>
      <c r="H231" s="244">
        <v>25208</v>
      </c>
      <c r="I231" s="292">
        <f t="shared" si="16"/>
        <v>0.14400190415741032</v>
      </c>
      <c r="J231" s="365"/>
      <c r="L231" s="285" t="str">
        <f>IF(G231='（1）エ_月別観光地点別'!S231,"OK","NG")</f>
        <v>OK</v>
      </c>
      <c r="M231" s="285"/>
    </row>
    <row r="232" spans="1:13" ht="15" customHeight="1">
      <c r="A232" s="252"/>
      <c r="B232" s="253"/>
      <c r="C232" s="253"/>
      <c r="D232" s="140" t="s">
        <v>399</v>
      </c>
      <c r="E232" s="135" t="s">
        <v>596</v>
      </c>
      <c r="F232" s="136"/>
      <c r="G232" s="346">
        <v>10716</v>
      </c>
      <c r="H232" s="304">
        <v>7835</v>
      </c>
      <c r="I232" s="307">
        <f t="shared" si="16"/>
        <v>0.36770899808551372</v>
      </c>
      <c r="J232" s="366" t="s">
        <v>47</v>
      </c>
      <c r="K232" s="283">
        <v>1</v>
      </c>
      <c r="L232" s="285" t="str">
        <f>IF(G232='（1）エ_月別観光地点別'!S232,"OK","NG")</f>
        <v>OK</v>
      </c>
      <c r="M232" s="285"/>
    </row>
    <row r="233" spans="1:13" ht="15" customHeight="1">
      <c r="A233" s="252"/>
      <c r="B233" s="253"/>
      <c r="C233" s="253"/>
      <c r="D233" s="140" t="s">
        <v>399</v>
      </c>
      <c r="E233" s="135" t="s">
        <v>597</v>
      </c>
      <c r="F233" s="136"/>
      <c r="G233" s="346">
        <v>18122</v>
      </c>
      <c r="H233" s="304">
        <v>17373</v>
      </c>
      <c r="I233" s="307">
        <f t="shared" si="16"/>
        <v>4.311287630230809E-2</v>
      </c>
      <c r="J233" s="366" t="s">
        <v>71</v>
      </c>
      <c r="K233" s="283">
        <v>1</v>
      </c>
      <c r="L233" s="285" t="str">
        <f>IF(G233='（1）エ_月別観光地点別'!S233,"OK","NG")</f>
        <v>OK</v>
      </c>
      <c r="M233" s="285"/>
    </row>
    <row r="234" spans="1:13" ht="15" customHeight="1">
      <c r="A234" s="252"/>
      <c r="B234" s="253"/>
      <c r="C234" s="253"/>
      <c r="D234" s="140" t="s">
        <v>396</v>
      </c>
      <c r="E234" s="135" t="s">
        <v>598</v>
      </c>
      <c r="F234" s="136"/>
      <c r="G234" s="346">
        <v>21501</v>
      </c>
      <c r="H234" s="304">
        <v>45267</v>
      </c>
      <c r="I234" s="307">
        <f t="shared" si="16"/>
        <v>-0.52501822519716357</v>
      </c>
      <c r="J234" s="366" t="s">
        <v>48</v>
      </c>
      <c r="K234" s="283">
        <v>1</v>
      </c>
      <c r="L234" s="285" t="str">
        <f>IF(G234='（1）エ_月別観光地点別'!S234,"OK","NG")</f>
        <v>OK</v>
      </c>
      <c r="M234" s="285"/>
    </row>
    <row r="235" spans="1:13" ht="15" customHeight="1">
      <c r="A235" s="252"/>
      <c r="B235" s="253"/>
      <c r="C235" s="253"/>
      <c r="D235" s="140" t="s">
        <v>398</v>
      </c>
      <c r="E235" s="135" t="s">
        <v>599</v>
      </c>
      <c r="F235" s="136"/>
      <c r="G235" s="346">
        <v>91030</v>
      </c>
      <c r="H235" s="304">
        <v>126500</v>
      </c>
      <c r="I235" s="307">
        <f t="shared" si="16"/>
        <v>-0.28039525691699607</v>
      </c>
      <c r="J235" s="366" t="s">
        <v>57</v>
      </c>
      <c r="K235" s="283">
        <v>1</v>
      </c>
      <c r="L235" s="285" t="str">
        <f>IF(G235='（1）エ_月別観光地点別'!S235,"OK","NG")</f>
        <v>OK</v>
      </c>
      <c r="M235" s="285"/>
    </row>
    <row r="236" spans="1:13" ht="15" customHeight="1">
      <c r="A236" s="252"/>
      <c r="B236" s="253"/>
      <c r="C236" s="253"/>
      <c r="D236" s="140" t="s">
        <v>401</v>
      </c>
      <c r="E236" s="135" t="s">
        <v>600</v>
      </c>
      <c r="F236" s="136"/>
      <c r="G236" s="346">
        <v>123584</v>
      </c>
      <c r="H236" s="304">
        <v>119511</v>
      </c>
      <c r="I236" s="307">
        <f t="shared" si="16"/>
        <v>3.4080544887081565E-2</v>
      </c>
      <c r="J236" s="366" t="s">
        <v>48</v>
      </c>
      <c r="K236" s="283">
        <v>1</v>
      </c>
      <c r="L236" s="285" t="str">
        <f>IF(G236='（1）エ_月別観光地点別'!S236,"OK","NG")</f>
        <v>OK</v>
      </c>
      <c r="M236" s="285"/>
    </row>
    <row r="237" spans="1:13" ht="15" customHeight="1">
      <c r="A237" s="252"/>
      <c r="B237" s="253"/>
      <c r="C237" s="253"/>
      <c r="D237" s="140" t="s">
        <v>405</v>
      </c>
      <c r="E237" s="135" t="s">
        <v>601</v>
      </c>
      <c r="F237" s="136"/>
      <c r="G237" s="346">
        <v>479367</v>
      </c>
      <c r="H237" s="304">
        <v>447362</v>
      </c>
      <c r="I237" s="307">
        <f t="shared" si="16"/>
        <v>7.1541615067886921E-2</v>
      </c>
      <c r="J237" s="366" t="s">
        <v>49</v>
      </c>
      <c r="K237" s="283">
        <v>1</v>
      </c>
      <c r="L237" s="285" t="str">
        <f>IF(G237='（1）エ_月別観光地点別'!S237,"OK","NG")</f>
        <v>OK</v>
      </c>
      <c r="M237" s="285"/>
    </row>
    <row r="238" spans="1:13" ht="15" customHeight="1">
      <c r="A238" s="252"/>
      <c r="B238" s="253"/>
      <c r="C238" s="253"/>
      <c r="D238" s="140" t="s">
        <v>407</v>
      </c>
      <c r="E238" s="135" t="s">
        <v>602</v>
      </c>
      <c r="F238" s="136"/>
      <c r="G238" s="346">
        <v>9990</v>
      </c>
      <c r="H238" s="304">
        <v>10929</v>
      </c>
      <c r="I238" s="307">
        <f t="shared" si="16"/>
        <v>-8.591819928630251E-2</v>
      </c>
      <c r="J238" s="366" t="s">
        <v>73</v>
      </c>
      <c r="K238" s="283">
        <v>1</v>
      </c>
      <c r="L238" s="285" t="str">
        <f>IF(G238='（1）エ_月別観光地点別'!S238,"OK","NG")</f>
        <v>OK</v>
      </c>
      <c r="M238" s="285"/>
    </row>
    <row r="239" spans="1:13" ht="15" customHeight="1">
      <c r="A239" s="252"/>
      <c r="B239" s="253"/>
      <c r="C239" s="253"/>
      <c r="D239" s="140" t="s">
        <v>409</v>
      </c>
      <c r="E239" s="135" t="s">
        <v>603</v>
      </c>
      <c r="F239" s="136"/>
      <c r="G239" s="346">
        <v>0</v>
      </c>
      <c r="H239" s="304">
        <v>43316</v>
      </c>
      <c r="I239" s="307">
        <f t="shared" si="16"/>
        <v>-1</v>
      </c>
      <c r="J239" s="366" t="s">
        <v>66</v>
      </c>
      <c r="K239" s="283">
        <v>1</v>
      </c>
      <c r="L239" s="285" t="str">
        <f>IF(G239='（1）エ_月別観光地点別'!S239,"OK","NG")</f>
        <v>OK</v>
      </c>
      <c r="M239" s="285"/>
    </row>
    <row r="240" spans="1:13" ht="15" customHeight="1">
      <c r="A240" s="252"/>
      <c r="B240" s="253"/>
      <c r="C240" s="253"/>
      <c r="D240" s="140" t="s">
        <v>411</v>
      </c>
      <c r="E240" s="135" t="s">
        <v>604</v>
      </c>
      <c r="F240" s="136"/>
      <c r="G240" s="346">
        <v>4421</v>
      </c>
      <c r="H240" s="304">
        <v>3705</v>
      </c>
      <c r="I240" s="307">
        <f t="shared" si="16"/>
        <v>0.19325236167341431</v>
      </c>
      <c r="J240" s="366" t="s">
        <v>56</v>
      </c>
      <c r="K240" s="283">
        <v>1</v>
      </c>
      <c r="L240" s="285" t="str">
        <f>IF(G240='（1）エ_月別観光地点別'!S240,"OK","NG")</f>
        <v>OK</v>
      </c>
      <c r="M240" s="285"/>
    </row>
    <row r="241" spans="1:17" ht="15" customHeight="1">
      <c r="A241" s="252"/>
      <c r="B241" s="253"/>
      <c r="C241" s="253"/>
      <c r="D241" s="140" t="s">
        <v>413</v>
      </c>
      <c r="E241" s="135" t="s">
        <v>605</v>
      </c>
      <c r="F241" s="137"/>
      <c r="G241" s="346">
        <v>18672</v>
      </c>
      <c r="H241" s="304">
        <v>20545</v>
      </c>
      <c r="I241" s="307">
        <f t="shared" si="16"/>
        <v>-9.1165733755171563E-2</v>
      </c>
      <c r="J241" s="366" t="s">
        <v>56</v>
      </c>
      <c r="K241" s="283">
        <v>1</v>
      </c>
      <c r="L241" s="285" t="str">
        <f>IF(G241='（1）エ_月別観光地点別'!S241,"OK","NG")</f>
        <v>OK</v>
      </c>
      <c r="M241" s="285"/>
    </row>
    <row r="242" spans="1:17" ht="15" customHeight="1">
      <c r="A242" s="252"/>
      <c r="B242" s="253"/>
      <c r="C242" s="253"/>
      <c r="D242" s="140" t="s">
        <v>415</v>
      </c>
      <c r="E242" s="135" t="s">
        <v>606</v>
      </c>
      <c r="F242" s="137"/>
      <c r="G242" s="346">
        <v>9933</v>
      </c>
      <c r="H242" s="304">
        <v>8795</v>
      </c>
      <c r="I242" s="307">
        <f t="shared" si="16"/>
        <v>0.12939169982944865</v>
      </c>
      <c r="J242" s="366" t="s">
        <v>57</v>
      </c>
      <c r="K242" s="283">
        <v>1</v>
      </c>
      <c r="L242" s="285" t="str">
        <f>IF(G242='（1）エ_月別観光地点別'!S242,"OK","NG")</f>
        <v>OK</v>
      </c>
      <c r="M242" s="285"/>
    </row>
    <row r="243" spans="1:17" ht="15" customHeight="1">
      <c r="A243" s="252"/>
      <c r="B243" s="253"/>
      <c r="C243" s="253"/>
      <c r="D243" s="140" t="s">
        <v>417</v>
      </c>
      <c r="E243" s="135" t="s">
        <v>607</v>
      </c>
      <c r="F243" s="137"/>
      <c r="G243" s="346">
        <v>55000</v>
      </c>
      <c r="H243" s="304">
        <v>54000</v>
      </c>
      <c r="I243" s="307">
        <f t="shared" si="16"/>
        <v>1.8518518518518601E-2</v>
      </c>
      <c r="J243" s="366" t="s">
        <v>74</v>
      </c>
      <c r="K243" s="283">
        <v>1</v>
      </c>
      <c r="L243" s="285" t="str">
        <f>IF(G243='（1）エ_月別観光地点別'!S243,"OK","NG")</f>
        <v>OK</v>
      </c>
      <c r="M243" s="285"/>
    </row>
    <row r="244" spans="1:17" ht="15" customHeight="1">
      <c r="A244" s="350"/>
      <c r="B244" s="351"/>
      <c r="C244" s="351"/>
      <c r="D244" s="376"/>
      <c r="E244" s="377" t="s">
        <v>230</v>
      </c>
      <c r="F244" s="378"/>
      <c r="G244" s="379">
        <f>SUMIFS(G184:G243,K184:K243,1)</f>
        <v>12129027</v>
      </c>
      <c r="H244" s="380">
        <f>SUMIFS(H184:H243,K184:K243,1)</f>
        <v>11718457</v>
      </c>
      <c r="I244" s="381">
        <f t="shared" ref="I244" si="17">IFERROR(G244/H244-1,"－")</f>
        <v>3.5036182664663018E-2</v>
      </c>
      <c r="J244" s="382"/>
      <c r="K244" s="283">
        <v>2</v>
      </c>
      <c r="L244" s="285" t="str">
        <f>IF(G244='（1）エ_月別観光地点別'!S244,"OK","NG")</f>
        <v>OK</v>
      </c>
      <c r="M244" s="285"/>
    </row>
    <row r="245" spans="1:17" ht="15" customHeight="1">
      <c r="A245" s="252"/>
      <c r="B245" s="268" t="s">
        <v>81</v>
      </c>
      <c r="C245" s="269"/>
      <c r="D245" s="140" t="s">
        <v>309</v>
      </c>
      <c r="E245" s="135" t="s">
        <v>608</v>
      </c>
      <c r="F245" s="136"/>
      <c r="G245" s="356">
        <v>705100</v>
      </c>
      <c r="H245" s="302">
        <v>656100</v>
      </c>
      <c r="I245" s="307">
        <f>IFERROR(G245/H245-1,"－")</f>
        <v>7.4683737235177627E-2</v>
      </c>
      <c r="J245" s="368"/>
      <c r="L245" s="285" t="str">
        <f>IF(G245='（1）エ_月別観光地点別'!S245,"OK","NG")</f>
        <v>OK</v>
      </c>
      <c r="M245" s="285"/>
    </row>
    <row r="246" spans="1:17" ht="15" customHeight="1">
      <c r="A246" s="252"/>
      <c r="B246" s="270"/>
      <c r="C246" s="270"/>
      <c r="D246" s="139" t="s">
        <v>399</v>
      </c>
      <c r="E246" s="133" t="s">
        <v>609</v>
      </c>
      <c r="F246" s="134"/>
      <c r="G246" s="345">
        <v>27857</v>
      </c>
      <c r="H246" s="244">
        <v>29366</v>
      </c>
      <c r="I246" s="292">
        <f t="shared" ref="I246:I273" si="18">IFERROR(G246/H246-1,"－")</f>
        <v>-5.1385956548389289E-2</v>
      </c>
      <c r="J246" s="365" t="s">
        <v>66</v>
      </c>
      <c r="K246" s="283">
        <v>1</v>
      </c>
      <c r="L246" s="285" t="str">
        <f>IF(G246='（1）エ_月別観光地点別'!S246,"OK","NG")</f>
        <v>OK</v>
      </c>
      <c r="M246" s="285"/>
    </row>
    <row r="247" spans="1:17" ht="15" customHeight="1">
      <c r="A247" s="252"/>
      <c r="B247" s="270"/>
      <c r="C247" s="270"/>
      <c r="D247" s="139" t="s">
        <v>399</v>
      </c>
      <c r="E247" s="133" t="s">
        <v>610</v>
      </c>
      <c r="F247" s="134"/>
      <c r="G247" s="345">
        <v>17428</v>
      </c>
      <c r="H247" s="244">
        <v>11352</v>
      </c>
      <c r="I247" s="292">
        <f t="shared" si="18"/>
        <v>0.53523608174770976</v>
      </c>
      <c r="J247" s="365" t="s">
        <v>59</v>
      </c>
      <c r="K247" s="283">
        <v>1</v>
      </c>
      <c r="L247" s="285" t="str">
        <f>IF(G247='（1）エ_月別観光地点別'!S247,"OK","NG")</f>
        <v>OK</v>
      </c>
      <c r="M247" s="285"/>
    </row>
    <row r="248" spans="1:17" s="260" customFormat="1" ht="15" customHeight="1">
      <c r="A248" s="252"/>
      <c r="B248" s="270"/>
      <c r="C248" s="270"/>
      <c r="D248" s="139" t="s">
        <v>399</v>
      </c>
      <c r="E248" s="133" t="s">
        <v>611</v>
      </c>
      <c r="F248" s="134"/>
      <c r="G248" s="345">
        <v>90371</v>
      </c>
      <c r="H248" s="244">
        <v>88401</v>
      </c>
      <c r="I248" s="292">
        <f t="shared" si="18"/>
        <v>2.2284815782626977E-2</v>
      </c>
      <c r="J248" s="365" t="s">
        <v>47</v>
      </c>
      <c r="K248" s="283">
        <v>1</v>
      </c>
      <c r="L248" s="285" t="str">
        <f>IF(G248='（1）エ_月別観光地点別'!S248,"OK","NG")</f>
        <v>OK</v>
      </c>
      <c r="M248" s="285"/>
      <c r="N248" s="283"/>
      <c r="O248" s="285"/>
      <c r="P248" s="286"/>
      <c r="Q248" s="286"/>
    </row>
    <row r="249" spans="1:17" ht="15" customHeight="1">
      <c r="A249" s="252"/>
      <c r="B249" s="270"/>
      <c r="C249" s="270"/>
      <c r="D249" s="139" t="s">
        <v>399</v>
      </c>
      <c r="E249" s="133" t="s">
        <v>612</v>
      </c>
      <c r="F249" s="134"/>
      <c r="G249" s="345">
        <v>15241</v>
      </c>
      <c r="H249" s="244">
        <v>14917</v>
      </c>
      <c r="I249" s="292">
        <f t="shared" si="18"/>
        <v>2.1720185023798244E-2</v>
      </c>
      <c r="J249" s="365" t="s">
        <v>82</v>
      </c>
      <c r="K249" s="283">
        <v>1</v>
      </c>
      <c r="L249" s="285" t="str">
        <f>IF(G249='（1）エ_月別観光地点別'!S249,"OK","NG")</f>
        <v>OK</v>
      </c>
      <c r="M249" s="285"/>
    </row>
    <row r="250" spans="1:17" ht="15" customHeight="1">
      <c r="A250" s="271"/>
      <c r="B250" s="416"/>
      <c r="C250" s="416"/>
      <c r="D250" s="394" t="s">
        <v>399</v>
      </c>
      <c r="E250" s="395" t="s">
        <v>613</v>
      </c>
      <c r="F250" s="417"/>
      <c r="G250" s="396">
        <v>99574</v>
      </c>
      <c r="H250" s="397">
        <v>98284</v>
      </c>
      <c r="I250" s="398">
        <f t="shared" si="18"/>
        <v>1.3125228928411614E-2</v>
      </c>
      <c r="J250" s="399" t="s">
        <v>48</v>
      </c>
      <c r="K250" s="283">
        <v>1</v>
      </c>
      <c r="L250" s="285" t="str">
        <f>IF(G250='（1）エ_月別観光地点別'!S250,"OK","NG")</f>
        <v>OK</v>
      </c>
      <c r="M250" s="285"/>
    </row>
    <row r="251" spans="1:17" ht="15" customHeight="1">
      <c r="A251" s="252"/>
      <c r="B251" s="270"/>
      <c r="C251" s="270"/>
      <c r="D251" s="140" t="s">
        <v>399</v>
      </c>
      <c r="E251" s="135" t="s">
        <v>614</v>
      </c>
      <c r="F251" s="136"/>
      <c r="G251" s="356">
        <v>454629</v>
      </c>
      <c r="H251" s="302">
        <v>413780</v>
      </c>
      <c r="I251" s="307">
        <f t="shared" si="18"/>
        <v>9.8721542848856814E-2</v>
      </c>
      <c r="J251" s="368" t="s">
        <v>61</v>
      </c>
      <c r="K251" s="283">
        <v>1</v>
      </c>
      <c r="L251" s="285" t="str">
        <f>IF(G251='（1）エ_月別観光地点別'!S251,"OK","NG")</f>
        <v>OK</v>
      </c>
      <c r="M251" s="285"/>
    </row>
    <row r="252" spans="1:17" ht="15" customHeight="1">
      <c r="A252" s="252"/>
      <c r="B252" s="270"/>
      <c r="C252" s="270"/>
      <c r="D252" s="139" t="s">
        <v>311</v>
      </c>
      <c r="E252" s="133" t="s">
        <v>615</v>
      </c>
      <c r="F252" s="134"/>
      <c r="G252" s="345">
        <v>277100</v>
      </c>
      <c r="H252" s="244">
        <v>266100</v>
      </c>
      <c r="I252" s="292">
        <f t="shared" si="18"/>
        <v>4.1337842916197021E-2</v>
      </c>
      <c r="J252" s="365"/>
      <c r="L252" s="285" t="str">
        <f>IF(G252='（1）エ_月別観光地点別'!S252,"OK","NG")</f>
        <v>OK</v>
      </c>
      <c r="M252" s="285"/>
    </row>
    <row r="253" spans="1:17" ht="15" customHeight="1">
      <c r="A253" s="252"/>
      <c r="B253" s="270"/>
      <c r="C253" s="270"/>
      <c r="D253" s="139" t="s">
        <v>399</v>
      </c>
      <c r="E253" s="133" t="s">
        <v>616</v>
      </c>
      <c r="F253" s="134"/>
      <c r="G253" s="345">
        <v>10851</v>
      </c>
      <c r="H253" s="244">
        <v>9713</v>
      </c>
      <c r="I253" s="292">
        <f t="shared" si="18"/>
        <v>0.11716256563368677</v>
      </c>
      <c r="J253" s="365" t="s">
        <v>47</v>
      </c>
      <c r="K253" s="283">
        <v>1</v>
      </c>
      <c r="L253" s="285" t="str">
        <f>IF(G253='（1）エ_月別観光地点別'!S253,"OK","NG")</f>
        <v>OK</v>
      </c>
      <c r="M253" s="285"/>
    </row>
    <row r="254" spans="1:17" ht="15" customHeight="1">
      <c r="A254" s="252"/>
      <c r="B254" s="270"/>
      <c r="C254" s="270"/>
      <c r="D254" s="139" t="s">
        <v>399</v>
      </c>
      <c r="E254" s="133" t="s">
        <v>617</v>
      </c>
      <c r="F254" s="134"/>
      <c r="G254" s="345">
        <v>91217</v>
      </c>
      <c r="H254" s="244">
        <v>88039</v>
      </c>
      <c r="I254" s="292">
        <f t="shared" si="18"/>
        <v>3.6097638546553235E-2</v>
      </c>
      <c r="J254" s="365" t="s">
        <v>71</v>
      </c>
      <c r="K254" s="283">
        <v>1</v>
      </c>
      <c r="L254" s="285" t="str">
        <f>IF(G254='（1）エ_月別観光地点別'!S254,"OK","NG")</f>
        <v>OK</v>
      </c>
      <c r="M254" s="285"/>
    </row>
    <row r="255" spans="1:17" ht="15" customHeight="1">
      <c r="A255" s="252"/>
      <c r="B255" s="270"/>
      <c r="C255" s="270"/>
      <c r="D255" s="139" t="s">
        <v>399</v>
      </c>
      <c r="E255" s="133" t="s">
        <v>618</v>
      </c>
      <c r="F255" s="134"/>
      <c r="G255" s="345">
        <v>5903</v>
      </c>
      <c r="H255" s="244">
        <v>5049</v>
      </c>
      <c r="I255" s="292">
        <f t="shared" si="18"/>
        <v>0.16914240443652218</v>
      </c>
      <c r="J255" s="365" t="s">
        <v>71</v>
      </c>
      <c r="K255" s="283">
        <v>1</v>
      </c>
      <c r="L255" s="285" t="str">
        <f>IF(G255='（1）エ_月別観光地点別'!S255,"OK","NG")</f>
        <v>OK</v>
      </c>
      <c r="M255" s="285"/>
    </row>
    <row r="256" spans="1:17" ht="15" customHeight="1">
      <c r="A256" s="252"/>
      <c r="B256" s="270"/>
      <c r="C256" s="270"/>
      <c r="D256" s="139" t="s">
        <v>399</v>
      </c>
      <c r="E256" s="133" t="s">
        <v>619</v>
      </c>
      <c r="F256" s="134"/>
      <c r="G256" s="345">
        <v>4763</v>
      </c>
      <c r="H256" s="244">
        <v>3951</v>
      </c>
      <c r="I256" s="292">
        <f t="shared" si="18"/>
        <v>0.20551759048342189</v>
      </c>
      <c r="J256" s="365" t="s">
        <v>47</v>
      </c>
      <c r="K256" s="283">
        <v>1</v>
      </c>
      <c r="L256" s="285" t="str">
        <f>IF(G256='（1）エ_月別観光地点別'!S256,"OK","NG")</f>
        <v>OK</v>
      </c>
      <c r="M256" s="285"/>
    </row>
    <row r="257" spans="1:13" ht="15" customHeight="1">
      <c r="A257" s="252"/>
      <c r="B257" s="270"/>
      <c r="C257" s="270"/>
      <c r="D257" s="139" t="s">
        <v>399</v>
      </c>
      <c r="E257" s="133" t="s">
        <v>620</v>
      </c>
      <c r="F257" s="134"/>
      <c r="G257" s="345">
        <v>9595</v>
      </c>
      <c r="H257" s="244">
        <v>8511</v>
      </c>
      <c r="I257" s="292">
        <f t="shared" si="18"/>
        <v>0.12736458700505238</v>
      </c>
      <c r="J257" s="365" t="s">
        <v>83</v>
      </c>
      <c r="K257" s="283">
        <v>1</v>
      </c>
      <c r="L257" s="285" t="str">
        <f>IF(G257='（1）エ_月別観光地点別'!S257,"OK","NG")</f>
        <v>OK</v>
      </c>
      <c r="M257" s="285"/>
    </row>
    <row r="258" spans="1:13" ht="15" customHeight="1">
      <c r="A258" s="252"/>
      <c r="B258" s="270"/>
      <c r="C258" s="270"/>
      <c r="D258" s="139" t="s">
        <v>399</v>
      </c>
      <c r="E258" s="133" t="s">
        <v>621</v>
      </c>
      <c r="F258" s="134"/>
      <c r="G258" s="345">
        <v>80717</v>
      </c>
      <c r="H258" s="244">
        <v>80405</v>
      </c>
      <c r="I258" s="292">
        <f t="shared" si="18"/>
        <v>3.8803556992723642E-3</v>
      </c>
      <c r="J258" s="365" t="s">
        <v>72</v>
      </c>
      <c r="K258" s="283">
        <v>1</v>
      </c>
      <c r="L258" s="285" t="str">
        <f>IF(G258='（1）エ_月別観光地点別'!S258,"OK","NG")</f>
        <v>OK</v>
      </c>
      <c r="M258" s="285"/>
    </row>
    <row r="259" spans="1:13" ht="15" customHeight="1">
      <c r="A259" s="252"/>
      <c r="B259" s="270"/>
      <c r="C259" s="270"/>
      <c r="D259" s="139" t="s">
        <v>399</v>
      </c>
      <c r="E259" s="133" t="s">
        <v>463</v>
      </c>
      <c r="F259" s="134"/>
      <c r="G259" s="345">
        <v>74054</v>
      </c>
      <c r="H259" s="244">
        <v>70432</v>
      </c>
      <c r="I259" s="292">
        <f t="shared" si="18"/>
        <v>5.1425488414357012E-2</v>
      </c>
      <c r="J259" s="365" t="s">
        <v>83</v>
      </c>
      <c r="K259" s="283">
        <v>1</v>
      </c>
      <c r="L259" s="285" t="str">
        <f>IF(G259='（1）エ_月別観光地点別'!S259,"OK","NG")</f>
        <v>OK</v>
      </c>
      <c r="M259" s="285"/>
    </row>
    <row r="260" spans="1:13" ht="15" customHeight="1">
      <c r="A260" s="252"/>
      <c r="B260" s="270"/>
      <c r="C260" s="270"/>
      <c r="D260" s="139" t="s">
        <v>313</v>
      </c>
      <c r="E260" s="133" t="s">
        <v>622</v>
      </c>
      <c r="F260" s="134"/>
      <c r="G260" s="345">
        <v>0</v>
      </c>
      <c r="H260" s="244">
        <v>0</v>
      </c>
      <c r="I260" s="292" t="str">
        <f t="shared" si="18"/>
        <v>－</v>
      </c>
      <c r="J260" s="365"/>
      <c r="L260" s="285" t="str">
        <f>IF(G260='（1）エ_月別観光地点別'!S260,"OK","NG")</f>
        <v>OK</v>
      </c>
      <c r="M260" s="285"/>
    </row>
    <row r="261" spans="1:13" ht="15" customHeight="1">
      <c r="A261" s="252"/>
      <c r="B261" s="270"/>
      <c r="C261" s="270"/>
      <c r="D261" s="139" t="s">
        <v>399</v>
      </c>
      <c r="E261" s="133" t="s">
        <v>623</v>
      </c>
      <c r="F261" s="134"/>
      <c r="G261" s="345">
        <v>0</v>
      </c>
      <c r="H261" s="244">
        <v>0</v>
      </c>
      <c r="I261" s="292" t="str">
        <f t="shared" si="18"/>
        <v>－</v>
      </c>
      <c r="J261" s="365" t="s">
        <v>62</v>
      </c>
      <c r="K261" s="283">
        <v>1</v>
      </c>
      <c r="L261" s="285" t="str">
        <f>IF(G261='（1）エ_月別観光地点別'!S261,"OK","NG")</f>
        <v>OK</v>
      </c>
      <c r="M261" s="285"/>
    </row>
    <row r="262" spans="1:13" ht="15" customHeight="1">
      <c r="A262" s="252"/>
      <c r="B262" s="270"/>
      <c r="C262" s="270"/>
      <c r="D262" s="139" t="s">
        <v>399</v>
      </c>
      <c r="E262" s="133" t="s">
        <v>624</v>
      </c>
      <c r="F262" s="134"/>
      <c r="G262" s="345">
        <v>0</v>
      </c>
      <c r="H262" s="244">
        <v>0</v>
      </c>
      <c r="I262" s="292" t="str">
        <f t="shared" si="18"/>
        <v>－</v>
      </c>
      <c r="J262" s="365" t="s">
        <v>62</v>
      </c>
      <c r="K262" s="283">
        <v>1</v>
      </c>
      <c r="L262" s="285" t="str">
        <f>IF(G262='（1）エ_月別観光地点別'!S262,"OK","NG")</f>
        <v>OK</v>
      </c>
      <c r="M262" s="285"/>
    </row>
    <row r="263" spans="1:13" ht="15" customHeight="1">
      <c r="A263" s="252"/>
      <c r="B263" s="270"/>
      <c r="C263" s="270"/>
      <c r="D263" s="139" t="s">
        <v>399</v>
      </c>
      <c r="E263" s="133" t="s">
        <v>625</v>
      </c>
      <c r="F263" s="134"/>
      <c r="G263" s="345">
        <v>0</v>
      </c>
      <c r="H263" s="244">
        <v>0</v>
      </c>
      <c r="I263" s="292" t="str">
        <f t="shared" si="18"/>
        <v>－</v>
      </c>
      <c r="J263" s="365" t="s">
        <v>62</v>
      </c>
      <c r="K263" s="283">
        <v>1</v>
      </c>
      <c r="L263" s="285" t="str">
        <f>IF(G263='（1）エ_月別観光地点別'!S263,"OK","NG")</f>
        <v>OK</v>
      </c>
      <c r="M263" s="285"/>
    </row>
    <row r="264" spans="1:13" ht="15" customHeight="1">
      <c r="A264" s="252"/>
      <c r="B264" s="253"/>
      <c r="C264" s="253"/>
      <c r="D264" s="140" t="s">
        <v>315</v>
      </c>
      <c r="E264" s="135" t="s">
        <v>626</v>
      </c>
      <c r="F264" s="136"/>
      <c r="G264" s="356">
        <v>20272</v>
      </c>
      <c r="H264" s="302">
        <v>57490</v>
      </c>
      <c r="I264" s="307">
        <f t="shared" si="18"/>
        <v>-0.64738215341798577</v>
      </c>
      <c r="J264" s="368" t="s">
        <v>48</v>
      </c>
      <c r="K264" s="283">
        <v>1</v>
      </c>
      <c r="L264" s="285" t="str">
        <f>IF(G264='（1）エ_月別観光地点別'!S264,"OK","NG")</f>
        <v>OK</v>
      </c>
      <c r="M264" s="285"/>
    </row>
    <row r="265" spans="1:13" ht="15" customHeight="1">
      <c r="A265" s="252"/>
      <c r="B265" s="253"/>
      <c r="C265" s="253"/>
      <c r="D265" s="139" t="s">
        <v>317</v>
      </c>
      <c r="E265" s="133" t="s">
        <v>627</v>
      </c>
      <c r="F265" s="134"/>
      <c r="G265" s="345">
        <v>0</v>
      </c>
      <c r="H265" s="244">
        <v>1492</v>
      </c>
      <c r="I265" s="292">
        <f t="shared" si="18"/>
        <v>-1</v>
      </c>
      <c r="J265" s="365" t="s">
        <v>59</v>
      </c>
      <c r="K265" s="283">
        <v>1</v>
      </c>
      <c r="L265" s="285" t="str">
        <f>IF(G265='（1）エ_月別観光地点別'!S265,"OK","NG")</f>
        <v>OK</v>
      </c>
      <c r="M265" s="285"/>
    </row>
    <row r="266" spans="1:13" ht="15" customHeight="1">
      <c r="A266" s="252"/>
      <c r="B266" s="253"/>
      <c r="C266" s="253"/>
      <c r="D266" s="139" t="s">
        <v>319</v>
      </c>
      <c r="E266" s="133" t="s">
        <v>628</v>
      </c>
      <c r="F266" s="134"/>
      <c r="G266" s="345">
        <v>5930</v>
      </c>
      <c r="H266" s="244">
        <v>6911</v>
      </c>
      <c r="I266" s="292">
        <f t="shared" si="18"/>
        <v>-0.14194761973665171</v>
      </c>
      <c r="J266" s="365" t="s">
        <v>47</v>
      </c>
      <c r="K266" s="283">
        <v>1</v>
      </c>
      <c r="L266" s="285" t="str">
        <f>IF(G266='（1）エ_月別観光地点別'!S266,"OK","NG")</f>
        <v>OK</v>
      </c>
      <c r="M266" s="285"/>
    </row>
    <row r="267" spans="1:13" ht="15" customHeight="1">
      <c r="A267" s="252"/>
      <c r="B267" s="253"/>
      <c r="C267" s="253"/>
      <c r="D267" s="139" t="s">
        <v>321</v>
      </c>
      <c r="E267" s="133" t="s">
        <v>629</v>
      </c>
      <c r="F267" s="134"/>
      <c r="G267" s="345">
        <v>15750</v>
      </c>
      <c r="H267" s="244">
        <v>16571</v>
      </c>
      <c r="I267" s="292">
        <f t="shared" si="18"/>
        <v>-4.9544384768571592E-2</v>
      </c>
      <c r="J267" s="365" t="s">
        <v>47</v>
      </c>
      <c r="K267" s="283">
        <v>1</v>
      </c>
      <c r="L267" s="285" t="str">
        <f>IF(G267='（1）エ_月別観光地点別'!S267,"OK","NG")</f>
        <v>OK</v>
      </c>
      <c r="M267" s="285"/>
    </row>
    <row r="268" spans="1:13" ht="15" customHeight="1">
      <c r="A268" s="252"/>
      <c r="B268" s="253"/>
      <c r="C268" s="253"/>
      <c r="D268" s="140" t="s">
        <v>323</v>
      </c>
      <c r="E268" s="135" t="s">
        <v>630</v>
      </c>
      <c r="F268" s="136"/>
      <c r="G268" s="356">
        <v>38346</v>
      </c>
      <c r="H268" s="302">
        <v>41036</v>
      </c>
      <c r="I268" s="307">
        <f t="shared" si="18"/>
        <v>-6.5552198069987355E-2</v>
      </c>
      <c r="J268" s="368" t="s">
        <v>47</v>
      </c>
      <c r="K268" s="283">
        <v>1</v>
      </c>
      <c r="L268" s="285" t="str">
        <f>IF(G268='（1）エ_月別観光地点別'!S268,"OK","NG")</f>
        <v>OK</v>
      </c>
      <c r="M268" s="285"/>
    </row>
    <row r="269" spans="1:13" ht="15" customHeight="1">
      <c r="A269" s="252"/>
      <c r="B269" s="253"/>
      <c r="C269" s="253"/>
      <c r="D269" s="139" t="s">
        <v>325</v>
      </c>
      <c r="E269" s="133" t="s">
        <v>631</v>
      </c>
      <c r="F269" s="134"/>
      <c r="G269" s="345">
        <v>154816</v>
      </c>
      <c r="H269" s="244">
        <v>144157</v>
      </c>
      <c r="I269" s="292">
        <f t="shared" si="18"/>
        <v>7.3940217956810939E-2</v>
      </c>
      <c r="J269" s="365" t="s">
        <v>49</v>
      </c>
      <c r="K269" s="283">
        <v>1</v>
      </c>
      <c r="L269" s="285" t="str">
        <f>IF(G269='（1）エ_月別観光地点別'!S269,"OK","NG")</f>
        <v>OK</v>
      </c>
      <c r="M269" s="285"/>
    </row>
    <row r="270" spans="1:13" ht="15" customHeight="1">
      <c r="A270" s="252"/>
      <c r="B270" s="253"/>
      <c r="C270" s="253"/>
      <c r="D270" s="139" t="s">
        <v>327</v>
      </c>
      <c r="E270" s="133" t="s">
        <v>632</v>
      </c>
      <c r="F270" s="134"/>
      <c r="G270" s="345">
        <v>55000</v>
      </c>
      <c r="H270" s="244">
        <v>32000</v>
      </c>
      <c r="I270" s="292">
        <f t="shared" si="18"/>
        <v>0.71875</v>
      </c>
      <c r="J270" s="365" t="s">
        <v>67</v>
      </c>
      <c r="K270" s="283">
        <v>1</v>
      </c>
      <c r="L270" s="285" t="str">
        <f>IF(G270='（1）エ_月別観光地点別'!S270,"OK","NG")</f>
        <v>OK</v>
      </c>
      <c r="M270" s="285"/>
    </row>
    <row r="271" spans="1:13" ht="15" customHeight="1">
      <c r="A271" s="252"/>
      <c r="B271" s="253"/>
      <c r="C271" s="253"/>
      <c r="D271" s="139" t="s">
        <v>329</v>
      </c>
      <c r="E271" s="133" t="s">
        <v>633</v>
      </c>
      <c r="F271" s="134"/>
      <c r="G271" s="345">
        <v>17700</v>
      </c>
      <c r="H271" s="244">
        <v>19660</v>
      </c>
      <c r="I271" s="292">
        <f t="shared" si="18"/>
        <v>-9.969481180061035E-2</v>
      </c>
      <c r="J271" s="365" t="s">
        <v>67</v>
      </c>
      <c r="K271" s="283">
        <v>1</v>
      </c>
      <c r="L271" s="285" t="str">
        <f>IF(G271='（1）エ_月別観光地点別'!S271,"OK","NG")</f>
        <v>OK</v>
      </c>
      <c r="M271" s="285"/>
    </row>
    <row r="272" spans="1:13" ht="15" customHeight="1">
      <c r="A272" s="252"/>
      <c r="B272" s="253"/>
      <c r="C272" s="253"/>
      <c r="D272" s="139" t="s">
        <v>331</v>
      </c>
      <c r="E272" s="133" t="s">
        <v>634</v>
      </c>
      <c r="F272" s="134"/>
      <c r="G272" s="345">
        <v>3153</v>
      </c>
      <c r="H272" s="244">
        <v>3456</v>
      </c>
      <c r="I272" s="292">
        <f t="shared" si="18"/>
        <v>-8.767361111111116E-2</v>
      </c>
      <c r="J272" s="365" t="s">
        <v>70</v>
      </c>
      <c r="K272" s="283">
        <v>1</v>
      </c>
      <c r="L272" s="285" t="str">
        <f>IF(G272='（1）エ_月別観光地点別'!S272,"OK","NG")</f>
        <v>OK</v>
      </c>
      <c r="M272" s="285"/>
    </row>
    <row r="273" spans="1:17" ht="15" customHeight="1">
      <c r="A273" s="252"/>
      <c r="B273" s="253"/>
      <c r="C273" s="253"/>
      <c r="D273" s="139" t="s">
        <v>333</v>
      </c>
      <c r="E273" s="133" t="s">
        <v>635</v>
      </c>
      <c r="F273" s="134"/>
      <c r="G273" s="345">
        <v>52923</v>
      </c>
      <c r="H273" s="244">
        <v>65545</v>
      </c>
      <c r="I273" s="292">
        <f t="shared" si="18"/>
        <v>-0.19256999008314901</v>
      </c>
      <c r="J273" s="365" t="s">
        <v>74</v>
      </c>
      <c r="K273" s="283">
        <v>1</v>
      </c>
      <c r="L273" s="285" t="str">
        <f>IF(G273='（1）エ_月別観光地点別'!S273,"OK","NG")</f>
        <v>OK</v>
      </c>
      <c r="M273" s="285"/>
    </row>
    <row r="274" spans="1:17" ht="15" customHeight="1">
      <c r="A274" s="350"/>
      <c r="B274" s="351"/>
      <c r="C274" s="351"/>
      <c r="D274" s="376"/>
      <c r="E274" s="377" t="s">
        <v>231</v>
      </c>
      <c r="F274" s="378"/>
      <c r="G274" s="379">
        <f>SUMIFS(G245:G273,K245:K273,1)</f>
        <v>1346090</v>
      </c>
      <c r="H274" s="380">
        <f>SUMIFS(H245:H273,K245:K273,1)</f>
        <v>1310518</v>
      </c>
      <c r="I274" s="381">
        <f t="shared" ref="I274" si="19">IFERROR(G274/H274-1,"－")</f>
        <v>2.7143465408334677E-2</v>
      </c>
      <c r="J274" s="382"/>
      <c r="K274" s="283">
        <v>2</v>
      </c>
      <c r="L274" s="285" t="str">
        <f>IF(G274='（1）エ_月別観光地点別'!S274,"OK","NG")</f>
        <v>OK</v>
      </c>
      <c r="M274" s="285"/>
    </row>
    <row r="275" spans="1:17" ht="15" customHeight="1">
      <c r="A275" s="252"/>
      <c r="B275" s="268" t="s">
        <v>84</v>
      </c>
      <c r="C275" s="269"/>
      <c r="D275" s="140" t="s">
        <v>309</v>
      </c>
      <c r="E275" s="135" t="s">
        <v>636</v>
      </c>
      <c r="F275" s="136"/>
      <c r="G275" s="356">
        <v>2005</v>
      </c>
      <c r="H275" s="302">
        <v>2034</v>
      </c>
      <c r="I275" s="307">
        <f>IFERROR(G275/H275-1,"－")</f>
        <v>-1.4257620452310715E-2</v>
      </c>
      <c r="J275" s="368" t="s">
        <v>59</v>
      </c>
      <c r="K275" s="283">
        <v>1</v>
      </c>
      <c r="L275" s="285" t="str">
        <f>IF(G275='（1）エ_月別観光地点別'!S275,"OK","NG")</f>
        <v>OK</v>
      </c>
      <c r="M275" s="285"/>
    </row>
    <row r="276" spans="1:17" ht="15" customHeight="1">
      <c r="A276" s="252"/>
      <c r="B276" s="270"/>
      <c r="C276" s="270"/>
      <c r="D276" s="139" t="s">
        <v>311</v>
      </c>
      <c r="E276" s="133" t="s">
        <v>637</v>
      </c>
      <c r="F276" s="134"/>
      <c r="G276" s="345">
        <v>19455</v>
      </c>
      <c r="H276" s="244">
        <v>26002</v>
      </c>
      <c r="I276" s="292">
        <f t="shared" ref="I276:I278" si="20">IFERROR(G276/H276-1,"－")</f>
        <v>-0.25178832397507889</v>
      </c>
      <c r="J276" s="365" t="s">
        <v>48</v>
      </c>
      <c r="K276" s="283">
        <v>1</v>
      </c>
      <c r="L276" s="285" t="str">
        <f>IF(G276='（1）エ_月別観光地点別'!S276,"OK","NG")</f>
        <v>OK</v>
      </c>
      <c r="M276" s="285"/>
    </row>
    <row r="277" spans="1:17" ht="15" customHeight="1">
      <c r="A277" s="252"/>
      <c r="B277" s="270"/>
      <c r="C277" s="270"/>
      <c r="D277" s="139" t="s">
        <v>313</v>
      </c>
      <c r="E277" s="133" t="s">
        <v>638</v>
      </c>
      <c r="F277" s="134"/>
      <c r="G277" s="345">
        <v>2685</v>
      </c>
      <c r="H277" s="244">
        <v>3591</v>
      </c>
      <c r="I277" s="292">
        <f t="shared" si="20"/>
        <v>-0.25229741019214702</v>
      </c>
      <c r="J277" s="365" t="s">
        <v>47</v>
      </c>
      <c r="K277" s="283">
        <v>1</v>
      </c>
      <c r="L277" s="285" t="str">
        <f>IF(G277='（1）エ_月別観光地点別'!S277,"OK","NG")</f>
        <v>OK</v>
      </c>
      <c r="M277" s="285"/>
    </row>
    <row r="278" spans="1:17" s="260" customFormat="1" ht="15" customHeight="1">
      <c r="A278" s="252"/>
      <c r="B278" s="270"/>
      <c r="C278" s="270"/>
      <c r="D278" s="139" t="s">
        <v>315</v>
      </c>
      <c r="E278" s="133" t="s">
        <v>639</v>
      </c>
      <c r="F278" s="134"/>
      <c r="G278" s="345">
        <v>125809</v>
      </c>
      <c r="H278" s="244">
        <v>126909</v>
      </c>
      <c r="I278" s="292">
        <f t="shared" si="20"/>
        <v>-8.6676279854068783E-3</v>
      </c>
      <c r="J278" s="365" t="s">
        <v>49</v>
      </c>
      <c r="K278" s="283">
        <v>1</v>
      </c>
      <c r="L278" s="285" t="str">
        <f>IF(G278='（1）エ_月別観光地点別'!S278,"OK","NG")</f>
        <v>OK</v>
      </c>
      <c r="M278" s="285"/>
      <c r="N278" s="283"/>
      <c r="O278" s="285"/>
      <c r="P278" s="286"/>
      <c r="Q278" s="286"/>
    </row>
    <row r="279" spans="1:17" ht="15" customHeight="1">
      <c r="A279" s="350"/>
      <c r="B279" s="351"/>
      <c r="C279" s="351"/>
      <c r="D279" s="376"/>
      <c r="E279" s="377" t="s">
        <v>232</v>
      </c>
      <c r="F279" s="378"/>
      <c r="G279" s="379">
        <f>SUMIFS(G275:G278,K275:K278,1)</f>
        <v>149954</v>
      </c>
      <c r="H279" s="380">
        <f>SUMIFS(H275:H278,K275:K278,1)</f>
        <v>158536</v>
      </c>
      <c r="I279" s="381">
        <f t="shared" ref="I279" si="21">IFERROR(G279/H279-1,"－")</f>
        <v>-5.4132815259625544E-2</v>
      </c>
      <c r="J279" s="382"/>
      <c r="K279" s="283">
        <v>2</v>
      </c>
      <c r="L279" s="285" t="str">
        <f>IF(G279='（1）エ_月別観光地点別'!S279,"OK","NG")</f>
        <v>OK</v>
      </c>
      <c r="M279" s="285"/>
    </row>
    <row r="280" spans="1:17" ht="15" customHeight="1">
      <c r="A280" s="252"/>
      <c r="B280" s="268" t="s">
        <v>85</v>
      </c>
      <c r="C280" s="269"/>
      <c r="D280" s="140" t="s">
        <v>309</v>
      </c>
      <c r="E280" s="135" t="s">
        <v>640</v>
      </c>
      <c r="F280" s="136"/>
      <c r="G280" s="356">
        <v>35447</v>
      </c>
      <c r="H280" s="302">
        <v>35290</v>
      </c>
      <c r="I280" s="307">
        <f>IFERROR(G280/H280-1,"－")</f>
        <v>4.4488523661094792E-3</v>
      </c>
      <c r="J280" s="368" t="s">
        <v>58</v>
      </c>
      <c r="K280" s="283">
        <v>1</v>
      </c>
      <c r="L280" s="285" t="str">
        <f>IF(G280='（1）エ_月別観光地点別'!S280,"OK","NG")</f>
        <v>OK</v>
      </c>
      <c r="M280" s="285"/>
    </row>
    <row r="281" spans="1:17" ht="15" customHeight="1">
      <c r="A281" s="252"/>
      <c r="B281" s="270"/>
      <c r="C281" s="270"/>
      <c r="D281" s="139" t="s">
        <v>311</v>
      </c>
      <c r="E281" s="133" t="s">
        <v>641</v>
      </c>
      <c r="F281" s="134"/>
      <c r="G281" s="345">
        <v>3494</v>
      </c>
      <c r="H281" s="244">
        <v>3793</v>
      </c>
      <c r="I281" s="292">
        <f t="shared" ref="I281:I286" si="22">IFERROR(G281/H281-1,"－")</f>
        <v>-7.8829422620616874E-2</v>
      </c>
      <c r="J281" s="365" t="s">
        <v>59</v>
      </c>
      <c r="K281" s="283">
        <v>1</v>
      </c>
      <c r="L281" s="285" t="str">
        <f>IF(G281='（1）エ_月別観光地点別'!S281,"OK","NG")</f>
        <v>OK</v>
      </c>
      <c r="M281" s="285"/>
    </row>
    <row r="282" spans="1:17" ht="15" customHeight="1">
      <c r="A282" s="252"/>
      <c r="B282" s="270"/>
      <c r="C282" s="270"/>
      <c r="D282" s="139" t="s">
        <v>313</v>
      </c>
      <c r="E282" s="133" t="s">
        <v>642</v>
      </c>
      <c r="F282" s="134"/>
      <c r="G282" s="345">
        <v>629</v>
      </c>
      <c r="H282" s="244">
        <v>674</v>
      </c>
      <c r="I282" s="292">
        <f t="shared" si="22"/>
        <v>-6.6765578635014866E-2</v>
      </c>
      <c r="J282" s="365" t="s">
        <v>48</v>
      </c>
      <c r="K282" s="283">
        <v>1</v>
      </c>
      <c r="L282" s="285" t="str">
        <f>IF(G282='（1）エ_月別観光地点別'!S282,"OK","NG")</f>
        <v>OK</v>
      </c>
      <c r="M282" s="285"/>
    </row>
    <row r="283" spans="1:17" s="260" customFormat="1" ht="15" customHeight="1">
      <c r="A283" s="252"/>
      <c r="B283" s="270"/>
      <c r="C283" s="270"/>
      <c r="D283" s="139" t="s">
        <v>315</v>
      </c>
      <c r="E283" s="133" t="s">
        <v>643</v>
      </c>
      <c r="F283" s="134"/>
      <c r="G283" s="345">
        <v>11086</v>
      </c>
      <c r="H283" s="244">
        <v>16341</v>
      </c>
      <c r="I283" s="292">
        <f t="shared" si="22"/>
        <v>-0.32158374640474874</v>
      </c>
      <c r="J283" s="365" t="s">
        <v>48</v>
      </c>
      <c r="K283" s="283">
        <v>1</v>
      </c>
      <c r="L283" s="285" t="str">
        <f>IF(G283='（1）エ_月別観光地点別'!S283,"OK","NG")</f>
        <v>OK</v>
      </c>
      <c r="M283" s="285"/>
      <c r="N283" s="283"/>
      <c r="O283" s="285"/>
      <c r="P283" s="286"/>
      <c r="Q283" s="286"/>
    </row>
    <row r="284" spans="1:17" ht="15" customHeight="1">
      <c r="A284" s="252"/>
      <c r="B284" s="253"/>
      <c r="C284" s="253"/>
      <c r="D284" s="139" t="s">
        <v>317</v>
      </c>
      <c r="E284" s="133" t="s">
        <v>644</v>
      </c>
      <c r="F284" s="134"/>
      <c r="G284" s="345">
        <v>110</v>
      </c>
      <c r="H284" s="244">
        <v>153</v>
      </c>
      <c r="I284" s="292">
        <f t="shared" si="22"/>
        <v>-0.28104575163398693</v>
      </c>
      <c r="J284" s="365" t="s">
        <v>47</v>
      </c>
      <c r="K284" s="283">
        <v>1</v>
      </c>
      <c r="L284" s="285" t="str">
        <f>IF(G284='（1）エ_月別観光地点別'!S284,"OK","NG")</f>
        <v>OK</v>
      </c>
      <c r="M284" s="285"/>
    </row>
    <row r="285" spans="1:17" ht="15" customHeight="1">
      <c r="A285" s="252"/>
      <c r="B285" s="253"/>
      <c r="C285" s="253"/>
      <c r="D285" s="139" t="s">
        <v>319</v>
      </c>
      <c r="E285" s="133" t="s">
        <v>645</v>
      </c>
      <c r="F285" s="134"/>
      <c r="G285" s="345">
        <v>26299</v>
      </c>
      <c r="H285" s="244">
        <v>26414</v>
      </c>
      <c r="I285" s="292">
        <f t="shared" si="22"/>
        <v>-4.3537517982887852E-3</v>
      </c>
      <c r="J285" s="365" t="s">
        <v>49</v>
      </c>
      <c r="K285" s="283">
        <v>1</v>
      </c>
      <c r="L285" s="285" t="str">
        <f>IF(G285='（1）エ_月別観光地点別'!S285,"OK","NG")</f>
        <v>OK</v>
      </c>
      <c r="M285" s="285"/>
    </row>
    <row r="286" spans="1:17" ht="15" customHeight="1">
      <c r="A286" s="252"/>
      <c r="B286" s="253"/>
      <c r="C286" s="253"/>
      <c r="D286" s="139" t="s">
        <v>321</v>
      </c>
      <c r="E286" s="133" t="s">
        <v>646</v>
      </c>
      <c r="F286" s="134"/>
      <c r="G286" s="345">
        <v>7598</v>
      </c>
      <c r="H286" s="244">
        <v>6982</v>
      </c>
      <c r="I286" s="292">
        <f t="shared" si="22"/>
        <v>8.8226869091950766E-2</v>
      </c>
      <c r="J286" s="365" t="s">
        <v>48</v>
      </c>
      <c r="K286" s="283">
        <v>1</v>
      </c>
      <c r="L286" s="285" t="str">
        <f>IF(G286='（1）エ_月別観光地点別'!S286,"OK","NG")</f>
        <v>OK</v>
      </c>
      <c r="M286" s="285"/>
    </row>
    <row r="287" spans="1:17" ht="15" customHeight="1">
      <c r="A287" s="350"/>
      <c r="B287" s="351"/>
      <c r="C287" s="351"/>
      <c r="D287" s="376"/>
      <c r="E287" s="377" t="s">
        <v>276</v>
      </c>
      <c r="F287" s="378"/>
      <c r="G287" s="379">
        <f>SUMIFS(G280:G286,K280:K286,1)</f>
        <v>84663</v>
      </c>
      <c r="H287" s="380">
        <f>SUMIFS(H280:H286,K280:K286,1)</f>
        <v>89647</v>
      </c>
      <c r="I287" s="381">
        <f t="shared" ref="I287" si="23">IFERROR(G287/H287-1,"－")</f>
        <v>-5.5595837005142368E-2</v>
      </c>
      <c r="J287" s="382"/>
      <c r="K287" s="283">
        <v>2</v>
      </c>
      <c r="L287" s="285" t="str">
        <f>IF(G287='（1）エ_月別観光地点別'!S287,"OK","NG")</f>
        <v>OK</v>
      </c>
      <c r="M287" s="285"/>
    </row>
    <row r="288" spans="1:17" ht="15" customHeight="1">
      <c r="A288" s="252"/>
      <c r="B288" s="268" t="s">
        <v>278</v>
      </c>
      <c r="C288" s="269"/>
      <c r="D288" s="140" t="s">
        <v>309</v>
      </c>
      <c r="E288" s="135" t="s">
        <v>647</v>
      </c>
      <c r="F288" s="136"/>
      <c r="G288" s="356">
        <v>408</v>
      </c>
      <c r="H288" s="302">
        <v>781</v>
      </c>
      <c r="I288" s="307">
        <f>IFERROR(G288/H288-1,"－")</f>
        <v>-0.47759282970550576</v>
      </c>
      <c r="J288" s="368" t="s">
        <v>47</v>
      </c>
      <c r="K288" s="283">
        <v>1</v>
      </c>
      <c r="L288" s="285" t="str">
        <f>IF(G288='（1）エ_月別観光地点別'!S288,"OK","NG")</f>
        <v>OK</v>
      </c>
      <c r="M288" s="285"/>
    </row>
    <row r="289" spans="1:17" ht="15" customHeight="1">
      <c r="A289" s="252"/>
      <c r="B289" s="270"/>
      <c r="C289" s="270"/>
      <c r="D289" s="139" t="s">
        <v>311</v>
      </c>
      <c r="E289" s="133" t="s">
        <v>648</v>
      </c>
      <c r="F289" s="134"/>
      <c r="G289" s="345">
        <v>158</v>
      </c>
      <c r="H289" s="244">
        <v>204</v>
      </c>
      <c r="I289" s="292">
        <f t="shared" ref="I289:I300" si="24">IFERROR(G289/H289-1,"－")</f>
        <v>-0.22549019607843135</v>
      </c>
      <c r="J289" s="365" t="s">
        <v>86</v>
      </c>
      <c r="K289" s="283">
        <v>1</v>
      </c>
      <c r="L289" s="285" t="str">
        <f>IF(G289='（1）エ_月別観光地点別'!S289,"OK","NG")</f>
        <v>OK</v>
      </c>
      <c r="M289" s="285"/>
    </row>
    <row r="290" spans="1:17" ht="15" customHeight="1">
      <c r="A290" s="252"/>
      <c r="B290" s="270"/>
      <c r="C290" s="270"/>
      <c r="D290" s="139" t="s">
        <v>313</v>
      </c>
      <c r="E290" s="133" t="s">
        <v>649</v>
      </c>
      <c r="F290" s="134"/>
      <c r="G290" s="345">
        <v>19861</v>
      </c>
      <c r="H290" s="244">
        <v>21733</v>
      </c>
      <c r="I290" s="292">
        <f t="shared" si="24"/>
        <v>-8.6136290433902363E-2</v>
      </c>
      <c r="J290" s="365" t="s">
        <v>59</v>
      </c>
      <c r="K290" s="283">
        <v>1</v>
      </c>
      <c r="L290" s="285" t="str">
        <f>IF(G290='（1）エ_月別観光地点別'!S290,"OK","NG")</f>
        <v>OK</v>
      </c>
      <c r="M290" s="285"/>
    </row>
    <row r="291" spans="1:17" s="260" customFormat="1" ht="15" customHeight="1">
      <c r="A291" s="252"/>
      <c r="B291" s="270"/>
      <c r="C291" s="270"/>
      <c r="D291" s="139" t="s">
        <v>315</v>
      </c>
      <c r="E291" s="133" t="s">
        <v>650</v>
      </c>
      <c r="F291" s="134"/>
      <c r="G291" s="345">
        <v>39477</v>
      </c>
      <c r="H291" s="244">
        <v>35829</v>
      </c>
      <c r="I291" s="292">
        <f t="shared" si="24"/>
        <v>0.10181696391191486</v>
      </c>
      <c r="J291" s="365" t="s">
        <v>78</v>
      </c>
      <c r="K291" s="283">
        <v>1</v>
      </c>
      <c r="L291" s="285" t="str">
        <f>IF(G291='（1）エ_月別観光地点別'!S291,"OK","NG")</f>
        <v>OK</v>
      </c>
      <c r="M291" s="285"/>
      <c r="N291" s="283"/>
      <c r="O291" s="285"/>
      <c r="P291" s="286"/>
      <c r="Q291" s="286"/>
    </row>
    <row r="292" spans="1:17" ht="15" customHeight="1">
      <c r="A292" s="252"/>
      <c r="B292" s="253"/>
      <c r="C292" s="253"/>
      <c r="D292" s="139" t="s">
        <v>317</v>
      </c>
      <c r="E292" s="133" t="s">
        <v>651</v>
      </c>
      <c r="F292" s="134"/>
      <c r="G292" s="345">
        <v>7419</v>
      </c>
      <c r="H292" s="244">
        <v>5769</v>
      </c>
      <c r="I292" s="292">
        <f t="shared" si="24"/>
        <v>0.28601144045761839</v>
      </c>
      <c r="J292" s="365" t="s">
        <v>47</v>
      </c>
      <c r="K292" s="283">
        <v>1</v>
      </c>
      <c r="L292" s="285" t="str">
        <f>IF(G292='（1）エ_月別観光地点別'!S292,"OK","NG")</f>
        <v>OK</v>
      </c>
      <c r="M292" s="285"/>
    </row>
    <row r="293" spans="1:17" ht="15" customHeight="1">
      <c r="A293" s="252"/>
      <c r="B293" s="253"/>
      <c r="C293" s="253"/>
      <c r="D293" s="139" t="s">
        <v>319</v>
      </c>
      <c r="E293" s="133" t="s">
        <v>652</v>
      </c>
      <c r="F293" s="134"/>
      <c r="G293" s="345">
        <v>18076</v>
      </c>
      <c r="H293" s="244">
        <v>19012</v>
      </c>
      <c r="I293" s="292">
        <f t="shared" si="24"/>
        <v>-4.9232063959604444E-2</v>
      </c>
      <c r="J293" s="365"/>
      <c r="L293" s="285" t="str">
        <f>IF(G293='（1）エ_月別観光地点別'!S293,"OK","NG")</f>
        <v>OK</v>
      </c>
      <c r="M293" s="285"/>
    </row>
    <row r="294" spans="1:17" ht="15" customHeight="1">
      <c r="A294" s="252"/>
      <c r="B294" s="253"/>
      <c r="C294" s="253"/>
      <c r="D294" s="139" t="s">
        <v>399</v>
      </c>
      <c r="E294" s="133" t="s">
        <v>653</v>
      </c>
      <c r="F294" s="134"/>
      <c r="G294" s="345">
        <v>852</v>
      </c>
      <c r="H294" s="244">
        <v>3291</v>
      </c>
      <c r="I294" s="292">
        <f t="shared" si="24"/>
        <v>-0.74111212397447579</v>
      </c>
      <c r="J294" s="365" t="s">
        <v>59</v>
      </c>
      <c r="K294" s="283">
        <v>1</v>
      </c>
      <c r="L294" s="285" t="str">
        <f>IF(G294='（1）エ_月別観光地点別'!S294,"OK","NG")</f>
        <v>OK</v>
      </c>
      <c r="M294" s="285"/>
    </row>
    <row r="295" spans="1:17" ht="15" customHeight="1">
      <c r="A295" s="252"/>
      <c r="B295" s="253"/>
      <c r="C295" s="253"/>
      <c r="D295" s="139" t="s">
        <v>399</v>
      </c>
      <c r="E295" s="133" t="s">
        <v>400</v>
      </c>
      <c r="F295" s="134"/>
      <c r="G295" s="345">
        <v>17224</v>
      </c>
      <c r="H295" s="244">
        <v>15721</v>
      </c>
      <c r="I295" s="292">
        <f t="shared" si="24"/>
        <v>9.5604605305006141E-2</v>
      </c>
      <c r="J295" s="365" t="s">
        <v>50</v>
      </c>
      <c r="K295" s="283">
        <v>1</v>
      </c>
      <c r="L295" s="285" t="str">
        <f>IF(G295='（1）エ_月別観光地点別'!S295,"OK","NG")</f>
        <v>OK</v>
      </c>
      <c r="M295" s="285"/>
    </row>
    <row r="296" spans="1:17" ht="15" customHeight="1">
      <c r="A296" s="252"/>
      <c r="B296" s="253"/>
      <c r="C296" s="253"/>
      <c r="D296" s="139" t="s">
        <v>321</v>
      </c>
      <c r="E296" s="133" t="s">
        <v>654</v>
      </c>
      <c r="F296" s="134"/>
      <c r="G296" s="345">
        <v>17660</v>
      </c>
      <c r="H296" s="244">
        <v>18070</v>
      </c>
      <c r="I296" s="292">
        <f t="shared" si="24"/>
        <v>-2.2689540675152164E-2</v>
      </c>
      <c r="J296" s="365" t="s">
        <v>58</v>
      </c>
      <c r="K296" s="283">
        <v>1</v>
      </c>
      <c r="L296" s="285" t="str">
        <f>IF(G296='（1）エ_月別観光地点別'!S296,"OK","NG")</f>
        <v>OK</v>
      </c>
      <c r="M296" s="285"/>
    </row>
    <row r="297" spans="1:17" ht="15" customHeight="1">
      <c r="A297" s="252"/>
      <c r="B297" s="270"/>
      <c r="C297" s="270"/>
      <c r="D297" s="139" t="s">
        <v>323</v>
      </c>
      <c r="E297" s="133" t="s">
        <v>655</v>
      </c>
      <c r="F297" s="134"/>
      <c r="G297" s="345">
        <v>28461</v>
      </c>
      <c r="H297" s="244">
        <v>66376</v>
      </c>
      <c r="I297" s="292">
        <f t="shared" si="24"/>
        <v>-0.57121549957816076</v>
      </c>
      <c r="J297" s="365" t="s">
        <v>56</v>
      </c>
      <c r="K297" s="283">
        <v>1</v>
      </c>
      <c r="L297" s="285" t="str">
        <f>IF(G297='（1）エ_月別観光地点別'!S297,"OK","NG")</f>
        <v>OK</v>
      </c>
      <c r="M297" s="285"/>
    </row>
    <row r="298" spans="1:17" ht="15" customHeight="1">
      <c r="A298" s="252"/>
      <c r="B298" s="270"/>
      <c r="C298" s="270"/>
      <c r="D298" s="139" t="s">
        <v>325</v>
      </c>
      <c r="E298" s="133" t="s">
        <v>656</v>
      </c>
      <c r="F298" s="134"/>
      <c r="G298" s="345">
        <v>29219</v>
      </c>
      <c r="H298" s="244">
        <v>0</v>
      </c>
      <c r="I298" s="292" t="str">
        <f t="shared" si="24"/>
        <v>－</v>
      </c>
      <c r="J298" s="365" t="s">
        <v>48</v>
      </c>
      <c r="K298" s="283">
        <v>1</v>
      </c>
      <c r="L298" s="285" t="str">
        <f>IF(G298='（1）エ_月別観光地点別'!S298,"OK","NG")</f>
        <v>OK</v>
      </c>
      <c r="M298" s="285"/>
    </row>
    <row r="299" spans="1:17" ht="15" customHeight="1">
      <c r="A299" s="252"/>
      <c r="B299" s="270"/>
      <c r="C299" s="270"/>
      <c r="D299" s="139" t="s">
        <v>327</v>
      </c>
      <c r="E299" s="133" t="s">
        <v>657</v>
      </c>
      <c r="F299" s="134"/>
      <c r="G299" s="345">
        <v>94</v>
      </c>
      <c r="H299" s="244">
        <v>70</v>
      </c>
      <c r="I299" s="292">
        <f t="shared" si="24"/>
        <v>0.34285714285714275</v>
      </c>
      <c r="J299" s="365" t="s">
        <v>59</v>
      </c>
      <c r="K299" s="283">
        <v>1</v>
      </c>
      <c r="L299" s="285" t="str">
        <f>IF(G299='（1）エ_月別観光地点別'!S299,"OK","NG")</f>
        <v>OK</v>
      </c>
      <c r="M299" s="285"/>
    </row>
    <row r="300" spans="1:17" ht="15" customHeight="1">
      <c r="A300" s="252"/>
      <c r="B300" s="270"/>
      <c r="C300" s="270"/>
      <c r="D300" s="139" t="s">
        <v>329</v>
      </c>
      <c r="E300" s="133" t="s">
        <v>658</v>
      </c>
      <c r="F300" s="134" t="s">
        <v>454</v>
      </c>
      <c r="G300" s="345">
        <v>242795</v>
      </c>
      <c r="H300" s="244">
        <v>0</v>
      </c>
      <c r="I300" s="292" t="str">
        <f t="shared" si="24"/>
        <v>－</v>
      </c>
      <c r="J300" s="365" t="s">
        <v>49</v>
      </c>
      <c r="K300" s="283">
        <v>1</v>
      </c>
      <c r="L300" s="285" t="str">
        <f>IF(G300='（1）エ_月別観光地点別'!S300,"OK","NG")</f>
        <v>OK</v>
      </c>
      <c r="M300" s="285"/>
    </row>
    <row r="301" spans="1:17" ht="15" customHeight="1">
      <c r="A301" s="407"/>
      <c r="B301" s="408"/>
      <c r="C301" s="408"/>
      <c r="D301" s="409"/>
      <c r="E301" s="410" t="s">
        <v>233</v>
      </c>
      <c r="F301" s="411"/>
      <c r="G301" s="412">
        <f>SUMIFS(G288:G300,K288:K300,1)</f>
        <v>403628</v>
      </c>
      <c r="H301" s="413">
        <f>SUMIFS(H288:H300,K288:K300,1)</f>
        <v>167844</v>
      </c>
      <c r="I301" s="414">
        <f t="shared" ref="I301" si="25">IFERROR(G301/H301-1,"－")</f>
        <v>1.4047806296322776</v>
      </c>
      <c r="J301" s="415"/>
      <c r="K301" s="283">
        <v>2</v>
      </c>
      <c r="L301" s="285" t="str">
        <f>IF(G301='（1）エ_月別観光地点別'!S301,"OK","NG")</f>
        <v>OK</v>
      </c>
      <c r="M301" s="285"/>
    </row>
    <row r="302" spans="1:17" ht="15" customHeight="1">
      <c r="A302" s="252"/>
      <c r="B302" s="268" t="s">
        <v>279</v>
      </c>
      <c r="C302" s="269"/>
      <c r="D302" s="140" t="s">
        <v>309</v>
      </c>
      <c r="E302" s="135" t="s">
        <v>659</v>
      </c>
      <c r="F302" s="136"/>
      <c r="G302" s="356">
        <v>544700</v>
      </c>
      <c r="H302" s="302">
        <v>539260</v>
      </c>
      <c r="I302" s="307">
        <f>IFERROR(G302/H302-1,"－")</f>
        <v>1.0087898230908943E-2</v>
      </c>
      <c r="J302" s="368"/>
      <c r="L302" s="285" t="str">
        <f>IF(G302='（1）エ_月別観光地点別'!S302,"OK","NG")</f>
        <v>OK</v>
      </c>
      <c r="M302" s="285"/>
    </row>
    <row r="303" spans="1:17" ht="15" customHeight="1">
      <c r="A303" s="252"/>
      <c r="B303" s="270"/>
      <c r="C303" s="270"/>
      <c r="D303" s="139" t="s">
        <v>399</v>
      </c>
      <c r="E303" s="133" t="s">
        <v>660</v>
      </c>
      <c r="F303" s="134"/>
      <c r="G303" s="345">
        <v>379324</v>
      </c>
      <c r="H303" s="244">
        <v>366995</v>
      </c>
      <c r="I303" s="292">
        <f t="shared" ref="I303:I338" si="26">IFERROR(G303/H303-1,"－")</f>
        <v>3.3594463139824837E-2</v>
      </c>
      <c r="J303" s="365" t="s">
        <v>87</v>
      </c>
      <c r="K303" s="283">
        <v>1</v>
      </c>
      <c r="L303" s="285" t="str">
        <f>IF(G303='（1）エ_月別観光地点別'!S303,"OK","NG")</f>
        <v>OK</v>
      </c>
      <c r="M303" s="285"/>
    </row>
    <row r="304" spans="1:17" ht="15" customHeight="1">
      <c r="A304" s="252"/>
      <c r="B304" s="270"/>
      <c r="C304" s="270"/>
      <c r="D304" s="139" t="s">
        <v>399</v>
      </c>
      <c r="E304" s="133" t="s">
        <v>661</v>
      </c>
      <c r="F304" s="134"/>
      <c r="G304" s="345">
        <v>34788</v>
      </c>
      <c r="H304" s="244">
        <v>38867</v>
      </c>
      <c r="I304" s="292">
        <f t="shared" si="26"/>
        <v>-0.10494764195847373</v>
      </c>
      <c r="J304" s="365" t="s">
        <v>62</v>
      </c>
      <c r="K304" s="283">
        <v>1</v>
      </c>
      <c r="L304" s="285" t="str">
        <f>IF(G304='（1）エ_月別観光地点別'!S304,"OK","NG")</f>
        <v>OK</v>
      </c>
      <c r="M304" s="285"/>
    </row>
    <row r="305" spans="1:17" s="260" customFormat="1" ht="15" customHeight="1">
      <c r="A305" s="252"/>
      <c r="B305" s="270"/>
      <c r="C305" s="270"/>
      <c r="D305" s="139" t="s">
        <v>399</v>
      </c>
      <c r="E305" s="133" t="s">
        <v>662</v>
      </c>
      <c r="F305" s="134"/>
      <c r="G305" s="345">
        <v>14328</v>
      </c>
      <c r="H305" s="244">
        <v>16961</v>
      </c>
      <c r="I305" s="292">
        <f t="shared" si="26"/>
        <v>-0.15523848829668063</v>
      </c>
      <c r="J305" s="365" t="s">
        <v>59</v>
      </c>
      <c r="K305" s="283">
        <v>1</v>
      </c>
      <c r="L305" s="285" t="str">
        <f>IF(G305='（1）エ_月別観光地点別'!S305,"OK","NG")</f>
        <v>OK</v>
      </c>
      <c r="M305" s="285"/>
      <c r="N305" s="283"/>
      <c r="O305" s="285"/>
      <c r="P305" s="286"/>
      <c r="Q305" s="286"/>
    </row>
    <row r="306" spans="1:17" ht="15" customHeight="1">
      <c r="A306" s="252"/>
      <c r="B306" s="253"/>
      <c r="C306" s="253"/>
      <c r="D306" s="139" t="s">
        <v>399</v>
      </c>
      <c r="E306" s="133" t="s">
        <v>432</v>
      </c>
      <c r="F306" s="134"/>
      <c r="G306" s="345">
        <v>116260</v>
      </c>
      <c r="H306" s="244">
        <v>116437</v>
      </c>
      <c r="I306" s="292">
        <f t="shared" si="26"/>
        <v>-1.5201353521646643E-3</v>
      </c>
      <c r="J306" s="365" t="s">
        <v>52</v>
      </c>
      <c r="K306" s="283">
        <v>1</v>
      </c>
      <c r="L306" s="285" t="str">
        <f>IF(G306='（1）エ_月別観光地点別'!S306,"OK","NG")</f>
        <v>OK</v>
      </c>
      <c r="M306" s="285"/>
    </row>
    <row r="307" spans="1:17" ht="15" customHeight="1">
      <c r="A307" s="252"/>
      <c r="B307" s="270"/>
      <c r="C307" s="270"/>
      <c r="D307" s="139" t="s">
        <v>311</v>
      </c>
      <c r="E307" s="133" t="s">
        <v>663</v>
      </c>
      <c r="F307" s="134"/>
      <c r="G307" s="345">
        <v>74170</v>
      </c>
      <c r="H307" s="244">
        <v>69890</v>
      </c>
      <c r="I307" s="292">
        <f t="shared" si="26"/>
        <v>6.1239089998569085E-2</v>
      </c>
      <c r="J307" s="365" t="s">
        <v>63</v>
      </c>
      <c r="K307" s="283">
        <v>1</v>
      </c>
      <c r="L307" s="285" t="str">
        <f>IF(G307='（1）エ_月別観光地点別'!S307,"OK","NG")</f>
        <v>OK</v>
      </c>
      <c r="M307" s="285"/>
    </row>
    <row r="308" spans="1:17" ht="15" customHeight="1">
      <c r="A308" s="252"/>
      <c r="B308" s="253"/>
      <c r="C308" s="253"/>
      <c r="D308" s="140" t="s">
        <v>313</v>
      </c>
      <c r="E308" s="135" t="s">
        <v>664</v>
      </c>
      <c r="F308" s="136"/>
      <c r="G308" s="356">
        <v>15530</v>
      </c>
      <c r="H308" s="302">
        <v>21150</v>
      </c>
      <c r="I308" s="307">
        <f t="shared" si="26"/>
        <v>-0.26572104018912535</v>
      </c>
      <c r="J308" s="368"/>
      <c r="L308" s="285" t="str">
        <f>IF(G308='（1）エ_月別観光地点別'!S308,"OK","NG")</f>
        <v>OK</v>
      </c>
      <c r="M308" s="285"/>
    </row>
    <row r="309" spans="1:17" ht="15" customHeight="1">
      <c r="A309" s="252"/>
      <c r="B309" s="253"/>
      <c r="C309" s="253"/>
      <c r="D309" s="139" t="s">
        <v>399</v>
      </c>
      <c r="E309" s="133" t="s">
        <v>665</v>
      </c>
      <c r="F309" s="134"/>
      <c r="G309" s="345">
        <v>13500</v>
      </c>
      <c r="H309" s="244">
        <v>18800</v>
      </c>
      <c r="I309" s="292">
        <f t="shared" si="26"/>
        <v>-0.28191489361702127</v>
      </c>
      <c r="J309" s="365" t="s">
        <v>62</v>
      </c>
      <c r="K309" s="283">
        <v>1</v>
      </c>
      <c r="L309" s="285" t="str">
        <f>IF(G309='（1）エ_月別観光地点別'!S309,"OK","NG")</f>
        <v>OK</v>
      </c>
      <c r="M309" s="285"/>
    </row>
    <row r="310" spans="1:17" ht="15" customHeight="1">
      <c r="A310" s="252"/>
      <c r="B310" s="253"/>
      <c r="C310" s="253"/>
      <c r="D310" s="139" t="s">
        <v>399</v>
      </c>
      <c r="E310" s="133" t="s">
        <v>666</v>
      </c>
      <c r="F310" s="134"/>
      <c r="G310" s="345">
        <v>1280</v>
      </c>
      <c r="H310" s="244">
        <v>1470</v>
      </c>
      <c r="I310" s="292">
        <f t="shared" si="26"/>
        <v>-0.12925170068027214</v>
      </c>
      <c r="J310" s="365" t="s">
        <v>62</v>
      </c>
      <c r="K310" s="283">
        <v>1</v>
      </c>
      <c r="L310" s="285" t="str">
        <f>IF(G310='（1）エ_月別観光地点別'!S310,"OK","NG")</f>
        <v>OK</v>
      </c>
      <c r="M310" s="285"/>
    </row>
    <row r="311" spans="1:17" ht="15" customHeight="1">
      <c r="A311" s="252"/>
      <c r="B311" s="253"/>
      <c r="C311" s="253"/>
      <c r="D311" s="139" t="s">
        <v>399</v>
      </c>
      <c r="E311" s="133" t="s">
        <v>667</v>
      </c>
      <c r="F311" s="134"/>
      <c r="G311" s="345">
        <v>750</v>
      </c>
      <c r="H311" s="244">
        <v>880</v>
      </c>
      <c r="I311" s="292">
        <f t="shared" si="26"/>
        <v>-0.14772727272727271</v>
      </c>
      <c r="J311" s="365" t="s">
        <v>62</v>
      </c>
      <c r="K311" s="283">
        <v>1</v>
      </c>
      <c r="L311" s="285" t="str">
        <f>IF(G311='（1）エ_月別観光地点別'!S311,"OK","NG")</f>
        <v>OK</v>
      </c>
      <c r="M311" s="285"/>
    </row>
    <row r="312" spans="1:17" ht="15" customHeight="1">
      <c r="A312" s="252"/>
      <c r="B312" s="270"/>
      <c r="C312" s="270"/>
      <c r="D312" s="140" t="s">
        <v>315</v>
      </c>
      <c r="E312" s="135" t="s">
        <v>668</v>
      </c>
      <c r="F312" s="136"/>
      <c r="G312" s="356">
        <v>29700</v>
      </c>
      <c r="H312" s="302">
        <v>26090</v>
      </c>
      <c r="I312" s="307">
        <f t="shared" si="26"/>
        <v>0.13836719049444235</v>
      </c>
      <c r="J312" s="368" t="s">
        <v>65</v>
      </c>
      <c r="K312" s="283">
        <v>1</v>
      </c>
      <c r="L312" s="285" t="str">
        <f>IF(G312='（1）エ_月別観光地点別'!S312,"OK","NG")</f>
        <v>OK</v>
      </c>
      <c r="M312" s="285"/>
    </row>
    <row r="313" spans="1:17" ht="15" customHeight="1">
      <c r="A313" s="252"/>
      <c r="B313" s="270"/>
      <c r="C313" s="270"/>
      <c r="D313" s="139" t="s">
        <v>317</v>
      </c>
      <c r="E313" s="133" t="s">
        <v>669</v>
      </c>
      <c r="F313" s="134"/>
      <c r="G313" s="345">
        <v>0</v>
      </c>
      <c r="H313" s="244">
        <v>0</v>
      </c>
      <c r="I313" s="292" t="str">
        <f t="shared" si="26"/>
        <v>－</v>
      </c>
      <c r="J313" s="365"/>
      <c r="L313" s="285" t="str">
        <f>IF(G313='（1）エ_月別観光地点別'!S313,"OK","NG")</f>
        <v>OK</v>
      </c>
      <c r="M313" s="285"/>
    </row>
    <row r="314" spans="1:17" ht="15" customHeight="1">
      <c r="A314" s="252"/>
      <c r="B314" s="270"/>
      <c r="C314" s="270"/>
      <c r="D314" s="139" t="s">
        <v>399</v>
      </c>
      <c r="E314" s="133" t="s">
        <v>670</v>
      </c>
      <c r="F314" s="134"/>
      <c r="G314" s="345">
        <v>0</v>
      </c>
      <c r="H314" s="244">
        <v>0</v>
      </c>
      <c r="I314" s="292" t="str">
        <f t="shared" si="26"/>
        <v>－</v>
      </c>
      <c r="J314" s="365" t="s">
        <v>63</v>
      </c>
      <c r="K314" s="283">
        <v>1</v>
      </c>
      <c r="L314" s="285" t="str">
        <f>IF(G314='（1）エ_月別観光地点別'!S314,"OK","NG")</f>
        <v>OK</v>
      </c>
      <c r="M314" s="285"/>
    </row>
    <row r="315" spans="1:17" ht="15" customHeight="1">
      <c r="A315" s="252"/>
      <c r="B315" s="270"/>
      <c r="C315" s="270"/>
      <c r="D315" s="139" t="s">
        <v>399</v>
      </c>
      <c r="E315" s="133" t="s">
        <v>671</v>
      </c>
      <c r="F315" s="134"/>
      <c r="G315" s="345">
        <v>0</v>
      </c>
      <c r="H315" s="244">
        <v>0</v>
      </c>
      <c r="I315" s="292" t="str">
        <f t="shared" si="26"/>
        <v>－</v>
      </c>
      <c r="J315" s="365" t="s">
        <v>63</v>
      </c>
      <c r="K315" s="283">
        <v>1</v>
      </c>
      <c r="L315" s="285" t="str">
        <f>IF(G315='（1）エ_月別観光地点別'!S315,"OK","NG")</f>
        <v>OK</v>
      </c>
      <c r="M315" s="285"/>
    </row>
    <row r="316" spans="1:17" ht="15" customHeight="1">
      <c r="A316" s="252"/>
      <c r="B316" s="270"/>
      <c r="C316" s="270"/>
      <c r="D316" s="139" t="s">
        <v>319</v>
      </c>
      <c r="E316" s="133" t="s">
        <v>672</v>
      </c>
      <c r="F316" s="134"/>
      <c r="G316" s="345">
        <v>167306</v>
      </c>
      <c r="H316" s="244">
        <v>169381</v>
      </c>
      <c r="I316" s="292">
        <f t="shared" si="26"/>
        <v>-1.2250488543579241E-2</v>
      </c>
      <c r="J316" s="365" t="s">
        <v>54</v>
      </c>
      <c r="K316" s="283">
        <v>1</v>
      </c>
      <c r="L316" s="285" t="str">
        <f>IF(G316='（1）エ_月別観光地点別'!S316,"OK","NG")</f>
        <v>OK</v>
      </c>
      <c r="M316" s="285"/>
    </row>
    <row r="317" spans="1:17" ht="15" customHeight="1">
      <c r="A317" s="252"/>
      <c r="B317" s="270"/>
      <c r="C317" s="270"/>
      <c r="D317" s="139" t="s">
        <v>321</v>
      </c>
      <c r="E317" s="133" t="s">
        <v>673</v>
      </c>
      <c r="F317" s="134"/>
      <c r="G317" s="345">
        <v>86713</v>
      </c>
      <c r="H317" s="244">
        <v>80817</v>
      </c>
      <c r="I317" s="292">
        <f t="shared" si="26"/>
        <v>7.295494759765897E-2</v>
      </c>
      <c r="J317" s="365" t="s">
        <v>48</v>
      </c>
      <c r="K317" s="283">
        <v>1</v>
      </c>
      <c r="L317" s="285" t="str">
        <f>IF(G317='（1）エ_月別観光地点別'!S317,"OK","NG")</f>
        <v>OK</v>
      </c>
      <c r="M317" s="285"/>
    </row>
    <row r="318" spans="1:17" ht="15" customHeight="1">
      <c r="A318" s="252"/>
      <c r="B318" s="270"/>
      <c r="C318" s="270"/>
      <c r="D318" s="139" t="s">
        <v>323</v>
      </c>
      <c r="E318" s="133" t="s">
        <v>674</v>
      </c>
      <c r="F318" s="134"/>
      <c r="G318" s="345">
        <v>30143</v>
      </c>
      <c r="H318" s="244">
        <v>28171</v>
      </c>
      <c r="I318" s="292">
        <f t="shared" si="26"/>
        <v>7.0001064924922751E-2</v>
      </c>
      <c r="J318" s="365" t="s">
        <v>48</v>
      </c>
      <c r="K318" s="283">
        <v>1</v>
      </c>
      <c r="L318" s="285" t="str">
        <f>IF(G318='（1）エ_月別観光地点別'!S318,"OK","NG")</f>
        <v>OK</v>
      </c>
      <c r="M318" s="285"/>
    </row>
    <row r="319" spans="1:17" ht="15" customHeight="1">
      <c r="A319" s="252"/>
      <c r="B319" s="270"/>
      <c r="C319" s="270"/>
      <c r="D319" s="139" t="s">
        <v>325</v>
      </c>
      <c r="E319" s="133" t="s">
        <v>675</v>
      </c>
      <c r="F319" s="134"/>
      <c r="G319" s="345">
        <v>73815</v>
      </c>
      <c r="H319" s="244">
        <v>82884</v>
      </c>
      <c r="I319" s="292">
        <f t="shared" si="26"/>
        <v>-0.10941798175763717</v>
      </c>
      <c r="J319" s="365" t="s">
        <v>48</v>
      </c>
      <c r="K319" s="283">
        <v>1</v>
      </c>
      <c r="L319" s="285" t="str">
        <f>IF(G319='（1）エ_月別観光地点別'!S319,"OK","NG")</f>
        <v>OK</v>
      </c>
      <c r="M319" s="285"/>
    </row>
    <row r="320" spans="1:17" ht="15" customHeight="1">
      <c r="A320" s="252"/>
      <c r="B320" s="253"/>
      <c r="C320" s="253"/>
      <c r="D320" s="139" t="s">
        <v>327</v>
      </c>
      <c r="E320" s="133" t="s">
        <v>676</v>
      </c>
      <c r="F320" s="134"/>
      <c r="G320" s="345">
        <v>9264</v>
      </c>
      <c r="H320" s="244">
        <v>9924</v>
      </c>
      <c r="I320" s="292">
        <f t="shared" si="26"/>
        <v>-6.6505441354292594E-2</v>
      </c>
      <c r="J320" s="365" t="s">
        <v>58</v>
      </c>
      <c r="K320" s="283">
        <v>1</v>
      </c>
      <c r="L320" s="285" t="str">
        <f>IF(G320='（1）エ_月別観光地点別'!S320,"OK","NG")</f>
        <v>OK</v>
      </c>
      <c r="M320" s="285"/>
    </row>
    <row r="321" spans="1:13" ht="15" customHeight="1">
      <c r="A321" s="252"/>
      <c r="B321" s="253"/>
      <c r="C321" s="253"/>
      <c r="D321" s="139" t="s">
        <v>329</v>
      </c>
      <c r="E321" s="133" t="s">
        <v>677</v>
      </c>
      <c r="F321" s="134"/>
      <c r="G321" s="345">
        <v>24851</v>
      </c>
      <c r="H321" s="244">
        <v>24992</v>
      </c>
      <c r="I321" s="292">
        <f t="shared" si="26"/>
        <v>-5.6418053777208543E-3</v>
      </c>
      <c r="J321" s="365" t="s">
        <v>58</v>
      </c>
      <c r="K321" s="283">
        <v>1</v>
      </c>
      <c r="L321" s="285" t="str">
        <f>IF(G321='（1）エ_月別観光地点別'!S321,"OK","NG")</f>
        <v>OK</v>
      </c>
      <c r="M321" s="285"/>
    </row>
    <row r="322" spans="1:13" ht="15" customHeight="1">
      <c r="A322" s="252"/>
      <c r="B322" s="253"/>
      <c r="C322" s="253"/>
      <c r="D322" s="139" t="s">
        <v>331</v>
      </c>
      <c r="E322" s="133" t="s">
        <v>678</v>
      </c>
      <c r="F322" s="134"/>
      <c r="G322" s="345">
        <v>53078</v>
      </c>
      <c r="H322" s="244">
        <v>59617</v>
      </c>
      <c r="I322" s="292">
        <f t="shared" si="26"/>
        <v>-0.10968347954442526</v>
      </c>
      <c r="J322" s="365"/>
      <c r="L322" s="285" t="str">
        <f>IF(G322='（1）エ_月別観光地点別'!S322,"OK","NG")</f>
        <v>OK</v>
      </c>
      <c r="M322" s="285"/>
    </row>
    <row r="323" spans="1:13" ht="15" customHeight="1">
      <c r="A323" s="252"/>
      <c r="B323" s="253"/>
      <c r="C323" s="253"/>
      <c r="D323" s="139" t="s">
        <v>399</v>
      </c>
      <c r="E323" s="133" t="s">
        <v>679</v>
      </c>
      <c r="F323" s="134"/>
      <c r="G323" s="345">
        <v>27827</v>
      </c>
      <c r="H323" s="244">
        <v>34398</v>
      </c>
      <c r="I323" s="292">
        <f t="shared" si="26"/>
        <v>-0.19102854817140535</v>
      </c>
      <c r="J323" s="365" t="s">
        <v>66</v>
      </c>
      <c r="K323" s="283">
        <v>1</v>
      </c>
      <c r="L323" s="285" t="str">
        <f>IF(G323='（1）エ_月別観光地点別'!S323,"OK","NG")</f>
        <v>OK</v>
      </c>
      <c r="M323" s="285"/>
    </row>
    <row r="324" spans="1:13" ht="15" customHeight="1">
      <c r="A324" s="252"/>
      <c r="B324" s="253"/>
      <c r="C324" s="253"/>
      <c r="D324" s="139" t="s">
        <v>399</v>
      </c>
      <c r="E324" s="133" t="s">
        <v>680</v>
      </c>
      <c r="F324" s="134"/>
      <c r="G324" s="345">
        <v>25251</v>
      </c>
      <c r="H324" s="244">
        <v>25219</v>
      </c>
      <c r="I324" s="292">
        <f t="shared" si="26"/>
        <v>1.2688845711565921E-3</v>
      </c>
      <c r="J324" s="365" t="s">
        <v>66</v>
      </c>
      <c r="K324" s="283">
        <v>1</v>
      </c>
      <c r="L324" s="285" t="str">
        <f>IF(G324='（1）エ_月別観光地点別'!S324,"OK","NG")</f>
        <v>OK</v>
      </c>
      <c r="M324" s="285"/>
    </row>
    <row r="325" spans="1:13" ht="15" customHeight="1">
      <c r="A325" s="252"/>
      <c r="B325" s="253"/>
      <c r="C325" s="253"/>
      <c r="D325" s="139" t="s">
        <v>333</v>
      </c>
      <c r="E325" s="133" t="s">
        <v>681</v>
      </c>
      <c r="F325" s="134"/>
      <c r="G325" s="345">
        <v>54293</v>
      </c>
      <c r="H325" s="244">
        <v>47915</v>
      </c>
      <c r="I325" s="292">
        <f t="shared" si="26"/>
        <v>0.13311071689450071</v>
      </c>
      <c r="J325" s="365" t="s">
        <v>53</v>
      </c>
      <c r="K325" s="283">
        <v>1</v>
      </c>
      <c r="L325" s="285" t="str">
        <f>IF(G325='（1）エ_月別観光地点別'!S325,"OK","NG")</f>
        <v>OK</v>
      </c>
      <c r="M325" s="285"/>
    </row>
    <row r="326" spans="1:13" ht="15" customHeight="1">
      <c r="A326" s="252"/>
      <c r="B326" s="253"/>
      <c r="C326" s="253"/>
      <c r="D326" s="139" t="s">
        <v>335</v>
      </c>
      <c r="E326" s="133" t="s">
        <v>682</v>
      </c>
      <c r="F326" s="134"/>
      <c r="G326" s="345">
        <v>8135</v>
      </c>
      <c r="H326" s="244">
        <v>7793</v>
      </c>
      <c r="I326" s="292">
        <f t="shared" si="26"/>
        <v>4.3885538303605864E-2</v>
      </c>
      <c r="J326" s="365" t="s">
        <v>53</v>
      </c>
      <c r="K326" s="283">
        <v>1</v>
      </c>
      <c r="L326" s="285" t="str">
        <f>IF(G326='（1）エ_月別観光地点別'!S326,"OK","NG")</f>
        <v>OK</v>
      </c>
      <c r="M326" s="285"/>
    </row>
    <row r="327" spans="1:13" ht="15" customHeight="1">
      <c r="A327" s="252"/>
      <c r="B327" s="253"/>
      <c r="C327" s="253"/>
      <c r="D327" s="139" t="s">
        <v>337</v>
      </c>
      <c r="E327" s="133" t="s">
        <v>683</v>
      </c>
      <c r="F327" s="134"/>
      <c r="G327" s="345">
        <v>0</v>
      </c>
      <c r="H327" s="244">
        <v>0</v>
      </c>
      <c r="I327" s="292" t="str">
        <f t="shared" si="26"/>
        <v>－</v>
      </c>
      <c r="J327" s="365" t="s">
        <v>58</v>
      </c>
      <c r="K327" s="283">
        <v>1</v>
      </c>
      <c r="L327" s="285" t="str">
        <f>IF(G327='（1）エ_月別観光地点別'!S327,"OK","NG")</f>
        <v>OK</v>
      </c>
      <c r="M327" s="285"/>
    </row>
    <row r="328" spans="1:13" ht="15" customHeight="1">
      <c r="A328" s="252"/>
      <c r="B328" s="253"/>
      <c r="C328" s="253"/>
      <c r="D328" s="139" t="s">
        <v>339</v>
      </c>
      <c r="E328" s="133" t="s">
        <v>684</v>
      </c>
      <c r="F328" s="134"/>
      <c r="G328" s="345">
        <v>0</v>
      </c>
      <c r="H328" s="244">
        <v>0</v>
      </c>
      <c r="I328" s="292" t="str">
        <f t="shared" si="26"/>
        <v>－</v>
      </c>
      <c r="J328" s="365" t="s">
        <v>47</v>
      </c>
      <c r="K328" s="283">
        <v>1</v>
      </c>
      <c r="L328" s="285" t="str">
        <f>IF(G328='（1）エ_月別観光地点別'!S328,"OK","NG")</f>
        <v>OK</v>
      </c>
      <c r="M328" s="285"/>
    </row>
    <row r="329" spans="1:13" ht="15" customHeight="1">
      <c r="A329" s="252"/>
      <c r="B329" s="253"/>
      <c r="C329" s="253"/>
      <c r="D329" s="139" t="s">
        <v>341</v>
      </c>
      <c r="E329" s="133" t="s">
        <v>685</v>
      </c>
      <c r="F329" s="134"/>
      <c r="G329" s="345">
        <v>84668</v>
      </c>
      <c r="H329" s="244">
        <v>84883</v>
      </c>
      <c r="I329" s="292">
        <f t="shared" si="26"/>
        <v>-2.5328982246151099E-3</v>
      </c>
      <c r="J329" s="365" t="s">
        <v>49</v>
      </c>
      <c r="K329" s="283">
        <v>1</v>
      </c>
      <c r="L329" s="285" t="str">
        <f>IF(G329='（1）エ_月別観光地点別'!S329,"OK","NG")</f>
        <v>OK</v>
      </c>
      <c r="M329" s="285"/>
    </row>
    <row r="330" spans="1:13" ht="15" customHeight="1">
      <c r="A330" s="252"/>
      <c r="B330" s="253"/>
      <c r="C330" s="253"/>
      <c r="D330" s="139" t="s">
        <v>343</v>
      </c>
      <c r="E330" s="133" t="s">
        <v>686</v>
      </c>
      <c r="F330" s="134"/>
      <c r="G330" s="345">
        <v>221686</v>
      </c>
      <c r="H330" s="244">
        <v>220071</v>
      </c>
      <c r="I330" s="292">
        <f t="shared" si="26"/>
        <v>7.3385407436690198E-3</v>
      </c>
      <c r="J330" s="365" t="s">
        <v>49</v>
      </c>
      <c r="K330" s="283">
        <v>1</v>
      </c>
      <c r="L330" s="285" t="str">
        <f>IF(G330='（1）エ_月別観光地点別'!S330,"OK","NG")</f>
        <v>OK</v>
      </c>
      <c r="M330" s="285"/>
    </row>
    <row r="331" spans="1:13" ht="15" customHeight="1">
      <c r="A331" s="252"/>
      <c r="B331" s="253"/>
      <c r="C331" s="253"/>
      <c r="D331" s="139" t="s">
        <v>345</v>
      </c>
      <c r="E331" s="133" t="s">
        <v>687</v>
      </c>
      <c r="F331" s="134"/>
      <c r="G331" s="345">
        <v>3154</v>
      </c>
      <c r="H331" s="244">
        <v>2631</v>
      </c>
      <c r="I331" s="292">
        <f t="shared" si="26"/>
        <v>0.19878373242113256</v>
      </c>
      <c r="J331" s="365" t="s">
        <v>70</v>
      </c>
      <c r="K331" s="283">
        <v>1</v>
      </c>
      <c r="L331" s="285" t="str">
        <f>IF(G331='（1）エ_月別観光地点別'!S331,"OK","NG")</f>
        <v>OK</v>
      </c>
      <c r="M331" s="285"/>
    </row>
    <row r="332" spans="1:13" ht="15" customHeight="1">
      <c r="A332" s="252"/>
      <c r="B332" s="253"/>
      <c r="C332" s="253"/>
      <c r="D332" s="139" t="s">
        <v>347</v>
      </c>
      <c r="E332" s="133" t="s">
        <v>688</v>
      </c>
      <c r="F332" s="134"/>
      <c r="G332" s="345">
        <v>3000</v>
      </c>
      <c r="H332" s="244">
        <v>300</v>
      </c>
      <c r="I332" s="292">
        <f t="shared" si="26"/>
        <v>9</v>
      </c>
      <c r="J332" s="365" t="s">
        <v>67</v>
      </c>
      <c r="K332" s="283">
        <v>1</v>
      </c>
      <c r="L332" s="285" t="str">
        <f>IF(G332='（1）エ_月別観光地点別'!S332,"OK","NG")</f>
        <v>OK</v>
      </c>
      <c r="M332" s="285"/>
    </row>
    <row r="333" spans="1:13" ht="15" customHeight="1">
      <c r="A333" s="252"/>
      <c r="B333" s="253"/>
      <c r="C333" s="253"/>
      <c r="D333" s="139" t="s">
        <v>349</v>
      </c>
      <c r="E333" s="133" t="s">
        <v>689</v>
      </c>
      <c r="F333" s="134"/>
      <c r="G333" s="345">
        <v>10000</v>
      </c>
      <c r="H333" s="244">
        <v>17000</v>
      </c>
      <c r="I333" s="292">
        <f t="shared" si="26"/>
        <v>-0.41176470588235292</v>
      </c>
      <c r="J333" s="365" t="s">
        <v>69</v>
      </c>
      <c r="K333" s="283">
        <v>1</v>
      </c>
      <c r="L333" s="285" t="str">
        <f>IF(G333='（1）エ_月別観光地点別'!S333,"OK","NG")</f>
        <v>OK</v>
      </c>
      <c r="M333" s="285"/>
    </row>
    <row r="334" spans="1:13" ht="15" customHeight="1">
      <c r="A334" s="252"/>
      <c r="B334" s="253"/>
      <c r="C334" s="253"/>
      <c r="D334" s="139" t="s">
        <v>351</v>
      </c>
      <c r="E334" s="133" t="s">
        <v>690</v>
      </c>
      <c r="F334" s="134"/>
      <c r="G334" s="345">
        <v>8000</v>
      </c>
      <c r="H334" s="244">
        <v>0</v>
      </c>
      <c r="I334" s="292" t="str">
        <f t="shared" si="26"/>
        <v>－</v>
      </c>
      <c r="J334" s="365" t="s">
        <v>67</v>
      </c>
      <c r="K334" s="283">
        <v>1</v>
      </c>
      <c r="L334" s="285" t="str">
        <f>IF(G334='（1）エ_月別観光地点別'!S334,"OK","NG")</f>
        <v>OK</v>
      </c>
      <c r="M334" s="285"/>
    </row>
    <row r="335" spans="1:13" ht="15" customHeight="1">
      <c r="A335" s="252"/>
      <c r="B335" s="253"/>
      <c r="C335" s="253"/>
      <c r="D335" s="139" t="s">
        <v>353</v>
      </c>
      <c r="E335" s="133" t="s">
        <v>691</v>
      </c>
      <c r="F335" s="134"/>
      <c r="G335" s="345">
        <v>1600</v>
      </c>
      <c r="H335" s="244">
        <v>4213</v>
      </c>
      <c r="I335" s="292">
        <f t="shared" si="26"/>
        <v>-0.62022311891763593</v>
      </c>
      <c r="J335" s="365" t="s">
        <v>271</v>
      </c>
      <c r="K335" s="283">
        <v>1</v>
      </c>
      <c r="L335" s="285" t="str">
        <f>IF(G335='（1）エ_月別観光地点別'!S335,"OK","NG")</f>
        <v>OK</v>
      </c>
      <c r="M335" s="285"/>
    </row>
    <row r="336" spans="1:13" ht="15" customHeight="1">
      <c r="A336" s="252"/>
      <c r="B336" s="253"/>
      <c r="C336" s="253"/>
      <c r="D336" s="139" t="s">
        <v>355</v>
      </c>
      <c r="E336" s="133" t="s">
        <v>692</v>
      </c>
      <c r="F336" s="134"/>
      <c r="G336" s="345">
        <v>0</v>
      </c>
      <c r="H336" s="244">
        <v>0</v>
      </c>
      <c r="I336" s="292" t="str">
        <f t="shared" si="26"/>
        <v>－</v>
      </c>
      <c r="J336" s="365" t="s">
        <v>64</v>
      </c>
      <c r="K336" s="283">
        <v>1</v>
      </c>
      <c r="L336" s="285" t="str">
        <f>IF(G336='（1）エ_月別観光地点別'!S336,"OK","NG")</f>
        <v>OK</v>
      </c>
      <c r="M336" s="285"/>
    </row>
    <row r="337" spans="1:17" ht="15" customHeight="1">
      <c r="A337" s="252"/>
      <c r="B337" s="253"/>
      <c r="C337" s="253"/>
      <c r="D337" s="139" t="s">
        <v>357</v>
      </c>
      <c r="E337" s="133" t="s">
        <v>693</v>
      </c>
      <c r="F337" s="134"/>
      <c r="G337" s="345">
        <v>0</v>
      </c>
      <c r="H337" s="244">
        <v>0</v>
      </c>
      <c r="I337" s="292" t="str">
        <f t="shared" si="26"/>
        <v>－</v>
      </c>
      <c r="J337" s="365" t="s">
        <v>48</v>
      </c>
      <c r="K337" s="283">
        <v>1</v>
      </c>
      <c r="L337" s="285" t="str">
        <f>IF(G337='（1）エ_月別観光地点別'!S337,"OK","NG")</f>
        <v>OK</v>
      </c>
      <c r="M337" s="285"/>
    </row>
    <row r="338" spans="1:17" ht="15" customHeight="1">
      <c r="A338" s="252"/>
      <c r="B338" s="253"/>
      <c r="C338" s="253"/>
      <c r="D338" s="139" t="s">
        <v>359</v>
      </c>
      <c r="E338" s="133" t="s">
        <v>694</v>
      </c>
      <c r="F338" s="347"/>
      <c r="G338" s="345">
        <v>5896</v>
      </c>
      <c r="H338" s="244">
        <v>6139</v>
      </c>
      <c r="I338" s="292">
        <f t="shared" si="26"/>
        <v>-3.9582993972959724E-2</v>
      </c>
      <c r="J338" s="365" t="s">
        <v>72</v>
      </c>
      <c r="K338" s="283">
        <v>1</v>
      </c>
      <c r="L338" s="285" t="str">
        <f>IF(G338='（1）エ_月別観光地点別'!S338,"OK","NG")</f>
        <v>OK</v>
      </c>
      <c r="M338" s="285"/>
    </row>
    <row r="339" spans="1:17" ht="15" customHeight="1">
      <c r="A339" s="350"/>
      <c r="B339" s="351"/>
      <c r="C339" s="351"/>
      <c r="D339" s="376"/>
      <c r="E339" s="377" t="s">
        <v>234</v>
      </c>
      <c r="F339" s="378"/>
      <c r="G339" s="379">
        <f>SUMIFS(G302:G338,K302:K338,1)</f>
        <v>1509702</v>
      </c>
      <c r="H339" s="380">
        <f>SUMIFS(H302:H338,K302:K338,1)</f>
        <v>1503121</v>
      </c>
      <c r="I339" s="381">
        <f t="shared" ref="I339" si="27">IFERROR(G339/H339-1,"－")</f>
        <v>4.3782237092024889E-3</v>
      </c>
      <c r="J339" s="382"/>
      <c r="K339" s="283">
        <v>2</v>
      </c>
      <c r="L339" s="285" t="str">
        <f>IF(G339='（1）エ_月別観光地点別'!S339,"OK","NG")</f>
        <v>OK</v>
      </c>
      <c r="M339" s="285"/>
    </row>
    <row r="340" spans="1:17" ht="15" customHeight="1">
      <c r="A340" s="252"/>
      <c r="B340" s="268" t="s">
        <v>280</v>
      </c>
      <c r="C340" s="269"/>
      <c r="D340" s="140" t="s">
        <v>309</v>
      </c>
      <c r="E340" s="135" t="s">
        <v>695</v>
      </c>
      <c r="F340" s="136"/>
      <c r="G340" s="356">
        <v>868</v>
      </c>
      <c r="H340" s="302">
        <v>745</v>
      </c>
      <c r="I340" s="307">
        <f>IFERROR(G340/H340-1,"－")</f>
        <v>0.16510067114093951</v>
      </c>
      <c r="J340" s="368" t="s">
        <v>50</v>
      </c>
      <c r="K340" s="283">
        <v>1</v>
      </c>
      <c r="L340" s="285" t="str">
        <f>IF(G340='（1）エ_月別観光地点別'!S340,"OK","NG")</f>
        <v>OK</v>
      </c>
      <c r="M340" s="285"/>
    </row>
    <row r="341" spans="1:17" ht="15" customHeight="1">
      <c r="A341" s="252"/>
      <c r="B341" s="270"/>
      <c r="C341" s="270"/>
      <c r="D341" s="139" t="s">
        <v>311</v>
      </c>
      <c r="E341" s="133" t="s">
        <v>696</v>
      </c>
      <c r="F341" s="134"/>
      <c r="G341" s="345">
        <v>13343</v>
      </c>
      <c r="H341" s="244">
        <v>9914</v>
      </c>
      <c r="I341" s="292">
        <f t="shared" ref="I341:I354" si="28">IFERROR(G341/H341-1,"－")</f>
        <v>0.34587452087956416</v>
      </c>
      <c r="J341" s="365" t="s">
        <v>48</v>
      </c>
      <c r="K341" s="283">
        <v>1</v>
      </c>
      <c r="L341" s="285" t="str">
        <f>IF(G341='（1）エ_月別観光地点別'!S341,"OK","NG")</f>
        <v>OK</v>
      </c>
      <c r="M341" s="285"/>
    </row>
    <row r="342" spans="1:17" ht="15" customHeight="1">
      <c r="A342" s="252"/>
      <c r="B342" s="270"/>
      <c r="C342" s="270"/>
      <c r="D342" s="139" t="s">
        <v>313</v>
      </c>
      <c r="E342" s="133" t="s">
        <v>697</v>
      </c>
      <c r="F342" s="134"/>
      <c r="G342" s="345">
        <v>33885</v>
      </c>
      <c r="H342" s="244">
        <v>33943</v>
      </c>
      <c r="I342" s="292">
        <f t="shared" si="28"/>
        <v>-1.7087470170580321E-3</v>
      </c>
      <c r="J342" s="365"/>
      <c r="L342" s="285" t="str">
        <f>IF(G342='（1）エ_月別観光地点別'!S342,"OK","NG")</f>
        <v>OK</v>
      </c>
      <c r="M342" s="285"/>
    </row>
    <row r="343" spans="1:17" s="260" customFormat="1" ht="15" customHeight="1">
      <c r="A343" s="252"/>
      <c r="B343" s="270"/>
      <c r="C343" s="270"/>
      <c r="D343" s="139" t="s">
        <v>399</v>
      </c>
      <c r="E343" s="133" t="s">
        <v>698</v>
      </c>
      <c r="F343" s="134"/>
      <c r="G343" s="345">
        <v>2000</v>
      </c>
      <c r="H343" s="244">
        <v>2000</v>
      </c>
      <c r="I343" s="292">
        <f t="shared" si="28"/>
        <v>0</v>
      </c>
      <c r="J343" s="365" t="s">
        <v>62</v>
      </c>
      <c r="K343" s="283">
        <v>1</v>
      </c>
      <c r="L343" s="285" t="str">
        <f>IF(G343='（1）エ_月別観光地点別'!S343,"OK","NG")</f>
        <v>OK</v>
      </c>
      <c r="M343" s="285"/>
      <c r="N343" s="283"/>
      <c r="O343" s="285"/>
      <c r="P343" s="286"/>
      <c r="Q343" s="286"/>
    </row>
    <row r="344" spans="1:17" ht="15" customHeight="1">
      <c r="A344" s="252"/>
      <c r="B344" s="253"/>
      <c r="C344" s="253"/>
      <c r="D344" s="139" t="s">
        <v>399</v>
      </c>
      <c r="E344" s="133" t="s">
        <v>699</v>
      </c>
      <c r="F344" s="134"/>
      <c r="G344" s="345">
        <v>629</v>
      </c>
      <c r="H344" s="244">
        <v>1086</v>
      </c>
      <c r="I344" s="292">
        <f t="shared" si="28"/>
        <v>-0.42081031307550643</v>
      </c>
      <c r="J344" s="365" t="s">
        <v>62</v>
      </c>
      <c r="K344" s="283">
        <v>1</v>
      </c>
      <c r="L344" s="285" t="str">
        <f>IF(G344='（1）エ_月別観光地点別'!S344,"OK","NG")</f>
        <v>OK</v>
      </c>
      <c r="M344" s="285"/>
    </row>
    <row r="345" spans="1:17" ht="15" customHeight="1">
      <c r="A345" s="252"/>
      <c r="B345" s="253"/>
      <c r="C345" s="253"/>
      <c r="D345" s="139" t="s">
        <v>399</v>
      </c>
      <c r="E345" s="133" t="s">
        <v>700</v>
      </c>
      <c r="F345" s="134"/>
      <c r="G345" s="345">
        <v>1687</v>
      </c>
      <c r="H345" s="244">
        <v>1769</v>
      </c>
      <c r="I345" s="292">
        <f t="shared" si="28"/>
        <v>-4.6353872244205729E-2</v>
      </c>
      <c r="J345" s="365" t="s">
        <v>62</v>
      </c>
      <c r="K345" s="283">
        <v>1</v>
      </c>
      <c r="L345" s="285" t="str">
        <f>IF(G345='（1）エ_月別観光地点別'!S345,"OK","NG")</f>
        <v>OK</v>
      </c>
      <c r="M345" s="285"/>
    </row>
    <row r="346" spans="1:17" ht="15" customHeight="1">
      <c r="A346" s="252"/>
      <c r="B346" s="253"/>
      <c r="C346" s="253"/>
      <c r="D346" s="139" t="s">
        <v>399</v>
      </c>
      <c r="E346" s="133" t="s">
        <v>701</v>
      </c>
      <c r="F346" s="134"/>
      <c r="G346" s="345">
        <v>27447</v>
      </c>
      <c r="H346" s="244">
        <v>26976</v>
      </c>
      <c r="I346" s="292">
        <f t="shared" si="28"/>
        <v>1.745996441281128E-2</v>
      </c>
      <c r="J346" s="365" t="s">
        <v>65</v>
      </c>
      <c r="K346" s="283">
        <v>1</v>
      </c>
      <c r="L346" s="285" t="str">
        <f>IF(G346='（1）エ_月別観光地点別'!S346,"OK","NG")</f>
        <v>OK</v>
      </c>
      <c r="M346" s="285"/>
    </row>
    <row r="347" spans="1:17" ht="15" customHeight="1">
      <c r="A347" s="252"/>
      <c r="B347" s="253"/>
      <c r="C347" s="253"/>
      <c r="D347" s="139" t="s">
        <v>399</v>
      </c>
      <c r="E347" s="133" t="s">
        <v>702</v>
      </c>
      <c r="F347" s="134"/>
      <c r="G347" s="345">
        <v>2122</v>
      </c>
      <c r="H347" s="244">
        <v>2112</v>
      </c>
      <c r="I347" s="292">
        <f t="shared" si="28"/>
        <v>4.7348484848483974E-3</v>
      </c>
      <c r="J347" s="365" t="s">
        <v>63</v>
      </c>
      <c r="K347" s="283">
        <v>1</v>
      </c>
      <c r="L347" s="285" t="str">
        <f>IF(G347='（1）エ_月別観光地点別'!S347,"OK","NG")</f>
        <v>OK</v>
      </c>
      <c r="M347" s="285"/>
    </row>
    <row r="348" spans="1:17" ht="15" customHeight="1">
      <c r="A348" s="252"/>
      <c r="B348" s="253"/>
      <c r="C348" s="253"/>
      <c r="D348" s="139" t="s">
        <v>315</v>
      </c>
      <c r="E348" s="133" t="s">
        <v>703</v>
      </c>
      <c r="F348" s="134"/>
      <c r="G348" s="345">
        <v>77147</v>
      </c>
      <c r="H348" s="244">
        <v>78251</v>
      </c>
      <c r="I348" s="292">
        <f t="shared" si="28"/>
        <v>-1.4108445898454947E-2</v>
      </c>
      <c r="J348" s="365" t="s">
        <v>48</v>
      </c>
      <c r="K348" s="283">
        <v>1</v>
      </c>
      <c r="L348" s="285" t="str">
        <f>IF(G348='（1）エ_月別観光地点別'!S348,"OK","NG")</f>
        <v>OK</v>
      </c>
      <c r="M348" s="285"/>
    </row>
    <row r="349" spans="1:17" ht="15" customHeight="1">
      <c r="A349" s="252"/>
      <c r="B349" s="270"/>
      <c r="C349" s="270"/>
      <c r="D349" s="139" t="s">
        <v>317</v>
      </c>
      <c r="E349" s="133" t="s">
        <v>704</v>
      </c>
      <c r="F349" s="134"/>
      <c r="G349" s="345">
        <v>2250</v>
      </c>
      <c r="H349" s="244">
        <v>2647</v>
      </c>
      <c r="I349" s="292">
        <f t="shared" si="28"/>
        <v>-0.14998111069134867</v>
      </c>
      <c r="J349" s="365" t="s">
        <v>54</v>
      </c>
      <c r="K349" s="283">
        <v>1</v>
      </c>
      <c r="L349" s="285" t="str">
        <f>IF(G349='（1）エ_月別観光地点別'!S349,"OK","NG")</f>
        <v>OK</v>
      </c>
      <c r="M349" s="285"/>
    </row>
    <row r="350" spans="1:17" ht="15" customHeight="1">
      <c r="A350" s="271"/>
      <c r="B350" s="416"/>
      <c r="C350" s="416"/>
      <c r="D350" s="394" t="s">
        <v>319</v>
      </c>
      <c r="E350" s="395" t="s">
        <v>705</v>
      </c>
      <c r="F350" s="417"/>
      <c r="G350" s="396">
        <v>1863</v>
      </c>
      <c r="H350" s="397">
        <v>2080</v>
      </c>
      <c r="I350" s="398">
        <f t="shared" si="28"/>
        <v>-0.10432692307692304</v>
      </c>
      <c r="J350" s="399" t="s">
        <v>59</v>
      </c>
      <c r="K350" s="283">
        <v>1</v>
      </c>
      <c r="L350" s="285" t="str">
        <f>IF(G350='（1）エ_月別観光地点別'!S350,"OK","NG")</f>
        <v>OK</v>
      </c>
      <c r="M350" s="285"/>
    </row>
    <row r="351" spans="1:17" ht="15" customHeight="1">
      <c r="A351" s="252"/>
      <c r="B351" s="253"/>
      <c r="C351" s="253"/>
      <c r="D351" s="140" t="s">
        <v>321</v>
      </c>
      <c r="E351" s="135" t="s">
        <v>706</v>
      </c>
      <c r="F351" s="136"/>
      <c r="G351" s="356">
        <v>3950</v>
      </c>
      <c r="H351" s="302">
        <v>4500</v>
      </c>
      <c r="I351" s="307">
        <f t="shared" si="28"/>
        <v>-0.12222222222222223</v>
      </c>
      <c r="J351" s="368" t="s">
        <v>67</v>
      </c>
      <c r="K351" s="283">
        <v>1</v>
      </c>
      <c r="L351" s="285" t="str">
        <f>IF(G351='（1）エ_月別観光地点別'!S351,"OK","NG")</f>
        <v>OK</v>
      </c>
      <c r="M351" s="285"/>
    </row>
    <row r="352" spans="1:17" ht="15" customHeight="1">
      <c r="A352" s="252"/>
      <c r="B352" s="270"/>
      <c r="C352" s="270"/>
      <c r="D352" s="140" t="s">
        <v>323</v>
      </c>
      <c r="E352" s="135" t="s">
        <v>707</v>
      </c>
      <c r="F352" s="136"/>
      <c r="G352" s="356">
        <v>40000</v>
      </c>
      <c r="H352" s="302">
        <v>35000</v>
      </c>
      <c r="I352" s="307">
        <f t="shared" si="28"/>
        <v>0.14285714285714279</v>
      </c>
      <c r="J352" s="368" t="s">
        <v>67</v>
      </c>
      <c r="K352" s="283">
        <v>1</v>
      </c>
      <c r="L352" s="285" t="str">
        <f>IF(G352='（1）エ_月別観光地点別'!S352,"OK","NG")</f>
        <v>OK</v>
      </c>
      <c r="M352" s="285"/>
    </row>
    <row r="353" spans="1:17" ht="15" customHeight="1">
      <c r="A353" s="252"/>
      <c r="B353" s="270"/>
      <c r="C353" s="270"/>
      <c r="D353" s="139" t="s">
        <v>325</v>
      </c>
      <c r="E353" s="133" t="s">
        <v>708</v>
      </c>
      <c r="F353" s="134"/>
      <c r="G353" s="345">
        <v>0</v>
      </c>
      <c r="H353" s="244">
        <v>715</v>
      </c>
      <c r="I353" s="292">
        <f t="shared" si="28"/>
        <v>-1</v>
      </c>
      <c r="J353" s="365" t="s">
        <v>70</v>
      </c>
      <c r="K353" s="283">
        <v>1</v>
      </c>
      <c r="L353" s="285" t="str">
        <f>IF(G353='（1）エ_月別観光地点別'!S353,"OK","NG")</f>
        <v>OK</v>
      </c>
      <c r="M353" s="285"/>
    </row>
    <row r="354" spans="1:17" ht="15" customHeight="1">
      <c r="A354" s="252"/>
      <c r="B354" s="270"/>
      <c r="C354" s="270"/>
      <c r="D354" s="139" t="s">
        <v>327</v>
      </c>
      <c r="E354" s="133" t="s">
        <v>709</v>
      </c>
      <c r="F354" s="134"/>
      <c r="G354" s="345">
        <v>181121</v>
      </c>
      <c r="H354" s="244">
        <v>169954</v>
      </c>
      <c r="I354" s="292">
        <f t="shared" si="28"/>
        <v>6.5706014568647886E-2</v>
      </c>
      <c r="J354" s="365" t="s">
        <v>49</v>
      </c>
      <c r="K354" s="283">
        <v>1</v>
      </c>
      <c r="L354" s="285" t="str">
        <f>IF(G354='（1）エ_月別観光地点別'!S354,"OK","NG")</f>
        <v>OK</v>
      </c>
      <c r="M354" s="285"/>
    </row>
    <row r="355" spans="1:17" ht="15" customHeight="1">
      <c r="A355" s="350"/>
      <c r="B355" s="351"/>
      <c r="C355" s="351"/>
      <c r="D355" s="376"/>
      <c r="E355" s="377" t="s">
        <v>235</v>
      </c>
      <c r="F355" s="378"/>
      <c r="G355" s="379">
        <f>SUMIFS(G340:G354,K340:K354,1)</f>
        <v>354427</v>
      </c>
      <c r="H355" s="380">
        <f>SUMIFS(H340:H354,K340:K354,1)</f>
        <v>337749</v>
      </c>
      <c r="I355" s="381">
        <f t="shared" ref="I355" si="29">IFERROR(G355/H355-1,"－")</f>
        <v>4.9379864929281814E-2</v>
      </c>
      <c r="J355" s="382"/>
      <c r="K355" s="283">
        <v>2</v>
      </c>
      <c r="L355" s="285" t="str">
        <f>IF(G355='（1）エ_月別観光地点別'!S355,"OK","NG")</f>
        <v>OK</v>
      </c>
      <c r="M355" s="285"/>
    </row>
    <row r="356" spans="1:17" ht="15" customHeight="1">
      <c r="A356" s="252"/>
      <c r="B356" s="268" t="s">
        <v>281</v>
      </c>
      <c r="C356" s="269"/>
      <c r="D356" s="140" t="s">
        <v>309</v>
      </c>
      <c r="E356" s="135" t="s">
        <v>710</v>
      </c>
      <c r="F356" s="136"/>
      <c r="G356" s="356">
        <v>3586</v>
      </c>
      <c r="H356" s="302">
        <v>3802</v>
      </c>
      <c r="I356" s="307">
        <f>IFERROR(G356/H356-1,"－")</f>
        <v>-5.6812204103103614E-2</v>
      </c>
      <c r="J356" s="368" t="s">
        <v>57</v>
      </c>
      <c r="K356" s="283">
        <v>1</v>
      </c>
      <c r="L356" s="285" t="str">
        <f>IF(G356='（1）エ_月別観光地点別'!S356,"OK","NG")</f>
        <v>OK</v>
      </c>
      <c r="M356" s="285"/>
    </row>
    <row r="357" spans="1:17" ht="15" customHeight="1">
      <c r="A357" s="252"/>
      <c r="B357" s="270"/>
      <c r="C357" s="270"/>
      <c r="D357" s="139" t="s">
        <v>311</v>
      </c>
      <c r="E357" s="133" t="s">
        <v>711</v>
      </c>
      <c r="F357" s="134"/>
      <c r="G357" s="345">
        <v>3152</v>
      </c>
      <c r="H357" s="244">
        <v>3572</v>
      </c>
      <c r="I357" s="292">
        <f t="shared" ref="I357:I381" si="30">IFERROR(G357/H357-1,"－")</f>
        <v>-0.11758118701007836</v>
      </c>
      <c r="J357" s="365" t="s">
        <v>57</v>
      </c>
      <c r="K357" s="283">
        <v>1</v>
      </c>
      <c r="L357" s="285" t="str">
        <f>IF(G357='（1）エ_月別観光地点別'!S357,"OK","NG")</f>
        <v>OK</v>
      </c>
      <c r="M357" s="285"/>
    </row>
    <row r="358" spans="1:17" ht="15" customHeight="1">
      <c r="A358" s="252"/>
      <c r="B358" s="270"/>
      <c r="C358" s="270"/>
      <c r="D358" s="139" t="s">
        <v>313</v>
      </c>
      <c r="E358" s="133" t="s">
        <v>712</v>
      </c>
      <c r="F358" s="134"/>
      <c r="G358" s="345">
        <v>0</v>
      </c>
      <c r="H358" s="244">
        <v>1195</v>
      </c>
      <c r="I358" s="292">
        <f t="shared" si="30"/>
        <v>-1</v>
      </c>
      <c r="J358" s="365" t="s">
        <v>47</v>
      </c>
      <c r="K358" s="283">
        <v>1</v>
      </c>
      <c r="L358" s="285" t="str">
        <f>IF(G358='（1）エ_月別観光地点別'!S358,"OK","NG")</f>
        <v>OK</v>
      </c>
      <c r="M358" s="285"/>
    </row>
    <row r="359" spans="1:17" s="260" customFormat="1" ht="15" customHeight="1">
      <c r="A359" s="252"/>
      <c r="B359" s="270"/>
      <c r="C359" s="270"/>
      <c r="D359" s="139" t="s">
        <v>315</v>
      </c>
      <c r="E359" s="133" t="s">
        <v>713</v>
      </c>
      <c r="F359" s="134"/>
      <c r="G359" s="345">
        <v>189536</v>
      </c>
      <c r="H359" s="244">
        <v>246077</v>
      </c>
      <c r="I359" s="292">
        <f t="shared" si="30"/>
        <v>-0.22976954367941738</v>
      </c>
      <c r="J359" s="365" t="s">
        <v>52</v>
      </c>
      <c r="K359" s="283">
        <v>1</v>
      </c>
      <c r="L359" s="285" t="str">
        <f>IF(G359='（1）エ_月別観光地点別'!S359,"OK","NG")</f>
        <v>OK</v>
      </c>
      <c r="M359" s="285"/>
      <c r="N359" s="283"/>
      <c r="O359" s="285"/>
      <c r="P359" s="286"/>
      <c r="Q359" s="286"/>
    </row>
    <row r="360" spans="1:17" ht="15" customHeight="1">
      <c r="A360" s="252"/>
      <c r="B360" s="253"/>
      <c r="C360" s="253"/>
      <c r="D360" s="139" t="s">
        <v>317</v>
      </c>
      <c r="E360" s="133" t="s">
        <v>714</v>
      </c>
      <c r="F360" s="134"/>
      <c r="G360" s="345">
        <v>266564</v>
      </c>
      <c r="H360" s="244">
        <v>255518</v>
      </c>
      <c r="I360" s="292">
        <f t="shared" si="30"/>
        <v>4.3229831166493149E-2</v>
      </c>
      <c r="J360" s="365"/>
      <c r="L360" s="285" t="str">
        <f>IF(G360='（1）エ_月別観光地点別'!S360,"OK","NG")</f>
        <v>OK</v>
      </c>
      <c r="M360" s="285"/>
    </row>
    <row r="361" spans="1:17" ht="15" customHeight="1">
      <c r="A361" s="252"/>
      <c r="B361" s="253"/>
      <c r="C361" s="253"/>
      <c r="D361" s="139" t="s">
        <v>399</v>
      </c>
      <c r="E361" s="133" t="s">
        <v>715</v>
      </c>
      <c r="F361" s="134"/>
      <c r="G361" s="345">
        <v>55812</v>
      </c>
      <c r="H361" s="244">
        <v>58512</v>
      </c>
      <c r="I361" s="292">
        <f t="shared" si="30"/>
        <v>-4.6144380639868698E-2</v>
      </c>
      <c r="J361" s="365" t="s">
        <v>53</v>
      </c>
      <c r="K361" s="283">
        <v>1</v>
      </c>
      <c r="L361" s="285" t="str">
        <f>IF(G361='（1）エ_月別観光地点別'!S361,"OK","NG")</f>
        <v>OK</v>
      </c>
      <c r="M361" s="285"/>
    </row>
    <row r="362" spans="1:17" ht="15" customHeight="1">
      <c r="A362" s="252"/>
      <c r="B362" s="253"/>
      <c r="C362" s="253"/>
      <c r="D362" s="139" t="s">
        <v>399</v>
      </c>
      <c r="E362" s="133" t="s">
        <v>716</v>
      </c>
      <c r="F362" s="134"/>
      <c r="G362" s="345">
        <v>91370</v>
      </c>
      <c r="H362" s="244">
        <v>84206</v>
      </c>
      <c r="I362" s="292">
        <f t="shared" si="30"/>
        <v>8.5077072892667971E-2</v>
      </c>
      <c r="J362" s="365" t="s">
        <v>76</v>
      </c>
      <c r="K362" s="283">
        <v>1</v>
      </c>
      <c r="L362" s="285" t="str">
        <f>IF(G362='（1）エ_月別観光地点別'!S362,"OK","NG")</f>
        <v>OK</v>
      </c>
      <c r="M362" s="285"/>
    </row>
    <row r="363" spans="1:17" ht="15" customHeight="1">
      <c r="A363" s="252"/>
      <c r="B363" s="253"/>
      <c r="C363" s="253"/>
      <c r="D363" s="139" t="s">
        <v>399</v>
      </c>
      <c r="E363" s="133" t="s">
        <v>717</v>
      </c>
      <c r="F363" s="134"/>
      <c r="G363" s="345">
        <v>119382</v>
      </c>
      <c r="H363" s="244">
        <v>112800</v>
      </c>
      <c r="I363" s="292">
        <f t="shared" si="30"/>
        <v>5.8351063829787275E-2</v>
      </c>
      <c r="J363" s="365" t="s">
        <v>74</v>
      </c>
      <c r="K363" s="283">
        <v>1</v>
      </c>
      <c r="L363" s="285" t="str">
        <f>IF(G363='（1）エ_月別観光地点別'!S363,"OK","NG")</f>
        <v>OK</v>
      </c>
      <c r="M363" s="285"/>
    </row>
    <row r="364" spans="1:17" ht="15" customHeight="1">
      <c r="A364" s="252"/>
      <c r="B364" s="253"/>
      <c r="C364" s="253"/>
      <c r="D364" s="139" t="s">
        <v>319</v>
      </c>
      <c r="E364" s="133" t="s">
        <v>718</v>
      </c>
      <c r="F364" s="134"/>
      <c r="G364" s="345">
        <v>28093</v>
      </c>
      <c r="H364" s="244">
        <v>28093</v>
      </c>
      <c r="I364" s="292">
        <f t="shared" si="30"/>
        <v>0</v>
      </c>
      <c r="J364" s="365" t="s">
        <v>62</v>
      </c>
      <c r="K364" s="283">
        <v>1</v>
      </c>
      <c r="L364" s="285" t="str">
        <f>IF(G364='（1）エ_月別観光地点別'!S364,"OK","NG")</f>
        <v>OK</v>
      </c>
      <c r="M364" s="285"/>
    </row>
    <row r="365" spans="1:17" ht="15" customHeight="1">
      <c r="A365" s="252"/>
      <c r="B365" s="270"/>
      <c r="C365" s="270"/>
      <c r="D365" s="139" t="s">
        <v>321</v>
      </c>
      <c r="E365" s="133" t="s">
        <v>719</v>
      </c>
      <c r="F365" s="134"/>
      <c r="G365" s="345">
        <v>18600</v>
      </c>
      <c r="H365" s="244">
        <v>22200</v>
      </c>
      <c r="I365" s="292">
        <f t="shared" si="30"/>
        <v>-0.16216216216216217</v>
      </c>
      <c r="J365" s="365" t="s">
        <v>65</v>
      </c>
      <c r="K365" s="283">
        <v>1</v>
      </c>
      <c r="L365" s="285" t="str">
        <f>IF(G365='（1）エ_月別観光地点別'!S365,"OK","NG")</f>
        <v>OK</v>
      </c>
      <c r="M365" s="285"/>
    </row>
    <row r="366" spans="1:17" ht="15" customHeight="1">
      <c r="A366" s="252"/>
      <c r="B366" s="270"/>
      <c r="C366" s="270"/>
      <c r="D366" s="139" t="s">
        <v>323</v>
      </c>
      <c r="E366" s="133" t="s">
        <v>720</v>
      </c>
      <c r="F366" s="134"/>
      <c r="G366" s="345">
        <v>2088</v>
      </c>
      <c r="H366" s="244">
        <v>2947</v>
      </c>
      <c r="I366" s="292">
        <f t="shared" si="30"/>
        <v>-0.2914828639294198</v>
      </c>
      <c r="J366" s="365" t="s">
        <v>64</v>
      </c>
      <c r="K366" s="283">
        <v>1</v>
      </c>
      <c r="L366" s="285" t="str">
        <f>IF(G366='（1）エ_月別観光地点別'!S366,"OK","NG")</f>
        <v>OK</v>
      </c>
      <c r="M366" s="285"/>
    </row>
    <row r="367" spans="1:17" ht="15" customHeight="1">
      <c r="A367" s="252"/>
      <c r="B367" s="270"/>
      <c r="C367" s="270"/>
      <c r="D367" s="139" t="s">
        <v>325</v>
      </c>
      <c r="E367" s="133" t="s">
        <v>721</v>
      </c>
      <c r="F367" s="134"/>
      <c r="G367" s="345">
        <v>66634</v>
      </c>
      <c r="H367" s="244">
        <v>64223</v>
      </c>
      <c r="I367" s="292">
        <f t="shared" si="30"/>
        <v>3.754106784173894E-2</v>
      </c>
      <c r="J367" s="365"/>
      <c r="L367" s="285" t="str">
        <f>IF(G367='（1）エ_月別観光地点別'!S367,"OK","NG")</f>
        <v>OK</v>
      </c>
      <c r="M367" s="285"/>
    </row>
    <row r="368" spans="1:17" ht="15" customHeight="1">
      <c r="A368" s="252"/>
      <c r="B368" s="270"/>
      <c r="C368" s="270"/>
      <c r="D368" s="139" t="s">
        <v>399</v>
      </c>
      <c r="E368" s="133" t="s">
        <v>722</v>
      </c>
      <c r="F368" s="134"/>
      <c r="G368" s="345">
        <v>65931</v>
      </c>
      <c r="H368" s="244">
        <v>63469</v>
      </c>
      <c r="I368" s="292">
        <f t="shared" si="30"/>
        <v>3.8790590682065362E-2</v>
      </c>
      <c r="J368" s="365" t="s">
        <v>48</v>
      </c>
      <c r="K368" s="283">
        <v>1</v>
      </c>
      <c r="L368" s="285" t="str">
        <f>IF(G368='（1）エ_月別観光地点別'!S368,"OK","NG")</f>
        <v>OK</v>
      </c>
      <c r="M368" s="285"/>
    </row>
    <row r="369" spans="1:13" ht="15" customHeight="1">
      <c r="A369" s="252"/>
      <c r="B369" s="270"/>
      <c r="C369" s="270"/>
      <c r="D369" s="139" t="s">
        <v>399</v>
      </c>
      <c r="E369" s="133" t="s">
        <v>400</v>
      </c>
      <c r="F369" s="134"/>
      <c r="G369" s="345">
        <v>703</v>
      </c>
      <c r="H369" s="244">
        <v>754</v>
      </c>
      <c r="I369" s="292">
        <f t="shared" si="30"/>
        <v>-6.7639257294429656E-2</v>
      </c>
      <c r="J369" s="365" t="s">
        <v>48</v>
      </c>
      <c r="K369" s="283">
        <v>1</v>
      </c>
      <c r="L369" s="285" t="str">
        <f>IF(G369='（1）エ_月別観光地点別'!S369,"OK","NG")</f>
        <v>OK</v>
      </c>
      <c r="M369" s="285"/>
    </row>
    <row r="370" spans="1:13" ht="15" customHeight="1">
      <c r="A370" s="252"/>
      <c r="B370" s="270"/>
      <c r="C370" s="270"/>
      <c r="D370" s="139" t="s">
        <v>327</v>
      </c>
      <c r="E370" s="133" t="s">
        <v>723</v>
      </c>
      <c r="F370" s="134"/>
      <c r="G370" s="345">
        <v>343</v>
      </c>
      <c r="H370" s="244">
        <v>410</v>
      </c>
      <c r="I370" s="292">
        <f t="shared" si="30"/>
        <v>-0.1634146341463415</v>
      </c>
      <c r="J370" s="365" t="s">
        <v>47</v>
      </c>
      <c r="K370" s="283">
        <v>1</v>
      </c>
      <c r="L370" s="285" t="str">
        <f>IF(G370='（1）エ_月別観光地点別'!S370,"OK","NG")</f>
        <v>OK</v>
      </c>
      <c r="M370" s="285"/>
    </row>
    <row r="371" spans="1:13" ht="15" customHeight="1">
      <c r="A371" s="252"/>
      <c r="B371" s="270"/>
      <c r="C371" s="270"/>
      <c r="D371" s="139" t="s">
        <v>329</v>
      </c>
      <c r="E371" s="133" t="s">
        <v>724</v>
      </c>
      <c r="F371" s="134"/>
      <c r="G371" s="345">
        <v>47618</v>
      </c>
      <c r="H371" s="244">
        <v>57155</v>
      </c>
      <c r="I371" s="292">
        <f t="shared" si="30"/>
        <v>-0.16686204181611408</v>
      </c>
      <c r="J371" s="365" t="s">
        <v>58</v>
      </c>
      <c r="K371" s="283">
        <v>1</v>
      </c>
      <c r="L371" s="285" t="str">
        <f>IF(G371='（1）エ_月別観光地点別'!S371,"OK","NG")</f>
        <v>OK</v>
      </c>
      <c r="M371" s="285"/>
    </row>
    <row r="372" spans="1:13" ht="15" customHeight="1">
      <c r="A372" s="252"/>
      <c r="B372" s="270"/>
      <c r="C372" s="270"/>
      <c r="D372" s="139" t="s">
        <v>331</v>
      </c>
      <c r="E372" s="133" t="s">
        <v>725</v>
      </c>
      <c r="F372" s="134"/>
      <c r="G372" s="345">
        <v>903</v>
      </c>
      <c r="H372" s="244">
        <v>882</v>
      </c>
      <c r="I372" s="292">
        <f t="shared" si="30"/>
        <v>2.3809523809523725E-2</v>
      </c>
      <c r="J372" s="365" t="s">
        <v>50</v>
      </c>
      <c r="K372" s="283">
        <v>1</v>
      </c>
      <c r="L372" s="285" t="str">
        <f>IF(G372='（1）エ_月別観光地点別'!S372,"OK","NG")</f>
        <v>OK</v>
      </c>
      <c r="M372" s="285"/>
    </row>
    <row r="373" spans="1:13" ht="15" customHeight="1">
      <c r="A373" s="252"/>
      <c r="B373" s="270"/>
      <c r="C373" s="270"/>
      <c r="D373" s="139" t="s">
        <v>333</v>
      </c>
      <c r="E373" s="133" t="s">
        <v>726</v>
      </c>
      <c r="F373" s="134"/>
      <c r="G373" s="345">
        <v>2513</v>
      </c>
      <c r="H373" s="244">
        <v>2426</v>
      </c>
      <c r="I373" s="292">
        <f t="shared" si="30"/>
        <v>3.5861500412201153E-2</v>
      </c>
      <c r="J373" s="365" t="s">
        <v>58</v>
      </c>
      <c r="K373" s="283">
        <v>1</v>
      </c>
      <c r="L373" s="285" t="str">
        <f>IF(G373='（1）エ_月別観光地点別'!S373,"OK","NG")</f>
        <v>OK</v>
      </c>
      <c r="M373" s="285"/>
    </row>
    <row r="374" spans="1:13" ht="15" customHeight="1">
      <c r="A374" s="252"/>
      <c r="B374" s="253"/>
      <c r="C374" s="253"/>
      <c r="D374" s="139" t="s">
        <v>335</v>
      </c>
      <c r="E374" s="133" t="s">
        <v>727</v>
      </c>
      <c r="F374" s="134"/>
      <c r="G374" s="345">
        <v>785</v>
      </c>
      <c r="H374" s="244">
        <v>903</v>
      </c>
      <c r="I374" s="292">
        <f t="shared" si="30"/>
        <v>-0.13067552602436328</v>
      </c>
      <c r="J374" s="365" t="s">
        <v>59</v>
      </c>
      <c r="K374" s="283">
        <v>1</v>
      </c>
      <c r="L374" s="285" t="str">
        <f>IF(G374='（1）エ_月別観光地点別'!S374,"OK","NG")</f>
        <v>OK</v>
      </c>
      <c r="M374" s="285"/>
    </row>
    <row r="375" spans="1:13" ht="15" customHeight="1">
      <c r="A375" s="252"/>
      <c r="B375" s="253"/>
      <c r="C375" s="253"/>
      <c r="D375" s="139" t="s">
        <v>337</v>
      </c>
      <c r="E375" s="133" t="s">
        <v>728</v>
      </c>
      <c r="F375" s="134"/>
      <c r="G375" s="345">
        <v>19924</v>
      </c>
      <c r="H375" s="244">
        <v>20276</v>
      </c>
      <c r="I375" s="292">
        <f t="shared" si="30"/>
        <v>-1.7360426119550243E-2</v>
      </c>
      <c r="J375" s="365" t="s">
        <v>48</v>
      </c>
      <c r="K375" s="283">
        <v>1</v>
      </c>
      <c r="L375" s="285" t="str">
        <f>IF(G375='（1）エ_月別観光地点別'!S375,"OK","NG")</f>
        <v>OK</v>
      </c>
      <c r="M375" s="285"/>
    </row>
    <row r="376" spans="1:13" ht="15" customHeight="1">
      <c r="A376" s="252"/>
      <c r="B376" s="253"/>
      <c r="C376" s="253"/>
      <c r="D376" s="139" t="s">
        <v>339</v>
      </c>
      <c r="E376" s="133" t="s">
        <v>729</v>
      </c>
      <c r="F376" s="134"/>
      <c r="G376" s="345">
        <v>183</v>
      </c>
      <c r="H376" s="244">
        <v>117</v>
      </c>
      <c r="I376" s="292">
        <f t="shared" si="30"/>
        <v>0.5641025641025641</v>
      </c>
      <c r="J376" s="365" t="s">
        <v>65</v>
      </c>
      <c r="K376" s="283">
        <v>1</v>
      </c>
      <c r="L376" s="285" t="str">
        <f>IF(G376='（1）エ_月別観光地点別'!S376,"OK","NG")</f>
        <v>OK</v>
      </c>
      <c r="M376" s="285"/>
    </row>
    <row r="377" spans="1:13" ht="15" customHeight="1">
      <c r="A377" s="252"/>
      <c r="B377" s="253"/>
      <c r="C377" s="253"/>
      <c r="D377" s="139" t="s">
        <v>341</v>
      </c>
      <c r="E377" s="133" t="s">
        <v>730</v>
      </c>
      <c r="F377" s="134"/>
      <c r="G377" s="345">
        <v>2008</v>
      </c>
      <c r="H377" s="244">
        <v>2318</v>
      </c>
      <c r="I377" s="292">
        <f t="shared" si="30"/>
        <v>-0.13373597929249348</v>
      </c>
      <c r="J377" s="365" t="s">
        <v>47</v>
      </c>
      <c r="K377" s="283">
        <v>1</v>
      </c>
      <c r="L377" s="285" t="str">
        <f>IF(G377='（1）エ_月別観光地点別'!S377,"OK","NG")</f>
        <v>OK</v>
      </c>
      <c r="M377" s="285"/>
    </row>
    <row r="378" spans="1:13" ht="15" customHeight="1">
      <c r="A378" s="252"/>
      <c r="B378" s="253"/>
      <c r="C378" s="253"/>
      <c r="D378" s="139" t="s">
        <v>343</v>
      </c>
      <c r="E378" s="133" t="s">
        <v>731</v>
      </c>
      <c r="F378" s="134"/>
      <c r="G378" s="345">
        <v>2882</v>
      </c>
      <c r="H378" s="244">
        <v>2220</v>
      </c>
      <c r="I378" s="292">
        <f t="shared" si="30"/>
        <v>0.29819819819819826</v>
      </c>
      <c r="J378" s="365" t="s">
        <v>70</v>
      </c>
      <c r="K378" s="283">
        <v>1</v>
      </c>
      <c r="L378" s="285" t="str">
        <f>IF(G378='（1）エ_月別観光地点別'!S378,"OK","NG")</f>
        <v>OK</v>
      </c>
      <c r="M378" s="285"/>
    </row>
    <row r="379" spans="1:13" ht="15" customHeight="1">
      <c r="A379" s="252"/>
      <c r="B379" s="253"/>
      <c r="C379" s="253"/>
      <c r="D379" s="139" t="s">
        <v>345</v>
      </c>
      <c r="E379" s="133" t="s">
        <v>732</v>
      </c>
      <c r="F379" s="134"/>
      <c r="G379" s="345">
        <v>38459</v>
      </c>
      <c r="H379" s="244">
        <v>37378</v>
      </c>
      <c r="I379" s="292">
        <f t="shared" si="30"/>
        <v>2.892075552464024E-2</v>
      </c>
      <c r="J379" s="365" t="s">
        <v>49</v>
      </c>
      <c r="K379" s="283">
        <v>1</v>
      </c>
      <c r="L379" s="285" t="str">
        <f>IF(G379='（1）エ_月別観光地点別'!S379,"OK","NG")</f>
        <v>OK</v>
      </c>
      <c r="M379" s="285"/>
    </row>
    <row r="380" spans="1:13" ht="15" customHeight="1">
      <c r="A380" s="252"/>
      <c r="B380" s="253"/>
      <c r="C380" s="253"/>
      <c r="D380" s="139" t="s">
        <v>347</v>
      </c>
      <c r="E380" s="133" t="s">
        <v>733</v>
      </c>
      <c r="F380" s="134"/>
      <c r="G380" s="345">
        <v>29000</v>
      </c>
      <c r="H380" s="244">
        <v>28962</v>
      </c>
      <c r="I380" s="292">
        <f t="shared" si="30"/>
        <v>1.3120640839721087E-3</v>
      </c>
      <c r="J380" s="365" t="s">
        <v>49</v>
      </c>
      <c r="K380" s="283">
        <v>1</v>
      </c>
      <c r="L380" s="285" t="str">
        <f>IF(G380='（1）エ_月別観光地点別'!S380,"OK","NG")</f>
        <v>OK</v>
      </c>
      <c r="M380" s="285"/>
    </row>
    <row r="381" spans="1:13" ht="15" customHeight="1">
      <c r="A381" s="252"/>
      <c r="B381" s="253"/>
      <c r="C381" s="253"/>
      <c r="D381" s="139" t="s">
        <v>349</v>
      </c>
      <c r="E381" s="133" t="s">
        <v>734</v>
      </c>
      <c r="F381" s="134"/>
      <c r="G381" s="345">
        <v>7636</v>
      </c>
      <c r="H381" s="244">
        <v>10875</v>
      </c>
      <c r="I381" s="292">
        <f t="shared" si="30"/>
        <v>-0.29783908045977014</v>
      </c>
      <c r="J381" s="365" t="s">
        <v>47</v>
      </c>
      <c r="K381" s="283">
        <v>1</v>
      </c>
      <c r="L381" s="285" t="str">
        <f>IF(G381='（1）エ_月別観光地点別'!S381,"OK","NG")</f>
        <v>OK</v>
      </c>
      <c r="M381" s="285"/>
    </row>
    <row r="382" spans="1:13" ht="15" customHeight="1">
      <c r="A382" s="350"/>
      <c r="B382" s="351"/>
      <c r="C382" s="351"/>
      <c r="D382" s="376"/>
      <c r="E382" s="377" t="s">
        <v>236</v>
      </c>
      <c r="F382" s="378"/>
      <c r="G382" s="379">
        <f>SUMIFS(G356:G381,K356:K381,1)</f>
        <v>730507</v>
      </c>
      <c r="H382" s="380">
        <f>SUMIFS(H356:H381,K356:K381,1)</f>
        <v>791549</v>
      </c>
      <c r="I382" s="381">
        <f t="shared" ref="I382" si="31">IFERROR(G382/H382-1,"－")</f>
        <v>-7.7117146253737889E-2</v>
      </c>
      <c r="J382" s="382"/>
      <c r="K382" s="283">
        <v>2</v>
      </c>
      <c r="L382" s="285" t="str">
        <f>IF(G382='（1）エ_月別観光地点別'!S382,"OK","NG")</f>
        <v>OK</v>
      </c>
      <c r="M382" s="285"/>
    </row>
    <row r="383" spans="1:13" ht="15" customHeight="1">
      <c r="A383" s="252"/>
      <c r="B383" s="268" t="s">
        <v>282</v>
      </c>
      <c r="C383" s="269"/>
      <c r="D383" s="140" t="s">
        <v>309</v>
      </c>
      <c r="E383" s="135" t="s">
        <v>735</v>
      </c>
      <c r="F383" s="136"/>
      <c r="G383" s="356">
        <v>2107</v>
      </c>
      <c r="H383" s="302">
        <v>1880</v>
      </c>
      <c r="I383" s="307">
        <f>IFERROR(G383/H383-1,"－")</f>
        <v>0.12074468085106393</v>
      </c>
      <c r="J383" s="368" t="s">
        <v>47</v>
      </c>
      <c r="K383" s="283">
        <v>1</v>
      </c>
      <c r="L383" s="285" t="str">
        <f>IF(G383='（1）エ_月別観光地点別'!S383,"OK","NG")</f>
        <v>OK</v>
      </c>
      <c r="M383" s="285"/>
    </row>
    <row r="384" spans="1:13" ht="15" customHeight="1">
      <c r="A384" s="252"/>
      <c r="B384" s="270"/>
      <c r="C384" s="270"/>
      <c r="D384" s="139" t="s">
        <v>311</v>
      </c>
      <c r="E384" s="133" t="s">
        <v>736</v>
      </c>
      <c r="F384" s="134"/>
      <c r="G384" s="345">
        <v>138</v>
      </c>
      <c r="H384" s="244">
        <v>146</v>
      </c>
      <c r="I384" s="292">
        <f t="shared" ref="I384:I401" si="32">IFERROR(G384/H384-1,"－")</f>
        <v>-5.4794520547945202E-2</v>
      </c>
      <c r="J384" s="365" t="s">
        <v>47</v>
      </c>
      <c r="K384" s="283">
        <v>1</v>
      </c>
      <c r="L384" s="285" t="str">
        <f>IF(G384='（1）エ_月別観光地点別'!S384,"OK","NG")</f>
        <v>OK</v>
      </c>
      <c r="M384" s="285"/>
    </row>
    <row r="385" spans="1:17" ht="15" customHeight="1">
      <c r="A385" s="252"/>
      <c r="B385" s="270"/>
      <c r="C385" s="270"/>
      <c r="D385" s="139" t="s">
        <v>313</v>
      </c>
      <c r="E385" s="133" t="s">
        <v>737</v>
      </c>
      <c r="F385" s="134"/>
      <c r="G385" s="345">
        <v>8865</v>
      </c>
      <c r="H385" s="244">
        <v>8381</v>
      </c>
      <c r="I385" s="292">
        <f t="shared" si="32"/>
        <v>5.7749671876864417E-2</v>
      </c>
      <c r="J385" s="365" t="s">
        <v>47</v>
      </c>
      <c r="K385" s="283">
        <v>1</v>
      </c>
      <c r="L385" s="285" t="str">
        <f>IF(G385='（1）エ_月別観光地点別'!S385,"OK","NG")</f>
        <v>OK</v>
      </c>
      <c r="M385" s="285"/>
    </row>
    <row r="386" spans="1:17" s="260" customFormat="1" ht="15" customHeight="1">
      <c r="A386" s="252"/>
      <c r="B386" s="270"/>
      <c r="C386" s="270"/>
      <c r="D386" s="139" t="s">
        <v>315</v>
      </c>
      <c r="E386" s="133" t="s">
        <v>738</v>
      </c>
      <c r="F386" s="134"/>
      <c r="G386" s="345">
        <v>23356</v>
      </c>
      <c r="H386" s="244">
        <v>18851</v>
      </c>
      <c r="I386" s="292">
        <f t="shared" si="32"/>
        <v>0.23897936448994739</v>
      </c>
      <c r="J386" s="365" t="s">
        <v>86</v>
      </c>
      <c r="K386" s="283">
        <v>1</v>
      </c>
      <c r="L386" s="285" t="str">
        <f>IF(G386='（1）エ_月別観光地点別'!S386,"OK","NG")</f>
        <v>OK</v>
      </c>
      <c r="M386" s="285"/>
      <c r="N386" s="283"/>
      <c r="O386" s="285"/>
      <c r="P386" s="286"/>
      <c r="Q386" s="286"/>
    </row>
    <row r="387" spans="1:17" ht="15" customHeight="1">
      <c r="A387" s="252"/>
      <c r="B387" s="253"/>
      <c r="C387" s="253"/>
      <c r="D387" s="139" t="s">
        <v>317</v>
      </c>
      <c r="E387" s="133" t="s">
        <v>739</v>
      </c>
      <c r="F387" s="134"/>
      <c r="G387" s="345">
        <v>907</v>
      </c>
      <c r="H387" s="244">
        <v>786</v>
      </c>
      <c r="I387" s="292">
        <f t="shared" si="32"/>
        <v>0.15394402035623411</v>
      </c>
      <c r="J387" s="365" t="s">
        <v>53</v>
      </c>
      <c r="K387" s="283">
        <v>1</v>
      </c>
      <c r="L387" s="285" t="str">
        <f>IF(G387='（1）エ_月別観光地点別'!S387,"OK","NG")</f>
        <v>OK</v>
      </c>
      <c r="M387" s="285"/>
    </row>
    <row r="388" spans="1:17" ht="15" customHeight="1">
      <c r="A388" s="252"/>
      <c r="B388" s="253"/>
      <c r="C388" s="253"/>
      <c r="D388" s="139" t="s">
        <v>319</v>
      </c>
      <c r="E388" s="133" t="s">
        <v>740</v>
      </c>
      <c r="F388" s="134"/>
      <c r="G388" s="345">
        <v>569427</v>
      </c>
      <c r="H388" s="244">
        <v>569288</v>
      </c>
      <c r="I388" s="292">
        <f t="shared" si="32"/>
        <v>2.4416464074428212E-4</v>
      </c>
      <c r="J388" s="365" t="s">
        <v>57</v>
      </c>
      <c r="K388" s="283">
        <v>1</v>
      </c>
      <c r="L388" s="285" t="str">
        <f>IF(G388='（1）エ_月別観光地点別'!S388,"OK","NG")</f>
        <v>OK</v>
      </c>
      <c r="M388" s="285"/>
    </row>
    <row r="389" spans="1:17" ht="15" customHeight="1">
      <c r="A389" s="252"/>
      <c r="B389" s="253"/>
      <c r="C389" s="253"/>
      <c r="D389" s="139" t="s">
        <v>321</v>
      </c>
      <c r="E389" s="133" t="s">
        <v>741</v>
      </c>
      <c r="F389" s="134"/>
      <c r="G389" s="345">
        <v>12458</v>
      </c>
      <c r="H389" s="244">
        <v>12094</v>
      </c>
      <c r="I389" s="292">
        <f t="shared" si="32"/>
        <v>3.0097569042500494E-2</v>
      </c>
      <c r="J389" s="365" t="s">
        <v>53</v>
      </c>
      <c r="K389" s="283">
        <v>1</v>
      </c>
      <c r="L389" s="285" t="str">
        <f>IF(G389='（1）エ_月別観光地点別'!S389,"OK","NG")</f>
        <v>OK</v>
      </c>
      <c r="M389" s="285"/>
    </row>
    <row r="390" spans="1:17" ht="15" customHeight="1">
      <c r="A390" s="252"/>
      <c r="B390" s="253"/>
      <c r="C390" s="253"/>
      <c r="D390" s="139" t="s">
        <v>323</v>
      </c>
      <c r="E390" s="133" t="s">
        <v>742</v>
      </c>
      <c r="F390" s="134"/>
      <c r="G390" s="345">
        <v>169993</v>
      </c>
      <c r="H390" s="244">
        <v>203005</v>
      </c>
      <c r="I390" s="292">
        <f t="shared" si="32"/>
        <v>-0.16261668431812026</v>
      </c>
      <c r="J390" s="365" t="s">
        <v>49</v>
      </c>
      <c r="K390" s="283">
        <v>1</v>
      </c>
      <c r="L390" s="285" t="str">
        <f>IF(G390='（1）エ_月別観光地点別'!S390,"OK","NG")</f>
        <v>OK</v>
      </c>
      <c r="M390" s="285"/>
    </row>
    <row r="391" spans="1:17" ht="15" customHeight="1">
      <c r="A391" s="252"/>
      <c r="B391" s="253"/>
      <c r="C391" s="253"/>
      <c r="D391" s="139" t="s">
        <v>325</v>
      </c>
      <c r="E391" s="133" t="s">
        <v>743</v>
      </c>
      <c r="F391" s="134"/>
      <c r="G391" s="345">
        <v>1534</v>
      </c>
      <c r="H391" s="244">
        <v>1118</v>
      </c>
      <c r="I391" s="292">
        <f t="shared" si="32"/>
        <v>0.37209302325581395</v>
      </c>
      <c r="J391" s="365" t="s">
        <v>47</v>
      </c>
      <c r="K391" s="283">
        <v>1</v>
      </c>
      <c r="L391" s="285" t="str">
        <f>IF(G391='（1）エ_月別観光地点別'!S391,"OK","NG")</f>
        <v>OK</v>
      </c>
      <c r="M391" s="285"/>
    </row>
    <row r="392" spans="1:17" ht="15" customHeight="1">
      <c r="A392" s="252"/>
      <c r="B392" s="270"/>
      <c r="C392" s="270"/>
      <c r="D392" s="139" t="s">
        <v>327</v>
      </c>
      <c r="E392" s="133" t="s">
        <v>744</v>
      </c>
      <c r="F392" s="134"/>
      <c r="G392" s="345">
        <v>227</v>
      </c>
      <c r="H392" s="244">
        <v>247</v>
      </c>
      <c r="I392" s="292">
        <f t="shared" si="32"/>
        <v>-8.0971659919028327E-2</v>
      </c>
      <c r="J392" s="365" t="s">
        <v>59</v>
      </c>
      <c r="K392" s="283">
        <v>1</v>
      </c>
      <c r="L392" s="285" t="str">
        <f>IF(G392='（1）エ_月別観光地点別'!S392,"OK","NG")</f>
        <v>OK</v>
      </c>
      <c r="M392" s="285"/>
    </row>
    <row r="393" spans="1:17" ht="15" customHeight="1">
      <c r="A393" s="252"/>
      <c r="B393" s="270"/>
      <c r="C393" s="270"/>
      <c r="D393" s="139" t="s">
        <v>329</v>
      </c>
      <c r="E393" s="133" t="s">
        <v>745</v>
      </c>
      <c r="F393" s="134"/>
      <c r="G393" s="345">
        <v>2816</v>
      </c>
      <c r="H393" s="244">
        <v>2858</v>
      </c>
      <c r="I393" s="292">
        <f t="shared" si="32"/>
        <v>-1.469559132260323E-2</v>
      </c>
      <c r="J393" s="365" t="s">
        <v>65</v>
      </c>
      <c r="K393" s="283">
        <v>1</v>
      </c>
      <c r="L393" s="285" t="str">
        <f>IF(G393='（1）エ_月別観光地点別'!S393,"OK","NG")</f>
        <v>OK</v>
      </c>
      <c r="M393" s="285"/>
    </row>
    <row r="394" spans="1:17" ht="15" customHeight="1">
      <c r="A394" s="252"/>
      <c r="B394" s="270"/>
      <c r="C394" s="270"/>
      <c r="D394" s="139" t="s">
        <v>331</v>
      </c>
      <c r="E394" s="133" t="s">
        <v>746</v>
      </c>
      <c r="F394" s="134"/>
      <c r="G394" s="345">
        <v>237928</v>
      </c>
      <c r="H394" s="244">
        <v>235185</v>
      </c>
      <c r="I394" s="292">
        <f t="shared" si="32"/>
        <v>1.1663158789888772E-2</v>
      </c>
      <c r="J394" s="365" t="s">
        <v>49</v>
      </c>
      <c r="K394" s="283">
        <v>1</v>
      </c>
      <c r="L394" s="285" t="str">
        <f>IF(G394='（1）エ_月別観光地点別'!S394,"OK","NG")</f>
        <v>OK</v>
      </c>
      <c r="M394" s="285"/>
    </row>
    <row r="395" spans="1:17" ht="15" customHeight="1">
      <c r="A395" s="252"/>
      <c r="B395" s="270"/>
      <c r="C395" s="270"/>
      <c r="D395" s="139" t="s">
        <v>333</v>
      </c>
      <c r="E395" s="133" t="s">
        <v>747</v>
      </c>
      <c r="F395" s="134"/>
      <c r="G395" s="345">
        <v>10890</v>
      </c>
      <c r="H395" s="244">
        <v>10702</v>
      </c>
      <c r="I395" s="292">
        <f t="shared" si="32"/>
        <v>1.7566809942066941E-2</v>
      </c>
      <c r="J395" s="365" t="s">
        <v>72</v>
      </c>
      <c r="K395" s="283">
        <v>1</v>
      </c>
      <c r="L395" s="285" t="str">
        <f>IF(G395='（1）エ_月別観光地点別'!S395,"OK","NG")</f>
        <v>OK</v>
      </c>
      <c r="M395" s="285"/>
    </row>
    <row r="396" spans="1:17" ht="15" customHeight="1">
      <c r="A396" s="252"/>
      <c r="B396" s="270"/>
      <c r="C396" s="270"/>
      <c r="D396" s="140" t="s">
        <v>335</v>
      </c>
      <c r="E396" s="135" t="s">
        <v>748</v>
      </c>
      <c r="F396" s="136"/>
      <c r="G396" s="356">
        <v>14080</v>
      </c>
      <c r="H396" s="302">
        <v>10743</v>
      </c>
      <c r="I396" s="307">
        <f t="shared" si="32"/>
        <v>0.31062086940333233</v>
      </c>
      <c r="J396" s="368" t="s">
        <v>49</v>
      </c>
      <c r="K396" s="283">
        <v>1</v>
      </c>
      <c r="L396" s="285" t="str">
        <f>IF(G396='（1）エ_月別観光地点別'!S396,"OK","NG")</f>
        <v>OK</v>
      </c>
      <c r="M396" s="285"/>
    </row>
    <row r="397" spans="1:17" ht="15" customHeight="1">
      <c r="A397" s="252"/>
      <c r="B397" s="270"/>
      <c r="C397" s="270"/>
      <c r="D397" s="139" t="s">
        <v>337</v>
      </c>
      <c r="E397" s="133" t="s">
        <v>749</v>
      </c>
      <c r="F397" s="134"/>
      <c r="G397" s="345">
        <v>644</v>
      </c>
      <c r="H397" s="244">
        <v>607</v>
      </c>
      <c r="I397" s="292">
        <f t="shared" si="32"/>
        <v>6.0955518945634335E-2</v>
      </c>
      <c r="J397" s="365" t="s">
        <v>70</v>
      </c>
      <c r="K397" s="283">
        <v>1</v>
      </c>
      <c r="L397" s="285" t="str">
        <f>IF(G397='（1）エ_月別観光地点別'!S397,"OK","NG")</f>
        <v>OK</v>
      </c>
      <c r="M397" s="285"/>
    </row>
    <row r="398" spans="1:17" ht="15" customHeight="1">
      <c r="A398" s="252"/>
      <c r="B398" s="270"/>
      <c r="C398" s="270"/>
      <c r="D398" s="139" t="s">
        <v>339</v>
      </c>
      <c r="E398" s="133" t="s">
        <v>750</v>
      </c>
      <c r="F398" s="134"/>
      <c r="G398" s="345">
        <v>20607</v>
      </c>
      <c r="H398" s="244">
        <v>17438</v>
      </c>
      <c r="I398" s="292">
        <f t="shared" si="32"/>
        <v>0.18172955614175934</v>
      </c>
      <c r="J398" s="365" t="s">
        <v>72</v>
      </c>
      <c r="K398" s="283">
        <v>1</v>
      </c>
      <c r="L398" s="285" t="str">
        <f>IF(G398='（1）エ_月別観光地点別'!S398,"OK","NG")</f>
        <v>OK</v>
      </c>
      <c r="M398" s="285"/>
    </row>
    <row r="399" spans="1:17" ht="15" customHeight="1">
      <c r="A399" s="252"/>
      <c r="B399" s="270"/>
      <c r="C399" s="270"/>
      <c r="D399" s="139" t="s">
        <v>341</v>
      </c>
      <c r="E399" s="133" t="s">
        <v>751</v>
      </c>
      <c r="F399" s="134"/>
      <c r="G399" s="345">
        <v>9959</v>
      </c>
      <c r="H399" s="244">
        <v>7548</v>
      </c>
      <c r="I399" s="292">
        <f t="shared" si="32"/>
        <v>0.31942236354001063</v>
      </c>
      <c r="J399" s="365" t="s">
        <v>55</v>
      </c>
      <c r="K399" s="283">
        <v>1</v>
      </c>
      <c r="L399" s="285" t="str">
        <f>IF(G399='（1）エ_月別観光地点別'!S399,"OK","NG")</f>
        <v>OK</v>
      </c>
      <c r="M399" s="285"/>
    </row>
    <row r="400" spans="1:17" ht="15" customHeight="1">
      <c r="A400" s="271"/>
      <c r="B400" s="416"/>
      <c r="C400" s="416"/>
      <c r="D400" s="418" t="s">
        <v>343</v>
      </c>
      <c r="E400" s="448" t="s">
        <v>752</v>
      </c>
      <c r="F400" s="449"/>
      <c r="G400" s="454">
        <v>2311</v>
      </c>
      <c r="H400" s="455">
        <v>2367</v>
      </c>
      <c r="I400" s="452">
        <f t="shared" si="32"/>
        <v>-2.3658639628221345E-2</v>
      </c>
      <c r="J400" s="456" t="s">
        <v>73</v>
      </c>
      <c r="K400" s="283">
        <v>1</v>
      </c>
      <c r="L400" s="285" t="str">
        <f>IF(G400='（1）エ_月別観光地点別'!S400,"OK","NG")</f>
        <v>OK</v>
      </c>
      <c r="M400" s="285"/>
    </row>
    <row r="401" spans="1:17" ht="15" customHeight="1">
      <c r="A401" s="252"/>
      <c r="B401" s="253"/>
      <c r="C401" s="253"/>
      <c r="D401" s="140" t="s">
        <v>345</v>
      </c>
      <c r="E401" s="135" t="s">
        <v>753</v>
      </c>
      <c r="F401" s="136"/>
      <c r="G401" s="356">
        <v>8535</v>
      </c>
      <c r="H401" s="302">
        <v>8290</v>
      </c>
      <c r="I401" s="307">
        <f t="shared" si="32"/>
        <v>2.9553679131483657E-2</v>
      </c>
      <c r="J401" s="368" t="s">
        <v>47</v>
      </c>
      <c r="K401" s="283">
        <v>1</v>
      </c>
      <c r="L401" s="285" t="str">
        <f>IF(G401='（1）エ_月別観光地点別'!S401,"OK","NG")</f>
        <v>OK</v>
      </c>
      <c r="M401" s="285"/>
    </row>
    <row r="402" spans="1:17" ht="15" customHeight="1">
      <c r="A402" s="350"/>
      <c r="B402" s="351"/>
      <c r="C402" s="351"/>
      <c r="D402" s="376"/>
      <c r="E402" s="377" t="s">
        <v>237</v>
      </c>
      <c r="F402" s="378"/>
      <c r="G402" s="379">
        <f>SUMIFS(G383:G401,K383:K401,1)</f>
        <v>1096782</v>
      </c>
      <c r="H402" s="380">
        <f>SUMIFS(H383:H401,K383:K401,1)</f>
        <v>1111534</v>
      </c>
      <c r="I402" s="381">
        <f t="shared" ref="I402" si="33">IFERROR(G402/H402-1,"－")</f>
        <v>-1.3271748772417213E-2</v>
      </c>
      <c r="J402" s="382"/>
      <c r="K402" s="283">
        <v>2</v>
      </c>
      <c r="L402" s="285" t="str">
        <f>IF(G402='（1）エ_月別観光地点別'!S402,"OK","NG")</f>
        <v>OK</v>
      </c>
      <c r="M402" s="285"/>
    </row>
    <row r="403" spans="1:17" ht="15" customHeight="1">
      <c r="A403" s="252"/>
      <c r="B403" s="268" t="s">
        <v>283</v>
      </c>
      <c r="C403" s="269"/>
      <c r="D403" s="140" t="s">
        <v>309</v>
      </c>
      <c r="E403" s="135" t="s">
        <v>754</v>
      </c>
      <c r="F403" s="136"/>
      <c r="G403" s="356">
        <v>22030</v>
      </c>
      <c r="H403" s="302">
        <v>28529</v>
      </c>
      <c r="I403" s="307">
        <f>IFERROR(G403/H403-1,"－")</f>
        <v>-0.22780328788250548</v>
      </c>
      <c r="J403" s="368" t="s">
        <v>48</v>
      </c>
      <c r="K403" s="283">
        <v>1</v>
      </c>
      <c r="L403" s="285" t="str">
        <f>IF(G403='（1）エ_月別観光地点別'!S403,"OK","NG")</f>
        <v>OK</v>
      </c>
      <c r="M403" s="285"/>
    </row>
    <row r="404" spans="1:17" ht="15" customHeight="1">
      <c r="A404" s="252"/>
      <c r="B404" s="270"/>
      <c r="C404" s="270"/>
      <c r="D404" s="139" t="s">
        <v>311</v>
      </c>
      <c r="E404" s="133" t="s">
        <v>755</v>
      </c>
      <c r="F404" s="134"/>
      <c r="G404" s="345">
        <v>1224</v>
      </c>
      <c r="H404" s="244">
        <v>0</v>
      </c>
      <c r="I404" s="292" t="str">
        <f t="shared" ref="I404:I410" si="34">IFERROR(G404/H404-1,"－")</f>
        <v>－</v>
      </c>
      <c r="J404" s="365" t="s">
        <v>48</v>
      </c>
      <c r="K404" s="283">
        <v>1</v>
      </c>
      <c r="L404" s="285" t="str">
        <f>IF(G404='（1）エ_月別観光地点別'!S404,"OK","NG")</f>
        <v>OK</v>
      </c>
      <c r="M404" s="285"/>
    </row>
    <row r="405" spans="1:17" ht="15" customHeight="1">
      <c r="A405" s="252"/>
      <c r="B405" s="270"/>
      <c r="C405" s="270"/>
      <c r="D405" s="139" t="s">
        <v>313</v>
      </c>
      <c r="E405" s="133" t="s">
        <v>756</v>
      </c>
      <c r="F405" s="134"/>
      <c r="G405" s="345">
        <v>36299</v>
      </c>
      <c r="H405" s="244">
        <v>37011</v>
      </c>
      <c r="I405" s="292">
        <f t="shared" si="34"/>
        <v>-1.9237523979357518E-2</v>
      </c>
      <c r="J405" s="365" t="s">
        <v>49</v>
      </c>
      <c r="K405" s="283">
        <v>1</v>
      </c>
      <c r="L405" s="285" t="str">
        <f>IF(G405='（1）エ_月別観光地点別'!S405,"OK","NG")</f>
        <v>OK</v>
      </c>
      <c r="M405" s="285"/>
    </row>
    <row r="406" spans="1:17" s="260" customFormat="1" ht="15" customHeight="1">
      <c r="A406" s="252"/>
      <c r="B406" s="270"/>
      <c r="C406" s="270"/>
      <c r="D406" s="139" t="s">
        <v>315</v>
      </c>
      <c r="E406" s="133" t="s">
        <v>757</v>
      </c>
      <c r="F406" s="134"/>
      <c r="G406" s="345">
        <v>578</v>
      </c>
      <c r="H406" s="244">
        <v>685</v>
      </c>
      <c r="I406" s="292">
        <f t="shared" si="34"/>
        <v>-0.1562043795620438</v>
      </c>
      <c r="J406" s="365" t="s">
        <v>59</v>
      </c>
      <c r="K406" s="283">
        <v>1</v>
      </c>
      <c r="L406" s="285" t="str">
        <f>IF(G406='（1）エ_月別観光地点別'!S406,"OK","NG")</f>
        <v>OK</v>
      </c>
      <c r="M406" s="285"/>
      <c r="N406" s="283"/>
      <c r="O406" s="285"/>
      <c r="P406" s="286"/>
      <c r="Q406" s="286"/>
    </row>
    <row r="407" spans="1:17" ht="15" customHeight="1">
      <c r="A407" s="252"/>
      <c r="B407" s="253"/>
      <c r="C407" s="253"/>
      <c r="D407" s="139" t="s">
        <v>317</v>
      </c>
      <c r="E407" s="133" t="s">
        <v>758</v>
      </c>
      <c r="F407" s="134"/>
      <c r="G407" s="345">
        <v>122</v>
      </c>
      <c r="H407" s="244">
        <v>85</v>
      </c>
      <c r="I407" s="292">
        <f t="shared" si="34"/>
        <v>0.43529411764705883</v>
      </c>
      <c r="J407" s="365" t="s">
        <v>59</v>
      </c>
      <c r="K407" s="283">
        <v>1</v>
      </c>
      <c r="L407" s="285" t="str">
        <f>IF(G407='（1）エ_月別観光地点別'!S407,"OK","NG")</f>
        <v>OK</v>
      </c>
      <c r="M407" s="285"/>
    </row>
    <row r="408" spans="1:17" ht="15" customHeight="1">
      <c r="A408" s="252"/>
      <c r="B408" s="253"/>
      <c r="C408" s="253"/>
      <c r="D408" s="139" t="s">
        <v>319</v>
      </c>
      <c r="E408" s="133" t="s">
        <v>759</v>
      </c>
      <c r="F408" s="134"/>
      <c r="G408" s="345">
        <v>642</v>
      </c>
      <c r="H408" s="244">
        <v>743</v>
      </c>
      <c r="I408" s="292">
        <f t="shared" si="34"/>
        <v>-0.1359353970390309</v>
      </c>
      <c r="J408" s="365" t="s">
        <v>47</v>
      </c>
      <c r="K408" s="283">
        <v>1</v>
      </c>
      <c r="L408" s="285" t="str">
        <f>IF(G408='（1）エ_月別観光地点別'!S408,"OK","NG")</f>
        <v>OK</v>
      </c>
      <c r="M408" s="285"/>
    </row>
    <row r="409" spans="1:17" ht="15" customHeight="1">
      <c r="A409" s="252"/>
      <c r="B409" s="253"/>
      <c r="C409" s="253"/>
      <c r="D409" s="139" t="s">
        <v>321</v>
      </c>
      <c r="E409" s="133" t="s">
        <v>760</v>
      </c>
      <c r="F409" s="134"/>
      <c r="G409" s="345">
        <v>104657</v>
      </c>
      <c r="H409" s="244">
        <v>100078</v>
      </c>
      <c r="I409" s="292">
        <f t="shared" si="34"/>
        <v>4.5754311636923228E-2</v>
      </c>
      <c r="J409" s="365" t="s">
        <v>48</v>
      </c>
      <c r="K409" s="283">
        <v>1</v>
      </c>
      <c r="L409" s="285" t="str">
        <f>IF(G409='（1）エ_月別観光地点別'!S409,"OK","NG")</f>
        <v>OK</v>
      </c>
      <c r="M409" s="285"/>
    </row>
    <row r="410" spans="1:17" ht="15" customHeight="1">
      <c r="A410" s="252"/>
      <c r="B410" s="253"/>
      <c r="C410" s="253"/>
      <c r="D410" s="139" t="s">
        <v>323</v>
      </c>
      <c r="E410" s="133" t="s">
        <v>761</v>
      </c>
      <c r="F410" s="134"/>
      <c r="G410" s="345">
        <v>58468</v>
      </c>
      <c r="H410" s="244">
        <v>58045</v>
      </c>
      <c r="I410" s="292">
        <f t="shared" si="34"/>
        <v>7.2874493927126416E-3</v>
      </c>
      <c r="J410" s="365" t="s">
        <v>49</v>
      </c>
      <c r="K410" s="283">
        <v>1</v>
      </c>
      <c r="L410" s="285" t="str">
        <f>IF(G410='（1）エ_月別観光地点別'!S410,"OK","NG")</f>
        <v>OK</v>
      </c>
      <c r="M410" s="285"/>
    </row>
    <row r="411" spans="1:17" ht="15" customHeight="1">
      <c r="A411" s="350"/>
      <c r="B411" s="351"/>
      <c r="C411" s="351"/>
      <c r="D411" s="376"/>
      <c r="E411" s="377" t="s">
        <v>239</v>
      </c>
      <c r="F411" s="378"/>
      <c r="G411" s="379">
        <f>SUMIFS(G403:G410,K403:K410,1)</f>
        <v>224020</v>
      </c>
      <c r="H411" s="380">
        <f>SUMIFS(H403:H410,K403:K410,1)</f>
        <v>225176</v>
      </c>
      <c r="I411" s="381">
        <f t="shared" ref="I411" si="35">IFERROR(G411/H411-1,"－")</f>
        <v>-5.1337620350303537E-3</v>
      </c>
      <c r="J411" s="382"/>
      <c r="K411" s="283">
        <v>2</v>
      </c>
      <c r="L411" s="285" t="str">
        <f>IF(G411='（1）エ_月別観光地点別'!S411,"OK","NG")</f>
        <v>OK</v>
      </c>
      <c r="M411" s="285"/>
    </row>
    <row r="412" spans="1:17" ht="15" customHeight="1">
      <c r="A412" s="252"/>
      <c r="B412" s="268" t="s">
        <v>258</v>
      </c>
      <c r="C412" s="269"/>
      <c r="D412" s="140" t="s">
        <v>309</v>
      </c>
      <c r="E412" s="135" t="s">
        <v>762</v>
      </c>
      <c r="F412" s="136"/>
      <c r="G412" s="356">
        <v>14230</v>
      </c>
      <c r="H412" s="302">
        <v>15920</v>
      </c>
      <c r="I412" s="307">
        <f>IFERROR(G412/H412-1,"－")</f>
        <v>-0.10615577889447236</v>
      </c>
      <c r="J412" s="368" t="s">
        <v>57</v>
      </c>
      <c r="K412" s="283">
        <v>1</v>
      </c>
      <c r="L412" s="285" t="str">
        <f>IF(G412='（1）エ_月別観光地点別'!S412,"OK","NG")</f>
        <v>OK</v>
      </c>
      <c r="M412" s="285"/>
    </row>
    <row r="413" spans="1:17" ht="15" customHeight="1">
      <c r="A413" s="252"/>
      <c r="B413" s="270"/>
      <c r="C413" s="270"/>
      <c r="D413" s="139" t="s">
        <v>311</v>
      </c>
      <c r="E413" s="133" t="s">
        <v>763</v>
      </c>
      <c r="F413" s="134"/>
      <c r="G413" s="345">
        <v>4794</v>
      </c>
      <c r="H413" s="244">
        <v>4579</v>
      </c>
      <c r="I413" s="292">
        <f t="shared" ref="I413:I416" si="36">IFERROR(G413/H413-1,"－")</f>
        <v>4.6953483293295406E-2</v>
      </c>
      <c r="J413" s="365" t="s">
        <v>47</v>
      </c>
      <c r="K413" s="283">
        <v>1</v>
      </c>
      <c r="L413" s="285" t="str">
        <f>IF(G413='（1）エ_月別観光地点別'!S413,"OK","NG")</f>
        <v>OK</v>
      </c>
      <c r="M413" s="285"/>
    </row>
    <row r="414" spans="1:17" ht="15" customHeight="1">
      <c r="A414" s="252"/>
      <c r="B414" s="270"/>
      <c r="C414" s="270"/>
      <c r="D414" s="139" t="s">
        <v>313</v>
      </c>
      <c r="E414" s="133" t="s">
        <v>764</v>
      </c>
      <c r="F414" s="134"/>
      <c r="G414" s="345">
        <v>2936</v>
      </c>
      <c r="H414" s="244">
        <v>2953</v>
      </c>
      <c r="I414" s="292">
        <f t="shared" si="36"/>
        <v>-5.7568574331188227E-3</v>
      </c>
      <c r="J414" s="365" t="s">
        <v>88</v>
      </c>
      <c r="K414" s="283">
        <v>1</v>
      </c>
      <c r="L414" s="285" t="str">
        <f>IF(G414='（1）エ_月別観光地点別'!S414,"OK","NG")</f>
        <v>OK</v>
      </c>
      <c r="M414" s="285"/>
    </row>
    <row r="415" spans="1:17" s="260" customFormat="1" ht="15" customHeight="1">
      <c r="A415" s="252"/>
      <c r="B415" s="270"/>
      <c r="C415" s="270"/>
      <c r="D415" s="139" t="s">
        <v>315</v>
      </c>
      <c r="E415" s="133" t="s">
        <v>765</v>
      </c>
      <c r="F415" s="134"/>
      <c r="G415" s="345">
        <v>447</v>
      </c>
      <c r="H415" s="244">
        <v>659</v>
      </c>
      <c r="I415" s="292">
        <f t="shared" si="36"/>
        <v>-0.32169954476479512</v>
      </c>
      <c r="J415" s="365" t="s">
        <v>62</v>
      </c>
      <c r="K415" s="283">
        <v>1</v>
      </c>
      <c r="L415" s="285" t="str">
        <f>IF(G415='（1）エ_月別観光地点別'!S415,"OK","NG")</f>
        <v>OK</v>
      </c>
      <c r="M415" s="285"/>
      <c r="N415" s="283"/>
      <c r="O415" s="285"/>
      <c r="P415" s="286"/>
      <c r="Q415" s="286"/>
    </row>
    <row r="416" spans="1:17" ht="15" customHeight="1">
      <c r="A416" s="252"/>
      <c r="B416" s="253"/>
      <c r="C416" s="253"/>
      <c r="D416" s="139" t="s">
        <v>317</v>
      </c>
      <c r="E416" s="133" t="s">
        <v>766</v>
      </c>
      <c r="F416" s="134"/>
      <c r="G416" s="345">
        <v>2055</v>
      </c>
      <c r="H416" s="244">
        <v>1550</v>
      </c>
      <c r="I416" s="292">
        <f t="shared" si="36"/>
        <v>0.32580645161290334</v>
      </c>
      <c r="J416" s="365" t="s">
        <v>62</v>
      </c>
      <c r="K416" s="283">
        <v>1</v>
      </c>
      <c r="L416" s="285" t="str">
        <f>IF(G416='（1）エ_月別観光地点別'!S416,"OK","NG")</f>
        <v>OK</v>
      </c>
      <c r="M416" s="285"/>
    </row>
    <row r="417" spans="1:17" ht="15" customHeight="1">
      <c r="A417" s="350"/>
      <c r="B417" s="351"/>
      <c r="C417" s="351"/>
      <c r="D417" s="376"/>
      <c r="E417" s="377" t="s">
        <v>238</v>
      </c>
      <c r="F417" s="378"/>
      <c r="G417" s="379">
        <f>SUMIFS(G412:G416,K412:K416,1)</f>
        <v>24462</v>
      </c>
      <c r="H417" s="380">
        <f>SUMIFS(H412:H416,K412:K416,1)</f>
        <v>25661</v>
      </c>
      <c r="I417" s="381">
        <f t="shared" ref="I417" si="37">IFERROR(G417/H417-1,"－")</f>
        <v>-4.672460153540392E-2</v>
      </c>
      <c r="J417" s="382"/>
      <c r="K417" s="283">
        <v>2</v>
      </c>
      <c r="L417" s="285" t="str">
        <f>IF(G417='（1）エ_月別観光地点別'!S417,"OK","NG")</f>
        <v>OK</v>
      </c>
      <c r="M417" s="285"/>
    </row>
    <row r="418" spans="1:17" ht="15" customHeight="1">
      <c r="A418" s="252"/>
      <c r="B418" s="268" t="s">
        <v>284</v>
      </c>
      <c r="C418" s="269"/>
      <c r="D418" s="140" t="s">
        <v>309</v>
      </c>
      <c r="E418" s="135" t="s">
        <v>767</v>
      </c>
      <c r="F418" s="136"/>
      <c r="G418" s="356">
        <v>16121</v>
      </c>
      <c r="H418" s="302">
        <v>15102</v>
      </c>
      <c r="I418" s="307">
        <f>IFERROR(G418/H418-1,"－")</f>
        <v>6.7474506687855929E-2</v>
      </c>
      <c r="J418" s="368" t="s">
        <v>63</v>
      </c>
      <c r="K418" s="283">
        <v>1</v>
      </c>
      <c r="L418" s="285" t="str">
        <f>IF(G418='（1）エ_月別観光地点別'!S418,"OK","NG")</f>
        <v>OK</v>
      </c>
      <c r="M418" s="285"/>
    </row>
    <row r="419" spans="1:17" ht="15" customHeight="1">
      <c r="A419" s="252"/>
      <c r="B419" s="270"/>
      <c r="C419" s="270"/>
      <c r="D419" s="139" t="s">
        <v>311</v>
      </c>
      <c r="E419" s="133" t="s">
        <v>768</v>
      </c>
      <c r="F419" s="134"/>
      <c r="G419" s="345">
        <v>1944</v>
      </c>
      <c r="H419" s="244">
        <v>1510</v>
      </c>
      <c r="I419" s="292">
        <f t="shared" ref="I419:I424" si="38">IFERROR(G419/H419-1,"－")</f>
        <v>0.28741721854304636</v>
      </c>
      <c r="J419" s="365" t="s">
        <v>47</v>
      </c>
      <c r="K419" s="283">
        <v>1</v>
      </c>
      <c r="L419" s="285" t="str">
        <f>IF(G419='（1）エ_月別観光地点別'!S419,"OK","NG")</f>
        <v>OK</v>
      </c>
      <c r="M419" s="285"/>
    </row>
    <row r="420" spans="1:17" ht="15" customHeight="1">
      <c r="A420" s="252"/>
      <c r="B420" s="270"/>
      <c r="C420" s="270"/>
      <c r="D420" s="139" t="s">
        <v>313</v>
      </c>
      <c r="E420" s="133" t="s">
        <v>769</v>
      </c>
      <c r="F420" s="134"/>
      <c r="G420" s="345">
        <v>2687</v>
      </c>
      <c r="H420" s="244">
        <v>1447</v>
      </c>
      <c r="I420" s="292">
        <f t="shared" si="38"/>
        <v>0.8569454042847271</v>
      </c>
      <c r="J420" s="365" t="s">
        <v>47</v>
      </c>
      <c r="K420" s="283">
        <v>1</v>
      </c>
      <c r="L420" s="285" t="str">
        <f>IF(G420='（1）エ_月別観光地点別'!S420,"OK","NG")</f>
        <v>OK</v>
      </c>
      <c r="M420" s="285"/>
    </row>
    <row r="421" spans="1:17" s="260" customFormat="1" ht="15" customHeight="1">
      <c r="A421" s="252"/>
      <c r="B421" s="270"/>
      <c r="C421" s="270"/>
      <c r="D421" s="139" t="s">
        <v>315</v>
      </c>
      <c r="E421" s="133" t="s">
        <v>770</v>
      </c>
      <c r="F421" s="134"/>
      <c r="G421" s="345">
        <v>4897</v>
      </c>
      <c r="H421" s="244">
        <v>3409</v>
      </c>
      <c r="I421" s="292">
        <f t="shared" si="38"/>
        <v>0.43649163977706062</v>
      </c>
      <c r="J421" s="365" t="s">
        <v>62</v>
      </c>
      <c r="K421" s="283">
        <v>1</v>
      </c>
      <c r="L421" s="285" t="str">
        <f>IF(G421='（1）エ_月別観光地点別'!S421,"OK","NG")</f>
        <v>OK</v>
      </c>
      <c r="M421" s="285"/>
      <c r="N421" s="283"/>
      <c r="O421" s="285"/>
      <c r="P421" s="286"/>
      <c r="Q421" s="286"/>
    </row>
    <row r="422" spans="1:17" ht="15" customHeight="1">
      <c r="A422" s="252"/>
      <c r="B422" s="253"/>
      <c r="C422" s="253"/>
      <c r="D422" s="139" t="s">
        <v>317</v>
      </c>
      <c r="E422" s="133" t="s">
        <v>771</v>
      </c>
      <c r="F422" s="134"/>
      <c r="G422" s="345">
        <v>0</v>
      </c>
      <c r="H422" s="244">
        <v>0</v>
      </c>
      <c r="I422" s="292" t="str">
        <f t="shared" si="38"/>
        <v>－</v>
      </c>
      <c r="J422" s="365" t="s">
        <v>62</v>
      </c>
      <c r="K422" s="283">
        <v>1</v>
      </c>
      <c r="L422" s="285" t="str">
        <f>IF(G422='（1）エ_月別観光地点別'!S422,"OK","NG")</f>
        <v>OK</v>
      </c>
      <c r="M422" s="285"/>
    </row>
    <row r="423" spans="1:17" ht="15" customHeight="1">
      <c r="A423" s="252"/>
      <c r="B423" s="253"/>
      <c r="C423" s="253"/>
      <c r="D423" s="139" t="s">
        <v>319</v>
      </c>
      <c r="E423" s="133" t="s">
        <v>772</v>
      </c>
      <c r="F423" s="134"/>
      <c r="G423" s="345">
        <v>429</v>
      </c>
      <c r="H423" s="244">
        <v>354</v>
      </c>
      <c r="I423" s="292">
        <f t="shared" si="38"/>
        <v>0.21186440677966112</v>
      </c>
      <c r="J423" s="365" t="s">
        <v>59</v>
      </c>
      <c r="K423" s="283">
        <v>1</v>
      </c>
      <c r="L423" s="285" t="str">
        <f>IF(G423='（1）エ_月別観光地点別'!S423,"OK","NG")</f>
        <v>OK</v>
      </c>
      <c r="M423" s="285"/>
    </row>
    <row r="424" spans="1:17" ht="15" customHeight="1">
      <c r="A424" s="252"/>
      <c r="B424" s="253"/>
      <c r="C424" s="253"/>
      <c r="D424" s="139" t="s">
        <v>321</v>
      </c>
      <c r="E424" s="133" t="s">
        <v>773</v>
      </c>
      <c r="F424" s="134"/>
      <c r="G424" s="345">
        <v>1119</v>
      </c>
      <c r="H424" s="244">
        <v>936</v>
      </c>
      <c r="I424" s="292">
        <f t="shared" si="38"/>
        <v>0.19551282051282048</v>
      </c>
      <c r="J424" s="365" t="s">
        <v>58</v>
      </c>
      <c r="K424" s="283">
        <v>1</v>
      </c>
      <c r="L424" s="285" t="str">
        <f>IF(G424='（1）エ_月別観光地点別'!S424,"OK","NG")</f>
        <v>OK</v>
      </c>
      <c r="M424" s="285"/>
    </row>
    <row r="425" spans="1:17" ht="15" customHeight="1">
      <c r="A425" s="350"/>
      <c r="B425" s="351"/>
      <c r="C425" s="351"/>
      <c r="D425" s="376"/>
      <c r="E425" s="377" t="s">
        <v>240</v>
      </c>
      <c r="F425" s="378"/>
      <c r="G425" s="379">
        <f>SUMIFS(G418:G424,K418:K424,1)</f>
        <v>27197</v>
      </c>
      <c r="H425" s="380">
        <f>SUMIFS(H418:H424,K418:K424,1)</f>
        <v>22758</v>
      </c>
      <c r="I425" s="381">
        <f t="shared" ref="I425" si="39">IFERROR(G425/H425-1,"－")</f>
        <v>0.19505228930485985</v>
      </c>
      <c r="J425" s="382"/>
      <c r="K425" s="283">
        <v>2</v>
      </c>
      <c r="L425" s="285" t="str">
        <f>IF(G425='（1）エ_月別観光地点別'!S425,"OK","NG")</f>
        <v>OK</v>
      </c>
      <c r="M425" s="285"/>
    </row>
    <row r="426" spans="1:17" ht="15" customHeight="1">
      <c r="A426" s="252"/>
      <c r="B426" s="268" t="s">
        <v>285</v>
      </c>
      <c r="C426" s="269"/>
      <c r="D426" s="140" t="s">
        <v>309</v>
      </c>
      <c r="E426" s="135" t="s">
        <v>774</v>
      </c>
      <c r="F426" s="136"/>
      <c r="G426" s="356">
        <v>3726</v>
      </c>
      <c r="H426" s="302">
        <v>2691</v>
      </c>
      <c r="I426" s="307">
        <f>IFERROR(G426/H426-1,"－")</f>
        <v>0.38461538461538458</v>
      </c>
      <c r="J426" s="368" t="s">
        <v>63</v>
      </c>
      <c r="K426" s="283">
        <v>1</v>
      </c>
      <c r="L426" s="285" t="str">
        <f>IF(G426='（1）エ_月別観光地点別'!S426,"OK","NG")</f>
        <v>OK</v>
      </c>
      <c r="M426" s="285"/>
    </row>
    <row r="427" spans="1:17" ht="15" customHeight="1">
      <c r="A427" s="350"/>
      <c r="B427" s="351"/>
      <c r="C427" s="351"/>
      <c r="D427" s="376"/>
      <c r="E427" s="377" t="s">
        <v>241</v>
      </c>
      <c r="F427" s="378"/>
      <c r="G427" s="379">
        <f>SUMIFS(G426:G426,K426:K426,1)</f>
        <v>3726</v>
      </c>
      <c r="H427" s="380">
        <f>SUMIFS(H426:H426,K426:K426,1)</f>
        <v>2691</v>
      </c>
      <c r="I427" s="381">
        <f t="shared" ref="I427" si="40">IFERROR(G427/H427-1,"－")</f>
        <v>0.38461538461538458</v>
      </c>
      <c r="J427" s="382"/>
      <c r="K427" s="283">
        <v>2</v>
      </c>
      <c r="L427" s="285" t="str">
        <f>IF(G427='（1）エ_月別観光地点別'!S427,"OK","NG")</f>
        <v>OK</v>
      </c>
      <c r="M427" s="285"/>
    </row>
    <row r="428" spans="1:17" ht="15" customHeight="1">
      <c r="A428" s="252"/>
      <c r="B428" s="268" t="s">
        <v>286</v>
      </c>
      <c r="C428" s="269"/>
      <c r="D428" s="140" t="s">
        <v>309</v>
      </c>
      <c r="E428" s="135" t="s">
        <v>775</v>
      </c>
      <c r="F428" s="136"/>
      <c r="G428" s="356">
        <v>6768</v>
      </c>
      <c r="H428" s="302">
        <v>6670</v>
      </c>
      <c r="I428" s="307">
        <f>IFERROR(G428/H428-1,"－")</f>
        <v>1.4692653673163525E-2</v>
      </c>
      <c r="J428" s="368" t="s">
        <v>57</v>
      </c>
      <c r="K428" s="283">
        <v>1</v>
      </c>
      <c r="L428" s="285" t="str">
        <f>IF(G428='（1）エ_月別観光地点別'!S428,"OK","NG")</f>
        <v>OK</v>
      </c>
      <c r="M428" s="285"/>
    </row>
    <row r="429" spans="1:17" s="260" customFormat="1" ht="15" customHeight="1">
      <c r="A429" s="252"/>
      <c r="B429" s="270"/>
      <c r="C429" s="270"/>
      <c r="D429" s="139" t="s">
        <v>311</v>
      </c>
      <c r="E429" s="133" t="s">
        <v>776</v>
      </c>
      <c r="F429" s="134"/>
      <c r="G429" s="345">
        <v>13884</v>
      </c>
      <c r="H429" s="244">
        <v>11452</v>
      </c>
      <c r="I429" s="292">
        <f t="shared" ref="I429:I440" si="41">IFERROR(G429/H429-1,"－")</f>
        <v>0.21236465246245206</v>
      </c>
      <c r="J429" s="365" t="s">
        <v>47</v>
      </c>
      <c r="K429" s="283">
        <v>1</v>
      </c>
      <c r="L429" s="285" t="str">
        <f>IF(G429='（1）エ_月別観光地点別'!S429,"OK","NG")</f>
        <v>OK</v>
      </c>
      <c r="M429" s="285"/>
      <c r="N429" s="283"/>
      <c r="O429" s="285"/>
      <c r="P429" s="286"/>
      <c r="Q429" s="286"/>
    </row>
    <row r="430" spans="1:17" ht="15" customHeight="1">
      <c r="A430" s="252"/>
      <c r="B430" s="270"/>
      <c r="C430" s="270"/>
      <c r="D430" s="139" t="s">
        <v>313</v>
      </c>
      <c r="E430" s="133" t="s">
        <v>777</v>
      </c>
      <c r="F430" s="134"/>
      <c r="G430" s="345">
        <v>5449</v>
      </c>
      <c r="H430" s="244">
        <v>5624</v>
      </c>
      <c r="I430" s="292">
        <f t="shared" si="41"/>
        <v>-3.1116642958748275E-2</v>
      </c>
      <c r="J430" s="365" t="s">
        <v>62</v>
      </c>
      <c r="K430" s="283">
        <v>1</v>
      </c>
      <c r="L430" s="285" t="str">
        <f>IF(G430='（1）エ_月別観光地点別'!S430,"OK","NG")</f>
        <v>OK</v>
      </c>
      <c r="M430" s="285"/>
    </row>
    <row r="431" spans="1:17" s="260" customFormat="1" ht="15" customHeight="1">
      <c r="A431" s="252"/>
      <c r="B431" s="270"/>
      <c r="C431" s="270"/>
      <c r="D431" s="139" t="s">
        <v>315</v>
      </c>
      <c r="E431" s="133" t="s">
        <v>778</v>
      </c>
      <c r="F431" s="134"/>
      <c r="G431" s="345">
        <v>6320</v>
      </c>
      <c r="H431" s="244">
        <v>6735</v>
      </c>
      <c r="I431" s="292">
        <f t="shared" si="41"/>
        <v>-6.1618411284335539E-2</v>
      </c>
      <c r="J431" s="365" t="s">
        <v>62</v>
      </c>
      <c r="K431" s="283">
        <v>1</v>
      </c>
      <c r="L431" s="285" t="str">
        <f>IF(G431='（1）エ_月別観光地点別'!S431,"OK","NG")</f>
        <v>OK</v>
      </c>
      <c r="M431" s="285"/>
      <c r="N431" s="283"/>
      <c r="O431" s="285"/>
      <c r="P431" s="286"/>
      <c r="Q431" s="286"/>
    </row>
    <row r="432" spans="1:17" ht="15" customHeight="1">
      <c r="A432" s="252"/>
      <c r="B432" s="253"/>
      <c r="C432" s="253"/>
      <c r="D432" s="139" t="s">
        <v>317</v>
      </c>
      <c r="E432" s="133" t="s">
        <v>779</v>
      </c>
      <c r="F432" s="134"/>
      <c r="G432" s="345">
        <v>59331</v>
      </c>
      <c r="H432" s="244">
        <v>59583</v>
      </c>
      <c r="I432" s="292">
        <f t="shared" si="41"/>
        <v>-4.2293942903176562E-3</v>
      </c>
      <c r="J432" s="365" t="s">
        <v>51</v>
      </c>
      <c r="K432" s="283">
        <v>1</v>
      </c>
      <c r="L432" s="285" t="str">
        <f>IF(G432='（1）エ_月別観光地点別'!S432,"OK","NG")</f>
        <v>OK</v>
      </c>
      <c r="M432" s="285"/>
    </row>
    <row r="433" spans="1:13" ht="15" customHeight="1">
      <c r="A433" s="252"/>
      <c r="B433" s="253"/>
      <c r="C433" s="253"/>
      <c r="D433" s="139" t="s">
        <v>319</v>
      </c>
      <c r="E433" s="133" t="s">
        <v>780</v>
      </c>
      <c r="F433" s="134"/>
      <c r="G433" s="345">
        <v>675</v>
      </c>
      <c r="H433" s="244">
        <v>867</v>
      </c>
      <c r="I433" s="292">
        <f t="shared" si="41"/>
        <v>-0.22145328719723179</v>
      </c>
      <c r="J433" s="365" t="s">
        <v>62</v>
      </c>
      <c r="K433" s="283">
        <v>1</v>
      </c>
      <c r="L433" s="285" t="str">
        <f>IF(G433='（1）エ_月別観光地点別'!S433,"OK","NG")</f>
        <v>OK</v>
      </c>
      <c r="M433" s="285"/>
    </row>
    <row r="434" spans="1:13" ht="15" customHeight="1">
      <c r="A434" s="252"/>
      <c r="B434" s="253"/>
      <c r="C434" s="253"/>
      <c r="D434" s="139" t="s">
        <v>321</v>
      </c>
      <c r="E434" s="133" t="s">
        <v>781</v>
      </c>
      <c r="F434" s="134"/>
      <c r="G434" s="345">
        <v>15887</v>
      </c>
      <c r="H434" s="244">
        <v>14384</v>
      </c>
      <c r="I434" s="292">
        <f t="shared" si="41"/>
        <v>0.10449110122358185</v>
      </c>
      <c r="J434" s="365" t="s">
        <v>57</v>
      </c>
      <c r="K434" s="283">
        <v>1</v>
      </c>
      <c r="L434" s="285" t="str">
        <f>IF(G434='（1）エ_月別観光地点別'!S434,"OK","NG")</f>
        <v>OK</v>
      </c>
      <c r="M434" s="285"/>
    </row>
    <row r="435" spans="1:13" ht="15" customHeight="1">
      <c r="A435" s="252"/>
      <c r="B435" s="253"/>
      <c r="C435" s="253"/>
      <c r="D435" s="139" t="s">
        <v>323</v>
      </c>
      <c r="E435" s="133" t="s">
        <v>782</v>
      </c>
      <c r="F435" s="134"/>
      <c r="G435" s="345">
        <v>1585</v>
      </c>
      <c r="H435" s="244">
        <v>1986</v>
      </c>
      <c r="I435" s="292">
        <f t="shared" si="41"/>
        <v>-0.20191339375629402</v>
      </c>
      <c r="J435" s="365" t="s">
        <v>47</v>
      </c>
      <c r="K435" s="283">
        <v>1</v>
      </c>
      <c r="L435" s="285" t="str">
        <f>IF(G435='（1）エ_月別観光地点別'!S435,"OK","NG")</f>
        <v>OK</v>
      </c>
      <c r="M435" s="285"/>
    </row>
    <row r="436" spans="1:13" ht="15" customHeight="1">
      <c r="A436" s="252"/>
      <c r="B436" s="253"/>
      <c r="C436" s="253"/>
      <c r="D436" s="139" t="s">
        <v>325</v>
      </c>
      <c r="E436" s="133" t="s">
        <v>783</v>
      </c>
      <c r="F436" s="134"/>
      <c r="G436" s="345">
        <v>2335</v>
      </c>
      <c r="H436" s="244">
        <v>2606</v>
      </c>
      <c r="I436" s="292">
        <f t="shared" si="41"/>
        <v>-0.10399079048349957</v>
      </c>
      <c r="J436" s="365" t="s">
        <v>47</v>
      </c>
      <c r="K436" s="283">
        <v>1</v>
      </c>
      <c r="L436" s="285" t="str">
        <f>IF(G436='（1）エ_月別観光地点別'!S436,"OK","NG")</f>
        <v>OK</v>
      </c>
      <c r="M436" s="285"/>
    </row>
    <row r="437" spans="1:13" ht="15" customHeight="1">
      <c r="A437" s="252"/>
      <c r="B437" s="270"/>
      <c r="C437" s="270"/>
      <c r="D437" s="139" t="s">
        <v>327</v>
      </c>
      <c r="E437" s="133" t="s">
        <v>784</v>
      </c>
      <c r="F437" s="134"/>
      <c r="G437" s="345">
        <v>12248</v>
      </c>
      <c r="H437" s="244">
        <v>12449</v>
      </c>
      <c r="I437" s="292">
        <f t="shared" si="41"/>
        <v>-1.6145875170696433E-2</v>
      </c>
      <c r="J437" s="365" t="s">
        <v>48</v>
      </c>
      <c r="K437" s="283">
        <v>1</v>
      </c>
      <c r="L437" s="285" t="str">
        <f>IF(G437='（1）エ_月別観光地点別'!S437,"OK","NG")</f>
        <v>OK</v>
      </c>
      <c r="M437" s="285"/>
    </row>
    <row r="438" spans="1:13" ht="15" customHeight="1">
      <c r="A438" s="252"/>
      <c r="B438" s="270"/>
      <c r="C438" s="270"/>
      <c r="D438" s="139" t="s">
        <v>329</v>
      </c>
      <c r="E438" s="133" t="s">
        <v>785</v>
      </c>
      <c r="F438" s="134"/>
      <c r="G438" s="345">
        <v>5410</v>
      </c>
      <c r="H438" s="244">
        <v>5101</v>
      </c>
      <c r="I438" s="292">
        <f t="shared" si="41"/>
        <v>6.0576357576945794E-2</v>
      </c>
      <c r="J438" s="365" t="s">
        <v>58</v>
      </c>
      <c r="K438" s="283">
        <v>1</v>
      </c>
      <c r="L438" s="285" t="str">
        <f>IF(G438='（1）エ_月別観光地点別'!S438,"OK","NG")</f>
        <v>OK</v>
      </c>
      <c r="M438" s="285"/>
    </row>
    <row r="439" spans="1:13" ht="15" customHeight="1">
      <c r="A439" s="252"/>
      <c r="B439" s="270"/>
      <c r="C439" s="270"/>
      <c r="D439" s="139" t="s">
        <v>331</v>
      </c>
      <c r="E439" s="133" t="s">
        <v>786</v>
      </c>
      <c r="F439" s="134"/>
      <c r="G439" s="345">
        <v>1046</v>
      </c>
      <c r="H439" s="244">
        <v>1270</v>
      </c>
      <c r="I439" s="292">
        <f t="shared" si="41"/>
        <v>-0.17637795275590551</v>
      </c>
      <c r="J439" s="365" t="s">
        <v>62</v>
      </c>
      <c r="K439" s="283">
        <v>1</v>
      </c>
      <c r="L439" s="285" t="str">
        <f>IF(G439='（1）エ_月別観光地点別'!S439,"OK","NG")</f>
        <v>OK</v>
      </c>
      <c r="M439" s="285"/>
    </row>
    <row r="440" spans="1:13" ht="15" customHeight="1">
      <c r="A440" s="252"/>
      <c r="B440" s="270"/>
      <c r="C440" s="270"/>
      <c r="D440" s="140" t="s">
        <v>333</v>
      </c>
      <c r="E440" s="135" t="s">
        <v>787</v>
      </c>
      <c r="F440" s="136"/>
      <c r="G440" s="356">
        <v>19915</v>
      </c>
      <c r="H440" s="302">
        <v>18344</v>
      </c>
      <c r="I440" s="307">
        <f t="shared" si="41"/>
        <v>8.5641081552551235E-2</v>
      </c>
      <c r="J440" s="368" t="s">
        <v>57</v>
      </c>
      <c r="K440" s="283">
        <v>1</v>
      </c>
      <c r="L440" s="285" t="str">
        <f>IF(G440='（1）エ_月別観光地点別'!S440,"OK","NG")</f>
        <v>OK</v>
      </c>
      <c r="M440" s="285"/>
    </row>
    <row r="441" spans="1:13" ht="15" customHeight="1">
      <c r="A441" s="277"/>
      <c r="B441" s="278"/>
      <c r="C441" s="278"/>
      <c r="D441" s="374"/>
      <c r="E441" s="308" t="s">
        <v>277</v>
      </c>
      <c r="F441" s="309"/>
      <c r="G441" s="310">
        <f>SUMIFS(G428:G440,K428:K440,1)</f>
        <v>150853</v>
      </c>
      <c r="H441" s="311">
        <f>SUMIFS(H428:H440,K428:K440,1)</f>
        <v>147071</v>
      </c>
      <c r="I441" s="319">
        <f t="shared" ref="I441" si="42">IFERROR(G441/H441-1,"－")</f>
        <v>2.5715470759021253E-2</v>
      </c>
      <c r="J441" s="369"/>
      <c r="K441" s="283">
        <v>2</v>
      </c>
      <c r="L441" s="285" t="str">
        <f>IF(G441='（1）エ_月別観光地点別'!S441,"OK","NG")</f>
        <v>OK</v>
      </c>
      <c r="M441" s="285"/>
    </row>
    <row r="442" spans="1:13" ht="15" customHeight="1">
      <c r="A442" s="279"/>
      <c r="B442" s="280"/>
      <c r="C442" s="280"/>
      <c r="D442" s="375"/>
      <c r="E442" s="312" t="s">
        <v>242</v>
      </c>
      <c r="F442" s="313"/>
      <c r="G442" s="316">
        <f>SUMIFS(G6:G441,K6:K441,2)</f>
        <v>31244897</v>
      </c>
      <c r="H442" s="317">
        <f>SUMIFS(H6:H441,K6:K441,2)</f>
        <v>29860237</v>
      </c>
      <c r="I442" s="320">
        <f t="shared" ref="I442" si="43">IFERROR(G442/H442-1,"－")</f>
        <v>4.6371366710853623E-2</v>
      </c>
      <c r="J442" s="370"/>
      <c r="K442" s="283">
        <v>2</v>
      </c>
      <c r="L442" s="285" t="str">
        <f>IF(G442='（1）エ_月別観光地点別'!S442,"OK","NG")</f>
        <v>OK</v>
      </c>
      <c r="M442" s="285"/>
    </row>
    <row r="443" spans="1:13" ht="15" customHeight="1"/>
    <row r="444" spans="1:13" ht="15" customHeight="1"/>
    <row r="445" spans="1:13" ht="15" customHeight="1"/>
    <row r="446" spans="1:13" ht="15" customHeight="1"/>
  </sheetData>
  <autoFilter ref="A5:S446" xr:uid="{00000000-0001-0000-0200-000000000000}">
    <filterColumn colId="3" showButton="0"/>
  </autoFilter>
  <mergeCells count="8">
    <mergeCell ref="F4:F5"/>
    <mergeCell ref="D4:E5"/>
    <mergeCell ref="B4:B5"/>
    <mergeCell ref="N6:O6"/>
    <mergeCell ref="G4:G5"/>
    <mergeCell ref="H4:H5"/>
    <mergeCell ref="I4:I5"/>
    <mergeCell ref="J4:J5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scale="91" firstPageNumber="24" fitToWidth="0" fitToHeight="10" orientation="portrait" useFirstPageNumber="1" r:id="rId1"/>
  <rowBreaks count="8" manualBreakCount="8">
    <brk id="50" min="1" max="9" man="1"/>
    <brk id="100" min="1" max="9" man="1"/>
    <brk id="150" min="1" max="9" man="1"/>
    <brk id="200" max="9" man="1"/>
    <brk id="250" min="1" max="9" man="1"/>
    <brk id="301" max="9" man="1"/>
    <brk id="350" min="1" max="9" man="1"/>
    <brk id="400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X442"/>
  <sheetViews>
    <sheetView view="pageBreakPreview" zoomScale="115" zoomScaleNormal="100" zoomScaleSheetLayoutView="115" workbookViewId="0"/>
  </sheetViews>
  <sheetFormatPr defaultColWidth="19.625" defaultRowHeight="12"/>
  <cols>
    <col min="1" max="1" width="0.875" style="254" customWidth="1"/>
    <col min="2" max="2" width="10.625" style="254" customWidth="1"/>
    <col min="3" max="3" width="0.875" style="254" customWidth="1"/>
    <col min="4" max="4" width="4.125" style="371" customWidth="1"/>
    <col min="5" max="5" width="24" style="322" customWidth="1"/>
    <col min="6" max="6" width="4.625" style="255" customWidth="1"/>
    <col min="7" max="18" width="8.625" style="255" customWidth="1"/>
    <col min="19" max="19" width="10.625" style="256" customWidth="1"/>
    <col min="20" max="20" width="11.625" style="361" customWidth="1"/>
    <col min="21" max="21" width="4.625" style="251" bestFit="1" customWidth="1"/>
    <col min="22" max="22" width="36.125" style="254" bestFit="1" customWidth="1"/>
    <col min="23" max="16384" width="19.625" style="254"/>
  </cols>
  <sheetData>
    <row r="1" spans="1:22" ht="21.75" customHeight="1"/>
    <row r="2" spans="1:22" s="7" customFormat="1" ht="21.75" customHeight="1">
      <c r="A2" s="7" t="s">
        <v>89</v>
      </c>
      <c r="D2" s="372"/>
      <c r="E2" s="322"/>
      <c r="F2" s="14"/>
      <c r="G2" s="14"/>
      <c r="H2" s="14"/>
      <c r="I2" s="14"/>
      <c r="J2" s="14"/>
      <c r="K2" s="14"/>
      <c r="L2" s="7" t="s">
        <v>262</v>
      </c>
      <c r="M2" s="14"/>
      <c r="N2" s="14"/>
      <c r="O2" s="14"/>
      <c r="P2" s="14"/>
      <c r="Q2" s="14"/>
      <c r="R2" s="14"/>
      <c r="S2" s="25"/>
      <c r="T2" s="362"/>
      <c r="U2" s="12"/>
    </row>
    <row r="3" spans="1:22" s="3" customFormat="1" ht="20.25" customHeight="1">
      <c r="D3" s="373"/>
      <c r="E3" s="322"/>
      <c r="F3" s="15"/>
      <c r="G3" s="15"/>
      <c r="H3" s="15"/>
      <c r="I3" s="15"/>
      <c r="J3" s="15"/>
      <c r="K3" s="38" t="s">
        <v>3</v>
      </c>
      <c r="L3" s="39"/>
      <c r="M3" s="39"/>
      <c r="N3" s="39"/>
      <c r="O3" s="39"/>
      <c r="P3" s="39"/>
      <c r="Q3" s="39"/>
      <c r="R3" s="39"/>
      <c r="S3" s="40"/>
      <c r="T3" s="363" t="s">
        <v>3</v>
      </c>
      <c r="U3" s="13"/>
    </row>
    <row r="4" spans="1:22" s="260" customFormat="1" ht="20.100000000000001" customHeight="1">
      <c r="A4" s="257"/>
      <c r="B4" s="495" t="s">
        <v>257</v>
      </c>
      <c r="C4" s="258"/>
      <c r="D4" s="497" t="s">
        <v>243</v>
      </c>
      <c r="E4" s="498"/>
      <c r="F4" s="493" t="s">
        <v>42</v>
      </c>
      <c r="G4" s="501" t="s">
        <v>90</v>
      </c>
      <c r="H4" s="502"/>
      <c r="I4" s="503"/>
      <c r="J4" s="502"/>
      <c r="K4" s="504"/>
      <c r="L4" s="505" t="s">
        <v>91</v>
      </c>
      <c r="M4" s="502"/>
      <c r="N4" s="502"/>
      <c r="O4" s="502"/>
      <c r="P4" s="502"/>
      <c r="Q4" s="502"/>
      <c r="R4" s="506"/>
      <c r="S4" s="507" t="s">
        <v>26</v>
      </c>
      <c r="T4" s="491" t="s">
        <v>44</v>
      </c>
      <c r="U4" s="259"/>
    </row>
    <row r="5" spans="1:22" s="260" customFormat="1" ht="20.100000000000001" customHeight="1">
      <c r="A5" s="261"/>
      <c r="B5" s="496"/>
      <c r="C5" s="262"/>
      <c r="D5" s="499"/>
      <c r="E5" s="500"/>
      <c r="F5" s="494"/>
      <c r="G5" s="263" t="s">
        <v>29</v>
      </c>
      <c r="H5" s="264" t="s">
        <v>30</v>
      </c>
      <c r="I5" s="263" t="s">
        <v>31</v>
      </c>
      <c r="J5" s="264" t="s">
        <v>32</v>
      </c>
      <c r="K5" s="265" t="s">
        <v>33</v>
      </c>
      <c r="L5" s="264" t="s">
        <v>34</v>
      </c>
      <c r="M5" s="266" t="s">
        <v>35</v>
      </c>
      <c r="N5" s="264" t="s">
        <v>36</v>
      </c>
      <c r="O5" s="266" t="s">
        <v>37</v>
      </c>
      <c r="P5" s="264" t="s">
        <v>38</v>
      </c>
      <c r="Q5" s="266" t="s">
        <v>39</v>
      </c>
      <c r="R5" s="264" t="s">
        <v>40</v>
      </c>
      <c r="S5" s="508"/>
      <c r="T5" s="492"/>
      <c r="U5" s="259"/>
    </row>
    <row r="6" spans="1:22" s="260" customFormat="1" ht="15" customHeight="1">
      <c r="A6" s="267"/>
      <c r="B6" s="268" t="s">
        <v>7</v>
      </c>
      <c r="C6" s="269"/>
      <c r="D6" s="138" t="s">
        <v>309</v>
      </c>
      <c r="E6" s="323" t="s">
        <v>310</v>
      </c>
      <c r="F6" s="141"/>
      <c r="G6" s="142">
        <v>198</v>
      </c>
      <c r="H6" s="143">
        <v>132</v>
      </c>
      <c r="I6" s="142">
        <v>594</v>
      </c>
      <c r="J6" s="143">
        <v>846</v>
      </c>
      <c r="K6" s="144">
        <v>1263</v>
      </c>
      <c r="L6" s="143">
        <v>835</v>
      </c>
      <c r="M6" s="142">
        <v>1222</v>
      </c>
      <c r="N6" s="143">
        <v>2170</v>
      </c>
      <c r="O6" s="142">
        <v>918</v>
      </c>
      <c r="P6" s="143">
        <v>1511</v>
      </c>
      <c r="Q6" s="142">
        <v>1916</v>
      </c>
      <c r="R6" s="143">
        <v>465</v>
      </c>
      <c r="S6" s="143">
        <f>SUM(G6:R6)</f>
        <v>12070</v>
      </c>
      <c r="T6" s="384" t="s">
        <v>45</v>
      </c>
      <c r="U6" s="259">
        <v>1</v>
      </c>
      <c r="V6" s="343"/>
    </row>
    <row r="7" spans="1:22" s="260" customFormat="1" ht="15" customHeight="1">
      <c r="A7" s="267"/>
      <c r="B7" s="270"/>
      <c r="C7" s="270"/>
      <c r="D7" s="140" t="s">
        <v>311</v>
      </c>
      <c r="E7" s="324" t="s">
        <v>312</v>
      </c>
      <c r="F7" s="145"/>
      <c r="G7" s="146">
        <v>16485</v>
      </c>
      <c r="H7" s="147">
        <v>15298</v>
      </c>
      <c r="I7" s="146">
        <v>36227</v>
      </c>
      <c r="J7" s="147">
        <v>37160</v>
      </c>
      <c r="K7" s="148">
        <v>46260</v>
      </c>
      <c r="L7" s="147">
        <v>28457</v>
      </c>
      <c r="M7" s="146">
        <v>25907</v>
      </c>
      <c r="N7" s="147">
        <v>40407</v>
      </c>
      <c r="O7" s="146">
        <v>34713</v>
      </c>
      <c r="P7" s="147">
        <v>50098</v>
      </c>
      <c r="Q7" s="146">
        <v>57401</v>
      </c>
      <c r="R7" s="147">
        <v>32991</v>
      </c>
      <c r="S7" s="147">
        <f t="shared" ref="S7:S63" si="0">SUM(G7:R7)</f>
        <v>421404</v>
      </c>
      <c r="T7" s="385" t="s">
        <v>46</v>
      </c>
      <c r="U7" s="259">
        <v>1</v>
      </c>
      <c r="V7" s="343"/>
    </row>
    <row r="8" spans="1:22" s="260" customFormat="1" ht="15" customHeight="1">
      <c r="A8" s="267"/>
      <c r="B8" s="270"/>
      <c r="C8" s="270"/>
      <c r="D8" s="140" t="s">
        <v>313</v>
      </c>
      <c r="E8" s="324" t="s">
        <v>314</v>
      </c>
      <c r="F8" s="145"/>
      <c r="G8" s="146">
        <v>18546</v>
      </c>
      <c r="H8" s="147">
        <v>17210</v>
      </c>
      <c r="I8" s="146">
        <v>40755</v>
      </c>
      <c r="J8" s="147">
        <v>41805</v>
      </c>
      <c r="K8" s="148">
        <v>52043</v>
      </c>
      <c r="L8" s="147">
        <v>32014</v>
      </c>
      <c r="M8" s="146">
        <v>29145</v>
      </c>
      <c r="N8" s="147">
        <v>45458</v>
      </c>
      <c r="O8" s="146">
        <v>39052</v>
      </c>
      <c r="P8" s="147">
        <v>56360</v>
      </c>
      <c r="Q8" s="146">
        <v>64576</v>
      </c>
      <c r="R8" s="147">
        <v>37115</v>
      </c>
      <c r="S8" s="147">
        <f t="shared" si="0"/>
        <v>474079</v>
      </c>
      <c r="T8" s="385" t="s">
        <v>46</v>
      </c>
      <c r="U8" s="259">
        <v>1</v>
      </c>
      <c r="V8" s="343"/>
    </row>
    <row r="9" spans="1:22" s="260" customFormat="1" ht="15" customHeight="1">
      <c r="A9" s="267"/>
      <c r="B9" s="270"/>
      <c r="C9" s="270"/>
      <c r="D9" s="140" t="s">
        <v>315</v>
      </c>
      <c r="E9" s="324" t="s">
        <v>316</v>
      </c>
      <c r="F9" s="145"/>
      <c r="G9" s="146">
        <v>8531</v>
      </c>
      <c r="H9" s="147">
        <v>6938</v>
      </c>
      <c r="I9" s="146">
        <v>13024</v>
      </c>
      <c r="J9" s="147">
        <v>12191</v>
      </c>
      <c r="K9" s="148">
        <v>13494</v>
      </c>
      <c r="L9" s="147">
        <v>10874</v>
      </c>
      <c r="M9" s="146">
        <v>10240</v>
      </c>
      <c r="N9" s="147">
        <v>17607</v>
      </c>
      <c r="O9" s="146">
        <v>19704</v>
      </c>
      <c r="P9" s="147">
        <v>41887</v>
      </c>
      <c r="Q9" s="146">
        <v>31324</v>
      </c>
      <c r="R9" s="147">
        <v>19231</v>
      </c>
      <c r="S9" s="147">
        <f t="shared" si="0"/>
        <v>205045</v>
      </c>
      <c r="T9" s="385" t="s">
        <v>47</v>
      </c>
      <c r="U9" s="259">
        <v>1</v>
      </c>
      <c r="V9" s="343"/>
    </row>
    <row r="10" spans="1:22" s="260" customFormat="1" ht="15" customHeight="1">
      <c r="A10" s="267"/>
      <c r="B10" s="270"/>
      <c r="C10" s="270"/>
      <c r="D10" s="140" t="s">
        <v>317</v>
      </c>
      <c r="E10" s="324" t="s">
        <v>318</v>
      </c>
      <c r="F10" s="145"/>
      <c r="G10" s="146">
        <v>4077</v>
      </c>
      <c r="H10" s="147">
        <v>3863</v>
      </c>
      <c r="I10" s="146">
        <v>8987</v>
      </c>
      <c r="J10" s="147">
        <v>8045</v>
      </c>
      <c r="K10" s="148">
        <v>12116</v>
      </c>
      <c r="L10" s="147">
        <v>7788</v>
      </c>
      <c r="M10" s="146">
        <v>6271</v>
      </c>
      <c r="N10" s="147">
        <v>10421</v>
      </c>
      <c r="O10" s="146">
        <v>11900</v>
      </c>
      <c r="P10" s="147">
        <v>21634</v>
      </c>
      <c r="Q10" s="146">
        <v>29824</v>
      </c>
      <c r="R10" s="147">
        <v>17604</v>
      </c>
      <c r="S10" s="147">
        <f t="shared" si="0"/>
        <v>142530</v>
      </c>
      <c r="T10" s="385" t="s">
        <v>47</v>
      </c>
      <c r="U10" s="259">
        <v>1</v>
      </c>
      <c r="V10" s="343"/>
    </row>
    <row r="11" spans="1:22" s="260" customFormat="1" ht="15" customHeight="1">
      <c r="A11" s="267"/>
      <c r="B11" s="270"/>
      <c r="C11" s="270"/>
      <c r="D11" s="140" t="s">
        <v>319</v>
      </c>
      <c r="E11" s="324" t="s">
        <v>320</v>
      </c>
      <c r="F11" s="145"/>
      <c r="G11" s="146">
        <v>2758</v>
      </c>
      <c r="H11" s="147">
        <v>3113</v>
      </c>
      <c r="I11" s="146">
        <v>6344</v>
      </c>
      <c r="J11" s="147">
        <v>6443</v>
      </c>
      <c r="K11" s="148">
        <v>8275</v>
      </c>
      <c r="L11" s="147">
        <v>4403</v>
      </c>
      <c r="M11" s="146">
        <v>3787</v>
      </c>
      <c r="N11" s="147">
        <v>6751</v>
      </c>
      <c r="O11" s="146">
        <v>5257</v>
      </c>
      <c r="P11" s="147">
        <v>6965</v>
      </c>
      <c r="Q11" s="146">
        <v>7636</v>
      </c>
      <c r="R11" s="147">
        <v>4418</v>
      </c>
      <c r="S11" s="147">
        <f t="shared" si="0"/>
        <v>66150</v>
      </c>
      <c r="T11" s="385" t="s">
        <v>47</v>
      </c>
      <c r="U11" s="259">
        <v>1</v>
      </c>
      <c r="V11" s="343"/>
    </row>
    <row r="12" spans="1:22" s="260" customFormat="1" ht="15" customHeight="1">
      <c r="A12" s="267"/>
      <c r="B12" s="270"/>
      <c r="C12" s="270"/>
      <c r="D12" s="140" t="s">
        <v>321</v>
      </c>
      <c r="E12" s="324" t="s">
        <v>322</v>
      </c>
      <c r="F12" s="145"/>
      <c r="G12" s="146">
        <v>521</v>
      </c>
      <c r="H12" s="147">
        <v>464</v>
      </c>
      <c r="I12" s="146">
        <v>1118</v>
      </c>
      <c r="J12" s="147">
        <v>1128</v>
      </c>
      <c r="K12" s="148">
        <v>3165</v>
      </c>
      <c r="L12" s="147">
        <v>1073</v>
      </c>
      <c r="M12" s="146">
        <v>1120</v>
      </c>
      <c r="N12" s="147">
        <v>1151</v>
      </c>
      <c r="O12" s="146">
        <v>895</v>
      </c>
      <c r="P12" s="147">
        <v>1423</v>
      </c>
      <c r="Q12" s="146">
        <v>1741</v>
      </c>
      <c r="R12" s="147">
        <v>577</v>
      </c>
      <c r="S12" s="147">
        <f t="shared" si="0"/>
        <v>14376</v>
      </c>
      <c r="T12" s="385" t="s">
        <v>47</v>
      </c>
      <c r="U12" s="259">
        <v>1</v>
      </c>
      <c r="V12" s="343"/>
    </row>
    <row r="13" spans="1:22" s="260" customFormat="1" ht="15" customHeight="1">
      <c r="A13" s="267"/>
      <c r="B13" s="270"/>
      <c r="C13" s="270"/>
      <c r="D13" s="140" t="s">
        <v>323</v>
      </c>
      <c r="E13" s="324" t="s">
        <v>324</v>
      </c>
      <c r="F13" s="145"/>
      <c r="G13" s="146">
        <v>479</v>
      </c>
      <c r="H13" s="147">
        <v>334</v>
      </c>
      <c r="I13" s="146">
        <v>600</v>
      </c>
      <c r="J13" s="147">
        <v>730</v>
      </c>
      <c r="K13" s="148">
        <v>708</v>
      </c>
      <c r="L13" s="147">
        <v>791</v>
      </c>
      <c r="M13" s="146">
        <v>531</v>
      </c>
      <c r="N13" s="147">
        <v>504</v>
      </c>
      <c r="O13" s="146">
        <v>409</v>
      </c>
      <c r="P13" s="147">
        <v>569</v>
      </c>
      <c r="Q13" s="146">
        <v>1040</v>
      </c>
      <c r="R13" s="147">
        <v>445</v>
      </c>
      <c r="S13" s="147">
        <f t="shared" si="0"/>
        <v>7140</v>
      </c>
      <c r="T13" s="385" t="s">
        <v>47</v>
      </c>
      <c r="U13" s="259">
        <v>1</v>
      </c>
      <c r="V13" s="343"/>
    </row>
    <row r="14" spans="1:22" s="260" customFormat="1" ht="15" customHeight="1">
      <c r="A14" s="267"/>
      <c r="B14" s="270"/>
      <c r="C14" s="270"/>
      <c r="D14" s="140" t="s">
        <v>325</v>
      </c>
      <c r="E14" s="324" t="s">
        <v>326</v>
      </c>
      <c r="F14" s="145"/>
      <c r="G14" s="146">
        <v>6304</v>
      </c>
      <c r="H14" s="147">
        <v>5885</v>
      </c>
      <c r="I14" s="146">
        <v>9695</v>
      </c>
      <c r="J14" s="147">
        <v>7378</v>
      </c>
      <c r="K14" s="148">
        <v>10679</v>
      </c>
      <c r="L14" s="147">
        <v>7902</v>
      </c>
      <c r="M14" s="146">
        <v>11003</v>
      </c>
      <c r="N14" s="147">
        <v>8792</v>
      </c>
      <c r="O14" s="146">
        <v>7983</v>
      </c>
      <c r="P14" s="147">
        <v>17115</v>
      </c>
      <c r="Q14" s="146">
        <v>8575</v>
      </c>
      <c r="R14" s="147">
        <v>6731</v>
      </c>
      <c r="S14" s="147">
        <f t="shared" si="0"/>
        <v>108042</v>
      </c>
      <c r="T14" s="385" t="s">
        <v>47</v>
      </c>
      <c r="U14" s="259">
        <v>1</v>
      </c>
      <c r="V14" s="343"/>
    </row>
    <row r="15" spans="1:22" s="260" customFormat="1" ht="15" customHeight="1">
      <c r="A15" s="267"/>
      <c r="B15" s="270"/>
      <c r="C15" s="270"/>
      <c r="D15" s="140" t="s">
        <v>327</v>
      </c>
      <c r="E15" s="324" t="s">
        <v>328</v>
      </c>
      <c r="F15" s="145"/>
      <c r="G15" s="146">
        <v>17283</v>
      </c>
      <c r="H15" s="147">
        <v>16787</v>
      </c>
      <c r="I15" s="146">
        <v>26526</v>
      </c>
      <c r="J15" s="147">
        <v>25785</v>
      </c>
      <c r="K15" s="148">
        <v>27439</v>
      </c>
      <c r="L15" s="147">
        <v>21439</v>
      </c>
      <c r="M15" s="146">
        <v>23400</v>
      </c>
      <c r="N15" s="147">
        <v>29559</v>
      </c>
      <c r="O15" s="146">
        <v>24828</v>
      </c>
      <c r="P15" s="147">
        <v>29513</v>
      </c>
      <c r="Q15" s="146">
        <v>31788</v>
      </c>
      <c r="R15" s="147">
        <v>26265</v>
      </c>
      <c r="S15" s="147">
        <f t="shared" si="0"/>
        <v>300612</v>
      </c>
      <c r="T15" s="385" t="s">
        <v>48</v>
      </c>
      <c r="U15" s="259">
        <v>1</v>
      </c>
      <c r="V15" s="343"/>
    </row>
    <row r="16" spans="1:22" s="260" customFormat="1" ht="15" customHeight="1">
      <c r="A16" s="267"/>
      <c r="B16" s="270"/>
      <c r="C16" s="270"/>
      <c r="D16" s="140" t="s">
        <v>329</v>
      </c>
      <c r="E16" s="324" t="s">
        <v>330</v>
      </c>
      <c r="F16" s="145"/>
      <c r="G16" s="146">
        <v>6536</v>
      </c>
      <c r="H16" s="147">
        <v>6556</v>
      </c>
      <c r="I16" s="146">
        <v>10306</v>
      </c>
      <c r="J16" s="147">
        <v>10373</v>
      </c>
      <c r="K16" s="148">
        <v>12565</v>
      </c>
      <c r="L16" s="147">
        <v>9765</v>
      </c>
      <c r="M16" s="146">
        <v>10009</v>
      </c>
      <c r="N16" s="147">
        <v>11093</v>
      </c>
      <c r="O16" s="146">
        <v>11132</v>
      </c>
      <c r="P16" s="147">
        <v>16809</v>
      </c>
      <c r="Q16" s="146">
        <v>17724</v>
      </c>
      <c r="R16" s="147">
        <v>13943</v>
      </c>
      <c r="S16" s="147">
        <f t="shared" si="0"/>
        <v>136811</v>
      </c>
      <c r="T16" s="385" t="s">
        <v>49</v>
      </c>
      <c r="U16" s="259">
        <v>1</v>
      </c>
      <c r="V16" s="343"/>
    </row>
    <row r="17" spans="1:24" s="260" customFormat="1" ht="15" customHeight="1">
      <c r="A17" s="267"/>
      <c r="B17" s="270"/>
      <c r="C17" s="270"/>
      <c r="D17" s="140" t="s">
        <v>331</v>
      </c>
      <c r="E17" s="324" t="s">
        <v>332</v>
      </c>
      <c r="F17" s="145"/>
      <c r="G17" s="146">
        <v>8582</v>
      </c>
      <c r="H17" s="147">
        <v>6965</v>
      </c>
      <c r="I17" s="146">
        <v>15781</v>
      </c>
      <c r="J17" s="147">
        <v>18601</v>
      </c>
      <c r="K17" s="148">
        <v>20991</v>
      </c>
      <c r="L17" s="147">
        <v>14264</v>
      </c>
      <c r="M17" s="146">
        <v>11242</v>
      </c>
      <c r="N17" s="147">
        <v>18581</v>
      </c>
      <c r="O17" s="146">
        <v>13977</v>
      </c>
      <c r="P17" s="147">
        <v>23796</v>
      </c>
      <c r="Q17" s="146">
        <v>28340</v>
      </c>
      <c r="R17" s="147">
        <v>16065</v>
      </c>
      <c r="S17" s="147">
        <f t="shared" si="0"/>
        <v>197185</v>
      </c>
      <c r="T17" s="385" t="s">
        <v>50</v>
      </c>
      <c r="U17" s="259">
        <v>1</v>
      </c>
      <c r="V17" s="343"/>
    </row>
    <row r="18" spans="1:24" s="260" customFormat="1" ht="15" customHeight="1">
      <c r="A18" s="267"/>
      <c r="B18" s="270"/>
      <c r="C18" s="270"/>
      <c r="D18" s="140" t="s">
        <v>333</v>
      </c>
      <c r="E18" s="324" t="s">
        <v>334</v>
      </c>
      <c r="F18" s="145"/>
      <c r="G18" s="146">
        <v>4673</v>
      </c>
      <c r="H18" s="147">
        <v>3120</v>
      </c>
      <c r="I18" s="146">
        <v>6075</v>
      </c>
      <c r="J18" s="147">
        <v>5408</v>
      </c>
      <c r="K18" s="148">
        <v>7088</v>
      </c>
      <c r="L18" s="147">
        <v>6030</v>
      </c>
      <c r="M18" s="146">
        <v>4101</v>
      </c>
      <c r="N18" s="147">
        <v>6158</v>
      </c>
      <c r="O18" s="146">
        <v>5252</v>
      </c>
      <c r="P18" s="147">
        <v>8743</v>
      </c>
      <c r="Q18" s="146">
        <v>10521</v>
      </c>
      <c r="R18" s="147">
        <v>5393</v>
      </c>
      <c r="S18" s="147">
        <f t="shared" si="0"/>
        <v>72562</v>
      </c>
      <c r="T18" s="385" t="s">
        <v>51</v>
      </c>
      <c r="U18" s="259">
        <v>1</v>
      </c>
      <c r="V18" s="343"/>
    </row>
    <row r="19" spans="1:24" s="260" customFormat="1" ht="15" customHeight="1">
      <c r="A19" s="267"/>
      <c r="B19" s="270"/>
      <c r="C19" s="270"/>
      <c r="D19" s="140" t="s">
        <v>335</v>
      </c>
      <c r="E19" s="324" t="s">
        <v>336</v>
      </c>
      <c r="F19" s="145"/>
      <c r="G19" s="146">
        <v>122</v>
      </c>
      <c r="H19" s="147">
        <v>125</v>
      </c>
      <c r="I19" s="146">
        <v>1701</v>
      </c>
      <c r="J19" s="147">
        <v>563</v>
      </c>
      <c r="K19" s="148">
        <v>1850</v>
      </c>
      <c r="L19" s="147">
        <v>556</v>
      </c>
      <c r="M19" s="146">
        <v>1021</v>
      </c>
      <c r="N19" s="147">
        <v>1790</v>
      </c>
      <c r="O19" s="146">
        <v>921</v>
      </c>
      <c r="P19" s="147">
        <v>1170</v>
      </c>
      <c r="Q19" s="146">
        <v>687</v>
      </c>
      <c r="R19" s="147">
        <v>235</v>
      </c>
      <c r="S19" s="147">
        <f t="shared" si="0"/>
        <v>10741</v>
      </c>
      <c r="T19" s="385" t="s">
        <v>52</v>
      </c>
      <c r="U19" s="259">
        <v>1</v>
      </c>
      <c r="V19" s="343"/>
    </row>
    <row r="20" spans="1:24" s="260" customFormat="1" ht="15" customHeight="1">
      <c r="A20" s="267"/>
      <c r="B20" s="270"/>
      <c r="C20" s="270"/>
      <c r="D20" s="140" t="s">
        <v>337</v>
      </c>
      <c r="E20" s="324" t="s">
        <v>338</v>
      </c>
      <c r="F20" s="145"/>
      <c r="G20" s="146">
        <v>22619</v>
      </c>
      <c r="H20" s="147">
        <v>18188</v>
      </c>
      <c r="I20" s="146">
        <v>24316</v>
      </c>
      <c r="J20" s="147">
        <v>21126</v>
      </c>
      <c r="K20" s="148">
        <v>28449</v>
      </c>
      <c r="L20" s="147">
        <v>22437</v>
      </c>
      <c r="M20" s="146">
        <v>19280</v>
      </c>
      <c r="N20" s="147">
        <v>42274</v>
      </c>
      <c r="O20" s="146">
        <v>22400</v>
      </c>
      <c r="P20" s="147">
        <v>36902</v>
      </c>
      <c r="Q20" s="146">
        <v>31300</v>
      </c>
      <c r="R20" s="147">
        <v>20431</v>
      </c>
      <c r="S20" s="147">
        <f t="shared" si="0"/>
        <v>309722</v>
      </c>
      <c r="T20" s="385" t="s">
        <v>53</v>
      </c>
      <c r="U20" s="259">
        <v>1</v>
      </c>
      <c r="V20" s="343"/>
    </row>
    <row r="21" spans="1:24" s="260" customFormat="1" ht="15" customHeight="1">
      <c r="A21" s="267"/>
      <c r="B21" s="270"/>
      <c r="C21" s="270"/>
      <c r="D21" s="140" t="s">
        <v>339</v>
      </c>
      <c r="E21" s="324" t="s">
        <v>340</v>
      </c>
      <c r="F21" s="145"/>
      <c r="G21" s="146">
        <v>19835</v>
      </c>
      <c r="H21" s="147">
        <v>19575</v>
      </c>
      <c r="I21" s="146">
        <v>31926</v>
      </c>
      <c r="J21" s="147">
        <v>25512</v>
      </c>
      <c r="K21" s="148">
        <v>30470</v>
      </c>
      <c r="L21" s="147">
        <v>25047</v>
      </c>
      <c r="M21" s="146">
        <v>21886</v>
      </c>
      <c r="N21" s="147">
        <v>29780</v>
      </c>
      <c r="O21" s="146">
        <v>29813</v>
      </c>
      <c r="P21" s="147">
        <v>39156</v>
      </c>
      <c r="Q21" s="146">
        <v>28672</v>
      </c>
      <c r="R21" s="147">
        <v>24365</v>
      </c>
      <c r="S21" s="147">
        <f t="shared" si="0"/>
        <v>326037</v>
      </c>
      <c r="T21" s="385" t="s">
        <v>54</v>
      </c>
      <c r="U21" s="259">
        <v>1</v>
      </c>
      <c r="V21" s="343"/>
    </row>
    <row r="22" spans="1:24" s="260" customFormat="1" ht="15" customHeight="1">
      <c r="A22" s="267"/>
      <c r="B22" s="270"/>
      <c r="C22" s="270"/>
      <c r="D22" s="140" t="s">
        <v>341</v>
      </c>
      <c r="E22" s="324" t="s">
        <v>342</v>
      </c>
      <c r="F22" s="145"/>
      <c r="G22" s="146">
        <v>10612</v>
      </c>
      <c r="H22" s="147">
        <v>6819</v>
      </c>
      <c r="I22" s="146">
        <v>16239</v>
      </c>
      <c r="J22" s="147">
        <v>14429</v>
      </c>
      <c r="K22" s="148">
        <v>23005</v>
      </c>
      <c r="L22" s="147">
        <v>11131</v>
      </c>
      <c r="M22" s="146">
        <v>11793</v>
      </c>
      <c r="N22" s="147">
        <v>28490</v>
      </c>
      <c r="O22" s="146">
        <v>13316</v>
      </c>
      <c r="P22" s="147">
        <v>16266</v>
      </c>
      <c r="Q22" s="146">
        <v>15292</v>
      </c>
      <c r="R22" s="147">
        <v>18105</v>
      </c>
      <c r="S22" s="147">
        <f t="shared" si="0"/>
        <v>185497</v>
      </c>
      <c r="T22" s="385" t="s">
        <v>56</v>
      </c>
      <c r="U22" s="259">
        <v>1</v>
      </c>
      <c r="V22" s="343"/>
    </row>
    <row r="23" spans="1:24" s="260" customFormat="1" ht="15" customHeight="1">
      <c r="A23" s="267"/>
      <c r="B23" s="270"/>
      <c r="C23" s="270"/>
      <c r="D23" s="140" t="s">
        <v>343</v>
      </c>
      <c r="E23" s="324" t="s">
        <v>344</v>
      </c>
      <c r="F23" s="145"/>
      <c r="G23" s="146">
        <v>484</v>
      </c>
      <c r="H23" s="147">
        <v>504</v>
      </c>
      <c r="I23" s="146">
        <v>833</v>
      </c>
      <c r="J23" s="147">
        <v>767</v>
      </c>
      <c r="K23" s="148">
        <v>1097</v>
      </c>
      <c r="L23" s="147">
        <v>638</v>
      </c>
      <c r="M23" s="146">
        <v>544</v>
      </c>
      <c r="N23" s="147">
        <v>527</v>
      </c>
      <c r="O23" s="146">
        <v>679</v>
      </c>
      <c r="P23" s="147">
        <v>1176</v>
      </c>
      <c r="Q23" s="146">
        <v>1090</v>
      </c>
      <c r="R23" s="147">
        <v>766</v>
      </c>
      <c r="S23" s="147">
        <f t="shared" si="0"/>
        <v>9105</v>
      </c>
      <c r="T23" s="385" t="s">
        <v>73</v>
      </c>
      <c r="U23" s="259">
        <v>1</v>
      </c>
      <c r="V23" s="343"/>
    </row>
    <row r="24" spans="1:24" s="260" customFormat="1" ht="15" customHeight="1">
      <c r="A24" s="267"/>
      <c r="B24" s="270"/>
      <c r="C24" s="270"/>
      <c r="D24" s="140" t="s">
        <v>345</v>
      </c>
      <c r="E24" s="324" t="s">
        <v>346</v>
      </c>
      <c r="F24" s="145"/>
      <c r="G24" s="146">
        <v>11</v>
      </c>
      <c r="H24" s="147">
        <v>5</v>
      </c>
      <c r="I24" s="146">
        <v>93</v>
      </c>
      <c r="J24" s="147">
        <v>129</v>
      </c>
      <c r="K24" s="148">
        <v>118</v>
      </c>
      <c r="L24" s="147">
        <v>87</v>
      </c>
      <c r="M24" s="146">
        <v>74</v>
      </c>
      <c r="N24" s="147">
        <v>118</v>
      </c>
      <c r="O24" s="146">
        <v>137</v>
      </c>
      <c r="P24" s="147">
        <v>146</v>
      </c>
      <c r="Q24" s="146">
        <v>236</v>
      </c>
      <c r="R24" s="147">
        <v>131</v>
      </c>
      <c r="S24" s="147">
        <f t="shared" si="0"/>
        <v>1285</v>
      </c>
      <c r="T24" s="385" t="s">
        <v>57</v>
      </c>
      <c r="U24" s="259">
        <v>1</v>
      </c>
      <c r="V24" s="343"/>
    </row>
    <row r="25" spans="1:24" ht="15" customHeight="1">
      <c r="A25" s="252"/>
      <c r="B25" s="270"/>
      <c r="C25" s="270"/>
      <c r="D25" s="140" t="s">
        <v>347</v>
      </c>
      <c r="E25" s="324" t="s">
        <v>348</v>
      </c>
      <c r="F25" s="145"/>
      <c r="G25" s="146">
        <v>214</v>
      </c>
      <c r="H25" s="147">
        <v>176</v>
      </c>
      <c r="I25" s="146">
        <v>443</v>
      </c>
      <c r="J25" s="147">
        <v>442</v>
      </c>
      <c r="K25" s="148">
        <v>764</v>
      </c>
      <c r="L25" s="147">
        <v>6924</v>
      </c>
      <c r="M25" s="146">
        <v>755</v>
      </c>
      <c r="N25" s="147">
        <v>623</v>
      </c>
      <c r="O25" s="146">
        <v>804</v>
      </c>
      <c r="P25" s="147">
        <v>2187</v>
      </c>
      <c r="Q25" s="146">
        <v>4784</v>
      </c>
      <c r="R25" s="147">
        <v>7146</v>
      </c>
      <c r="S25" s="147">
        <f t="shared" si="0"/>
        <v>25262</v>
      </c>
      <c r="T25" s="385" t="s">
        <v>57</v>
      </c>
      <c r="U25" s="251">
        <v>1</v>
      </c>
      <c r="V25" s="343"/>
      <c r="W25" s="260"/>
      <c r="X25" s="260"/>
    </row>
    <row r="26" spans="1:24" ht="15" customHeight="1">
      <c r="A26" s="252"/>
      <c r="B26" s="270"/>
      <c r="C26" s="270"/>
      <c r="D26" s="140" t="s">
        <v>349</v>
      </c>
      <c r="E26" s="324" t="s">
        <v>350</v>
      </c>
      <c r="F26" s="145"/>
      <c r="G26" s="146">
        <v>196</v>
      </c>
      <c r="H26" s="147">
        <v>209</v>
      </c>
      <c r="I26" s="146">
        <v>119</v>
      </c>
      <c r="J26" s="147">
        <v>478</v>
      </c>
      <c r="K26" s="148">
        <v>425</v>
      </c>
      <c r="L26" s="147">
        <v>338</v>
      </c>
      <c r="M26" s="146">
        <v>265</v>
      </c>
      <c r="N26" s="147">
        <v>391</v>
      </c>
      <c r="O26" s="146">
        <v>389</v>
      </c>
      <c r="P26" s="147">
        <v>431</v>
      </c>
      <c r="Q26" s="146">
        <v>1094</v>
      </c>
      <c r="R26" s="147">
        <v>276</v>
      </c>
      <c r="S26" s="147">
        <f t="shared" si="0"/>
        <v>4611</v>
      </c>
      <c r="T26" s="385" t="s">
        <v>53</v>
      </c>
      <c r="U26" s="251">
        <v>1</v>
      </c>
      <c r="V26" s="343"/>
      <c r="W26" s="260"/>
      <c r="X26" s="260"/>
    </row>
    <row r="27" spans="1:24" ht="15" customHeight="1">
      <c r="A27" s="252"/>
      <c r="B27" s="270"/>
      <c r="C27" s="270"/>
      <c r="D27" s="140" t="s">
        <v>351</v>
      </c>
      <c r="E27" s="324" t="s">
        <v>352</v>
      </c>
      <c r="F27" s="145"/>
      <c r="G27" s="146">
        <v>4856</v>
      </c>
      <c r="H27" s="147">
        <v>4630</v>
      </c>
      <c r="I27" s="146">
        <v>0</v>
      </c>
      <c r="J27" s="147">
        <v>19432</v>
      </c>
      <c r="K27" s="148">
        <v>25626</v>
      </c>
      <c r="L27" s="147">
        <v>18062</v>
      </c>
      <c r="M27" s="146">
        <v>17103</v>
      </c>
      <c r="N27" s="147">
        <v>23424</v>
      </c>
      <c r="O27" s="146">
        <v>19212</v>
      </c>
      <c r="P27" s="147">
        <v>24826</v>
      </c>
      <c r="Q27" s="146">
        <v>29039</v>
      </c>
      <c r="R27" s="147">
        <v>23469</v>
      </c>
      <c r="S27" s="147">
        <f t="shared" si="0"/>
        <v>209679</v>
      </c>
      <c r="T27" s="385" t="s">
        <v>54</v>
      </c>
      <c r="U27" s="251">
        <v>1</v>
      </c>
      <c r="V27" s="343"/>
      <c r="W27" s="260"/>
      <c r="X27" s="260"/>
    </row>
    <row r="28" spans="1:24" ht="15" customHeight="1">
      <c r="A28" s="252"/>
      <c r="B28" s="270"/>
      <c r="C28" s="270"/>
      <c r="D28" s="140" t="s">
        <v>353</v>
      </c>
      <c r="E28" s="324" t="s">
        <v>354</v>
      </c>
      <c r="F28" s="145"/>
      <c r="G28" s="146">
        <v>4649</v>
      </c>
      <c r="H28" s="147">
        <v>3865</v>
      </c>
      <c r="I28" s="146">
        <v>4574</v>
      </c>
      <c r="J28" s="147">
        <v>4352</v>
      </c>
      <c r="K28" s="148">
        <v>4457</v>
      </c>
      <c r="L28" s="147">
        <v>4394</v>
      </c>
      <c r="M28" s="146">
        <v>4371</v>
      </c>
      <c r="N28" s="147">
        <v>5261</v>
      </c>
      <c r="O28" s="146">
        <v>4162</v>
      </c>
      <c r="P28" s="147">
        <v>3787</v>
      </c>
      <c r="Q28" s="146">
        <v>3742</v>
      </c>
      <c r="R28" s="147">
        <v>4378</v>
      </c>
      <c r="S28" s="147">
        <f t="shared" si="0"/>
        <v>51992</v>
      </c>
      <c r="T28" s="385" t="s">
        <v>58</v>
      </c>
      <c r="U28" s="251">
        <v>1</v>
      </c>
      <c r="V28" s="343"/>
      <c r="W28" s="260"/>
      <c r="X28" s="260"/>
    </row>
    <row r="29" spans="1:24" ht="15" customHeight="1">
      <c r="A29" s="252"/>
      <c r="B29" s="270"/>
      <c r="C29" s="270"/>
      <c r="D29" s="140" t="s">
        <v>355</v>
      </c>
      <c r="E29" s="324" t="s">
        <v>356</v>
      </c>
      <c r="F29" s="145"/>
      <c r="G29" s="146">
        <v>0</v>
      </c>
      <c r="H29" s="147">
        <v>0</v>
      </c>
      <c r="I29" s="146">
        <v>0</v>
      </c>
      <c r="J29" s="147">
        <v>102</v>
      </c>
      <c r="K29" s="148">
        <v>78</v>
      </c>
      <c r="L29" s="147">
        <v>106</v>
      </c>
      <c r="M29" s="146">
        <v>148</v>
      </c>
      <c r="N29" s="147">
        <v>290</v>
      </c>
      <c r="O29" s="146">
        <v>63</v>
      </c>
      <c r="P29" s="147">
        <v>213</v>
      </c>
      <c r="Q29" s="146">
        <v>88</v>
      </c>
      <c r="R29" s="147">
        <v>0</v>
      </c>
      <c r="S29" s="147">
        <f t="shared" si="0"/>
        <v>1088</v>
      </c>
      <c r="T29" s="385" t="s">
        <v>59</v>
      </c>
      <c r="U29" s="251">
        <v>1</v>
      </c>
      <c r="V29" s="343"/>
      <c r="W29" s="260"/>
      <c r="X29" s="260"/>
    </row>
    <row r="30" spans="1:24" ht="15" customHeight="1">
      <c r="A30" s="252"/>
      <c r="B30" s="270"/>
      <c r="C30" s="270"/>
      <c r="D30" s="140" t="s">
        <v>357</v>
      </c>
      <c r="E30" s="324" t="s">
        <v>358</v>
      </c>
      <c r="F30" s="145"/>
      <c r="G30" s="146">
        <v>89</v>
      </c>
      <c r="H30" s="147">
        <v>120</v>
      </c>
      <c r="I30" s="146">
        <v>210</v>
      </c>
      <c r="J30" s="147">
        <v>187</v>
      </c>
      <c r="K30" s="148">
        <v>255</v>
      </c>
      <c r="L30" s="147">
        <v>236</v>
      </c>
      <c r="M30" s="146">
        <v>170</v>
      </c>
      <c r="N30" s="147">
        <v>245</v>
      </c>
      <c r="O30" s="146">
        <v>135</v>
      </c>
      <c r="P30" s="147">
        <v>285</v>
      </c>
      <c r="Q30" s="146">
        <v>245</v>
      </c>
      <c r="R30" s="147">
        <v>175</v>
      </c>
      <c r="S30" s="147">
        <f t="shared" si="0"/>
        <v>2352</v>
      </c>
      <c r="T30" s="385" t="s">
        <v>60</v>
      </c>
      <c r="U30" s="251">
        <v>1</v>
      </c>
      <c r="V30" s="343"/>
      <c r="W30" s="260"/>
      <c r="X30" s="260"/>
    </row>
    <row r="31" spans="1:24" ht="15" customHeight="1">
      <c r="A31" s="252"/>
      <c r="B31" s="270"/>
      <c r="C31" s="270"/>
      <c r="D31" s="140" t="s">
        <v>359</v>
      </c>
      <c r="E31" s="324" t="s">
        <v>360</v>
      </c>
      <c r="F31" s="145"/>
      <c r="G31" s="146">
        <v>50466</v>
      </c>
      <c r="H31" s="147">
        <v>9029</v>
      </c>
      <c r="I31" s="146">
        <v>15340</v>
      </c>
      <c r="J31" s="147">
        <v>13464</v>
      </c>
      <c r="K31" s="148">
        <v>16577</v>
      </c>
      <c r="L31" s="147">
        <v>12770</v>
      </c>
      <c r="M31" s="146">
        <v>12255</v>
      </c>
      <c r="N31" s="147">
        <v>16415</v>
      </c>
      <c r="O31" s="146">
        <v>14822</v>
      </c>
      <c r="P31" s="147">
        <v>25419</v>
      </c>
      <c r="Q31" s="146">
        <v>32906</v>
      </c>
      <c r="R31" s="147">
        <v>23855</v>
      </c>
      <c r="S31" s="147">
        <f t="shared" si="0"/>
        <v>243318</v>
      </c>
      <c r="T31" s="385" t="s">
        <v>57</v>
      </c>
      <c r="U31" s="251">
        <v>1</v>
      </c>
      <c r="V31" s="343"/>
      <c r="W31" s="260"/>
      <c r="X31" s="260"/>
    </row>
    <row r="32" spans="1:24" ht="15" customHeight="1">
      <c r="A32" s="252"/>
      <c r="B32" s="270"/>
      <c r="C32" s="270"/>
      <c r="D32" s="140" t="s">
        <v>361</v>
      </c>
      <c r="E32" s="324" t="s">
        <v>362</v>
      </c>
      <c r="F32" s="145"/>
      <c r="G32" s="146">
        <v>0</v>
      </c>
      <c r="H32" s="147">
        <v>0</v>
      </c>
      <c r="I32" s="146">
        <v>0</v>
      </c>
      <c r="J32" s="147">
        <v>9282</v>
      </c>
      <c r="K32" s="148">
        <v>11390</v>
      </c>
      <c r="L32" s="147">
        <v>8438</v>
      </c>
      <c r="M32" s="146">
        <v>6328</v>
      </c>
      <c r="N32" s="147">
        <v>6328</v>
      </c>
      <c r="O32" s="146">
        <v>7172</v>
      </c>
      <c r="P32" s="147">
        <v>7172</v>
      </c>
      <c r="Q32" s="146">
        <v>5062</v>
      </c>
      <c r="R32" s="147">
        <v>844</v>
      </c>
      <c r="S32" s="147">
        <f t="shared" si="0"/>
        <v>62016</v>
      </c>
      <c r="T32" s="385" t="s">
        <v>61</v>
      </c>
      <c r="U32" s="251">
        <v>1</v>
      </c>
      <c r="V32" s="343"/>
      <c r="W32" s="260"/>
      <c r="X32" s="260"/>
    </row>
    <row r="33" spans="1:24" ht="15" customHeight="1">
      <c r="A33" s="252"/>
      <c r="B33" s="270"/>
      <c r="C33" s="270"/>
      <c r="D33" s="140" t="s">
        <v>363</v>
      </c>
      <c r="E33" s="324" t="s">
        <v>364</v>
      </c>
      <c r="F33" s="145"/>
      <c r="G33" s="146">
        <v>0</v>
      </c>
      <c r="H33" s="147">
        <v>0</v>
      </c>
      <c r="I33" s="146">
        <v>0</v>
      </c>
      <c r="J33" s="147">
        <v>2200</v>
      </c>
      <c r="K33" s="148">
        <v>2700</v>
      </c>
      <c r="L33" s="147">
        <v>2000</v>
      </c>
      <c r="M33" s="146">
        <v>1500</v>
      </c>
      <c r="N33" s="147">
        <v>1500</v>
      </c>
      <c r="O33" s="146">
        <v>1700</v>
      </c>
      <c r="P33" s="147">
        <v>1700</v>
      </c>
      <c r="Q33" s="146">
        <v>1200</v>
      </c>
      <c r="R33" s="147">
        <v>200</v>
      </c>
      <c r="S33" s="147">
        <f t="shared" si="0"/>
        <v>14700</v>
      </c>
      <c r="T33" s="385" t="s">
        <v>61</v>
      </c>
      <c r="U33" s="251">
        <v>1</v>
      </c>
      <c r="V33" s="343"/>
      <c r="W33" s="260"/>
      <c r="X33" s="260"/>
    </row>
    <row r="34" spans="1:24" ht="15" customHeight="1">
      <c r="A34" s="252"/>
      <c r="B34" s="270"/>
      <c r="C34" s="270"/>
      <c r="D34" s="140" t="s">
        <v>365</v>
      </c>
      <c r="E34" s="324" t="s">
        <v>366</v>
      </c>
      <c r="F34" s="145"/>
      <c r="G34" s="146">
        <v>0</v>
      </c>
      <c r="H34" s="147">
        <v>0</v>
      </c>
      <c r="I34" s="146">
        <v>0</v>
      </c>
      <c r="J34" s="147">
        <v>1650</v>
      </c>
      <c r="K34" s="148">
        <v>2025</v>
      </c>
      <c r="L34" s="147">
        <v>1500</v>
      </c>
      <c r="M34" s="146">
        <v>1125</v>
      </c>
      <c r="N34" s="147">
        <v>1125</v>
      </c>
      <c r="O34" s="146">
        <v>1275</v>
      </c>
      <c r="P34" s="147">
        <v>1275</v>
      </c>
      <c r="Q34" s="146">
        <v>900</v>
      </c>
      <c r="R34" s="147">
        <v>150</v>
      </c>
      <c r="S34" s="147">
        <f t="shared" si="0"/>
        <v>11025</v>
      </c>
      <c r="T34" s="385" t="s">
        <v>61</v>
      </c>
      <c r="U34" s="251">
        <v>1</v>
      </c>
      <c r="V34" s="343"/>
      <c r="W34" s="260"/>
      <c r="X34" s="260"/>
    </row>
    <row r="35" spans="1:24" ht="15" customHeight="1">
      <c r="A35" s="252"/>
      <c r="B35" s="270"/>
      <c r="C35" s="270"/>
      <c r="D35" s="140" t="s">
        <v>367</v>
      </c>
      <c r="E35" s="324" t="s">
        <v>368</v>
      </c>
      <c r="F35" s="145"/>
      <c r="G35" s="146">
        <v>166625</v>
      </c>
      <c r="H35" s="147">
        <v>24184</v>
      </c>
      <c r="I35" s="146">
        <v>35987</v>
      </c>
      <c r="J35" s="147">
        <v>31973</v>
      </c>
      <c r="K35" s="148">
        <v>40100</v>
      </c>
      <c r="L35" s="147">
        <v>29663</v>
      </c>
      <c r="M35" s="146">
        <v>136550</v>
      </c>
      <c r="N35" s="147">
        <v>57869</v>
      </c>
      <c r="O35" s="146">
        <v>28495</v>
      </c>
      <c r="P35" s="147">
        <v>54039</v>
      </c>
      <c r="Q35" s="146">
        <v>71303</v>
      </c>
      <c r="R35" s="147">
        <v>49494</v>
      </c>
      <c r="S35" s="147">
        <f t="shared" si="0"/>
        <v>726282</v>
      </c>
      <c r="T35" s="385" t="s">
        <v>57</v>
      </c>
      <c r="U35" s="251">
        <v>1</v>
      </c>
      <c r="V35" s="343"/>
      <c r="W35" s="260"/>
      <c r="X35" s="260"/>
    </row>
    <row r="36" spans="1:24" ht="15" customHeight="1">
      <c r="A36" s="252"/>
      <c r="B36" s="253"/>
      <c r="C36" s="253"/>
      <c r="D36" s="140" t="s">
        <v>369</v>
      </c>
      <c r="E36" s="324" t="s">
        <v>370</v>
      </c>
      <c r="F36" s="145"/>
      <c r="G36" s="146">
        <v>84000</v>
      </c>
      <c r="H36" s="147">
        <v>2700</v>
      </c>
      <c r="I36" s="146">
        <v>2200</v>
      </c>
      <c r="J36" s="147">
        <v>3300</v>
      </c>
      <c r="K36" s="148">
        <v>5000</v>
      </c>
      <c r="L36" s="147">
        <v>4700</v>
      </c>
      <c r="M36" s="146">
        <v>4000</v>
      </c>
      <c r="N36" s="147">
        <v>5500</v>
      </c>
      <c r="O36" s="146">
        <v>7000</v>
      </c>
      <c r="P36" s="147">
        <v>8600</v>
      </c>
      <c r="Q36" s="146">
        <v>114400</v>
      </c>
      <c r="R36" s="147">
        <v>8400</v>
      </c>
      <c r="S36" s="147">
        <f t="shared" si="0"/>
        <v>249800</v>
      </c>
      <c r="T36" s="385" t="s">
        <v>57</v>
      </c>
      <c r="U36" s="251">
        <v>1</v>
      </c>
      <c r="V36" s="343"/>
      <c r="W36" s="260"/>
      <c r="X36" s="260"/>
    </row>
    <row r="37" spans="1:24" ht="15" customHeight="1">
      <c r="A37" s="252"/>
      <c r="B37" s="253"/>
      <c r="C37" s="253"/>
      <c r="D37" s="140" t="s">
        <v>371</v>
      </c>
      <c r="E37" s="324" t="s">
        <v>372</v>
      </c>
      <c r="F37" s="145"/>
      <c r="G37" s="146">
        <v>2577</v>
      </c>
      <c r="H37" s="147">
        <v>2167</v>
      </c>
      <c r="I37" s="146">
        <v>3921</v>
      </c>
      <c r="J37" s="147">
        <v>3596</v>
      </c>
      <c r="K37" s="148">
        <v>4904</v>
      </c>
      <c r="L37" s="147">
        <v>3463</v>
      </c>
      <c r="M37" s="146">
        <v>3826</v>
      </c>
      <c r="N37" s="147">
        <v>6109</v>
      </c>
      <c r="O37" s="146">
        <v>4025</v>
      </c>
      <c r="P37" s="147">
        <v>4280</v>
      </c>
      <c r="Q37" s="146">
        <v>3759</v>
      </c>
      <c r="R37" s="147">
        <v>3240</v>
      </c>
      <c r="S37" s="147">
        <f t="shared" si="0"/>
        <v>45867</v>
      </c>
      <c r="T37" s="385" t="s">
        <v>47</v>
      </c>
      <c r="U37" s="251">
        <v>1</v>
      </c>
      <c r="V37" s="343"/>
      <c r="W37" s="260"/>
      <c r="X37" s="260"/>
    </row>
    <row r="38" spans="1:24" ht="15" customHeight="1">
      <c r="A38" s="252"/>
      <c r="B38" s="253"/>
      <c r="C38" s="253"/>
      <c r="D38" s="140" t="s">
        <v>373</v>
      </c>
      <c r="E38" s="324" t="s">
        <v>374</v>
      </c>
      <c r="F38" s="145"/>
      <c r="G38" s="146">
        <v>400</v>
      </c>
      <c r="H38" s="147">
        <v>500</v>
      </c>
      <c r="I38" s="146">
        <v>1100</v>
      </c>
      <c r="J38" s="147">
        <v>1100</v>
      </c>
      <c r="K38" s="148">
        <v>3200</v>
      </c>
      <c r="L38" s="147">
        <v>3200</v>
      </c>
      <c r="M38" s="146">
        <v>3500</v>
      </c>
      <c r="N38" s="147">
        <v>3500</v>
      </c>
      <c r="O38" s="146">
        <v>4500</v>
      </c>
      <c r="P38" s="147">
        <v>4900</v>
      </c>
      <c r="Q38" s="146">
        <v>3700</v>
      </c>
      <c r="R38" s="147">
        <v>3200</v>
      </c>
      <c r="S38" s="147">
        <f t="shared" si="0"/>
        <v>32800</v>
      </c>
      <c r="T38" s="365" t="s">
        <v>65</v>
      </c>
      <c r="U38" s="251">
        <v>1</v>
      </c>
      <c r="V38" s="343"/>
      <c r="W38" s="260"/>
      <c r="X38" s="260"/>
    </row>
    <row r="39" spans="1:24" ht="15" customHeight="1">
      <c r="A39" s="252"/>
      <c r="B39" s="253"/>
      <c r="C39" s="253"/>
      <c r="D39" s="140" t="s">
        <v>375</v>
      </c>
      <c r="E39" s="325" t="s">
        <v>376</v>
      </c>
      <c r="F39" s="149"/>
      <c r="G39" s="150">
        <v>300</v>
      </c>
      <c r="H39" s="151">
        <v>300</v>
      </c>
      <c r="I39" s="150">
        <v>300</v>
      </c>
      <c r="J39" s="151">
        <v>600</v>
      </c>
      <c r="K39" s="152">
        <v>1000</v>
      </c>
      <c r="L39" s="151">
        <v>2800</v>
      </c>
      <c r="M39" s="150">
        <v>8500</v>
      </c>
      <c r="N39" s="151">
        <v>4300</v>
      </c>
      <c r="O39" s="150">
        <v>3300</v>
      </c>
      <c r="P39" s="151">
        <v>3500</v>
      </c>
      <c r="Q39" s="150">
        <v>2200</v>
      </c>
      <c r="R39" s="151">
        <v>1700</v>
      </c>
      <c r="S39" s="151">
        <f t="shared" si="0"/>
        <v>28800</v>
      </c>
      <c r="T39" s="386" t="s">
        <v>62</v>
      </c>
      <c r="U39" s="251">
        <v>1</v>
      </c>
      <c r="V39" s="343"/>
      <c r="W39" s="260"/>
      <c r="X39" s="260"/>
    </row>
    <row r="40" spans="1:24" ht="15" customHeight="1">
      <c r="A40" s="252"/>
      <c r="B40" s="253"/>
      <c r="C40" s="253"/>
      <c r="D40" s="140" t="s">
        <v>377</v>
      </c>
      <c r="E40" s="325" t="s">
        <v>378</v>
      </c>
      <c r="F40" s="149"/>
      <c r="G40" s="150">
        <v>13982</v>
      </c>
      <c r="H40" s="151">
        <v>12427</v>
      </c>
      <c r="I40" s="150">
        <v>13189</v>
      </c>
      <c r="J40" s="151">
        <v>11357</v>
      </c>
      <c r="K40" s="152">
        <v>11702</v>
      </c>
      <c r="L40" s="151">
        <v>10265</v>
      </c>
      <c r="M40" s="150">
        <v>10166</v>
      </c>
      <c r="N40" s="151">
        <v>12516</v>
      </c>
      <c r="O40" s="150">
        <v>10503</v>
      </c>
      <c r="P40" s="151">
        <v>10449</v>
      </c>
      <c r="Q40" s="150">
        <v>12595</v>
      </c>
      <c r="R40" s="151">
        <v>13526</v>
      </c>
      <c r="S40" s="151">
        <f t="shared" si="0"/>
        <v>142677</v>
      </c>
      <c r="T40" s="386" t="s">
        <v>48</v>
      </c>
      <c r="U40" s="251">
        <v>1</v>
      </c>
      <c r="V40" s="343"/>
      <c r="W40" s="260"/>
      <c r="X40" s="260"/>
    </row>
    <row r="41" spans="1:24" ht="15" customHeight="1">
      <c r="A41" s="252"/>
      <c r="B41" s="253"/>
      <c r="C41" s="253"/>
      <c r="D41" s="140" t="s">
        <v>379</v>
      </c>
      <c r="E41" s="325" t="s">
        <v>380</v>
      </c>
      <c r="F41" s="149"/>
      <c r="G41" s="150">
        <v>30</v>
      </c>
      <c r="H41" s="151">
        <v>20</v>
      </c>
      <c r="I41" s="150">
        <v>70</v>
      </c>
      <c r="J41" s="151">
        <v>100</v>
      </c>
      <c r="K41" s="152">
        <v>120</v>
      </c>
      <c r="L41" s="151">
        <v>130</v>
      </c>
      <c r="M41" s="150">
        <v>180</v>
      </c>
      <c r="N41" s="151">
        <v>250</v>
      </c>
      <c r="O41" s="150">
        <v>280</v>
      </c>
      <c r="P41" s="151">
        <v>300</v>
      </c>
      <c r="Q41" s="150">
        <v>270</v>
      </c>
      <c r="R41" s="151">
        <v>180</v>
      </c>
      <c r="S41" s="151">
        <f t="shared" si="0"/>
        <v>1930</v>
      </c>
      <c r="T41" s="386" t="s">
        <v>63</v>
      </c>
      <c r="U41" s="251">
        <v>1</v>
      </c>
      <c r="V41" s="343"/>
      <c r="W41" s="260"/>
      <c r="X41" s="260"/>
    </row>
    <row r="42" spans="1:24" ht="15" customHeight="1">
      <c r="A42" s="252"/>
      <c r="B42" s="253"/>
      <c r="C42" s="253"/>
      <c r="D42" s="140" t="s">
        <v>381</v>
      </c>
      <c r="E42" s="325" t="s">
        <v>382</v>
      </c>
      <c r="F42" s="149"/>
      <c r="G42" s="150">
        <v>0</v>
      </c>
      <c r="H42" s="151">
        <v>0</v>
      </c>
      <c r="I42" s="150">
        <v>90</v>
      </c>
      <c r="J42" s="151">
        <v>162</v>
      </c>
      <c r="K42" s="152">
        <v>536</v>
      </c>
      <c r="L42" s="151">
        <v>338</v>
      </c>
      <c r="M42" s="150">
        <v>944</v>
      </c>
      <c r="N42" s="151">
        <v>1166</v>
      </c>
      <c r="O42" s="150">
        <v>311</v>
      </c>
      <c r="P42" s="151">
        <v>356</v>
      </c>
      <c r="Q42" s="150">
        <v>150</v>
      </c>
      <c r="R42" s="151">
        <v>0</v>
      </c>
      <c r="S42" s="151">
        <f t="shared" si="0"/>
        <v>4053</v>
      </c>
      <c r="T42" s="386" t="s">
        <v>64</v>
      </c>
      <c r="U42" s="251">
        <v>1</v>
      </c>
      <c r="V42" s="343"/>
      <c r="W42" s="260"/>
      <c r="X42" s="260"/>
    </row>
    <row r="43" spans="1:24" ht="15" customHeight="1">
      <c r="A43" s="252"/>
      <c r="B43" s="253"/>
      <c r="C43" s="253"/>
      <c r="D43" s="140" t="s">
        <v>383</v>
      </c>
      <c r="E43" s="325" t="s">
        <v>384</v>
      </c>
      <c r="F43" s="149"/>
      <c r="G43" s="150">
        <v>0</v>
      </c>
      <c r="H43" s="151">
        <v>0</v>
      </c>
      <c r="I43" s="150">
        <v>0</v>
      </c>
      <c r="J43" s="151">
        <v>0</v>
      </c>
      <c r="K43" s="152">
        <v>0</v>
      </c>
      <c r="L43" s="151">
        <v>0</v>
      </c>
      <c r="M43" s="150">
        <v>3700</v>
      </c>
      <c r="N43" s="151">
        <v>3900</v>
      </c>
      <c r="O43" s="150">
        <v>0</v>
      </c>
      <c r="P43" s="151">
        <v>0</v>
      </c>
      <c r="Q43" s="150">
        <v>0</v>
      </c>
      <c r="R43" s="151">
        <v>0</v>
      </c>
      <c r="S43" s="151">
        <f t="shared" si="0"/>
        <v>7600</v>
      </c>
      <c r="T43" s="386" t="s">
        <v>62</v>
      </c>
      <c r="U43" s="251">
        <v>1</v>
      </c>
      <c r="V43" s="343"/>
      <c r="W43" s="260"/>
      <c r="X43" s="260"/>
    </row>
    <row r="44" spans="1:24" ht="15" customHeight="1">
      <c r="A44" s="252"/>
      <c r="B44" s="253"/>
      <c r="C44" s="253"/>
      <c r="D44" s="140" t="s">
        <v>385</v>
      </c>
      <c r="E44" s="325" t="s">
        <v>386</v>
      </c>
      <c r="F44" s="149"/>
      <c r="G44" s="150">
        <v>0</v>
      </c>
      <c r="H44" s="151">
        <v>0</v>
      </c>
      <c r="I44" s="150">
        <v>0</v>
      </c>
      <c r="J44" s="151">
        <v>0</v>
      </c>
      <c r="K44" s="152">
        <v>0</v>
      </c>
      <c r="L44" s="151">
        <v>0</v>
      </c>
      <c r="M44" s="150">
        <v>2700</v>
      </c>
      <c r="N44" s="151">
        <v>2800</v>
      </c>
      <c r="O44" s="150">
        <v>0</v>
      </c>
      <c r="P44" s="151">
        <v>0</v>
      </c>
      <c r="Q44" s="150">
        <v>0</v>
      </c>
      <c r="R44" s="151">
        <v>0</v>
      </c>
      <c r="S44" s="151">
        <f t="shared" si="0"/>
        <v>5500</v>
      </c>
      <c r="T44" s="386" t="s">
        <v>62</v>
      </c>
      <c r="U44" s="251">
        <v>1</v>
      </c>
      <c r="V44" s="343"/>
      <c r="W44" s="260"/>
      <c r="X44" s="260"/>
    </row>
    <row r="45" spans="1:24" ht="15" customHeight="1">
      <c r="A45" s="252"/>
      <c r="B45" s="253"/>
      <c r="C45" s="253"/>
      <c r="D45" s="140" t="s">
        <v>387</v>
      </c>
      <c r="E45" s="325" t="s">
        <v>388</v>
      </c>
      <c r="F45" s="149"/>
      <c r="G45" s="150">
        <v>0</v>
      </c>
      <c r="H45" s="151">
        <v>0</v>
      </c>
      <c r="I45" s="150">
        <v>0</v>
      </c>
      <c r="J45" s="151">
        <v>0</v>
      </c>
      <c r="K45" s="152">
        <v>0</v>
      </c>
      <c r="L45" s="151">
        <v>0</v>
      </c>
      <c r="M45" s="150">
        <v>8500</v>
      </c>
      <c r="N45" s="151">
        <v>8800</v>
      </c>
      <c r="O45" s="150">
        <v>0</v>
      </c>
      <c r="P45" s="151">
        <v>0</v>
      </c>
      <c r="Q45" s="150">
        <v>0</v>
      </c>
      <c r="R45" s="151">
        <v>0</v>
      </c>
      <c r="S45" s="151">
        <f t="shared" si="0"/>
        <v>17300</v>
      </c>
      <c r="T45" s="386" t="s">
        <v>62</v>
      </c>
      <c r="U45" s="251">
        <v>1</v>
      </c>
      <c r="V45" s="343"/>
      <c r="W45" s="260"/>
      <c r="X45" s="260"/>
    </row>
    <row r="46" spans="1:24" ht="15" customHeight="1">
      <c r="A46" s="252"/>
      <c r="B46" s="253"/>
      <c r="C46" s="253"/>
      <c r="D46" s="140" t="s">
        <v>389</v>
      </c>
      <c r="E46" s="349" t="s">
        <v>390</v>
      </c>
      <c r="F46" s="149"/>
      <c r="G46" s="150">
        <v>0</v>
      </c>
      <c r="H46" s="151">
        <v>0</v>
      </c>
      <c r="I46" s="150">
        <v>0</v>
      </c>
      <c r="J46" s="151">
        <v>0</v>
      </c>
      <c r="K46" s="152">
        <v>0</v>
      </c>
      <c r="L46" s="151">
        <v>0</v>
      </c>
      <c r="M46" s="150">
        <v>329</v>
      </c>
      <c r="N46" s="151">
        <v>470</v>
      </c>
      <c r="O46" s="150">
        <v>0</v>
      </c>
      <c r="P46" s="151">
        <v>0</v>
      </c>
      <c r="Q46" s="150">
        <v>0</v>
      </c>
      <c r="R46" s="151">
        <v>0</v>
      </c>
      <c r="S46" s="151">
        <f>SUM(G46:R46)</f>
        <v>799</v>
      </c>
      <c r="T46" s="387" t="s">
        <v>59</v>
      </c>
      <c r="U46" s="251">
        <v>1</v>
      </c>
      <c r="V46" s="343"/>
      <c r="W46" s="260"/>
      <c r="X46" s="260"/>
    </row>
    <row r="47" spans="1:24" ht="15" customHeight="1">
      <c r="A47" s="252"/>
      <c r="B47" s="253"/>
      <c r="C47" s="253"/>
      <c r="D47" s="140" t="s">
        <v>391</v>
      </c>
      <c r="E47" s="133" t="s">
        <v>392</v>
      </c>
      <c r="F47" s="149"/>
      <c r="G47" s="150">
        <v>0</v>
      </c>
      <c r="H47" s="151">
        <v>0</v>
      </c>
      <c r="I47" s="150">
        <v>0</v>
      </c>
      <c r="J47" s="151">
        <v>0</v>
      </c>
      <c r="K47" s="152">
        <v>0</v>
      </c>
      <c r="L47" s="151">
        <v>0</v>
      </c>
      <c r="M47" s="150">
        <v>420</v>
      </c>
      <c r="N47" s="151">
        <v>460</v>
      </c>
      <c r="O47" s="150">
        <v>0</v>
      </c>
      <c r="P47" s="151">
        <v>0</v>
      </c>
      <c r="Q47" s="150">
        <v>0</v>
      </c>
      <c r="R47" s="151">
        <v>0</v>
      </c>
      <c r="S47" s="151">
        <f t="shared" si="0"/>
        <v>880</v>
      </c>
      <c r="T47" s="365" t="s">
        <v>59</v>
      </c>
      <c r="U47" s="251">
        <v>1</v>
      </c>
      <c r="V47" s="343"/>
      <c r="W47" s="260"/>
    </row>
    <row r="48" spans="1:24" ht="15" customHeight="1">
      <c r="A48" s="271"/>
      <c r="B48" s="393"/>
      <c r="C48" s="393"/>
      <c r="D48" s="418" t="s">
        <v>393</v>
      </c>
      <c r="E48" s="435" t="s">
        <v>394</v>
      </c>
      <c r="F48" s="419"/>
      <c r="G48" s="420">
        <v>130</v>
      </c>
      <c r="H48" s="421">
        <v>130</v>
      </c>
      <c r="I48" s="420">
        <v>1200</v>
      </c>
      <c r="J48" s="421">
        <v>2000</v>
      </c>
      <c r="K48" s="422">
        <v>4500</v>
      </c>
      <c r="L48" s="421">
        <v>5500</v>
      </c>
      <c r="M48" s="420">
        <v>6000</v>
      </c>
      <c r="N48" s="421">
        <v>7300</v>
      </c>
      <c r="O48" s="420">
        <v>7700</v>
      </c>
      <c r="P48" s="421">
        <v>8000</v>
      </c>
      <c r="Q48" s="420">
        <v>7500</v>
      </c>
      <c r="R48" s="421">
        <v>6200</v>
      </c>
      <c r="S48" s="421">
        <f t="shared" si="0"/>
        <v>56160</v>
      </c>
      <c r="T48" s="436" t="s">
        <v>65</v>
      </c>
      <c r="U48" s="251">
        <v>1</v>
      </c>
      <c r="V48" s="343"/>
      <c r="W48" s="260"/>
      <c r="X48" s="260"/>
    </row>
    <row r="49" spans="1:24" ht="15" customHeight="1">
      <c r="A49" s="252"/>
      <c r="B49" s="253"/>
      <c r="C49" s="253"/>
      <c r="D49" s="140" t="s">
        <v>396</v>
      </c>
      <c r="E49" s="135" t="s">
        <v>397</v>
      </c>
      <c r="F49" s="145"/>
      <c r="G49" s="146">
        <v>63</v>
      </c>
      <c r="H49" s="147">
        <v>94</v>
      </c>
      <c r="I49" s="146">
        <v>45</v>
      </c>
      <c r="J49" s="147">
        <v>148</v>
      </c>
      <c r="K49" s="148">
        <v>97</v>
      </c>
      <c r="L49" s="147">
        <v>203</v>
      </c>
      <c r="M49" s="146">
        <v>29</v>
      </c>
      <c r="N49" s="147">
        <v>130</v>
      </c>
      <c r="O49" s="146">
        <v>53</v>
      </c>
      <c r="P49" s="147">
        <v>238</v>
      </c>
      <c r="Q49" s="146">
        <v>262</v>
      </c>
      <c r="R49" s="147">
        <v>183</v>
      </c>
      <c r="S49" s="147">
        <f t="shared" ref="S49" si="1">SUM(G49:R49)</f>
        <v>1545</v>
      </c>
      <c r="T49" s="368" t="s">
        <v>58</v>
      </c>
      <c r="U49" s="251">
        <v>1</v>
      </c>
      <c r="V49" s="343"/>
      <c r="W49" s="260"/>
    </row>
    <row r="50" spans="1:24" ht="15" customHeight="1">
      <c r="A50" s="252"/>
      <c r="B50" s="253"/>
      <c r="C50" s="253"/>
      <c r="D50" s="140" t="s">
        <v>401</v>
      </c>
      <c r="E50" s="324" t="s">
        <v>402</v>
      </c>
      <c r="F50" s="145"/>
      <c r="G50" s="146">
        <v>186400</v>
      </c>
      <c r="H50" s="147">
        <v>53649</v>
      </c>
      <c r="I50" s="146">
        <v>74244</v>
      </c>
      <c r="J50" s="147">
        <v>76212</v>
      </c>
      <c r="K50" s="148">
        <v>91481</v>
      </c>
      <c r="L50" s="147">
        <v>70687</v>
      </c>
      <c r="M50" s="146">
        <v>64602</v>
      </c>
      <c r="N50" s="147">
        <v>90694</v>
      </c>
      <c r="O50" s="146">
        <v>75836</v>
      </c>
      <c r="P50" s="147">
        <v>91284</v>
      </c>
      <c r="Q50" s="146">
        <v>134267</v>
      </c>
      <c r="R50" s="147">
        <v>118616</v>
      </c>
      <c r="S50" s="243">
        <f t="shared" si="0"/>
        <v>1127972</v>
      </c>
      <c r="T50" s="388"/>
      <c r="V50" s="343"/>
      <c r="W50" s="260"/>
      <c r="X50" s="260"/>
    </row>
    <row r="51" spans="1:24" ht="15" customHeight="1">
      <c r="A51" s="252"/>
      <c r="B51" s="253"/>
      <c r="C51" s="253"/>
      <c r="D51" s="140" t="s">
        <v>399</v>
      </c>
      <c r="E51" s="324" t="s">
        <v>403</v>
      </c>
      <c r="F51" s="145"/>
      <c r="G51" s="146">
        <v>168200</v>
      </c>
      <c r="H51" s="147">
        <v>31900</v>
      </c>
      <c r="I51" s="146">
        <v>47100</v>
      </c>
      <c r="J51" s="147">
        <v>56200</v>
      </c>
      <c r="K51" s="148">
        <v>65100</v>
      </c>
      <c r="L51" s="147">
        <v>53000</v>
      </c>
      <c r="M51" s="146">
        <v>45900</v>
      </c>
      <c r="N51" s="147">
        <v>49800</v>
      </c>
      <c r="O51" s="146">
        <v>52800</v>
      </c>
      <c r="P51" s="147">
        <v>69900</v>
      </c>
      <c r="Q51" s="146">
        <v>113600</v>
      </c>
      <c r="R51" s="147">
        <v>95900</v>
      </c>
      <c r="S51" s="243">
        <f t="shared" si="0"/>
        <v>849400</v>
      </c>
      <c r="T51" s="388" t="s">
        <v>57</v>
      </c>
      <c r="U51" s="251">
        <v>1</v>
      </c>
      <c r="V51" s="343"/>
      <c r="W51" s="260"/>
      <c r="X51" s="260"/>
    </row>
    <row r="52" spans="1:24" ht="15" customHeight="1">
      <c r="A52" s="252"/>
      <c r="B52" s="253"/>
      <c r="C52" s="253"/>
      <c r="D52" s="140" t="s">
        <v>399</v>
      </c>
      <c r="E52" s="324" t="s">
        <v>404</v>
      </c>
      <c r="F52" s="145"/>
      <c r="G52" s="146">
        <v>18200</v>
      </c>
      <c r="H52" s="147">
        <v>21749</v>
      </c>
      <c r="I52" s="146">
        <v>27144</v>
      </c>
      <c r="J52" s="147">
        <v>20012</v>
      </c>
      <c r="K52" s="148">
        <v>26381</v>
      </c>
      <c r="L52" s="147">
        <v>17687</v>
      </c>
      <c r="M52" s="146">
        <v>18702</v>
      </c>
      <c r="N52" s="147">
        <v>40894</v>
      </c>
      <c r="O52" s="146">
        <v>23036</v>
      </c>
      <c r="P52" s="147">
        <v>21384</v>
      </c>
      <c r="Q52" s="146">
        <v>20667</v>
      </c>
      <c r="R52" s="147">
        <v>22716</v>
      </c>
      <c r="S52" s="243">
        <f t="shared" si="0"/>
        <v>278572</v>
      </c>
      <c r="T52" s="388" t="s">
        <v>63</v>
      </c>
      <c r="U52" s="251">
        <v>1</v>
      </c>
      <c r="V52" s="343"/>
      <c r="W52" s="260"/>
      <c r="X52" s="260"/>
    </row>
    <row r="53" spans="1:24" ht="15" customHeight="1">
      <c r="A53" s="252"/>
      <c r="B53" s="253"/>
      <c r="C53" s="253"/>
      <c r="D53" s="140" t="s">
        <v>405</v>
      </c>
      <c r="E53" s="324" t="s">
        <v>406</v>
      </c>
      <c r="F53" s="145"/>
      <c r="G53" s="146">
        <v>0</v>
      </c>
      <c r="H53" s="147">
        <v>0</v>
      </c>
      <c r="I53" s="146">
        <v>0</v>
      </c>
      <c r="J53" s="147">
        <v>0</v>
      </c>
      <c r="K53" s="148">
        <v>0</v>
      </c>
      <c r="L53" s="147">
        <v>0</v>
      </c>
      <c r="M53" s="146">
        <v>12794</v>
      </c>
      <c r="N53" s="147">
        <v>12314</v>
      </c>
      <c r="O53" s="146">
        <v>0</v>
      </c>
      <c r="P53" s="147">
        <v>0</v>
      </c>
      <c r="Q53" s="146">
        <v>0</v>
      </c>
      <c r="R53" s="147">
        <v>0</v>
      </c>
      <c r="S53" s="243">
        <f t="shared" si="0"/>
        <v>25108</v>
      </c>
      <c r="T53" s="388" t="s">
        <v>62</v>
      </c>
      <c r="U53" s="251">
        <v>1</v>
      </c>
      <c r="V53" s="343"/>
      <c r="W53" s="260"/>
      <c r="X53" s="260"/>
    </row>
    <row r="54" spans="1:24" ht="15" customHeight="1">
      <c r="A54" s="252"/>
      <c r="B54" s="253"/>
      <c r="C54" s="253"/>
      <c r="D54" s="140" t="s">
        <v>407</v>
      </c>
      <c r="E54" s="324" t="s">
        <v>408</v>
      </c>
      <c r="F54" s="145"/>
      <c r="G54" s="146">
        <v>1226</v>
      </c>
      <c r="H54" s="147">
        <v>1137</v>
      </c>
      <c r="I54" s="146">
        <v>1563</v>
      </c>
      <c r="J54" s="147">
        <v>1231</v>
      </c>
      <c r="K54" s="148">
        <v>1420</v>
      </c>
      <c r="L54" s="147">
        <v>1145</v>
      </c>
      <c r="M54" s="146">
        <v>1237</v>
      </c>
      <c r="N54" s="147">
        <v>1598</v>
      </c>
      <c r="O54" s="146">
        <v>1278</v>
      </c>
      <c r="P54" s="147">
        <v>1353</v>
      </c>
      <c r="Q54" s="146">
        <v>1176</v>
      </c>
      <c r="R54" s="147">
        <v>1081</v>
      </c>
      <c r="S54" s="243">
        <f t="shared" si="0"/>
        <v>15445</v>
      </c>
      <c r="T54" s="388" t="s">
        <v>58</v>
      </c>
      <c r="U54" s="251">
        <v>1</v>
      </c>
      <c r="V54" s="343"/>
      <c r="W54" s="260"/>
      <c r="X54" s="260"/>
    </row>
    <row r="55" spans="1:24" ht="15" customHeight="1">
      <c r="A55" s="252"/>
      <c r="B55" s="253"/>
      <c r="C55" s="253"/>
      <c r="D55" s="140" t="s">
        <v>409</v>
      </c>
      <c r="E55" s="324" t="s">
        <v>410</v>
      </c>
      <c r="F55" s="145"/>
      <c r="G55" s="146">
        <v>3740</v>
      </c>
      <c r="H55" s="147">
        <v>3080</v>
      </c>
      <c r="I55" s="146">
        <v>5660</v>
      </c>
      <c r="J55" s="147">
        <v>6630</v>
      </c>
      <c r="K55" s="148">
        <v>9190</v>
      </c>
      <c r="L55" s="147">
        <v>8190</v>
      </c>
      <c r="M55" s="146">
        <v>10510</v>
      </c>
      <c r="N55" s="147">
        <v>9460</v>
      </c>
      <c r="O55" s="146">
        <v>9830</v>
      </c>
      <c r="P55" s="147">
        <v>9670</v>
      </c>
      <c r="Q55" s="146">
        <v>9610</v>
      </c>
      <c r="R55" s="147">
        <v>5830</v>
      </c>
      <c r="S55" s="243">
        <f t="shared" si="0"/>
        <v>91400</v>
      </c>
      <c r="T55" s="388" t="s">
        <v>65</v>
      </c>
      <c r="U55" s="251">
        <v>1</v>
      </c>
      <c r="V55" s="343"/>
      <c r="W55" s="260"/>
      <c r="X55" s="260"/>
    </row>
    <row r="56" spans="1:24" ht="15" customHeight="1">
      <c r="A56" s="252"/>
      <c r="B56" s="253"/>
      <c r="C56" s="253"/>
      <c r="D56" s="140" t="s">
        <v>411</v>
      </c>
      <c r="E56" s="324" t="s">
        <v>412</v>
      </c>
      <c r="F56" s="145"/>
      <c r="G56" s="146">
        <v>175000</v>
      </c>
      <c r="H56" s="147">
        <v>12000</v>
      </c>
      <c r="I56" s="146">
        <v>10000</v>
      </c>
      <c r="J56" s="147">
        <v>12000</v>
      </c>
      <c r="K56" s="148">
        <v>10000</v>
      </c>
      <c r="L56" s="147">
        <v>7000</v>
      </c>
      <c r="M56" s="146">
        <v>6000</v>
      </c>
      <c r="N56" s="147">
        <v>8000</v>
      </c>
      <c r="O56" s="146">
        <v>8000</v>
      </c>
      <c r="P56" s="147">
        <v>10000</v>
      </c>
      <c r="Q56" s="146">
        <v>15000</v>
      </c>
      <c r="R56" s="147">
        <v>15000</v>
      </c>
      <c r="S56" s="243">
        <f t="shared" si="0"/>
        <v>288000</v>
      </c>
      <c r="T56" s="388" t="s">
        <v>57</v>
      </c>
      <c r="U56" s="251">
        <v>1</v>
      </c>
      <c r="V56" s="343"/>
      <c r="W56" s="260"/>
      <c r="X56" s="260"/>
    </row>
    <row r="57" spans="1:24" ht="15" customHeight="1">
      <c r="A57" s="252"/>
      <c r="B57" s="253"/>
      <c r="C57" s="253"/>
      <c r="D57" s="140" t="s">
        <v>413</v>
      </c>
      <c r="E57" s="324" t="s">
        <v>414</v>
      </c>
      <c r="F57" s="145"/>
      <c r="G57" s="146">
        <v>125</v>
      </c>
      <c r="H57" s="147">
        <v>172</v>
      </c>
      <c r="I57" s="146">
        <v>216</v>
      </c>
      <c r="J57" s="147">
        <v>141</v>
      </c>
      <c r="K57" s="148">
        <v>197</v>
      </c>
      <c r="L57" s="147">
        <v>151</v>
      </c>
      <c r="M57" s="146">
        <v>211</v>
      </c>
      <c r="N57" s="147">
        <v>253</v>
      </c>
      <c r="O57" s="146">
        <v>257</v>
      </c>
      <c r="P57" s="147">
        <v>348</v>
      </c>
      <c r="Q57" s="146">
        <v>379</v>
      </c>
      <c r="R57" s="147">
        <v>60</v>
      </c>
      <c r="S57" s="243">
        <f t="shared" si="0"/>
        <v>2510</v>
      </c>
      <c r="T57" s="388" t="s">
        <v>47</v>
      </c>
      <c r="U57" s="251">
        <v>1</v>
      </c>
      <c r="V57" s="343"/>
      <c r="W57" s="260"/>
      <c r="X57" s="260"/>
    </row>
    <row r="58" spans="1:24" ht="15" customHeight="1">
      <c r="A58" s="252"/>
      <c r="B58" s="253"/>
      <c r="C58" s="253"/>
      <c r="D58" s="140" t="s">
        <v>415</v>
      </c>
      <c r="E58" s="324" t="s">
        <v>416</v>
      </c>
      <c r="F58" s="145"/>
      <c r="G58" s="146">
        <v>1902</v>
      </c>
      <c r="H58" s="147">
        <v>1926</v>
      </c>
      <c r="I58" s="146">
        <v>2317</v>
      </c>
      <c r="J58" s="147">
        <v>2180</v>
      </c>
      <c r="K58" s="148">
        <v>2073</v>
      </c>
      <c r="L58" s="147">
        <v>2954</v>
      </c>
      <c r="M58" s="146">
        <v>3126</v>
      </c>
      <c r="N58" s="147">
        <v>2647</v>
      </c>
      <c r="O58" s="146">
        <v>2422</v>
      </c>
      <c r="P58" s="147">
        <v>2202</v>
      </c>
      <c r="Q58" s="146">
        <v>2281</v>
      </c>
      <c r="R58" s="147">
        <v>2209</v>
      </c>
      <c r="S58" s="243">
        <f t="shared" si="0"/>
        <v>28239</v>
      </c>
      <c r="T58" s="388" t="s">
        <v>58</v>
      </c>
      <c r="U58" s="251">
        <v>1</v>
      </c>
      <c r="V58" s="343"/>
      <c r="W58" s="260"/>
      <c r="X58" s="260"/>
    </row>
    <row r="59" spans="1:24" ht="15" customHeight="1">
      <c r="A59" s="252"/>
      <c r="B59" s="253"/>
      <c r="C59" s="253"/>
      <c r="D59" s="140" t="s">
        <v>417</v>
      </c>
      <c r="E59" s="324" t="s">
        <v>418</v>
      </c>
      <c r="F59" s="145"/>
      <c r="G59" s="146">
        <v>13244</v>
      </c>
      <c r="H59" s="147">
        <v>9661</v>
      </c>
      <c r="I59" s="146">
        <v>11107</v>
      </c>
      <c r="J59" s="147">
        <v>9557</v>
      </c>
      <c r="K59" s="148">
        <v>10172</v>
      </c>
      <c r="L59" s="147">
        <v>7989</v>
      </c>
      <c r="M59" s="146">
        <v>7275</v>
      </c>
      <c r="N59" s="147">
        <v>8743</v>
      </c>
      <c r="O59" s="146">
        <v>7452</v>
      </c>
      <c r="P59" s="147">
        <v>9160</v>
      </c>
      <c r="Q59" s="146">
        <v>11053</v>
      </c>
      <c r="R59" s="147">
        <v>11127</v>
      </c>
      <c r="S59" s="243">
        <f t="shared" si="0"/>
        <v>116540</v>
      </c>
      <c r="T59" s="388" t="s">
        <v>48</v>
      </c>
      <c r="U59" s="251">
        <v>1</v>
      </c>
      <c r="V59" s="343"/>
      <c r="W59" s="260"/>
      <c r="X59" s="260"/>
    </row>
    <row r="60" spans="1:24" ht="15" customHeight="1">
      <c r="A60" s="252"/>
      <c r="B60" s="253"/>
      <c r="C60" s="253"/>
      <c r="D60" s="140" t="s">
        <v>419</v>
      </c>
      <c r="E60" s="324" t="s">
        <v>420</v>
      </c>
      <c r="F60" s="145"/>
      <c r="G60" s="146">
        <v>28631</v>
      </c>
      <c r="H60" s="147">
        <v>29083</v>
      </c>
      <c r="I60" s="146">
        <v>47167</v>
      </c>
      <c r="J60" s="147">
        <v>39807</v>
      </c>
      <c r="K60" s="148">
        <v>46459</v>
      </c>
      <c r="L60" s="147">
        <v>33037</v>
      </c>
      <c r="M60" s="146">
        <v>35201</v>
      </c>
      <c r="N60" s="147">
        <v>48624</v>
      </c>
      <c r="O60" s="146">
        <v>38132</v>
      </c>
      <c r="P60" s="147">
        <v>50917</v>
      </c>
      <c r="Q60" s="146">
        <v>55577</v>
      </c>
      <c r="R60" s="147">
        <v>45889</v>
      </c>
      <c r="S60" s="243">
        <f t="shared" si="0"/>
        <v>498524</v>
      </c>
      <c r="T60" s="388" t="s">
        <v>48</v>
      </c>
      <c r="U60" s="251">
        <v>1</v>
      </c>
      <c r="V60" s="343"/>
      <c r="W60" s="260"/>
      <c r="X60" s="260"/>
    </row>
    <row r="61" spans="1:24" ht="15" customHeight="1">
      <c r="A61" s="252"/>
      <c r="B61" s="253"/>
      <c r="C61" s="253"/>
      <c r="D61" s="140" t="s">
        <v>421</v>
      </c>
      <c r="E61" s="324" t="s">
        <v>422</v>
      </c>
      <c r="F61" s="145"/>
      <c r="G61" s="146">
        <v>17686</v>
      </c>
      <c r="H61" s="147">
        <v>14156</v>
      </c>
      <c r="I61" s="146">
        <v>17340</v>
      </c>
      <c r="J61" s="147">
        <v>14506</v>
      </c>
      <c r="K61" s="148">
        <v>16563</v>
      </c>
      <c r="L61" s="147">
        <v>12177</v>
      </c>
      <c r="M61" s="146">
        <v>11859</v>
      </c>
      <c r="N61" s="147">
        <v>17003</v>
      </c>
      <c r="O61" s="146">
        <v>13282</v>
      </c>
      <c r="P61" s="147">
        <v>14123</v>
      </c>
      <c r="Q61" s="146">
        <v>16314</v>
      </c>
      <c r="R61" s="147">
        <v>15427</v>
      </c>
      <c r="S61" s="243">
        <f t="shared" si="0"/>
        <v>180436</v>
      </c>
      <c r="T61" s="388" t="s">
        <v>48</v>
      </c>
      <c r="U61" s="251">
        <v>1</v>
      </c>
      <c r="V61" s="343"/>
      <c r="W61" s="260"/>
      <c r="X61" s="260"/>
    </row>
    <row r="62" spans="1:24" ht="15" customHeight="1">
      <c r="A62" s="252"/>
      <c r="B62" s="253"/>
      <c r="C62" s="253"/>
      <c r="D62" s="140" t="s">
        <v>423</v>
      </c>
      <c r="E62" s="324" t="s">
        <v>424</v>
      </c>
      <c r="F62" s="145"/>
      <c r="G62" s="146">
        <v>308</v>
      </c>
      <c r="H62" s="147">
        <v>366</v>
      </c>
      <c r="I62" s="146">
        <v>515</v>
      </c>
      <c r="J62" s="147">
        <v>645</v>
      </c>
      <c r="K62" s="148">
        <v>504</v>
      </c>
      <c r="L62" s="147">
        <v>877</v>
      </c>
      <c r="M62" s="146">
        <v>327</v>
      </c>
      <c r="N62" s="147">
        <v>634</v>
      </c>
      <c r="O62" s="146">
        <v>541</v>
      </c>
      <c r="P62" s="147">
        <v>995</v>
      </c>
      <c r="Q62" s="146">
        <v>815</v>
      </c>
      <c r="R62" s="147">
        <v>392</v>
      </c>
      <c r="S62" s="243">
        <f t="shared" si="0"/>
        <v>6919</v>
      </c>
      <c r="T62" s="388" t="s">
        <v>47</v>
      </c>
      <c r="U62" s="251">
        <v>1</v>
      </c>
      <c r="V62" s="343"/>
      <c r="W62" s="260"/>
      <c r="X62" s="260"/>
    </row>
    <row r="63" spans="1:24" ht="15" customHeight="1">
      <c r="A63" s="252"/>
      <c r="B63" s="253"/>
      <c r="C63" s="253"/>
      <c r="D63" s="140" t="s">
        <v>425</v>
      </c>
      <c r="E63" s="324" t="s">
        <v>426</v>
      </c>
      <c r="F63" s="145"/>
      <c r="G63" s="146">
        <v>5074</v>
      </c>
      <c r="H63" s="147">
        <v>3967</v>
      </c>
      <c r="I63" s="146">
        <v>6642</v>
      </c>
      <c r="J63" s="147">
        <v>5360</v>
      </c>
      <c r="K63" s="148">
        <v>5652</v>
      </c>
      <c r="L63" s="147">
        <v>4752</v>
      </c>
      <c r="M63" s="146">
        <v>4154</v>
      </c>
      <c r="N63" s="147">
        <v>6359</v>
      </c>
      <c r="O63" s="146">
        <v>5684</v>
      </c>
      <c r="P63" s="147">
        <v>6961</v>
      </c>
      <c r="Q63" s="146">
        <v>8865</v>
      </c>
      <c r="R63" s="147">
        <v>6341</v>
      </c>
      <c r="S63" s="243">
        <f t="shared" si="0"/>
        <v>69811</v>
      </c>
      <c r="T63" s="388" t="s">
        <v>57</v>
      </c>
      <c r="U63" s="251">
        <v>1</v>
      </c>
      <c r="V63" s="343"/>
      <c r="W63" s="260"/>
      <c r="X63" s="260"/>
    </row>
    <row r="64" spans="1:24" ht="15" customHeight="1">
      <c r="A64" s="252"/>
      <c r="B64" s="253"/>
      <c r="C64" s="253"/>
      <c r="D64" s="140" t="s">
        <v>427</v>
      </c>
      <c r="E64" s="324" t="s">
        <v>428</v>
      </c>
      <c r="F64" s="145"/>
      <c r="G64" s="146">
        <v>1870</v>
      </c>
      <c r="H64" s="147">
        <v>1494</v>
      </c>
      <c r="I64" s="146">
        <v>4199</v>
      </c>
      <c r="J64" s="147">
        <v>3396</v>
      </c>
      <c r="K64" s="148">
        <v>5027</v>
      </c>
      <c r="L64" s="147">
        <v>2868</v>
      </c>
      <c r="M64" s="146">
        <v>4471</v>
      </c>
      <c r="N64" s="147">
        <v>5791</v>
      </c>
      <c r="O64" s="146">
        <v>3804</v>
      </c>
      <c r="P64" s="147">
        <v>3582</v>
      </c>
      <c r="Q64" s="146">
        <v>3358</v>
      </c>
      <c r="R64" s="147">
        <v>2537</v>
      </c>
      <c r="S64" s="243">
        <f t="shared" ref="S64:S83" si="2">SUM(G64:R64)</f>
        <v>42397</v>
      </c>
      <c r="T64" s="388"/>
      <c r="V64" s="343"/>
      <c r="W64" s="260"/>
      <c r="X64" s="260"/>
    </row>
    <row r="65" spans="1:24" ht="15" customHeight="1">
      <c r="A65" s="252"/>
      <c r="B65" s="253"/>
      <c r="C65" s="253"/>
      <c r="D65" s="140" t="s">
        <v>399</v>
      </c>
      <c r="E65" s="324" t="s">
        <v>429</v>
      </c>
      <c r="F65" s="145"/>
      <c r="G65" s="146">
        <v>242</v>
      </c>
      <c r="H65" s="147">
        <v>188</v>
      </c>
      <c r="I65" s="146">
        <v>399</v>
      </c>
      <c r="J65" s="147">
        <v>461</v>
      </c>
      <c r="K65" s="148">
        <v>533</v>
      </c>
      <c r="L65" s="147">
        <v>391</v>
      </c>
      <c r="M65" s="146">
        <v>598</v>
      </c>
      <c r="N65" s="147">
        <v>751</v>
      </c>
      <c r="O65" s="146">
        <v>398</v>
      </c>
      <c r="P65" s="147">
        <v>504</v>
      </c>
      <c r="Q65" s="146">
        <v>371</v>
      </c>
      <c r="R65" s="147">
        <v>394</v>
      </c>
      <c r="S65" s="243">
        <f t="shared" si="2"/>
        <v>5230</v>
      </c>
      <c r="T65" s="388" t="s">
        <v>59</v>
      </c>
      <c r="U65" s="251">
        <v>1</v>
      </c>
      <c r="V65" s="343"/>
      <c r="W65" s="260"/>
      <c r="X65" s="260"/>
    </row>
    <row r="66" spans="1:24" ht="15" customHeight="1">
      <c r="A66" s="252"/>
      <c r="B66" s="253"/>
      <c r="C66" s="253"/>
      <c r="D66" s="140" t="s">
        <v>399</v>
      </c>
      <c r="E66" s="324" t="s">
        <v>430</v>
      </c>
      <c r="F66" s="145"/>
      <c r="G66" s="146">
        <v>485</v>
      </c>
      <c r="H66" s="147">
        <v>305</v>
      </c>
      <c r="I66" s="146">
        <v>1027</v>
      </c>
      <c r="J66" s="147">
        <v>1005</v>
      </c>
      <c r="K66" s="148">
        <v>1406</v>
      </c>
      <c r="L66" s="147">
        <v>822</v>
      </c>
      <c r="M66" s="146">
        <v>911</v>
      </c>
      <c r="N66" s="147">
        <v>1194</v>
      </c>
      <c r="O66" s="146">
        <v>930</v>
      </c>
      <c r="P66" s="147">
        <v>968</v>
      </c>
      <c r="Q66" s="146">
        <v>1150</v>
      </c>
      <c r="R66" s="147">
        <v>613</v>
      </c>
      <c r="S66" s="243">
        <f t="shared" si="2"/>
        <v>10816</v>
      </c>
      <c r="T66" s="388" t="s">
        <v>59</v>
      </c>
      <c r="U66" s="251">
        <v>1</v>
      </c>
      <c r="V66" s="343"/>
      <c r="W66" s="260"/>
      <c r="X66" s="260"/>
    </row>
    <row r="67" spans="1:24" ht="15" customHeight="1">
      <c r="A67" s="252"/>
      <c r="B67" s="253"/>
      <c r="C67" s="253"/>
      <c r="D67" s="140" t="s">
        <v>399</v>
      </c>
      <c r="E67" s="324" t="s">
        <v>431</v>
      </c>
      <c r="F67" s="145"/>
      <c r="G67" s="146">
        <v>674</v>
      </c>
      <c r="H67" s="147">
        <v>620</v>
      </c>
      <c r="I67" s="146">
        <v>1295</v>
      </c>
      <c r="J67" s="147">
        <v>902</v>
      </c>
      <c r="K67" s="148">
        <v>1043</v>
      </c>
      <c r="L67" s="147">
        <v>663</v>
      </c>
      <c r="M67" s="146">
        <v>1313</v>
      </c>
      <c r="N67" s="147">
        <v>1424</v>
      </c>
      <c r="O67" s="146">
        <v>940</v>
      </c>
      <c r="P67" s="147">
        <v>993</v>
      </c>
      <c r="Q67" s="146">
        <v>825</v>
      </c>
      <c r="R67" s="147">
        <v>992</v>
      </c>
      <c r="S67" s="147">
        <f t="shared" si="2"/>
        <v>11684</v>
      </c>
      <c r="T67" s="385" t="s">
        <v>59</v>
      </c>
      <c r="U67" s="251">
        <v>1</v>
      </c>
      <c r="V67" s="343"/>
      <c r="W67" s="260"/>
      <c r="X67" s="260"/>
    </row>
    <row r="68" spans="1:24" ht="15" customHeight="1">
      <c r="A68" s="252"/>
      <c r="B68" s="253"/>
      <c r="C68" s="253"/>
      <c r="D68" s="140" t="s">
        <v>399</v>
      </c>
      <c r="E68" s="324" t="s">
        <v>432</v>
      </c>
      <c r="F68" s="145"/>
      <c r="G68" s="146">
        <v>469</v>
      </c>
      <c r="H68" s="147">
        <v>381</v>
      </c>
      <c r="I68" s="146">
        <v>1478</v>
      </c>
      <c r="J68" s="147">
        <v>1028</v>
      </c>
      <c r="K68" s="148">
        <v>2045</v>
      </c>
      <c r="L68" s="147">
        <v>992</v>
      </c>
      <c r="M68" s="146">
        <v>1649</v>
      </c>
      <c r="N68" s="147">
        <v>2422</v>
      </c>
      <c r="O68" s="146">
        <v>1536</v>
      </c>
      <c r="P68" s="147">
        <v>1117</v>
      </c>
      <c r="Q68" s="146">
        <v>1012</v>
      </c>
      <c r="R68" s="147">
        <v>538</v>
      </c>
      <c r="S68" s="147">
        <f t="shared" si="2"/>
        <v>14667</v>
      </c>
      <c r="T68" s="385" t="s">
        <v>52</v>
      </c>
      <c r="U68" s="251">
        <v>1</v>
      </c>
      <c r="V68" s="343"/>
      <c r="W68" s="260"/>
      <c r="X68" s="260"/>
    </row>
    <row r="69" spans="1:24" ht="15" customHeight="1">
      <c r="A69" s="252"/>
      <c r="B69" s="253"/>
      <c r="C69" s="253"/>
      <c r="D69" s="140" t="s">
        <v>433</v>
      </c>
      <c r="E69" s="324" t="s">
        <v>434</v>
      </c>
      <c r="F69" s="145"/>
      <c r="G69" s="146">
        <v>1638</v>
      </c>
      <c r="H69" s="147">
        <v>378</v>
      </c>
      <c r="I69" s="146">
        <v>3102</v>
      </c>
      <c r="J69" s="147">
        <v>3890</v>
      </c>
      <c r="K69" s="148">
        <v>3671</v>
      </c>
      <c r="L69" s="147">
        <v>3531</v>
      </c>
      <c r="M69" s="146">
        <v>2846</v>
      </c>
      <c r="N69" s="147">
        <v>2222</v>
      </c>
      <c r="O69" s="146">
        <v>3204</v>
      </c>
      <c r="P69" s="147">
        <v>3491</v>
      </c>
      <c r="Q69" s="146">
        <v>3575</v>
      </c>
      <c r="R69" s="147">
        <v>2904</v>
      </c>
      <c r="S69" s="147">
        <f t="shared" si="2"/>
        <v>34452</v>
      </c>
      <c r="T69" s="385" t="s">
        <v>66</v>
      </c>
      <c r="U69" s="251">
        <v>1</v>
      </c>
      <c r="V69" s="343"/>
      <c r="W69" s="260"/>
      <c r="X69" s="260"/>
    </row>
    <row r="70" spans="1:24" ht="15" customHeight="1">
      <c r="A70" s="252"/>
      <c r="B70" s="253"/>
      <c r="C70" s="253"/>
      <c r="D70" s="140" t="s">
        <v>435</v>
      </c>
      <c r="E70" s="324" t="s">
        <v>436</v>
      </c>
      <c r="F70" s="145"/>
      <c r="G70" s="146">
        <v>1546</v>
      </c>
      <c r="H70" s="147">
        <v>884</v>
      </c>
      <c r="I70" s="146">
        <v>1120</v>
      </c>
      <c r="J70" s="147">
        <v>586</v>
      </c>
      <c r="K70" s="148">
        <v>1621</v>
      </c>
      <c r="L70" s="147">
        <v>806</v>
      </c>
      <c r="M70" s="146">
        <v>2627</v>
      </c>
      <c r="N70" s="147">
        <v>6119</v>
      </c>
      <c r="O70" s="146">
        <v>2813</v>
      </c>
      <c r="P70" s="147">
        <v>1751</v>
      </c>
      <c r="Q70" s="146">
        <v>1475</v>
      </c>
      <c r="R70" s="147">
        <v>883</v>
      </c>
      <c r="S70" s="147">
        <f t="shared" si="2"/>
        <v>22231</v>
      </c>
      <c r="T70" s="385" t="s">
        <v>47</v>
      </c>
      <c r="U70" s="251">
        <v>1</v>
      </c>
      <c r="V70" s="343"/>
      <c r="W70" s="260"/>
      <c r="X70" s="260"/>
    </row>
    <row r="71" spans="1:24" ht="15" customHeight="1">
      <c r="A71" s="252"/>
      <c r="B71" s="253"/>
      <c r="C71" s="253"/>
      <c r="D71" s="140" t="s">
        <v>437</v>
      </c>
      <c r="E71" s="324" t="s">
        <v>438</v>
      </c>
      <c r="F71" s="145"/>
      <c r="G71" s="146">
        <v>14193</v>
      </c>
      <c r="H71" s="147">
        <v>5761</v>
      </c>
      <c r="I71" s="146">
        <v>14294</v>
      </c>
      <c r="J71" s="147">
        <v>27845</v>
      </c>
      <c r="K71" s="148">
        <v>41618</v>
      </c>
      <c r="L71" s="147">
        <v>12746</v>
      </c>
      <c r="M71" s="146">
        <v>9123</v>
      </c>
      <c r="N71" s="147">
        <v>12815</v>
      </c>
      <c r="O71" s="146">
        <v>17325</v>
      </c>
      <c r="P71" s="147">
        <v>23282</v>
      </c>
      <c r="Q71" s="146">
        <v>35656</v>
      </c>
      <c r="R71" s="147">
        <v>20996</v>
      </c>
      <c r="S71" s="147">
        <f t="shared" si="2"/>
        <v>235654</v>
      </c>
      <c r="T71" s="385"/>
      <c r="V71" s="343"/>
      <c r="W71" s="260"/>
      <c r="X71" s="260"/>
    </row>
    <row r="72" spans="1:24" ht="15" customHeight="1">
      <c r="A72" s="252"/>
      <c r="B72" s="253"/>
      <c r="C72" s="253"/>
      <c r="D72" s="140" t="s">
        <v>399</v>
      </c>
      <c r="E72" s="324" t="s">
        <v>439</v>
      </c>
      <c r="F72" s="145"/>
      <c r="G72" s="146">
        <v>14158</v>
      </c>
      <c r="H72" s="147">
        <v>5705</v>
      </c>
      <c r="I72" s="146">
        <v>14194</v>
      </c>
      <c r="J72" s="147">
        <v>27726</v>
      </c>
      <c r="K72" s="148">
        <v>41489</v>
      </c>
      <c r="L72" s="147">
        <v>12653</v>
      </c>
      <c r="M72" s="146">
        <v>9051</v>
      </c>
      <c r="N72" s="147">
        <v>12719</v>
      </c>
      <c r="O72" s="146">
        <v>17240</v>
      </c>
      <c r="P72" s="147">
        <v>23240</v>
      </c>
      <c r="Q72" s="146">
        <v>35568</v>
      </c>
      <c r="R72" s="147">
        <v>20947</v>
      </c>
      <c r="S72" s="147">
        <f t="shared" si="2"/>
        <v>234690</v>
      </c>
      <c r="T72" s="385" t="s">
        <v>55</v>
      </c>
      <c r="U72" s="251">
        <v>1</v>
      </c>
      <c r="V72" s="343"/>
      <c r="W72" s="260"/>
      <c r="X72" s="260"/>
    </row>
    <row r="73" spans="1:24" ht="15" customHeight="1">
      <c r="A73" s="252"/>
      <c r="B73" s="253"/>
      <c r="C73" s="253"/>
      <c r="D73" s="140" t="s">
        <v>399</v>
      </c>
      <c r="E73" s="324" t="s">
        <v>400</v>
      </c>
      <c r="F73" s="145"/>
      <c r="G73" s="146">
        <v>35</v>
      </c>
      <c r="H73" s="147">
        <v>56</v>
      </c>
      <c r="I73" s="146">
        <v>100</v>
      </c>
      <c r="J73" s="147">
        <v>119</v>
      </c>
      <c r="K73" s="148">
        <v>129</v>
      </c>
      <c r="L73" s="147">
        <v>93</v>
      </c>
      <c r="M73" s="146">
        <v>72</v>
      </c>
      <c r="N73" s="147">
        <v>96</v>
      </c>
      <c r="O73" s="146">
        <v>85</v>
      </c>
      <c r="P73" s="147">
        <v>42</v>
      </c>
      <c r="Q73" s="146">
        <v>88</v>
      </c>
      <c r="R73" s="147">
        <v>49</v>
      </c>
      <c r="S73" s="147">
        <f t="shared" si="2"/>
        <v>964</v>
      </c>
      <c r="T73" s="385" t="s">
        <v>64</v>
      </c>
      <c r="U73" s="251">
        <v>1</v>
      </c>
      <c r="V73" s="343"/>
      <c r="W73" s="260"/>
      <c r="X73" s="260"/>
    </row>
    <row r="74" spans="1:24" ht="15" customHeight="1">
      <c r="A74" s="252"/>
      <c r="B74" s="253"/>
      <c r="C74" s="253"/>
      <c r="D74" s="140" t="s">
        <v>440</v>
      </c>
      <c r="E74" s="357" t="s">
        <v>441</v>
      </c>
      <c r="F74" s="145"/>
      <c r="G74" s="146">
        <v>290</v>
      </c>
      <c r="H74" s="147">
        <v>174</v>
      </c>
      <c r="I74" s="146">
        <v>821</v>
      </c>
      <c r="J74" s="147">
        <v>456</v>
      </c>
      <c r="K74" s="148">
        <v>622</v>
      </c>
      <c r="L74" s="147">
        <v>463</v>
      </c>
      <c r="M74" s="146">
        <v>343</v>
      </c>
      <c r="N74" s="147">
        <v>491</v>
      </c>
      <c r="O74" s="146">
        <v>663</v>
      </c>
      <c r="P74" s="147">
        <v>1278</v>
      </c>
      <c r="Q74" s="146">
        <v>992</v>
      </c>
      <c r="R74" s="147">
        <v>342</v>
      </c>
      <c r="S74" s="147">
        <f t="shared" si="2"/>
        <v>6935</v>
      </c>
      <c r="T74" s="389" t="s">
        <v>47</v>
      </c>
      <c r="U74" s="251">
        <v>1</v>
      </c>
      <c r="V74" s="343"/>
      <c r="W74" s="260"/>
      <c r="X74" s="260"/>
    </row>
    <row r="75" spans="1:24" ht="15" customHeight="1">
      <c r="A75" s="252"/>
      <c r="B75" s="253"/>
      <c r="C75" s="253"/>
      <c r="D75" s="140" t="s">
        <v>442</v>
      </c>
      <c r="E75" s="135" t="s">
        <v>443</v>
      </c>
      <c r="F75" s="145"/>
      <c r="G75" s="146">
        <v>500</v>
      </c>
      <c r="H75" s="147">
        <v>400</v>
      </c>
      <c r="I75" s="146">
        <v>400</v>
      </c>
      <c r="J75" s="147">
        <v>1200</v>
      </c>
      <c r="K75" s="148">
        <v>1500</v>
      </c>
      <c r="L75" s="147">
        <v>900</v>
      </c>
      <c r="M75" s="146">
        <v>900</v>
      </c>
      <c r="N75" s="147">
        <v>1200</v>
      </c>
      <c r="O75" s="146">
        <v>800</v>
      </c>
      <c r="P75" s="147">
        <v>1200</v>
      </c>
      <c r="Q75" s="146">
        <v>1200</v>
      </c>
      <c r="R75" s="147">
        <v>700</v>
      </c>
      <c r="S75" s="147">
        <f t="shared" si="2"/>
        <v>10900</v>
      </c>
      <c r="T75" s="366" t="s">
        <v>71</v>
      </c>
      <c r="U75" s="251">
        <v>1</v>
      </c>
      <c r="V75" s="343"/>
      <c r="W75" s="260"/>
      <c r="X75" s="260"/>
    </row>
    <row r="76" spans="1:24" ht="15" customHeight="1">
      <c r="A76" s="252"/>
      <c r="B76" s="253"/>
      <c r="C76" s="253"/>
      <c r="D76" s="140" t="s">
        <v>444</v>
      </c>
      <c r="E76" s="135" t="s">
        <v>445</v>
      </c>
      <c r="F76" s="145"/>
      <c r="G76" s="146">
        <v>0</v>
      </c>
      <c r="H76" s="147">
        <v>294</v>
      </c>
      <c r="I76" s="146">
        <v>461</v>
      </c>
      <c r="J76" s="147">
        <v>1335</v>
      </c>
      <c r="K76" s="148">
        <v>782</v>
      </c>
      <c r="L76" s="147">
        <v>570</v>
      </c>
      <c r="M76" s="146">
        <v>463</v>
      </c>
      <c r="N76" s="147">
        <v>433</v>
      </c>
      <c r="O76" s="146">
        <v>430</v>
      </c>
      <c r="P76" s="147">
        <v>632</v>
      </c>
      <c r="Q76" s="146">
        <v>577</v>
      </c>
      <c r="R76" s="147">
        <v>504</v>
      </c>
      <c r="S76" s="147">
        <f t="shared" si="2"/>
        <v>6481</v>
      </c>
      <c r="T76" s="366" t="s">
        <v>72</v>
      </c>
      <c r="U76" s="251">
        <v>1</v>
      </c>
      <c r="V76" s="343"/>
      <c r="W76" s="260"/>
      <c r="X76" s="260"/>
    </row>
    <row r="77" spans="1:24" ht="15" customHeight="1">
      <c r="A77" s="252"/>
      <c r="B77" s="253"/>
      <c r="C77" s="253"/>
      <c r="D77" s="140" t="s">
        <v>446</v>
      </c>
      <c r="E77" s="135" t="s">
        <v>447</v>
      </c>
      <c r="F77" s="145"/>
      <c r="G77" s="146">
        <v>11817</v>
      </c>
      <c r="H77" s="147">
        <v>10507</v>
      </c>
      <c r="I77" s="146">
        <v>19755</v>
      </c>
      <c r="J77" s="147">
        <v>23979</v>
      </c>
      <c r="K77" s="148">
        <v>25288</v>
      </c>
      <c r="L77" s="147">
        <v>16233</v>
      </c>
      <c r="M77" s="146">
        <v>13448</v>
      </c>
      <c r="N77" s="147">
        <v>19647</v>
      </c>
      <c r="O77" s="146">
        <v>19752</v>
      </c>
      <c r="P77" s="147">
        <v>30524</v>
      </c>
      <c r="Q77" s="146">
        <v>28237</v>
      </c>
      <c r="R77" s="147">
        <v>20448</v>
      </c>
      <c r="S77" s="147">
        <f t="shared" si="2"/>
        <v>239635</v>
      </c>
      <c r="T77" s="366" t="s">
        <v>73</v>
      </c>
      <c r="U77" s="251">
        <v>1</v>
      </c>
      <c r="V77" s="343"/>
      <c r="W77" s="260"/>
      <c r="X77" s="260"/>
    </row>
    <row r="78" spans="1:24" ht="15" customHeight="1">
      <c r="A78" s="252"/>
      <c r="B78" s="253"/>
      <c r="C78" s="253"/>
      <c r="D78" s="140" t="s">
        <v>448</v>
      </c>
      <c r="E78" s="135" t="s">
        <v>449</v>
      </c>
      <c r="F78" s="145"/>
      <c r="G78" s="146">
        <v>79210</v>
      </c>
      <c r="H78" s="147">
        <v>12000</v>
      </c>
      <c r="I78" s="146">
        <v>22000</v>
      </c>
      <c r="J78" s="147">
        <v>7300</v>
      </c>
      <c r="K78" s="148">
        <v>7300</v>
      </c>
      <c r="L78" s="147">
        <v>5200</v>
      </c>
      <c r="M78" s="146">
        <v>3600</v>
      </c>
      <c r="N78" s="147">
        <v>5800</v>
      </c>
      <c r="O78" s="146">
        <v>4500</v>
      </c>
      <c r="P78" s="147">
        <v>7490</v>
      </c>
      <c r="Q78" s="146">
        <v>12600</v>
      </c>
      <c r="R78" s="147">
        <v>9390</v>
      </c>
      <c r="S78" s="147">
        <f>SUM(G78:R78)</f>
        <v>176390</v>
      </c>
      <c r="T78" s="366" t="s">
        <v>57</v>
      </c>
      <c r="U78" s="251">
        <v>1</v>
      </c>
      <c r="V78" s="343"/>
      <c r="W78" s="260"/>
      <c r="X78" s="260"/>
    </row>
    <row r="79" spans="1:24" ht="15" customHeight="1">
      <c r="A79" s="252"/>
      <c r="B79" s="253"/>
      <c r="C79" s="253"/>
      <c r="D79" s="140" t="s">
        <v>450</v>
      </c>
      <c r="E79" s="324" t="s">
        <v>451</v>
      </c>
      <c r="F79" s="145"/>
      <c r="G79" s="146">
        <v>4294</v>
      </c>
      <c r="H79" s="147">
        <v>4005</v>
      </c>
      <c r="I79" s="146">
        <v>6508</v>
      </c>
      <c r="J79" s="147">
        <v>7332</v>
      </c>
      <c r="K79" s="148">
        <v>7116</v>
      </c>
      <c r="L79" s="147">
        <v>5870</v>
      </c>
      <c r="M79" s="146">
        <v>5454</v>
      </c>
      <c r="N79" s="147">
        <v>6235</v>
      </c>
      <c r="O79" s="146">
        <v>5648</v>
      </c>
      <c r="P79" s="147">
        <v>7687</v>
      </c>
      <c r="Q79" s="146">
        <v>8173</v>
      </c>
      <c r="R79" s="147">
        <v>6441</v>
      </c>
      <c r="S79" s="147">
        <f t="shared" si="2"/>
        <v>74763</v>
      </c>
      <c r="T79" s="385" t="s">
        <v>49</v>
      </c>
      <c r="U79" s="251">
        <v>1</v>
      </c>
      <c r="V79" s="343"/>
      <c r="W79" s="260"/>
      <c r="X79" s="260"/>
    </row>
    <row r="80" spans="1:24" ht="15" customHeight="1">
      <c r="A80" s="252"/>
      <c r="B80" s="253"/>
      <c r="C80" s="253"/>
      <c r="D80" s="140" t="s">
        <v>452</v>
      </c>
      <c r="E80" s="324" t="s">
        <v>453</v>
      </c>
      <c r="F80" s="145"/>
      <c r="G80" s="146">
        <v>148</v>
      </c>
      <c r="H80" s="147">
        <v>162</v>
      </c>
      <c r="I80" s="146">
        <v>41</v>
      </c>
      <c r="J80" s="147">
        <v>22</v>
      </c>
      <c r="K80" s="148">
        <v>57</v>
      </c>
      <c r="L80" s="147">
        <v>29</v>
      </c>
      <c r="M80" s="146">
        <v>785</v>
      </c>
      <c r="N80" s="147">
        <v>1190</v>
      </c>
      <c r="O80" s="146">
        <v>539</v>
      </c>
      <c r="P80" s="147">
        <v>510</v>
      </c>
      <c r="Q80" s="146">
        <v>521</v>
      </c>
      <c r="R80" s="147">
        <v>339</v>
      </c>
      <c r="S80" s="147">
        <f t="shared" si="2"/>
        <v>4343</v>
      </c>
      <c r="T80" s="385" t="s">
        <v>59</v>
      </c>
      <c r="U80" s="251">
        <v>1</v>
      </c>
      <c r="V80" s="343"/>
      <c r="W80" s="260"/>
      <c r="X80" s="260"/>
    </row>
    <row r="81" spans="1:24" ht="15" customHeight="1">
      <c r="A81" s="252"/>
      <c r="B81" s="253"/>
      <c r="C81" s="253"/>
      <c r="D81" s="140" t="s">
        <v>455</v>
      </c>
      <c r="E81" s="324" t="s">
        <v>456</v>
      </c>
      <c r="F81" s="145"/>
      <c r="G81" s="146">
        <v>0</v>
      </c>
      <c r="H81" s="147">
        <v>0</v>
      </c>
      <c r="I81" s="146">
        <v>72280</v>
      </c>
      <c r="J81" s="147">
        <v>254122</v>
      </c>
      <c r="K81" s="148">
        <v>0</v>
      </c>
      <c r="L81" s="147">
        <v>6281</v>
      </c>
      <c r="M81" s="146">
        <v>57500</v>
      </c>
      <c r="N81" s="147">
        <v>712500</v>
      </c>
      <c r="O81" s="146">
        <v>13000</v>
      </c>
      <c r="P81" s="147">
        <v>140000</v>
      </c>
      <c r="Q81" s="146">
        <v>0</v>
      </c>
      <c r="R81" s="147">
        <v>0</v>
      </c>
      <c r="S81" s="147">
        <f t="shared" si="2"/>
        <v>1255683</v>
      </c>
      <c r="T81" s="385"/>
      <c r="V81" s="343"/>
      <c r="W81" s="260"/>
      <c r="X81" s="260"/>
    </row>
    <row r="82" spans="1:24" ht="15" customHeight="1">
      <c r="A82" s="252"/>
      <c r="B82" s="253"/>
      <c r="C82" s="253"/>
      <c r="D82" s="140" t="s">
        <v>399</v>
      </c>
      <c r="E82" s="324" t="s">
        <v>457</v>
      </c>
      <c r="F82" s="145"/>
      <c r="G82" s="146">
        <v>0</v>
      </c>
      <c r="H82" s="147">
        <v>0</v>
      </c>
      <c r="I82" s="146">
        <v>71280</v>
      </c>
      <c r="J82" s="147">
        <v>90720</v>
      </c>
      <c r="K82" s="148">
        <v>0</v>
      </c>
      <c r="L82" s="147">
        <v>0</v>
      </c>
      <c r="M82" s="146">
        <v>0</v>
      </c>
      <c r="N82" s="147">
        <v>0</v>
      </c>
      <c r="O82" s="146">
        <v>0</v>
      </c>
      <c r="P82" s="147">
        <v>0</v>
      </c>
      <c r="Q82" s="146">
        <v>0</v>
      </c>
      <c r="R82" s="147">
        <v>0</v>
      </c>
      <c r="S82" s="147">
        <f t="shared" si="2"/>
        <v>162000</v>
      </c>
      <c r="T82" s="385" t="s">
        <v>67</v>
      </c>
      <c r="U82" s="251">
        <v>1</v>
      </c>
      <c r="V82" s="343"/>
      <c r="W82" s="260"/>
      <c r="X82" s="260"/>
    </row>
    <row r="83" spans="1:24" ht="15" customHeight="1">
      <c r="A83" s="252"/>
      <c r="B83" s="253"/>
      <c r="C83" s="253"/>
      <c r="D83" s="140" t="s">
        <v>399</v>
      </c>
      <c r="E83" s="324" t="s">
        <v>458</v>
      </c>
      <c r="F83" s="145"/>
      <c r="G83" s="146">
        <v>0</v>
      </c>
      <c r="H83" s="147">
        <v>0</v>
      </c>
      <c r="I83" s="146">
        <v>0</v>
      </c>
      <c r="J83" s="147">
        <v>145000</v>
      </c>
      <c r="K83" s="148">
        <v>0</v>
      </c>
      <c r="L83" s="147">
        <v>0</v>
      </c>
      <c r="M83" s="146">
        <v>0</v>
      </c>
      <c r="N83" s="147">
        <v>0</v>
      </c>
      <c r="O83" s="146">
        <v>0</v>
      </c>
      <c r="P83" s="147">
        <v>0</v>
      </c>
      <c r="Q83" s="146">
        <v>0</v>
      </c>
      <c r="R83" s="147">
        <v>0</v>
      </c>
      <c r="S83" s="147">
        <f t="shared" si="2"/>
        <v>145000</v>
      </c>
      <c r="T83" s="385" t="s">
        <v>67</v>
      </c>
      <c r="U83" s="251">
        <v>1</v>
      </c>
      <c r="V83" s="343"/>
      <c r="W83" s="260"/>
      <c r="X83" s="260"/>
    </row>
    <row r="84" spans="1:24" ht="15" customHeight="1">
      <c r="A84" s="252"/>
      <c r="B84" s="253"/>
      <c r="C84" s="253"/>
      <c r="D84" s="140" t="s">
        <v>399</v>
      </c>
      <c r="E84" s="324" t="s">
        <v>459</v>
      </c>
      <c r="F84" s="145"/>
      <c r="G84" s="146">
        <v>0</v>
      </c>
      <c r="H84" s="147">
        <v>0</v>
      </c>
      <c r="I84" s="146">
        <v>0</v>
      </c>
      <c r="J84" s="147">
        <v>9402</v>
      </c>
      <c r="K84" s="148">
        <v>0</v>
      </c>
      <c r="L84" s="147">
        <v>0</v>
      </c>
      <c r="M84" s="146">
        <v>0</v>
      </c>
      <c r="N84" s="147">
        <v>0</v>
      </c>
      <c r="O84" s="146">
        <v>0</v>
      </c>
      <c r="P84" s="147">
        <v>0</v>
      </c>
      <c r="Q84" s="146">
        <v>0</v>
      </c>
      <c r="R84" s="147">
        <v>0</v>
      </c>
      <c r="S84" s="147">
        <f>SUM(G84:R84)</f>
        <v>9402</v>
      </c>
      <c r="T84" s="385" t="s">
        <v>67</v>
      </c>
      <c r="U84" s="251">
        <v>1</v>
      </c>
      <c r="V84" s="343"/>
      <c r="W84" s="260"/>
      <c r="X84" s="260"/>
    </row>
    <row r="85" spans="1:24" ht="15" customHeight="1">
      <c r="A85" s="252"/>
      <c r="B85" s="253"/>
      <c r="C85" s="253"/>
      <c r="D85" s="140" t="s">
        <v>399</v>
      </c>
      <c r="E85" s="324" t="s">
        <v>460</v>
      </c>
      <c r="F85" s="145"/>
      <c r="G85" s="146">
        <v>0</v>
      </c>
      <c r="H85" s="147">
        <v>0</v>
      </c>
      <c r="I85" s="146">
        <v>0</v>
      </c>
      <c r="J85" s="147">
        <v>0</v>
      </c>
      <c r="K85" s="148">
        <v>0</v>
      </c>
      <c r="L85" s="147">
        <v>0</v>
      </c>
      <c r="M85" s="146">
        <v>0</v>
      </c>
      <c r="N85" s="147">
        <v>690000</v>
      </c>
      <c r="O85" s="146">
        <v>0</v>
      </c>
      <c r="P85" s="147">
        <v>0</v>
      </c>
      <c r="Q85" s="146">
        <v>0</v>
      </c>
      <c r="R85" s="147">
        <v>0</v>
      </c>
      <c r="S85" s="147">
        <f t="shared" ref="S85" si="3">SUM(G85:R85)</f>
        <v>690000</v>
      </c>
      <c r="T85" s="385" t="s">
        <v>69</v>
      </c>
      <c r="U85" s="251">
        <v>1</v>
      </c>
      <c r="V85" s="343"/>
      <c r="W85" s="260"/>
      <c r="X85" s="260"/>
    </row>
    <row r="86" spans="1:24" ht="15" customHeight="1">
      <c r="A86" s="252"/>
      <c r="B86" s="253"/>
      <c r="C86" s="253"/>
      <c r="D86" s="140" t="s">
        <v>399</v>
      </c>
      <c r="E86" s="324" t="s">
        <v>461</v>
      </c>
      <c r="F86" s="145"/>
      <c r="G86" s="146">
        <v>0</v>
      </c>
      <c r="H86" s="147">
        <v>0</v>
      </c>
      <c r="I86" s="146">
        <v>0</v>
      </c>
      <c r="J86" s="147">
        <v>0</v>
      </c>
      <c r="K86" s="148">
        <v>0</v>
      </c>
      <c r="L86" s="147">
        <v>0</v>
      </c>
      <c r="M86" s="146">
        <v>0</v>
      </c>
      <c r="N86" s="147">
        <v>0</v>
      </c>
      <c r="O86" s="146">
        <v>13000</v>
      </c>
      <c r="P86" s="147">
        <v>70000</v>
      </c>
      <c r="Q86" s="146">
        <v>0</v>
      </c>
      <c r="R86" s="147">
        <v>0</v>
      </c>
      <c r="S86" s="147">
        <f t="shared" ref="S86:S88" si="4">SUM(G86:R86)</f>
        <v>83000</v>
      </c>
      <c r="T86" s="385" t="s">
        <v>67</v>
      </c>
      <c r="U86" s="251">
        <v>1</v>
      </c>
      <c r="V86" s="343"/>
      <c r="W86" s="260"/>
      <c r="X86" s="260"/>
    </row>
    <row r="87" spans="1:24" ht="15" customHeight="1">
      <c r="A87" s="252"/>
      <c r="B87" s="253"/>
      <c r="C87" s="253"/>
      <c r="D87" s="140" t="s">
        <v>399</v>
      </c>
      <c r="E87" s="324" t="s">
        <v>462</v>
      </c>
      <c r="F87" s="145"/>
      <c r="G87" s="146">
        <v>0</v>
      </c>
      <c r="H87" s="147">
        <v>0</v>
      </c>
      <c r="I87" s="146">
        <v>0</v>
      </c>
      <c r="J87" s="147">
        <v>0</v>
      </c>
      <c r="K87" s="148">
        <v>0</v>
      </c>
      <c r="L87" s="147">
        <v>0</v>
      </c>
      <c r="M87" s="146">
        <v>0</v>
      </c>
      <c r="N87" s="147">
        <v>0</v>
      </c>
      <c r="O87" s="146">
        <v>0</v>
      </c>
      <c r="P87" s="147">
        <v>70000</v>
      </c>
      <c r="Q87" s="146">
        <v>0</v>
      </c>
      <c r="R87" s="147">
        <v>0</v>
      </c>
      <c r="S87" s="147">
        <f t="shared" si="4"/>
        <v>70000</v>
      </c>
      <c r="T87" s="385" t="s">
        <v>70</v>
      </c>
      <c r="U87" s="251">
        <v>1</v>
      </c>
      <c r="V87" s="343"/>
      <c r="W87" s="260"/>
      <c r="X87" s="260"/>
    </row>
    <row r="88" spans="1:24" ht="15" customHeight="1">
      <c r="A88" s="447"/>
      <c r="B88" s="253"/>
      <c r="C88" s="253"/>
      <c r="D88" s="140" t="s">
        <v>399</v>
      </c>
      <c r="E88" s="324" t="s">
        <v>463</v>
      </c>
      <c r="F88" s="145"/>
      <c r="G88" s="146">
        <v>0</v>
      </c>
      <c r="H88" s="147">
        <v>0</v>
      </c>
      <c r="I88" s="146">
        <v>1000</v>
      </c>
      <c r="J88" s="147">
        <v>9000</v>
      </c>
      <c r="K88" s="148">
        <v>0</v>
      </c>
      <c r="L88" s="147">
        <v>6281</v>
      </c>
      <c r="M88" s="146">
        <v>57500</v>
      </c>
      <c r="N88" s="147">
        <v>22500</v>
      </c>
      <c r="O88" s="146">
        <v>0</v>
      </c>
      <c r="P88" s="147">
        <v>0</v>
      </c>
      <c r="Q88" s="146">
        <v>0</v>
      </c>
      <c r="R88" s="147">
        <v>0</v>
      </c>
      <c r="S88" s="147">
        <f t="shared" si="4"/>
        <v>96281</v>
      </c>
      <c r="T88" s="385" t="s">
        <v>74</v>
      </c>
      <c r="U88" s="251">
        <v>1</v>
      </c>
      <c r="V88" s="343"/>
      <c r="W88" s="260"/>
      <c r="X88" s="260"/>
    </row>
    <row r="89" spans="1:24" ht="15" customHeight="1">
      <c r="A89" s="279"/>
      <c r="B89" s="408"/>
      <c r="C89" s="408"/>
      <c r="D89" s="409"/>
      <c r="E89" s="423" t="s">
        <v>244</v>
      </c>
      <c r="F89" s="424"/>
      <c r="G89" s="425">
        <f t="shared" ref="G89:S89" si="5">SUMIFS(G6:G88,$U6:$U88,1)</f>
        <v>1026075</v>
      </c>
      <c r="H89" s="426">
        <f t="shared" si="5"/>
        <v>357688</v>
      </c>
      <c r="I89" s="426">
        <f t="shared" si="5"/>
        <v>651680</v>
      </c>
      <c r="J89" s="426">
        <f t="shared" si="5"/>
        <v>844076</v>
      </c>
      <c r="K89" s="426">
        <f t="shared" si="5"/>
        <v>724844</v>
      </c>
      <c r="L89" s="426">
        <f t="shared" si="5"/>
        <v>525017</v>
      </c>
      <c r="M89" s="426">
        <f t="shared" si="5"/>
        <v>684796</v>
      </c>
      <c r="N89" s="426">
        <f t="shared" si="5"/>
        <v>1453075</v>
      </c>
      <c r="O89" s="426">
        <f t="shared" si="5"/>
        <v>594379</v>
      </c>
      <c r="P89" s="426">
        <f t="shared" si="5"/>
        <v>951636</v>
      </c>
      <c r="Q89" s="426">
        <f t="shared" si="5"/>
        <v>1016583</v>
      </c>
      <c r="R89" s="426">
        <f t="shared" si="5"/>
        <v>679348</v>
      </c>
      <c r="S89" s="426">
        <f t="shared" si="5"/>
        <v>9509197</v>
      </c>
      <c r="T89" s="427"/>
      <c r="U89" s="251">
        <v>2</v>
      </c>
      <c r="V89" s="343"/>
      <c r="W89" s="260"/>
      <c r="X89" s="260"/>
    </row>
    <row r="90" spans="1:24" s="260" customFormat="1" ht="15" customHeight="1">
      <c r="A90" s="267"/>
      <c r="B90" s="268" t="s">
        <v>8</v>
      </c>
      <c r="C90" s="269"/>
      <c r="D90" s="140" t="s">
        <v>309</v>
      </c>
      <c r="E90" s="324" t="s">
        <v>464</v>
      </c>
      <c r="F90" s="145"/>
      <c r="G90" s="146">
        <v>22081</v>
      </c>
      <c r="H90" s="147">
        <v>19411</v>
      </c>
      <c r="I90" s="146">
        <v>48621</v>
      </c>
      <c r="J90" s="147">
        <v>52217</v>
      </c>
      <c r="K90" s="148">
        <v>65759</v>
      </c>
      <c r="L90" s="147">
        <v>41032</v>
      </c>
      <c r="M90" s="146">
        <v>29560</v>
      </c>
      <c r="N90" s="147">
        <v>41075</v>
      </c>
      <c r="O90" s="146">
        <v>41202</v>
      </c>
      <c r="P90" s="147">
        <v>62827</v>
      </c>
      <c r="Q90" s="146">
        <v>87037</v>
      </c>
      <c r="R90" s="147">
        <v>39253</v>
      </c>
      <c r="S90" s="147">
        <f>SUM(G90:R90)</f>
        <v>550075</v>
      </c>
      <c r="T90" s="385" t="s">
        <v>53</v>
      </c>
      <c r="U90" s="259">
        <v>1</v>
      </c>
      <c r="V90" s="343"/>
    </row>
    <row r="91" spans="1:24" s="260" customFormat="1" ht="15" customHeight="1">
      <c r="A91" s="267"/>
      <c r="B91" s="270"/>
      <c r="C91" s="270"/>
      <c r="D91" s="140" t="s">
        <v>311</v>
      </c>
      <c r="E91" s="324" t="s">
        <v>465</v>
      </c>
      <c r="F91" s="145"/>
      <c r="G91" s="146">
        <v>399</v>
      </c>
      <c r="H91" s="147">
        <v>126</v>
      </c>
      <c r="I91" s="146">
        <v>421</v>
      </c>
      <c r="J91" s="147">
        <v>760</v>
      </c>
      <c r="K91" s="148">
        <v>1117</v>
      </c>
      <c r="L91" s="147">
        <v>853</v>
      </c>
      <c r="M91" s="146">
        <v>693</v>
      </c>
      <c r="N91" s="147">
        <v>1185</v>
      </c>
      <c r="O91" s="146">
        <v>983</v>
      </c>
      <c r="P91" s="147">
        <v>1348</v>
      </c>
      <c r="Q91" s="146">
        <v>974</v>
      </c>
      <c r="R91" s="147">
        <v>532</v>
      </c>
      <c r="S91" s="147">
        <f t="shared" ref="S91:S111" si="6">SUM(G91:R91)</f>
        <v>9391</v>
      </c>
      <c r="T91" s="385" t="s">
        <v>47</v>
      </c>
      <c r="U91" s="259">
        <v>1</v>
      </c>
      <c r="V91" s="343"/>
    </row>
    <row r="92" spans="1:24" s="260" customFormat="1" ht="15" customHeight="1">
      <c r="A92" s="267"/>
      <c r="B92" s="270"/>
      <c r="C92" s="270"/>
      <c r="D92" s="140" t="s">
        <v>313</v>
      </c>
      <c r="E92" s="324" t="s">
        <v>466</v>
      </c>
      <c r="F92" s="145"/>
      <c r="G92" s="146">
        <v>39000</v>
      </c>
      <c r="H92" s="147">
        <v>4600</v>
      </c>
      <c r="I92" s="146">
        <v>6300</v>
      </c>
      <c r="J92" s="147">
        <v>7500</v>
      </c>
      <c r="K92" s="148">
        <v>6300</v>
      </c>
      <c r="L92" s="147">
        <v>4700</v>
      </c>
      <c r="M92" s="146">
        <v>3200</v>
      </c>
      <c r="N92" s="147">
        <v>4000</v>
      </c>
      <c r="O92" s="146">
        <v>3900</v>
      </c>
      <c r="P92" s="147">
        <v>5000</v>
      </c>
      <c r="Q92" s="146">
        <v>12800</v>
      </c>
      <c r="R92" s="147">
        <v>5900</v>
      </c>
      <c r="S92" s="147">
        <f t="shared" si="6"/>
        <v>103200</v>
      </c>
      <c r="T92" s="385" t="s">
        <v>57</v>
      </c>
      <c r="U92" s="259">
        <v>1</v>
      </c>
      <c r="V92" s="343"/>
    </row>
    <row r="93" spans="1:24" s="260" customFormat="1" ht="15" customHeight="1">
      <c r="A93" s="267"/>
      <c r="B93" s="270"/>
      <c r="C93" s="270"/>
      <c r="D93" s="140" t="s">
        <v>315</v>
      </c>
      <c r="E93" s="324" t="s">
        <v>467</v>
      </c>
      <c r="F93" s="145"/>
      <c r="G93" s="146">
        <v>9174</v>
      </c>
      <c r="H93" s="147">
        <v>7161</v>
      </c>
      <c r="I93" s="146">
        <v>9193</v>
      </c>
      <c r="J93" s="147">
        <v>8223</v>
      </c>
      <c r="K93" s="148">
        <v>9279</v>
      </c>
      <c r="L93" s="147">
        <v>6811</v>
      </c>
      <c r="M93" s="146">
        <v>6013</v>
      </c>
      <c r="N93" s="147">
        <v>7199</v>
      </c>
      <c r="O93" s="146">
        <v>5717</v>
      </c>
      <c r="P93" s="147">
        <v>7178</v>
      </c>
      <c r="Q93" s="146">
        <v>8315</v>
      </c>
      <c r="R93" s="147">
        <v>8220</v>
      </c>
      <c r="S93" s="147">
        <f t="shared" si="6"/>
        <v>92483</v>
      </c>
      <c r="T93" s="385" t="s">
        <v>48</v>
      </c>
      <c r="U93" s="259">
        <v>1</v>
      </c>
      <c r="V93" s="343"/>
    </row>
    <row r="94" spans="1:24" s="260" customFormat="1" ht="15" customHeight="1">
      <c r="A94" s="267"/>
      <c r="B94" s="270"/>
      <c r="C94" s="270"/>
      <c r="D94" s="140" t="s">
        <v>317</v>
      </c>
      <c r="E94" s="324" t="s">
        <v>468</v>
      </c>
      <c r="F94" s="145"/>
      <c r="G94" s="146">
        <v>7002</v>
      </c>
      <c r="H94" s="147">
        <v>5592</v>
      </c>
      <c r="I94" s="146">
        <v>6958</v>
      </c>
      <c r="J94" s="147">
        <v>5533</v>
      </c>
      <c r="K94" s="148">
        <v>5933</v>
      </c>
      <c r="L94" s="147">
        <v>6172</v>
      </c>
      <c r="M94" s="146">
        <v>6068</v>
      </c>
      <c r="N94" s="147">
        <v>8025</v>
      </c>
      <c r="O94" s="146">
        <v>5683</v>
      </c>
      <c r="P94" s="147">
        <v>5009</v>
      </c>
      <c r="Q94" s="146">
        <v>5519</v>
      </c>
      <c r="R94" s="147">
        <v>6113</v>
      </c>
      <c r="S94" s="147">
        <f t="shared" si="6"/>
        <v>73607</v>
      </c>
      <c r="T94" s="385" t="s">
        <v>48</v>
      </c>
      <c r="U94" s="259">
        <v>1</v>
      </c>
      <c r="V94" s="343"/>
    </row>
    <row r="95" spans="1:24" s="260" customFormat="1" ht="15" customHeight="1">
      <c r="A95" s="267"/>
      <c r="B95" s="270"/>
      <c r="C95" s="270"/>
      <c r="D95" s="140" t="s">
        <v>319</v>
      </c>
      <c r="E95" s="324" t="s">
        <v>469</v>
      </c>
      <c r="F95" s="145"/>
      <c r="G95" s="146">
        <v>2802</v>
      </c>
      <c r="H95" s="147">
        <v>1609</v>
      </c>
      <c r="I95" s="146">
        <v>6300</v>
      </c>
      <c r="J95" s="147">
        <v>5511</v>
      </c>
      <c r="K95" s="148">
        <v>6618</v>
      </c>
      <c r="L95" s="147">
        <v>7124</v>
      </c>
      <c r="M95" s="146">
        <v>2784</v>
      </c>
      <c r="N95" s="147">
        <v>2775</v>
      </c>
      <c r="O95" s="146">
        <v>4473</v>
      </c>
      <c r="P95" s="147">
        <v>4393</v>
      </c>
      <c r="Q95" s="146">
        <v>8554</v>
      </c>
      <c r="R95" s="147">
        <v>3230</v>
      </c>
      <c r="S95" s="147">
        <f t="shared" si="6"/>
        <v>56173</v>
      </c>
      <c r="T95" s="385" t="s">
        <v>47</v>
      </c>
      <c r="U95" s="259">
        <v>1</v>
      </c>
      <c r="V95" s="343"/>
    </row>
    <row r="96" spans="1:24" s="260" customFormat="1" ht="15" customHeight="1">
      <c r="A96" s="267"/>
      <c r="B96" s="270"/>
      <c r="C96" s="270"/>
      <c r="D96" s="140" t="s">
        <v>321</v>
      </c>
      <c r="E96" s="324" t="s">
        <v>470</v>
      </c>
      <c r="F96" s="145"/>
      <c r="G96" s="146">
        <v>1185</v>
      </c>
      <c r="H96" s="147">
        <v>1050</v>
      </c>
      <c r="I96" s="146">
        <v>2600</v>
      </c>
      <c r="J96" s="147">
        <v>4140</v>
      </c>
      <c r="K96" s="148">
        <v>4400</v>
      </c>
      <c r="L96" s="147">
        <v>2960</v>
      </c>
      <c r="M96" s="146">
        <v>2680</v>
      </c>
      <c r="N96" s="147">
        <v>3770</v>
      </c>
      <c r="O96" s="146">
        <v>3220</v>
      </c>
      <c r="P96" s="147">
        <v>3650</v>
      </c>
      <c r="Q96" s="146">
        <v>4500</v>
      </c>
      <c r="R96" s="147">
        <v>1730</v>
      </c>
      <c r="S96" s="147">
        <f t="shared" si="6"/>
        <v>35885</v>
      </c>
      <c r="T96" s="385" t="s">
        <v>47</v>
      </c>
      <c r="U96" s="259">
        <v>1</v>
      </c>
      <c r="V96" s="343"/>
    </row>
    <row r="97" spans="1:24" s="260" customFormat="1" ht="15" customHeight="1">
      <c r="A97" s="267"/>
      <c r="B97" s="270"/>
      <c r="C97" s="270"/>
      <c r="D97" s="140" t="s">
        <v>323</v>
      </c>
      <c r="E97" s="324" t="s">
        <v>471</v>
      </c>
      <c r="F97" s="145"/>
      <c r="G97" s="146">
        <v>898</v>
      </c>
      <c r="H97" s="147">
        <v>904</v>
      </c>
      <c r="I97" s="146">
        <v>2479</v>
      </c>
      <c r="J97" s="147">
        <v>2830</v>
      </c>
      <c r="K97" s="148">
        <v>3917</v>
      </c>
      <c r="L97" s="147">
        <v>2871</v>
      </c>
      <c r="M97" s="146">
        <v>2539</v>
      </c>
      <c r="N97" s="147">
        <v>3960</v>
      </c>
      <c r="O97" s="146">
        <v>3051</v>
      </c>
      <c r="P97" s="147">
        <v>3543</v>
      </c>
      <c r="Q97" s="146">
        <v>3660</v>
      </c>
      <c r="R97" s="147">
        <v>1528</v>
      </c>
      <c r="S97" s="147">
        <f t="shared" si="6"/>
        <v>32180</v>
      </c>
      <c r="T97" s="385" t="s">
        <v>47</v>
      </c>
      <c r="U97" s="259">
        <v>1</v>
      </c>
      <c r="V97" s="343"/>
    </row>
    <row r="98" spans="1:24" s="260" customFormat="1" ht="15" customHeight="1">
      <c r="A98" s="267"/>
      <c r="B98" s="270"/>
      <c r="C98" s="270"/>
      <c r="D98" s="140" t="s">
        <v>325</v>
      </c>
      <c r="E98" s="324" t="s">
        <v>472</v>
      </c>
      <c r="F98" s="145"/>
      <c r="G98" s="146">
        <v>1079</v>
      </c>
      <c r="H98" s="147">
        <v>940</v>
      </c>
      <c r="I98" s="146">
        <v>1084</v>
      </c>
      <c r="J98" s="147">
        <v>941</v>
      </c>
      <c r="K98" s="148">
        <v>1076</v>
      </c>
      <c r="L98" s="147">
        <v>804</v>
      </c>
      <c r="M98" s="146">
        <v>752</v>
      </c>
      <c r="N98" s="147">
        <v>872</v>
      </c>
      <c r="O98" s="146">
        <v>937</v>
      </c>
      <c r="P98" s="147">
        <v>878</v>
      </c>
      <c r="Q98" s="146">
        <v>1031</v>
      </c>
      <c r="R98" s="147">
        <v>945</v>
      </c>
      <c r="S98" s="147">
        <f t="shared" si="6"/>
        <v>11339</v>
      </c>
      <c r="T98" s="385" t="s">
        <v>48</v>
      </c>
      <c r="U98" s="259">
        <v>1</v>
      </c>
      <c r="V98" s="343"/>
    </row>
    <row r="99" spans="1:24" s="260" customFormat="1" ht="15" customHeight="1">
      <c r="A99" s="267"/>
      <c r="B99" s="270"/>
      <c r="C99" s="270"/>
      <c r="D99" s="140" t="s">
        <v>327</v>
      </c>
      <c r="E99" s="324" t="s">
        <v>473</v>
      </c>
      <c r="F99" s="145"/>
      <c r="G99" s="146">
        <v>186</v>
      </c>
      <c r="H99" s="147">
        <v>165</v>
      </c>
      <c r="I99" s="146">
        <v>326</v>
      </c>
      <c r="J99" s="147">
        <v>730</v>
      </c>
      <c r="K99" s="148">
        <v>1074</v>
      </c>
      <c r="L99" s="147">
        <v>496</v>
      </c>
      <c r="M99" s="146">
        <v>592</v>
      </c>
      <c r="N99" s="147">
        <v>212</v>
      </c>
      <c r="O99" s="146">
        <v>414</v>
      </c>
      <c r="P99" s="147">
        <v>979</v>
      </c>
      <c r="Q99" s="146">
        <v>798</v>
      </c>
      <c r="R99" s="147">
        <v>364</v>
      </c>
      <c r="S99" s="147">
        <f t="shared" si="6"/>
        <v>6336</v>
      </c>
      <c r="T99" s="385" t="s">
        <v>64</v>
      </c>
      <c r="U99" s="259">
        <v>1</v>
      </c>
      <c r="V99" s="343"/>
    </row>
    <row r="100" spans="1:24" s="260" customFormat="1" ht="15" customHeight="1">
      <c r="A100" s="267"/>
      <c r="B100" s="270"/>
      <c r="C100" s="270"/>
      <c r="D100" s="140" t="s">
        <v>329</v>
      </c>
      <c r="E100" s="324" t="s">
        <v>474</v>
      </c>
      <c r="F100" s="145"/>
      <c r="G100" s="146">
        <v>1806</v>
      </c>
      <c r="H100" s="147">
        <v>1352</v>
      </c>
      <c r="I100" s="146">
        <v>1947</v>
      </c>
      <c r="J100" s="147">
        <v>1870</v>
      </c>
      <c r="K100" s="148">
        <v>2493</v>
      </c>
      <c r="L100" s="147">
        <v>420</v>
      </c>
      <c r="M100" s="146">
        <v>296</v>
      </c>
      <c r="N100" s="147">
        <v>1779</v>
      </c>
      <c r="O100" s="146">
        <v>1619</v>
      </c>
      <c r="P100" s="147">
        <v>1734</v>
      </c>
      <c r="Q100" s="146">
        <v>2282</v>
      </c>
      <c r="R100" s="147">
        <v>2041</v>
      </c>
      <c r="S100" s="147">
        <f t="shared" si="6"/>
        <v>19639</v>
      </c>
      <c r="T100" s="385" t="s">
        <v>48</v>
      </c>
      <c r="U100" s="259">
        <v>1</v>
      </c>
      <c r="V100" s="343"/>
    </row>
    <row r="101" spans="1:24" s="260" customFormat="1" ht="15" customHeight="1">
      <c r="A101" s="267"/>
      <c r="B101" s="270"/>
      <c r="C101" s="270"/>
      <c r="D101" s="140" t="s">
        <v>331</v>
      </c>
      <c r="E101" s="324" t="s">
        <v>475</v>
      </c>
      <c r="F101" s="145"/>
      <c r="G101" s="146">
        <v>0</v>
      </c>
      <c r="H101" s="147">
        <v>0</v>
      </c>
      <c r="I101" s="146">
        <v>0</v>
      </c>
      <c r="J101" s="147">
        <v>0</v>
      </c>
      <c r="K101" s="148">
        <v>0</v>
      </c>
      <c r="L101" s="147">
        <v>0</v>
      </c>
      <c r="M101" s="146">
        <v>0</v>
      </c>
      <c r="N101" s="147">
        <v>0</v>
      </c>
      <c r="O101" s="146">
        <v>0</v>
      </c>
      <c r="P101" s="147">
        <v>0</v>
      </c>
      <c r="Q101" s="146">
        <v>0</v>
      </c>
      <c r="R101" s="147">
        <v>0</v>
      </c>
      <c r="S101" s="147">
        <f t="shared" si="6"/>
        <v>0</v>
      </c>
      <c r="T101" s="385" t="s">
        <v>47</v>
      </c>
      <c r="U101" s="259">
        <v>1</v>
      </c>
      <c r="V101" s="343"/>
    </row>
    <row r="102" spans="1:24" s="260" customFormat="1" ht="15" customHeight="1">
      <c r="A102" s="267"/>
      <c r="B102" s="270"/>
      <c r="C102" s="270"/>
      <c r="D102" s="140" t="s">
        <v>333</v>
      </c>
      <c r="E102" s="324" t="s">
        <v>476</v>
      </c>
      <c r="F102" s="145"/>
      <c r="G102" s="146">
        <v>0</v>
      </c>
      <c r="H102" s="147">
        <v>0</v>
      </c>
      <c r="I102" s="146">
        <v>0</v>
      </c>
      <c r="J102" s="147">
        <v>8700</v>
      </c>
      <c r="K102" s="148">
        <v>0</v>
      </c>
      <c r="L102" s="147">
        <v>0</v>
      </c>
      <c r="M102" s="146">
        <v>0</v>
      </c>
      <c r="N102" s="147">
        <v>0</v>
      </c>
      <c r="O102" s="146">
        <v>0</v>
      </c>
      <c r="P102" s="147">
        <v>0</v>
      </c>
      <c r="Q102" s="146">
        <v>0</v>
      </c>
      <c r="R102" s="147">
        <v>0</v>
      </c>
      <c r="S102" s="147">
        <f t="shared" si="6"/>
        <v>8700</v>
      </c>
      <c r="T102" s="385" t="s">
        <v>74</v>
      </c>
      <c r="U102" s="259">
        <v>1</v>
      </c>
      <c r="V102" s="343"/>
    </row>
    <row r="103" spans="1:24" s="260" customFormat="1" ht="15" customHeight="1">
      <c r="A103" s="267"/>
      <c r="B103" s="270"/>
      <c r="C103" s="270"/>
      <c r="D103" s="140" t="s">
        <v>335</v>
      </c>
      <c r="E103" s="324" t="s">
        <v>477</v>
      </c>
      <c r="F103" s="145"/>
      <c r="G103" s="146">
        <v>20</v>
      </c>
      <c r="H103" s="147">
        <v>0</v>
      </c>
      <c r="I103" s="146">
        <v>213</v>
      </c>
      <c r="J103" s="147">
        <v>198</v>
      </c>
      <c r="K103" s="148">
        <v>82</v>
      </c>
      <c r="L103" s="147">
        <v>93</v>
      </c>
      <c r="M103" s="146">
        <v>120</v>
      </c>
      <c r="N103" s="147">
        <v>100</v>
      </c>
      <c r="O103" s="146">
        <v>150</v>
      </c>
      <c r="P103" s="147">
        <v>180</v>
      </c>
      <c r="Q103" s="146">
        <v>160</v>
      </c>
      <c r="R103" s="147">
        <v>50</v>
      </c>
      <c r="S103" s="147">
        <f t="shared" si="6"/>
        <v>1366</v>
      </c>
      <c r="T103" s="385"/>
      <c r="U103" s="259"/>
      <c r="V103" s="343"/>
    </row>
    <row r="104" spans="1:24" s="260" customFormat="1" ht="15" customHeight="1">
      <c r="A104" s="267"/>
      <c r="B104" s="270"/>
      <c r="C104" s="270"/>
      <c r="D104" s="140" t="s">
        <v>399</v>
      </c>
      <c r="E104" s="324" t="s">
        <v>478</v>
      </c>
      <c r="F104" s="145"/>
      <c r="G104" s="146">
        <v>4</v>
      </c>
      <c r="H104" s="147">
        <v>0</v>
      </c>
      <c r="I104" s="146">
        <v>30</v>
      </c>
      <c r="J104" s="147">
        <v>0</v>
      </c>
      <c r="K104" s="148">
        <v>2</v>
      </c>
      <c r="L104" s="147">
        <v>0</v>
      </c>
      <c r="M104" s="146">
        <v>0</v>
      </c>
      <c r="N104" s="147">
        <v>0</v>
      </c>
      <c r="O104" s="146">
        <v>0</v>
      </c>
      <c r="P104" s="147">
        <v>0</v>
      </c>
      <c r="Q104" s="146">
        <v>0</v>
      </c>
      <c r="R104" s="147">
        <v>0</v>
      </c>
      <c r="S104" s="147">
        <f t="shared" si="6"/>
        <v>36</v>
      </c>
      <c r="T104" s="385" t="s">
        <v>59</v>
      </c>
      <c r="U104" s="259">
        <v>1</v>
      </c>
      <c r="V104" s="343"/>
    </row>
    <row r="105" spans="1:24" s="260" customFormat="1" ht="15" customHeight="1">
      <c r="A105" s="267"/>
      <c r="B105" s="270"/>
      <c r="C105" s="270"/>
      <c r="D105" s="140" t="s">
        <v>399</v>
      </c>
      <c r="E105" s="324" t="s">
        <v>400</v>
      </c>
      <c r="F105" s="145"/>
      <c r="G105" s="146">
        <v>16</v>
      </c>
      <c r="H105" s="147">
        <v>0</v>
      </c>
      <c r="I105" s="146">
        <v>183</v>
      </c>
      <c r="J105" s="147">
        <v>198</v>
      </c>
      <c r="K105" s="148">
        <v>80</v>
      </c>
      <c r="L105" s="147">
        <v>93</v>
      </c>
      <c r="M105" s="146">
        <v>120</v>
      </c>
      <c r="N105" s="147">
        <v>100</v>
      </c>
      <c r="O105" s="146">
        <v>150</v>
      </c>
      <c r="P105" s="147">
        <v>180</v>
      </c>
      <c r="Q105" s="146">
        <v>160</v>
      </c>
      <c r="R105" s="147">
        <v>50</v>
      </c>
      <c r="S105" s="147">
        <f t="shared" si="6"/>
        <v>1330</v>
      </c>
      <c r="T105" s="385" t="s">
        <v>52</v>
      </c>
      <c r="U105" s="259">
        <v>1</v>
      </c>
      <c r="V105" s="343"/>
    </row>
    <row r="106" spans="1:24" s="260" customFormat="1" ht="15" customHeight="1">
      <c r="A106" s="267"/>
      <c r="B106" s="270"/>
      <c r="C106" s="270"/>
      <c r="D106" s="140" t="s">
        <v>337</v>
      </c>
      <c r="E106" s="324" t="s">
        <v>479</v>
      </c>
      <c r="F106" s="145"/>
      <c r="G106" s="146">
        <v>0</v>
      </c>
      <c r="H106" s="147">
        <v>0</v>
      </c>
      <c r="I106" s="146">
        <v>0</v>
      </c>
      <c r="J106" s="147">
        <v>0</v>
      </c>
      <c r="K106" s="148">
        <v>0</v>
      </c>
      <c r="L106" s="147">
        <v>0</v>
      </c>
      <c r="M106" s="146">
        <v>0</v>
      </c>
      <c r="N106" s="147">
        <v>40000</v>
      </c>
      <c r="O106" s="146">
        <v>0</v>
      </c>
      <c r="P106" s="147">
        <v>0</v>
      </c>
      <c r="Q106" s="146">
        <v>0</v>
      </c>
      <c r="R106" s="147">
        <v>0</v>
      </c>
      <c r="S106" s="147">
        <f t="shared" si="6"/>
        <v>40000</v>
      </c>
      <c r="T106" s="385" t="s">
        <v>67</v>
      </c>
      <c r="U106" s="259">
        <v>1</v>
      </c>
      <c r="V106" s="343"/>
    </row>
    <row r="107" spans="1:24" s="260" customFormat="1" ht="15" customHeight="1">
      <c r="A107" s="267"/>
      <c r="B107" s="270"/>
      <c r="C107" s="270"/>
      <c r="D107" s="140" t="s">
        <v>339</v>
      </c>
      <c r="E107" s="324" t="s">
        <v>480</v>
      </c>
      <c r="F107" s="145"/>
      <c r="G107" s="146">
        <v>0</v>
      </c>
      <c r="H107" s="147">
        <v>0</v>
      </c>
      <c r="I107" s="146">
        <v>0</v>
      </c>
      <c r="J107" s="147">
        <v>0</v>
      </c>
      <c r="K107" s="148">
        <v>0</v>
      </c>
      <c r="L107" s="147">
        <v>0</v>
      </c>
      <c r="M107" s="146">
        <v>0</v>
      </c>
      <c r="N107" s="147">
        <v>0</v>
      </c>
      <c r="O107" s="146">
        <v>0</v>
      </c>
      <c r="P107" s="147">
        <v>11000</v>
      </c>
      <c r="Q107" s="146">
        <v>0</v>
      </c>
      <c r="R107" s="147">
        <v>0</v>
      </c>
      <c r="S107" s="147">
        <f t="shared" si="6"/>
        <v>11000</v>
      </c>
      <c r="T107" s="385" t="s">
        <v>67</v>
      </c>
      <c r="U107" s="259">
        <v>1</v>
      </c>
      <c r="V107" s="343"/>
    </row>
    <row r="108" spans="1:24" s="260" customFormat="1" ht="15" customHeight="1">
      <c r="A108" s="267"/>
      <c r="B108" s="270"/>
      <c r="C108" s="270"/>
      <c r="D108" s="140" t="s">
        <v>341</v>
      </c>
      <c r="E108" s="324" t="s">
        <v>481</v>
      </c>
      <c r="F108" s="145"/>
      <c r="G108" s="146">
        <v>109</v>
      </c>
      <c r="H108" s="147">
        <v>69</v>
      </c>
      <c r="I108" s="146">
        <v>316</v>
      </c>
      <c r="J108" s="147">
        <v>619</v>
      </c>
      <c r="K108" s="148">
        <v>1082</v>
      </c>
      <c r="L108" s="147">
        <v>1135</v>
      </c>
      <c r="M108" s="146">
        <v>757</v>
      </c>
      <c r="N108" s="147">
        <v>1146</v>
      </c>
      <c r="O108" s="146">
        <v>1682</v>
      </c>
      <c r="P108" s="147">
        <v>1244</v>
      </c>
      <c r="Q108" s="146">
        <v>538</v>
      </c>
      <c r="R108" s="147">
        <v>310</v>
      </c>
      <c r="S108" s="147">
        <f t="shared" si="6"/>
        <v>9007</v>
      </c>
      <c r="T108" s="385" t="s">
        <v>53</v>
      </c>
      <c r="U108" s="259">
        <v>1</v>
      </c>
      <c r="V108" s="343"/>
    </row>
    <row r="109" spans="1:24" ht="15" customHeight="1">
      <c r="A109" s="252"/>
      <c r="B109" s="270"/>
      <c r="C109" s="270"/>
      <c r="D109" s="140" t="s">
        <v>343</v>
      </c>
      <c r="E109" s="324" t="s">
        <v>482</v>
      </c>
      <c r="F109" s="145"/>
      <c r="G109" s="146">
        <v>1135</v>
      </c>
      <c r="H109" s="147">
        <v>1454</v>
      </c>
      <c r="I109" s="146">
        <v>1395</v>
      </c>
      <c r="J109" s="147">
        <v>2915</v>
      </c>
      <c r="K109" s="148">
        <v>2408</v>
      </c>
      <c r="L109" s="147">
        <v>1526</v>
      </c>
      <c r="M109" s="146">
        <v>1173</v>
      </c>
      <c r="N109" s="147">
        <v>1450</v>
      </c>
      <c r="O109" s="146">
        <v>1567</v>
      </c>
      <c r="P109" s="147">
        <v>1915</v>
      </c>
      <c r="Q109" s="146">
        <v>2252</v>
      </c>
      <c r="R109" s="147">
        <v>1080</v>
      </c>
      <c r="S109" s="147">
        <f t="shared" si="6"/>
        <v>20270</v>
      </c>
      <c r="T109" s="385" t="s">
        <v>71</v>
      </c>
      <c r="U109" s="251">
        <v>1</v>
      </c>
      <c r="V109" s="343"/>
      <c r="W109" s="260"/>
      <c r="X109" s="260"/>
    </row>
    <row r="110" spans="1:24" ht="15" customHeight="1">
      <c r="A110" s="252"/>
      <c r="B110" s="270"/>
      <c r="C110" s="270"/>
      <c r="D110" s="140" t="s">
        <v>345</v>
      </c>
      <c r="E110" s="324" t="s">
        <v>483</v>
      </c>
      <c r="F110" s="145"/>
      <c r="G110" s="146">
        <v>1938</v>
      </c>
      <c r="H110" s="147">
        <v>1821</v>
      </c>
      <c r="I110" s="146">
        <v>2600</v>
      </c>
      <c r="J110" s="147">
        <v>2712</v>
      </c>
      <c r="K110" s="148">
        <v>3194</v>
      </c>
      <c r="L110" s="147">
        <v>2338</v>
      </c>
      <c r="M110" s="146">
        <v>2194</v>
      </c>
      <c r="N110" s="147">
        <v>2727</v>
      </c>
      <c r="O110" s="146">
        <v>2231</v>
      </c>
      <c r="P110" s="147">
        <v>2995</v>
      </c>
      <c r="Q110" s="146">
        <v>3299</v>
      </c>
      <c r="R110" s="147">
        <v>2425</v>
      </c>
      <c r="S110" s="147">
        <f t="shared" si="6"/>
        <v>30474</v>
      </c>
      <c r="T110" s="385" t="s">
        <v>49</v>
      </c>
      <c r="U110" s="251">
        <v>1</v>
      </c>
      <c r="V110" s="343"/>
      <c r="W110" s="260"/>
      <c r="X110" s="260"/>
    </row>
    <row r="111" spans="1:24" ht="15" customHeight="1">
      <c r="A111" s="447"/>
      <c r="B111" s="270"/>
      <c r="C111" s="270"/>
      <c r="D111" s="140" t="s">
        <v>347</v>
      </c>
      <c r="E111" s="324" t="s">
        <v>484</v>
      </c>
      <c r="F111" s="145"/>
      <c r="G111" s="146">
        <v>13689</v>
      </c>
      <c r="H111" s="147">
        <v>11317</v>
      </c>
      <c r="I111" s="146">
        <v>22006</v>
      </c>
      <c r="J111" s="147">
        <v>24217</v>
      </c>
      <c r="K111" s="148">
        <v>23786</v>
      </c>
      <c r="L111" s="147">
        <v>16994</v>
      </c>
      <c r="M111" s="146">
        <v>15982</v>
      </c>
      <c r="N111" s="147">
        <v>23215</v>
      </c>
      <c r="O111" s="146">
        <v>21163</v>
      </c>
      <c r="P111" s="147">
        <v>20388</v>
      </c>
      <c r="Q111" s="146">
        <v>21955</v>
      </c>
      <c r="R111" s="147">
        <v>17178</v>
      </c>
      <c r="S111" s="147">
        <f t="shared" si="6"/>
        <v>231890</v>
      </c>
      <c r="T111" s="385" t="s">
        <v>49</v>
      </c>
      <c r="U111" s="251">
        <v>1</v>
      </c>
      <c r="V111" s="343"/>
      <c r="W111" s="260"/>
      <c r="X111" s="260"/>
    </row>
    <row r="112" spans="1:24" ht="15" customHeight="1">
      <c r="A112" s="272"/>
      <c r="B112" s="278"/>
      <c r="C112" s="278"/>
      <c r="D112" s="374"/>
      <c r="E112" s="326" t="s">
        <v>245</v>
      </c>
      <c r="F112" s="274"/>
      <c r="G112" s="275">
        <f t="shared" ref="G112:S112" si="7">SUMIFS(G90:G111,$U90:$U111,1)</f>
        <v>102503</v>
      </c>
      <c r="H112" s="276">
        <f t="shared" si="7"/>
        <v>57571</v>
      </c>
      <c r="I112" s="276">
        <f t="shared" si="7"/>
        <v>112759</v>
      </c>
      <c r="J112" s="276">
        <f t="shared" si="7"/>
        <v>129616</v>
      </c>
      <c r="K112" s="276">
        <f t="shared" si="7"/>
        <v>138518</v>
      </c>
      <c r="L112" s="276">
        <f t="shared" si="7"/>
        <v>96329</v>
      </c>
      <c r="M112" s="276">
        <f t="shared" si="7"/>
        <v>75403</v>
      </c>
      <c r="N112" s="276">
        <f t="shared" si="7"/>
        <v>143490</v>
      </c>
      <c r="O112" s="276">
        <f t="shared" si="7"/>
        <v>97992</v>
      </c>
      <c r="P112" s="276">
        <f t="shared" si="7"/>
        <v>134261</v>
      </c>
      <c r="Q112" s="276">
        <f t="shared" si="7"/>
        <v>163674</v>
      </c>
      <c r="R112" s="276">
        <f t="shared" si="7"/>
        <v>90899</v>
      </c>
      <c r="S112" s="276">
        <f t="shared" si="7"/>
        <v>1343015</v>
      </c>
      <c r="T112" s="390"/>
      <c r="U112" s="251">
        <v>2</v>
      </c>
      <c r="V112" s="343"/>
      <c r="W112" s="260"/>
      <c r="X112" s="260"/>
    </row>
    <row r="113" spans="1:22" s="260" customFormat="1" ht="15" customHeight="1">
      <c r="A113" s="267"/>
      <c r="B113" s="268" t="s">
        <v>287</v>
      </c>
      <c r="C113" s="269"/>
      <c r="D113" s="140" t="s">
        <v>309</v>
      </c>
      <c r="E113" s="324" t="s">
        <v>485</v>
      </c>
      <c r="F113" s="145"/>
      <c r="G113" s="146">
        <v>0</v>
      </c>
      <c r="H113" s="147">
        <v>0</v>
      </c>
      <c r="I113" s="146">
        <v>26</v>
      </c>
      <c r="J113" s="147">
        <v>112</v>
      </c>
      <c r="K113" s="148">
        <v>265</v>
      </c>
      <c r="L113" s="147">
        <v>138</v>
      </c>
      <c r="M113" s="146">
        <v>286</v>
      </c>
      <c r="N113" s="147">
        <v>460</v>
      </c>
      <c r="O113" s="146">
        <v>249</v>
      </c>
      <c r="P113" s="147">
        <v>158</v>
      </c>
      <c r="Q113" s="146">
        <v>155</v>
      </c>
      <c r="R113" s="147">
        <v>15</v>
      </c>
      <c r="S113" s="147">
        <f>SUM(G113:R113)</f>
        <v>1864</v>
      </c>
      <c r="T113" s="385"/>
      <c r="U113" s="259"/>
      <c r="V113" s="343"/>
    </row>
    <row r="114" spans="1:22" s="260" customFormat="1" ht="15" customHeight="1">
      <c r="A114" s="267"/>
      <c r="B114" s="270"/>
      <c r="C114" s="270"/>
      <c r="D114" s="140" t="s">
        <v>399</v>
      </c>
      <c r="E114" s="324" t="s">
        <v>486</v>
      </c>
      <c r="F114" s="145"/>
      <c r="G114" s="146">
        <v>0</v>
      </c>
      <c r="H114" s="147">
        <v>0</v>
      </c>
      <c r="I114" s="146">
        <v>26</v>
      </c>
      <c r="J114" s="147">
        <v>112</v>
      </c>
      <c r="K114" s="148">
        <v>265</v>
      </c>
      <c r="L114" s="147">
        <v>138</v>
      </c>
      <c r="M114" s="146">
        <v>286</v>
      </c>
      <c r="N114" s="147">
        <v>460</v>
      </c>
      <c r="O114" s="146">
        <v>249</v>
      </c>
      <c r="P114" s="147">
        <v>158</v>
      </c>
      <c r="Q114" s="146">
        <v>155</v>
      </c>
      <c r="R114" s="147">
        <v>15</v>
      </c>
      <c r="S114" s="147">
        <f t="shared" ref="S114:S146" si="8">SUM(G114:R114)</f>
        <v>1864</v>
      </c>
      <c r="T114" s="385" t="s">
        <v>59</v>
      </c>
      <c r="U114" s="259">
        <v>1</v>
      </c>
      <c r="V114" s="343"/>
    </row>
    <row r="115" spans="1:22" s="260" customFormat="1" ht="15" customHeight="1">
      <c r="A115" s="267"/>
      <c r="B115" s="270"/>
      <c r="C115" s="270"/>
      <c r="D115" s="140" t="s">
        <v>399</v>
      </c>
      <c r="E115" s="324" t="s">
        <v>400</v>
      </c>
      <c r="F115" s="145"/>
      <c r="G115" s="146">
        <v>0</v>
      </c>
      <c r="H115" s="147">
        <v>0</v>
      </c>
      <c r="I115" s="146">
        <v>0</v>
      </c>
      <c r="J115" s="147">
        <v>0</v>
      </c>
      <c r="K115" s="148">
        <v>0</v>
      </c>
      <c r="L115" s="147">
        <v>0</v>
      </c>
      <c r="M115" s="146">
        <v>0</v>
      </c>
      <c r="N115" s="147">
        <v>0</v>
      </c>
      <c r="O115" s="146">
        <v>0</v>
      </c>
      <c r="P115" s="147">
        <v>0</v>
      </c>
      <c r="Q115" s="146">
        <v>0</v>
      </c>
      <c r="R115" s="147">
        <v>0</v>
      </c>
      <c r="S115" s="147">
        <f t="shared" si="8"/>
        <v>0</v>
      </c>
      <c r="T115" s="385" t="s">
        <v>52</v>
      </c>
      <c r="U115" s="259">
        <v>1</v>
      </c>
      <c r="V115" s="343"/>
    </row>
    <row r="116" spans="1:22" s="260" customFormat="1" ht="15" customHeight="1">
      <c r="A116" s="267"/>
      <c r="B116" s="270"/>
      <c r="C116" s="270"/>
      <c r="D116" s="140" t="s">
        <v>311</v>
      </c>
      <c r="E116" s="324" t="s">
        <v>487</v>
      </c>
      <c r="F116" s="145"/>
      <c r="G116" s="146">
        <v>22549</v>
      </c>
      <c r="H116" s="147">
        <v>19190</v>
      </c>
      <c r="I116" s="146">
        <v>23706</v>
      </c>
      <c r="J116" s="147">
        <v>23449</v>
      </c>
      <c r="K116" s="148">
        <v>24578</v>
      </c>
      <c r="L116" s="147">
        <v>19784</v>
      </c>
      <c r="M116" s="146">
        <v>18888</v>
      </c>
      <c r="N116" s="147">
        <v>25690</v>
      </c>
      <c r="O116" s="146">
        <v>19749</v>
      </c>
      <c r="P116" s="147">
        <v>22604</v>
      </c>
      <c r="Q116" s="146">
        <v>24534</v>
      </c>
      <c r="R116" s="147">
        <v>22361</v>
      </c>
      <c r="S116" s="147">
        <f t="shared" si="8"/>
        <v>267082</v>
      </c>
      <c r="T116" s="385"/>
      <c r="U116" s="259"/>
      <c r="V116" s="343"/>
    </row>
    <row r="117" spans="1:22" s="260" customFormat="1" ht="15" customHeight="1">
      <c r="A117" s="267"/>
      <c r="B117" s="270"/>
      <c r="C117" s="270"/>
      <c r="D117" s="140" t="s">
        <v>399</v>
      </c>
      <c r="E117" s="324" t="s">
        <v>488</v>
      </c>
      <c r="F117" s="145"/>
      <c r="G117" s="146">
        <v>7926</v>
      </c>
      <c r="H117" s="147">
        <v>6889</v>
      </c>
      <c r="I117" s="146">
        <v>8542</v>
      </c>
      <c r="J117" s="147">
        <v>7062</v>
      </c>
      <c r="K117" s="148">
        <v>7439</v>
      </c>
      <c r="L117" s="147">
        <v>6176</v>
      </c>
      <c r="M117" s="146">
        <v>5652</v>
      </c>
      <c r="N117" s="147">
        <v>6893</v>
      </c>
      <c r="O117" s="146">
        <v>5880</v>
      </c>
      <c r="P117" s="147">
        <v>6553</v>
      </c>
      <c r="Q117" s="146">
        <v>7132</v>
      </c>
      <c r="R117" s="147">
        <v>6685</v>
      </c>
      <c r="S117" s="147">
        <f t="shared" si="8"/>
        <v>82829</v>
      </c>
      <c r="T117" s="385" t="s">
        <v>48</v>
      </c>
      <c r="U117" s="259">
        <v>1</v>
      </c>
      <c r="V117" s="343"/>
    </row>
    <row r="118" spans="1:22" s="260" customFormat="1" ht="15" customHeight="1">
      <c r="A118" s="267"/>
      <c r="B118" s="270"/>
      <c r="C118" s="270"/>
      <c r="D118" s="140" t="s">
        <v>399</v>
      </c>
      <c r="E118" s="324" t="s">
        <v>489</v>
      </c>
      <c r="F118" s="145"/>
      <c r="G118" s="146">
        <v>7866</v>
      </c>
      <c r="H118" s="147">
        <v>6565</v>
      </c>
      <c r="I118" s="146">
        <v>8221</v>
      </c>
      <c r="J118" s="147">
        <v>7749</v>
      </c>
      <c r="K118" s="148">
        <v>8105</v>
      </c>
      <c r="L118" s="147">
        <v>6588</v>
      </c>
      <c r="M118" s="146">
        <v>6982</v>
      </c>
      <c r="N118" s="147">
        <v>9107</v>
      </c>
      <c r="O118" s="146">
        <v>6940</v>
      </c>
      <c r="P118" s="147">
        <v>6812</v>
      </c>
      <c r="Q118" s="146">
        <v>7313</v>
      </c>
      <c r="R118" s="147">
        <v>6926</v>
      </c>
      <c r="S118" s="147">
        <f t="shared" si="8"/>
        <v>89174</v>
      </c>
      <c r="T118" s="385" t="s">
        <v>48</v>
      </c>
      <c r="U118" s="259">
        <v>1</v>
      </c>
      <c r="V118" s="343"/>
    </row>
    <row r="119" spans="1:22" s="260" customFormat="1" ht="15" customHeight="1">
      <c r="A119" s="267"/>
      <c r="B119" s="270"/>
      <c r="C119" s="270"/>
      <c r="D119" s="140" t="s">
        <v>399</v>
      </c>
      <c r="E119" s="324" t="s">
        <v>490</v>
      </c>
      <c r="F119" s="145"/>
      <c r="G119" s="146">
        <v>593</v>
      </c>
      <c r="H119" s="147">
        <v>391</v>
      </c>
      <c r="I119" s="146">
        <v>626</v>
      </c>
      <c r="J119" s="147">
        <v>543</v>
      </c>
      <c r="K119" s="148">
        <v>479</v>
      </c>
      <c r="L119" s="147">
        <v>403</v>
      </c>
      <c r="M119" s="146">
        <v>360</v>
      </c>
      <c r="N119" s="147">
        <v>523</v>
      </c>
      <c r="O119" s="146">
        <v>449</v>
      </c>
      <c r="P119" s="147">
        <v>524</v>
      </c>
      <c r="Q119" s="146">
        <v>507</v>
      </c>
      <c r="R119" s="147">
        <v>537</v>
      </c>
      <c r="S119" s="147">
        <f t="shared" si="8"/>
        <v>5935</v>
      </c>
      <c r="T119" s="385" t="s">
        <v>48</v>
      </c>
      <c r="U119" s="259">
        <v>1</v>
      </c>
      <c r="V119" s="343"/>
    </row>
    <row r="120" spans="1:22" s="260" customFormat="1" ht="15" customHeight="1">
      <c r="A120" s="267"/>
      <c r="B120" s="270"/>
      <c r="C120" s="270"/>
      <c r="D120" s="140" t="s">
        <v>399</v>
      </c>
      <c r="E120" s="324" t="s">
        <v>491</v>
      </c>
      <c r="F120" s="145"/>
      <c r="G120" s="146">
        <v>4927</v>
      </c>
      <c r="H120" s="147">
        <v>3526</v>
      </c>
      <c r="I120" s="146">
        <v>3871</v>
      </c>
      <c r="J120" s="147">
        <v>5789</v>
      </c>
      <c r="K120" s="148">
        <v>5955</v>
      </c>
      <c r="L120" s="147">
        <v>4565</v>
      </c>
      <c r="M120" s="146">
        <v>4030</v>
      </c>
      <c r="N120" s="147">
        <v>6650</v>
      </c>
      <c r="O120" s="146">
        <v>4300</v>
      </c>
      <c r="P120" s="147">
        <v>6348</v>
      </c>
      <c r="Q120" s="146">
        <v>7093</v>
      </c>
      <c r="R120" s="147">
        <v>6142</v>
      </c>
      <c r="S120" s="147">
        <f t="shared" si="8"/>
        <v>63196</v>
      </c>
      <c r="T120" s="385" t="s">
        <v>48</v>
      </c>
      <c r="U120" s="259">
        <v>1</v>
      </c>
      <c r="V120" s="343"/>
    </row>
    <row r="121" spans="1:22" s="260" customFormat="1" ht="15" customHeight="1">
      <c r="A121" s="267"/>
      <c r="B121" s="270"/>
      <c r="C121" s="270"/>
      <c r="D121" s="140" t="s">
        <v>399</v>
      </c>
      <c r="E121" s="324" t="s">
        <v>492</v>
      </c>
      <c r="F121" s="145"/>
      <c r="G121" s="146">
        <v>1237</v>
      </c>
      <c r="H121" s="147">
        <v>1819</v>
      </c>
      <c r="I121" s="146">
        <v>2446</v>
      </c>
      <c r="J121" s="147">
        <v>2306</v>
      </c>
      <c r="K121" s="148">
        <v>2600</v>
      </c>
      <c r="L121" s="147">
        <v>2052</v>
      </c>
      <c r="M121" s="146">
        <v>1864</v>
      </c>
      <c r="N121" s="147">
        <v>2517</v>
      </c>
      <c r="O121" s="146">
        <v>2180</v>
      </c>
      <c r="P121" s="147">
        <v>2367</v>
      </c>
      <c r="Q121" s="146">
        <v>2489</v>
      </c>
      <c r="R121" s="147">
        <v>2071</v>
      </c>
      <c r="S121" s="147">
        <f t="shared" si="8"/>
        <v>25948</v>
      </c>
      <c r="T121" s="385" t="s">
        <v>48</v>
      </c>
      <c r="U121" s="259">
        <v>1</v>
      </c>
      <c r="V121" s="343"/>
    </row>
    <row r="122" spans="1:22" s="260" customFormat="1" ht="15" customHeight="1">
      <c r="A122" s="267"/>
      <c r="B122" s="270"/>
      <c r="C122" s="270"/>
      <c r="D122" s="140" t="s">
        <v>313</v>
      </c>
      <c r="E122" s="324" t="s">
        <v>493</v>
      </c>
      <c r="F122" s="145"/>
      <c r="G122" s="146">
        <v>545</v>
      </c>
      <c r="H122" s="147">
        <v>1182</v>
      </c>
      <c r="I122" s="146">
        <v>1527</v>
      </c>
      <c r="J122" s="147">
        <v>1159</v>
      </c>
      <c r="K122" s="148">
        <v>615</v>
      </c>
      <c r="L122" s="147">
        <v>980</v>
      </c>
      <c r="M122" s="146">
        <v>424</v>
      </c>
      <c r="N122" s="147">
        <v>436</v>
      </c>
      <c r="O122" s="146">
        <v>353</v>
      </c>
      <c r="P122" s="147">
        <v>461</v>
      </c>
      <c r="Q122" s="146">
        <v>1755</v>
      </c>
      <c r="R122" s="147">
        <v>1396</v>
      </c>
      <c r="S122" s="147">
        <f t="shared" si="8"/>
        <v>10833</v>
      </c>
      <c r="T122" s="385" t="s">
        <v>47</v>
      </c>
      <c r="U122" s="259">
        <v>1</v>
      </c>
      <c r="V122" s="343"/>
    </row>
    <row r="123" spans="1:22" s="260" customFormat="1" ht="15" customHeight="1">
      <c r="A123" s="267"/>
      <c r="B123" s="270"/>
      <c r="C123" s="270"/>
      <c r="D123" s="140" t="s">
        <v>317</v>
      </c>
      <c r="E123" s="324" t="s">
        <v>494</v>
      </c>
      <c r="F123" s="145"/>
      <c r="G123" s="146">
        <v>92</v>
      </c>
      <c r="H123" s="147">
        <v>53</v>
      </c>
      <c r="I123" s="146">
        <v>233</v>
      </c>
      <c r="J123" s="147">
        <v>307</v>
      </c>
      <c r="K123" s="148">
        <v>410</v>
      </c>
      <c r="L123" s="147">
        <v>248</v>
      </c>
      <c r="M123" s="146">
        <v>219</v>
      </c>
      <c r="N123" s="147">
        <v>373</v>
      </c>
      <c r="O123" s="146">
        <v>227</v>
      </c>
      <c r="P123" s="147">
        <v>368</v>
      </c>
      <c r="Q123" s="146">
        <v>242</v>
      </c>
      <c r="R123" s="147">
        <v>120</v>
      </c>
      <c r="S123" s="147">
        <f t="shared" si="8"/>
        <v>2892</v>
      </c>
      <c r="T123" s="385" t="s">
        <v>71</v>
      </c>
      <c r="U123" s="259">
        <v>1</v>
      </c>
      <c r="V123" s="343"/>
    </row>
    <row r="124" spans="1:22" s="260" customFormat="1" ht="15" customHeight="1">
      <c r="A124" s="267"/>
      <c r="B124" s="270"/>
      <c r="C124" s="270"/>
      <c r="D124" s="140" t="s">
        <v>319</v>
      </c>
      <c r="E124" s="324" t="s">
        <v>495</v>
      </c>
      <c r="F124" s="145"/>
      <c r="G124" s="146">
        <v>0</v>
      </c>
      <c r="H124" s="147">
        <v>0</v>
      </c>
      <c r="I124" s="146">
        <v>0</v>
      </c>
      <c r="J124" s="147">
        <v>86000</v>
      </c>
      <c r="K124" s="148">
        <v>0</v>
      </c>
      <c r="L124" s="147">
        <v>0</v>
      </c>
      <c r="M124" s="146">
        <v>0</v>
      </c>
      <c r="N124" s="147">
        <v>0</v>
      </c>
      <c r="O124" s="146">
        <v>0</v>
      </c>
      <c r="P124" s="147">
        <v>0</v>
      </c>
      <c r="Q124" s="146">
        <v>0</v>
      </c>
      <c r="R124" s="147">
        <v>0</v>
      </c>
      <c r="S124" s="147">
        <f t="shared" si="8"/>
        <v>86000</v>
      </c>
      <c r="T124" s="385" t="s">
        <v>64</v>
      </c>
      <c r="U124" s="259">
        <v>1</v>
      </c>
      <c r="V124" s="343"/>
    </row>
    <row r="125" spans="1:22" s="260" customFormat="1" ht="15" customHeight="1">
      <c r="A125" s="267"/>
      <c r="B125" s="270"/>
      <c r="C125" s="270"/>
      <c r="D125" s="140" t="s">
        <v>321</v>
      </c>
      <c r="E125" s="324" t="s">
        <v>496</v>
      </c>
      <c r="F125" s="145"/>
      <c r="G125" s="146">
        <v>763</v>
      </c>
      <c r="H125" s="147">
        <v>488</v>
      </c>
      <c r="I125" s="146">
        <v>1319</v>
      </c>
      <c r="J125" s="147">
        <v>2231</v>
      </c>
      <c r="K125" s="148">
        <v>2847</v>
      </c>
      <c r="L125" s="147">
        <v>2016</v>
      </c>
      <c r="M125" s="146">
        <v>2206</v>
      </c>
      <c r="N125" s="147">
        <v>2516</v>
      </c>
      <c r="O125" s="146">
        <v>2077</v>
      </c>
      <c r="P125" s="147">
        <v>2634</v>
      </c>
      <c r="Q125" s="146">
        <v>2350</v>
      </c>
      <c r="R125" s="147">
        <v>1303</v>
      </c>
      <c r="S125" s="147">
        <f t="shared" si="8"/>
        <v>22750</v>
      </c>
      <c r="T125" s="385"/>
      <c r="U125" s="259"/>
      <c r="V125" s="343"/>
    </row>
    <row r="126" spans="1:22" s="260" customFormat="1" ht="15" customHeight="1">
      <c r="A126" s="267"/>
      <c r="B126" s="270"/>
      <c r="C126" s="270"/>
      <c r="D126" s="140" t="s">
        <v>399</v>
      </c>
      <c r="E126" s="324" t="s">
        <v>497</v>
      </c>
      <c r="F126" s="145"/>
      <c r="G126" s="146">
        <v>93</v>
      </c>
      <c r="H126" s="147">
        <v>43</v>
      </c>
      <c r="I126" s="146">
        <v>235</v>
      </c>
      <c r="J126" s="147">
        <v>497</v>
      </c>
      <c r="K126" s="148">
        <v>668</v>
      </c>
      <c r="L126" s="147">
        <v>268</v>
      </c>
      <c r="M126" s="146">
        <v>271</v>
      </c>
      <c r="N126" s="147">
        <v>476</v>
      </c>
      <c r="O126" s="146">
        <v>310</v>
      </c>
      <c r="P126" s="147">
        <v>536</v>
      </c>
      <c r="Q126" s="146">
        <v>564</v>
      </c>
      <c r="R126" s="147">
        <v>152</v>
      </c>
      <c r="S126" s="147">
        <f t="shared" si="8"/>
        <v>4113</v>
      </c>
      <c r="T126" s="385" t="s">
        <v>59</v>
      </c>
      <c r="U126" s="259">
        <v>1</v>
      </c>
      <c r="V126" s="343"/>
    </row>
    <row r="127" spans="1:22" s="260" customFormat="1" ht="15" customHeight="1">
      <c r="A127" s="267"/>
      <c r="B127" s="270"/>
      <c r="C127" s="270"/>
      <c r="D127" s="140" t="s">
        <v>399</v>
      </c>
      <c r="E127" s="324" t="s">
        <v>400</v>
      </c>
      <c r="F127" s="145"/>
      <c r="G127" s="146">
        <v>670</v>
      </c>
      <c r="H127" s="147">
        <v>445</v>
      </c>
      <c r="I127" s="146">
        <v>1084</v>
      </c>
      <c r="J127" s="147">
        <v>1734</v>
      </c>
      <c r="K127" s="148">
        <v>2179</v>
      </c>
      <c r="L127" s="147">
        <v>1748</v>
      </c>
      <c r="M127" s="146">
        <v>1935</v>
      </c>
      <c r="N127" s="147">
        <v>2040</v>
      </c>
      <c r="O127" s="146">
        <v>1767</v>
      </c>
      <c r="P127" s="147">
        <v>2098</v>
      </c>
      <c r="Q127" s="146">
        <v>1786</v>
      </c>
      <c r="R127" s="147">
        <v>1151</v>
      </c>
      <c r="S127" s="147">
        <f t="shared" si="8"/>
        <v>18637</v>
      </c>
      <c r="T127" s="385" t="s">
        <v>52</v>
      </c>
      <c r="U127" s="259">
        <v>1</v>
      </c>
      <c r="V127" s="343"/>
    </row>
    <row r="128" spans="1:22" s="260" customFormat="1" ht="15" customHeight="1">
      <c r="A128" s="267"/>
      <c r="B128" s="270"/>
      <c r="C128" s="270"/>
      <c r="D128" s="140" t="s">
        <v>323</v>
      </c>
      <c r="E128" s="324" t="s">
        <v>498</v>
      </c>
      <c r="F128" s="145"/>
      <c r="G128" s="146">
        <v>506</v>
      </c>
      <c r="H128" s="147">
        <v>836</v>
      </c>
      <c r="I128" s="146">
        <v>1586</v>
      </c>
      <c r="J128" s="147">
        <v>7808</v>
      </c>
      <c r="K128" s="148">
        <v>2264</v>
      </c>
      <c r="L128" s="147">
        <v>1874</v>
      </c>
      <c r="M128" s="146">
        <v>2206</v>
      </c>
      <c r="N128" s="147">
        <v>3570</v>
      </c>
      <c r="O128" s="146">
        <v>3004</v>
      </c>
      <c r="P128" s="147">
        <v>2099</v>
      </c>
      <c r="Q128" s="146">
        <v>1748</v>
      </c>
      <c r="R128" s="147">
        <v>858</v>
      </c>
      <c r="S128" s="147">
        <f t="shared" si="8"/>
        <v>28359</v>
      </c>
      <c r="T128" s="385" t="s">
        <v>52</v>
      </c>
      <c r="U128" s="259">
        <v>1</v>
      </c>
      <c r="V128" s="343"/>
    </row>
    <row r="129" spans="1:24" s="260" customFormat="1" ht="15" customHeight="1">
      <c r="A129" s="267"/>
      <c r="B129" s="270"/>
      <c r="C129" s="270"/>
      <c r="D129" s="140" t="s">
        <v>325</v>
      </c>
      <c r="E129" s="324" t="s">
        <v>499</v>
      </c>
      <c r="F129" s="145"/>
      <c r="G129" s="146">
        <v>0</v>
      </c>
      <c r="H129" s="147">
        <v>0</v>
      </c>
      <c r="I129" s="146">
        <v>0</v>
      </c>
      <c r="J129" s="147">
        <v>413</v>
      </c>
      <c r="K129" s="148">
        <v>863</v>
      </c>
      <c r="L129" s="147">
        <v>251</v>
      </c>
      <c r="M129" s="146">
        <v>731</v>
      </c>
      <c r="N129" s="147">
        <v>1889</v>
      </c>
      <c r="O129" s="146">
        <v>519</v>
      </c>
      <c r="P129" s="147">
        <v>176</v>
      </c>
      <c r="Q129" s="146">
        <v>0</v>
      </c>
      <c r="R129" s="147">
        <v>0</v>
      </c>
      <c r="S129" s="147">
        <f t="shared" si="8"/>
        <v>4842</v>
      </c>
      <c r="T129" s="385" t="s">
        <v>50</v>
      </c>
      <c r="U129" s="259">
        <v>1</v>
      </c>
      <c r="V129" s="343"/>
    </row>
    <row r="130" spans="1:24" s="260" customFormat="1" ht="15" customHeight="1">
      <c r="A130" s="267"/>
      <c r="B130" s="270"/>
      <c r="C130" s="270"/>
      <c r="D130" s="140" t="s">
        <v>327</v>
      </c>
      <c r="E130" s="324" t="s">
        <v>500</v>
      </c>
      <c r="F130" s="145"/>
      <c r="G130" s="146">
        <v>113</v>
      </c>
      <c r="H130" s="147">
        <v>90</v>
      </c>
      <c r="I130" s="146">
        <v>404</v>
      </c>
      <c r="J130" s="147">
        <v>416</v>
      </c>
      <c r="K130" s="148">
        <v>712</v>
      </c>
      <c r="L130" s="147">
        <v>427</v>
      </c>
      <c r="M130" s="146">
        <v>305</v>
      </c>
      <c r="N130" s="147">
        <v>596</v>
      </c>
      <c r="O130" s="146">
        <v>478</v>
      </c>
      <c r="P130" s="147">
        <v>521</v>
      </c>
      <c r="Q130" s="146">
        <v>561</v>
      </c>
      <c r="R130" s="147">
        <v>248</v>
      </c>
      <c r="S130" s="147">
        <f t="shared" si="8"/>
        <v>4871</v>
      </c>
      <c r="T130" s="385" t="s">
        <v>47</v>
      </c>
      <c r="U130" s="259">
        <v>1</v>
      </c>
      <c r="V130" s="343"/>
    </row>
    <row r="131" spans="1:24" ht="15" customHeight="1">
      <c r="A131" s="252"/>
      <c r="B131" s="270"/>
      <c r="C131" s="270"/>
      <c r="D131" s="140" t="s">
        <v>329</v>
      </c>
      <c r="E131" s="324" t="s">
        <v>501</v>
      </c>
      <c r="F131" s="145"/>
      <c r="G131" s="146">
        <v>192</v>
      </c>
      <c r="H131" s="147">
        <v>200</v>
      </c>
      <c r="I131" s="146">
        <v>639</v>
      </c>
      <c r="J131" s="147">
        <v>866</v>
      </c>
      <c r="K131" s="148">
        <v>1143</v>
      </c>
      <c r="L131" s="147">
        <v>701</v>
      </c>
      <c r="M131" s="146">
        <v>464</v>
      </c>
      <c r="N131" s="147">
        <v>817</v>
      </c>
      <c r="O131" s="146">
        <v>724</v>
      </c>
      <c r="P131" s="147">
        <v>1018</v>
      </c>
      <c r="Q131" s="146">
        <v>1198</v>
      </c>
      <c r="R131" s="147">
        <v>359</v>
      </c>
      <c r="S131" s="147">
        <f t="shared" si="8"/>
        <v>8321</v>
      </c>
      <c r="T131" s="385" t="s">
        <v>47</v>
      </c>
      <c r="U131" s="251">
        <v>1</v>
      </c>
      <c r="V131" s="343"/>
      <c r="W131" s="260"/>
      <c r="X131" s="260"/>
    </row>
    <row r="132" spans="1:24" ht="15" customHeight="1">
      <c r="A132" s="252"/>
      <c r="B132" s="270"/>
      <c r="C132" s="270"/>
      <c r="D132" s="140" t="s">
        <v>331</v>
      </c>
      <c r="E132" s="324" t="s">
        <v>502</v>
      </c>
      <c r="F132" s="145"/>
      <c r="G132" s="146">
        <v>0</v>
      </c>
      <c r="H132" s="147">
        <v>0</v>
      </c>
      <c r="I132" s="146">
        <v>0</v>
      </c>
      <c r="J132" s="147">
        <v>0</v>
      </c>
      <c r="K132" s="148">
        <v>0</v>
      </c>
      <c r="L132" s="147">
        <v>0</v>
      </c>
      <c r="M132" s="146">
        <v>0</v>
      </c>
      <c r="N132" s="147">
        <v>0</v>
      </c>
      <c r="O132" s="146">
        <v>0</v>
      </c>
      <c r="P132" s="147">
        <v>0</v>
      </c>
      <c r="Q132" s="146">
        <v>0</v>
      </c>
      <c r="R132" s="147">
        <v>0</v>
      </c>
      <c r="S132" s="147">
        <f t="shared" si="8"/>
        <v>0</v>
      </c>
      <c r="T132" s="385" t="s">
        <v>59</v>
      </c>
      <c r="U132" s="251">
        <v>1</v>
      </c>
      <c r="V132" s="343"/>
      <c r="W132" s="260"/>
      <c r="X132" s="260"/>
    </row>
    <row r="133" spans="1:24" ht="15" customHeight="1">
      <c r="A133" s="271"/>
      <c r="B133" s="416"/>
      <c r="C133" s="416"/>
      <c r="D133" s="418" t="s">
        <v>333</v>
      </c>
      <c r="E133" s="428" t="s">
        <v>503</v>
      </c>
      <c r="F133" s="429"/>
      <c r="G133" s="430">
        <v>30</v>
      </c>
      <c r="H133" s="431">
        <v>30</v>
      </c>
      <c r="I133" s="430">
        <v>150</v>
      </c>
      <c r="J133" s="431">
        <v>500</v>
      </c>
      <c r="K133" s="432">
        <v>2105</v>
      </c>
      <c r="L133" s="431">
        <v>2547</v>
      </c>
      <c r="M133" s="430">
        <v>6112</v>
      </c>
      <c r="N133" s="431">
        <v>7189</v>
      </c>
      <c r="O133" s="430">
        <v>4128</v>
      </c>
      <c r="P133" s="431">
        <v>879</v>
      </c>
      <c r="Q133" s="430">
        <v>594</v>
      </c>
      <c r="R133" s="431">
        <v>109</v>
      </c>
      <c r="S133" s="431">
        <f t="shared" si="8"/>
        <v>24373</v>
      </c>
      <c r="T133" s="433" t="s">
        <v>50</v>
      </c>
      <c r="U133" s="251">
        <v>1</v>
      </c>
      <c r="V133" s="343"/>
      <c r="W133" s="260"/>
      <c r="X133" s="260"/>
    </row>
    <row r="134" spans="1:24" ht="15" customHeight="1">
      <c r="A134" s="252"/>
      <c r="B134" s="270"/>
      <c r="C134" s="270"/>
      <c r="D134" s="140" t="s">
        <v>337</v>
      </c>
      <c r="E134" s="324" t="s">
        <v>504</v>
      </c>
      <c r="F134" s="145"/>
      <c r="G134" s="146">
        <v>11033</v>
      </c>
      <c r="H134" s="147">
        <v>10400</v>
      </c>
      <c r="I134" s="146">
        <v>15529</v>
      </c>
      <c r="J134" s="147">
        <v>17201</v>
      </c>
      <c r="K134" s="148">
        <v>15377</v>
      </c>
      <c r="L134" s="147">
        <v>14243</v>
      </c>
      <c r="M134" s="146">
        <v>14031</v>
      </c>
      <c r="N134" s="147">
        <v>16282</v>
      </c>
      <c r="O134" s="146">
        <v>14668</v>
      </c>
      <c r="P134" s="147">
        <v>15452</v>
      </c>
      <c r="Q134" s="146">
        <v>14316</v>
      </c>
      <c r="R134" s="147">
        <v>13804</v>
      </c>
      <c r="S134" s="147">
        <f t="shared" si="8"/>
        <v>172336</v>
      </c>
      <c r="T134" s="385" t="s">
        <v>49</v>
      </c>
      <c r="U134" s="251">
        <v>1</v>
      </c>
      <c r="V134" s="343"/>
      <c r="W134" s="260"/>
      <c r="X134" s="260"/>
    </row>
    <row r="135" spans="1:24" ht="15" customHeight="1">
      <c r="A135" s="252"/>
      <c r="B135" s="270"/>
      <c r="C135" s="270"/>
      <c r="D135" s="140" t="s">
        <v>339</v>
      </c>
      <c r="E135" s="324" t="s">
        <v>505</v>
      </c>
      <c r="F135" s="145"/>
      <c r="G135" s="146">
        <v>390</v>
      </c>
      <c r="H135" s="147">
        <v>372</v>
      </c>
      <c r="I135" s="146">
        <v>4624</v>
      </c>
      <c r="J135" s="147">
        <v>2267</v>
      </c>
      <c r="K135" s="148">
        <v>2596</v>
      </c>
      <c r="L135" s="147">
        <v>2088</v>
      </c>
      <c r="M135" s="146">
        <v>1848</v>
      </c>
      <c r="N135" s="147">
        <v>2167</v>
      </c>
      <c r="O135" s="146">
        <v>1499</v>
      </c>
      <c r="P135" s="147">
        <v>7029</v>
      </c>
      <c r="Q135" s="146">
        <v>4229</v>
      </c>
      <c r="R135" s="147">
        <v>826</v>
      </c>
      <c r="S135" s="147">
        <f t="shared" si="8"/>
        <v>29935</v>
      </c>
      <c r="T135" s="385" t="s">
        <v>66</v>
      </c>
      <c r="U135" s="251">
        <v>1</v>
      </c>
      <c r="V135" s="343"/>
      <c r="W135" s="260"/>
      <c r="X135" s="260"/>
    </row>
    <row r="136" spans="1:24" ht="15" customHeight="1">
      <c r="A136" s="252"/>
      <c r="B136" s="270"/>
      <c r="C136" s="270"/>
      <c r="D136" s="140" t="s">
        <v>341</v>
      </c>
      <c r="E136" s="324" t="s">
        <v>506</v>
      </c>
      <c r="F136" s="145"/>
      <c r="G136" s="146">
        <v>0</v>
      </c>
      <c r="H136" s="147">
        <v>2</v>
      </c>
      <c r="I136" s="146">
        <v>2</v>
      </c>
      <c r="J136" s="147">
        <v>114</v>
      </c>
      <c r="K136" s="148">
        <v>561</v>
      </c>
      <c r="L136" s="147">
        <v>585</v>
      </c>
      <c r="M136" s="146">
        <v>256</v>
      </c>
      <c r="N136" s="147">
        <v>456</v>
      </c>
      <c r="O136" s="146">
        <v>111</v>
      </c>
      <c r="P136" s="147">
        <v>40</v>
      </c>
      <c r="Q136" s="146">
        <v>528</v>
      </c>
      <c r="R136" s="147">
        <v>14</v>
      </c>
      <c r="S136" s="147">
        <f t="shared" si="8"/>
        <v>2669</v>
      </c>
      <c r="T136" s="385" t="s">
        <v>55</v>
      </c>
      <c r="U136" s="251">
        <v>1</v>
      </c>
      <c r="V136" s="343"/>
      <c r="W136" s="260"/>
      <c r="X136" s="260"/>
    </row>
    <row r="137" spans="1:24" ht="15" customHeight="1">
      <c r="A137" s="252"/>
      <c r="B137" s="270"/>
      <c r="C137" s="270"/>
      <c r="D137" s="140" t="s">
        <v>343</v>
      </c>
      <c r="E137" s="324" t="s">
        <v>507</v>
      </c>
      <c r="F137" s="145"/>
      <c r="G137" s="146">
        <v>719</v>
      </c>
      <c r="H137" s="147">
        <v>760</v>
      </c>
      <c r="I137" s="146">
        <v>2063</v>
      </c>
      <c r="J137" s="147">
        <v>2790</v>
      </c>
      <c r="K137" s="148">
        <v>2859</v>
      </c>
      <c r="L137" s="147">
        <v>1902</v>
      </c>
      <c r="M137" s="146">
        <v>1942</v>
      </c>
      <c r="N137" s="147">
        <v>3075</v>
      </c>
      <c r="O137" s="146">
        <v>2473</v>
      </c>
      <c r="P137" s="147">
        <v>2775</v>
      </c>
      <c r="Q137" s="146">
        <v>3566</v>
      </c>
      <c r="R137" s="147">
        <v>1761</v>
      </c>
      <c r="S137" s="147">
        <f t="shared" si="8"/>
        <v>26685</v>
      </c>
      <c r="T137" s="385" t="s">
        <v>49</v>
      </c>
      <c r="U137" s="251">
        <v>1</v>
      </c>
      <c r="V137" s="343"/>
      <c r="W137" s="260"/>
      <c r="X137" s="260"/>
    </row>
    <row r="138" spans="1:24" ht="15" customHeight="1">
      <c r="A138" s="252"/>
      <c r="B138" s="270"/>
      <c r="C138" s="270"/>
      <c r="D138" s="140" t="s">
        <v>345</v>
      </c>
      <c r="E138" s="324" t="s">
        <v>508</v>
      </c>
      <c r="F138" s="145"/>
      <c r="G138" s="146">
        <v>0</v>
      </c>
      <c r="H138" s="147">
        <v>0</v>
      </c>
      <c r="I138" s="146">
        <v>0</v>
      </c>
      <c r="J138" s="147">
        <v>0</v>
      </c>
      <c r="K138" s="148">
        <v>0</v>
      </c>
      <c r="L138" s="147">
        <v>0</v>
      </c>
      <c r="M138" s="146">
        <v>0</v>
      </c>
      <c r="N138" s="147">
        <v>15000</v>
      </c>
      <c r="O138" s="146">
        <v>0</v>
      </c>
      <c r="P138" s="147">
        <v>0</v>
      </c>
      <c r="Q138" s="146">
        <v>0</v>
      </c>
      <c r="R138" s="147">
        <v>0</v>
      </c>
      <c r="S138" s="147">
        <f t="shared" si="8"/>
        <v>15000</v>
      </c>
      <c r="T138" s="385" t="s">
        <v>67</v>
      </c>
      <c r="U138" s="251">
        <v>1</v>
      </c>
      <c r="V138" s="343"/>
      <c r="W138" s="260"/>
      <c r="X138" s="260"/>
    </row>
    <row r="139" spans="1:24" ht="15" customHeight="1">
      <c r="A139" s="252"/>
      <c r="B139" s="270"/>
      <c r="C139" s="270"/>
      <c r="D139" s="140" t="s">
        <v>347</v>
      </c>
      <c r="E139" s="324" t="s">
        <v>509</v>
      </c>
      <c r="F139" s="145"/>
      <c r="G139" s="146">
        <v>0</v>
      </c>
      <c r="H139" s="147">
        <v>0</v>
      </c>
      <c r="I139" s="146">
        <v>0</v>
      </c>
      <c r="J139" s="147">
        <v>0</v>
      </c>
      <c r="K139" s="148">
        <v>0</v>
      </c>
      <c r="L139" s="147">
        <v>0</v>
      </c>
      <c r="M139" s="146">
        <v>0</v>
      </c>
      <c r="N139" s="147">
        <v>0</v>
      </c>
      <c r="O139" s="146">
        <v>0</v>
      </c>
      <c r="P139" s="147">
        <v>0</v>
      </c>
      <c r="Q139" s="146">
        <v>0</v>
      </c>
      <c r="R139" s="147">
        <v>0</v>
      </c>
      <c r="S139" s="147">
        <f t="shared" si="8"/>
        <v>0</v>
      </c>
      <c r="T139" s="385" t="s">
        <v>67</v>
      </c>
      <c r="U139" s="251">
        <v>1</v>
      </c>
      <c r="V139" s="343"/>
      <c r="W139" s="260"/>
      <c r="X139" s="260"/>
    </row>
    <row r="140" spans="1:24" ht="15" customHeight="1">
      <c r="A140" s="252"/>
      <c r="B140" s="270"/>
      <c r="C140" s="270"/>
      <c r="D140" s="140" t="s">
        <v>349</v>
      </c>
      <c r="E140" s="324" t="s">
        <v>510</v>
      </c>
      <c r="F140" s="145"/>
      <c r="G140" s="146">
        <v>3800</v>
      </c>
      <c r="H140" s="147">
        <v>1200</v>
      </c>
      <c r="I140" s="146">
        <v>1600</v>
      </c>
      <c r="J140" s="147">
        <v>1900</v>
      </c>
      <c r="K140" s="148">
        <v>2500</v>
      </c>
      <c r="L140" s="147">
        <v>2250</v>
      </c>
      <c r="M140" s="146">
        <v>1950</v>
      </c>
      <c r="N140" s="147">
        <v>1950</v>
      </c>
      <c r="O140" s="146">
        <v>1850</v>
      </c>
      <c r="P140" s="147">
        <v>2200</v>
      </c>
      <c r="Q140" s="146">
        <v>3300</v>
      </c>
      <c r="R140" s="147">
        <v>2200</v>
      </c>
      <c r="S140" s="147">
        <f t="shared" si="8"/>
        <v>26700</v>
      </c>
      <c r="T140" s="385" t="s">
        <v>57</v>
      </c>
      <c r="U140" s="251">
        <v>1</v>
      </c>
      <c r="V140" s="343"/>
      <c r="W140" s="260"/>
      <c r="X140" s="260"/>
    </row>
    <row r="141" spans="1:24" ht="15" customHeight="1">
      <c r="A141" s="252"/>
      <c r="B141" s="253"/>
      <c r="C141" s="253"/>
      <c r="D141" s="140" t="s">
        <v>351</v>
      </c>
      <c r="E141" s="324" t="s">
        <v>511</v>
      </c>
      <c r="F141" s="145"/>
      <c r="G141" s="146">
        <v>265</v>
      </c>
      <c r="H141" s="147">
        <v>231</v>
      </c>
      <c r="I141" s="146">
        <v>594</v>
      </c>
      <c r="J141" s="147">
        <v>746</v>
      </c>
      <c r="K141" s="148">
        <v>837</v>
      </c>
      <c r="L141" s="147">
        <v>553</v>
      </c>
      <c r="M141" s="146">
        <v>570</v>
      </c>
      <c r="N141" s="147">
        <v>873</v>
      </c>
      <c r="O141" s="146">
        <v>573</v>
      </c>
      <c r="P141" s="147">
        <v>602</v>
      </c>
      <c r="Q141" s="146">
        <v>1014</v>
      </c>
      <c r="R141" s="147">
        <v>486</v>
      </c>
      <c r="S141" s="147">
        <f t="shared" si="8"/>
        <v>7344</v>
      </c>
      <c r="T141" s="385" t="s">
        <v>51</v>
      </c>
      <c r="U141" s="251">
        <v>1</v>
      </c>
      <c r="V141" s="343"/>
      <c r="W141" s="260"/>
      <c r="X141" s="260"/>
    </row>
    <row r="142" spans="1:24" ht="15" customHeight="1">
      <c r="A142" s="252"/>
      <c r="B142" s="253"/>
      <c r="C142" s="253"/>
      <c r="D142" s="140" t="s">
        <v>353</v>
      </c>
      <c r="E142" s="324" t="s">
        <v>512</v>
      </c>
      <c r="F142" s="145"/>
      <c r="G142" s="146">
        <v>803</v>
      </c>
      <c r="H142" s="147">
        <v>682</v>
      </c>
      <c r="I142" s="146">
        <v>1770</v>
      </c>
      <c r="J142" s="147">
        <v>2759</v>
      </c>
      <c r="K142" s="148">
        <v>2772</v>
      </c>
      <c r="L142" s="147">
        <v>2029</v>
      </c>
      <c r="M142" s="146">
        <v>1726</v>
      </c>
      <c r="N142" s="147">
        <v>2908</v>
      </c>
      <c r="O142" s="146">
        <v>2685</v>
      </c>
      <c r="P142" s="147">
        <v>3107</v>
      </c>
      <c r="Q142" s="146">
        <v>3912</v>
      </c>
      <c r="R142" s="147">
        <v>1548</v>
      </c>
      <c r="S142" s="147">
        <f t="shared" si="8"/>
        <v>26701</v>
      </c>
      <c r="T142" s="385" t="s">
        <v>49</v>
      </c>
      <c r="U142" s="251">
        <v>1</v>
      </c>
      <c r="V142" s="343"/>
      <c r="W142" s="260"/>
      <c r="X142" s="260"/>
    </row>
    <row r="143" spans="1:24" ht="15" customHeight="1">
      <c r="A143" s="252"/>
      <c r="B143" s="253"/>
      <c r="C143" s="253"/>
      <c r="D143" s="140" t="s">
        <v>355</v>
      </c>
      <c r="E143" s="324" t="s">
        <v>513</v>
      </c>
      <c r="F143" s="145"/>
      <c r="G143" s="146">
        <v>15625</v>
      </c>
      <c r="H143" s="147">
        <v>9921</v>
      </c>
      <c r="I143" s="146">
        <v>20898</v>
      </c>
      <c r="J143" s="147">
        <v>23406</v>
      </c>
      <c r="K143" s="148">
        <v>26195</v>
      </c>
      <c r="L143" s="147">
        <v>18951</v>
      </c>
      <c r="M143" s="146">
        <v>20849</v>
      </c>
      <c r="N143" s="147">
        <v>30288</v>
      </c>
      <c r="O143" s="146">
        <v>20361</v>
      </c>
      <c r="P143" s="147">
        <v>23896</v>
      </c>
      <c r="Q143" s="146">
        <v>30347</v>
      </c>
      <c r="R143" s="147">
        <v>19510</v>
      </c>
      <c r="S143" s="147">
        <f t="shared" si="8"/>
        <v>260247</v>
      </c>
      <c r="T143" s="365" t="s">
        <v>49</v>
      </c>
      <c r="U143" s="251">
        <v>1</v>
      </c>
      <c r="V143" s="343"/>
      <c r="W143" s="260"/>
      <c r="X143" s="260"/>
    </row>
    <row r="144" spans="1:24" ht="15" customHeight="1">
      <c r="A144" s="252"/>
      <c r="B144" s="253"/>
      <c r="C144" s="253"/>
      <c r="D144" s="140" t="s">
        <v>357</v>
      </c>
      <c r="E144" s="325" t="s">
        <v>514</v>
      </c>
      <c r="F144" s="149"/>
      <c r="G144" s="150">
        <v>27</v>
      </c>
      <c r="H144" s="151">
        <v>19</v>
      </c>
      <c r="I144" s="150">
        <v>309</v>
      </c>
      <c r="J144" s="151">
        <v>447</v>
      </c>
      <c r="K144" s="152">
        <v>1266</v>
      </c>
      <c r="L144" s="151">
        <v>309</v>
      </c>
      <c r="M144" s="150">
        <v>467</v>
      </c>
      <c r="N144" s="151">
        <v>1127</v>
      </c>
      <c r="O144" s="150">
        <v>347</v>
      </c>
      <c r="P144" s="151">
        <v>408</v>
      </c>
      <c r="Q144" s="150">
        <v>431</v>
      </c>
      <c r="R144" s="151">
        <v>64</v>
      </c>
      <c r="S144" s="151">
        <f t="shared" si="8"/>
        <v>5221</v>
      </c>
      <c r="T144" s="386" t="s">
        <v>267</v>
      </c>
      <c r="U144" s="251">
        <v>1</v>
      </c>
      <c r="V144" s="343"/>
      <c r="W144" s="260"/>
      <c r="X144" s="260"/>
    </row>
    <row r="145" spans="1:24" ht="15" customHeight="1">
      <c r="A145" s="252"/>
      <c r="B145" s="253"/>
      <c r="C145" s="253"/>
      <c r="D145" s="140" t="s">
        <v>359</v>
      </c>
      <c r="E145" s="325" t="s">
        <v>515</v>
      </c>
      <c r="F145" s="149"/>
      <c r="G145" s="150">
        <v>25</v>
      </c>
      <c r="H145" s="151">
        <v>42</v>
      </c>
      <c r="I145" s="150">
        <v>149</v>
      </c>
      <c r="J145" s="151">
        <v>156</v>
      </c>
      <c r="K145" s="152">
        <v>328</v>
      </c>
      <c r="L145" s="151">
        <v>151</v>
      </c>
      <c r="M145" s="150">
        <v>62</v>
      </c>
      <c r="N145" s="151">
        <v>224</v>
      </c>
      <c r="O145" s="150">
        <v>175</v>
      </c>
      <c r="P145" s="151">
        <v>431</v>
      </c>
      <c r="Q145" s="150">
        <v>232</v>
      </c>
      <c r="R145" s="151">
        <v>46</v>
      </c>
      <c r="S145" s="151">
        <f t="shared" si="8"/>
        <v>2021</v>
      </c>
      <c r="T145" s="386" t="s">
        <v>72</v>
      </c>
      <c r="U145" s="251">
        <v>1</v>
      </c>
      <c r="V145" s="343"/>
      <c r="W145" s="260"/>
      <c r="X145" s="260"/>
    </row>
    <row r="146" spans="1:24" ht="15" customHeight="1">
      <c r="A146" s="447"/>
      <c r="B146" s="437"/>
      <c r="C146" s="437"/>
      <c r="D146" s="140" t="s">
        <v>361</v>
      </c>
      <c r="E146" s="325" t="s">
        <v>516</v>
      </c>
      <c r="F146" s="149"/>
      <c r="G146" s="150">
        <v>0</v>
      </c>
      <c r="H146" s="151">
        <v>0</v>
      </c>
      <c r="I146" s="150">
        <v>2353</v>
      </c>
      <c r="J146" s="151">
        <v>3423</v>
      </c>
      <c r="K146" s="152">
        <v>5890</v>
      </c>
      <c r="L146" s="151">
        <v>1523</v>
      </c>
      <c r="M146" s="150">
        <v>892</v>
      </c>
      <c r="N146" s="151">
        <v>1523</v>
      </c>
      <c r="O146" s="150">
        <v>1474</v>
      </c>
      <c r="P146" s="151">
        <v>1971</v>
      </c>
      <c r="Q146" s="150">
        <v>3118</v>
      </c>
      <c r="R146" s="151">
        <v>0</v>
      </c>
      <c r="S146" s="151">
        <f t="shared" si="8"/>
        <v>22167</v>
      </c>
      <c r="T146" s="386" t="s">
        <v>267</v>
      </c>
      <c r="U146" s="251">
        <v>1</v>
      </c>
      <c r="V146" s="343"/>
      <c r="W146" s="260"/>
      <c r="X146" s="260"/>
    </row>
    <row r="147" spans="1:24" ht="15" customHeight="1">
      <c r="A147" s="272"/>
      <c r="B147" s="273"/>
      <c r="C147" s="273"/>
      <c r="D147" s="383"/>
      <c r="E147" s="326" t="s">
        <v>288</v>
      </c>
      <c r="F147" s="274"/>
      <c r="G147" s="275">
        <f t="shared" ref="G147:S147" si="9">SUMIFS(G113:G146,$U113:$U146,1)</f>
        <v>57477</v>
      </c>
      <c r="H147" s="276">
        <f t="shared" si="9"/>
        <v>45698</v>
      </c>
      <c r="I147" s="276">
        <f t="shared" si="9"/>
        <v>79481</v>
      </c>
      <c r="J147" s="276">
        <f t="shared" si="9"/>
        <v>178470</v>
      </c>
      <c r="K147" s="276">
        <f t="shared" si="9"/>
        <v>96983</v>
      </c>
      <c r="L147" s="276">
        <f t="shared" si="9"/>
        <v>73550</v>
      </c>
      <c r="M147" s="276">
        <f t="shared" si="9"/>
        <v>76434</v>
      </c>
      <c r="N147" s="276">
        <f t="shared" si="9"/>
        <v>119409</v>
      </c>
      <c r="O147" s="276">
        <f t="shared" si="9"/>
        <v>77724</v>
      </c>
      <c r="P147" s="276">
        <f t="shared" si="9"/>
        <v>88829</v>
      </c>
      <c r="Q147" s="276">
        <f t="shared" si="9"/>
        <v>98130</v>
      </c>
      <c r="R147" s="276">
        <f t="shared" si="9"/>
        <v>67028</v>
      </c>
      <c r="S147" s="276">
        <f t="shared" si="9"/>
        <v>1059213</v>
      </c>
      <c r="T147" s="390"/>
      <c r="U147" s="251">
        <v>2</v>
      </c>
      <c r="V147" s="343"/>
      <c r="W147" s="260"/>
      <c r="X147" s="260"/>
    </row>
    <row r="148" spans="1:24" s="260" customFormat="1" ht="15" customHeight="1">
      <c r="A148" s="267"/>
      <c r="B148" s="268" t="s">
        <v>289</v>
      </c>
      <c r="C148" s="269"/>
      <c r="D148" s="140" t="s">
        <v>309</v>
      </c>
      <c r="E148" s="324" t="s">
        <v>517</v>
      </c>
      <c r="F148" s="145"/>
      <c r="G148" s="146">
        <v>20</v>
      </c>
      <c r="H148" s="147">
        <v>24</v>
      </c>
      <c r="I148" s="146">
        <v>103</v>
      </c>
      <c r="J148" s="147">
        <v>5834</v>
      </c>
      <c r="K148" s="148">
        <v>9921</v>
      </c>
      <c r="L148" s="147">
        <v>11106</v>
      </c>
      <c r="M148" s="146">
        <v>7499</v>
      </c>
      <c r="N148" s="147">
        <v>12009</v>
      </c>
      <c r="O148" s="146">
        <v>10675</v>
      </c>
      <c r="P148" s="147">
        <v>15827</v>
      </c>
      <c r="Q148" s="146">
        <v>17620</v>
      </c>
      <c r="R148" s="147">
        <v>1176</v>
      </c>
      <c r="S148" s="147">
        <f>SUM(G148:R148)</f>
        <v>91814</v>
      </c>
      <c r="T148" s="385" t="s">
        <v>50</v>
      </c>
      <c r="U148" s="259">
        <v>1</v>
      </c>
      <c r="V148" s="343"/>
    </row>
    <row r="149" spans="1:24" s="260" customFormat="1" ht="15" customHeight="1">
      <c r="A149" s="267"/>
      <c r="B149" s="270"/>
      <c r="C149" s="270"/>
      <c r="D149" s="140" t="s">
        <v>311</v>
      </c>
      <c r="E149" s="324" t="s">
        <v>518</v>
      </c>
      <c r="F149" s="145"/>
      <c r="G149" s="146">
        <v>0</v>
      </c>
      <c r="H149" s="147">
        <v>0</v>
      </c>
      <c r="I149" s="146">
        <v>300</v>
      </c>
      <c r="J149" s="147">
        <v>915</v>
      </c>
      <c r="K149" s="148">
        <v>1356</v>
      </c>
      <c r="L149" s="147">
        <v>774</v>
      </c>
      <c r="M149" s="146">
        <v>780</v>
      </c>
      <c r="N149" s="147">
        <v>1253</v>
      </c>
      <c r="O149" s="146">
        <v>819</v>
      </c>
      <c r="P149" s="147">
        <v>1344</v>
      </c>
      <c r="Q149" s="146">
        <v>4006</v>
      </c>
      <c r="R149" s="147">
        <v>160</v>
      </c>
      <c r="S149" s="147">
        <f t="shared" ref="S149:S163" si="10">SUM(G149:R149)</f>
        <v>11707</v>
      </c>
      <c r="T149" s="385" t="s">
        <v>72</v>
      </c>
      <c r="U149" s="259">
        <v>1</v>
      </c>
      <c r="V149" s="343"/>
    </row>
    <row r="150" spans="1:24" s="260" customFormat="1" ht="15" customHeight="1">
      <c r="A150" s="267"/>
      <c r="B150" s="270"/>
      <c r="C150" s="270"/>
      <c r="D150" s="140" t="s">
        <v>313</v>
      </c>
      <c r="E150" s="324" t="s">
        <v>519</v>
      </c>
      <c r="F150" s="145"/>
      <c r="G150" s="146">
        <v>506</v>
      </c>
      <c r="H150" s="147">
        <v>599</v>
      </c>
      <c r="I150" s="146">
        <v>1465</v>
      </c>
      <c r="J150" s="147">
        <v>1297</v>
      </c>
      <c r="K150" s="148">
        <v>2008</v>
      </c>
      <c r="L150" s="147">
        <v>1000</v>
      </c>
      <c r="M150" s="146">
        <v>1570</v>
      </c>
      <c r="N150" s="147">
        <v>4137</v>
      </c>
      <c r="O150" s="146">
        <v>1562</v>
      </c>
      <c r="P150" s="147">
        <v>1622</v>
      </c>
      <c r="Q150" s="146">
        <v>1769</v>
      </c>
      <c r="R150" s="147">
        <v>740</v>
      </c>
      <c r="S150" s="147">
        <f t="shared" si="10"/>
        <v>18275</v>
      </c>
      <c r="T150" s="385" t="s">
        <v>47</v>
      </c>
      <c r="U150" s="259">
        <v>1</v>
      </c>
      <c r="V150" s="343"/>
    </row>
    <row r="151" spans="1:24" s="260" customFormat="1" ht="15" customHeight="1">
      <c r="A151" s="267"/>
      <c r="B151" s="270"/>
      <c r="C151" s="270"/>
      <c r="D151" s="140" t="s">
        <v>315</v>
      </c>
      <c r="E151" s="324" t="s">
        <v>520</v>
      </c>
      <c r="F151" s="145"/>
      <c r="G151" s="146">
        <v>6229</v>
      </c>
      <c r="H151" s="147">
        <v>2905</v>
      </c>
      <c r="I151" s="146">
        <v>6217</v>
      </c>
      <c r="J151" s="147">
        <v>5608</v>
      </c>
      <c r="K151" s="148">
        <v>6962</v>
      </c>
      <c r="L151" s="147">
        <v>4927</v>
      </c>
      <c r="M151" s="146">
        <v>4292</v>
      </c>
      <c r="N151" s="147">
        <v>7869</v>
      </c>
      <c r="O151" s="146">
        <v>4200</v>
      </c>
      <c r="P151" s="147">
        <v>5935</v>
      </c>
      <c r="Q151" s="146">
        <v>7667</v>
      </c>
      <c r="R151" s="147">
        <v>4442</v>
      </c>
      <c r="S151" s="147">
        <f t="shared" si="10"/>
        <v>67253</v>
      </c>
      <c r="T151" s="385" t="s">
        <v>48</v>
      </c>
      <c r="U151" s="259">
        <v>1</v>
      </c>
      <c r="V151" s="343"/>
    </row>
    <row r="152" spans="1:24" s="260" customFormat="1" ht="15" customHeight="1">
      <c r="A152" s="267"/>
      <c r="B152" s="270"/>
      <c r="C152" s="270"/>
      <c r="D152" s="140" t="s">
        <v>317</v>
      </c>
      <c r="E152" s="324" t="s">
        <v>521</v>
      </c>
      <c r="F152" s="145"/>
      <c r="G152" s="146">
        <v>4955</v>
      </c>
      <c r="H152" s="147">
        <v>4807</v>
      </c>
      <c r="I152" s="146">
        <v>10219</v>
      </c>
      <c r="J152" s="147">
        <v>12450</v>
      </c>
      <c r="K152" s="148">
        <v>15888</v>
      </c>
      <c r="L152" s="147">
        <v>9821</v>
      </c>
      <c r="M152" s="146">
        <v>9373</v>
      </c>
      <c r="N152" s="147">
        <v>14317</v>
      </c>
      <c r="O152" s="146">
        <v>11946</v>
      </c>
      <c r="P152" s="147">
        <v>13011</v>
      </c>
      <c r="Q152" s="146">
        <v>19573</v>
      </c>
      <c r="R152" s="147">
        <v>8139</v>
      </c>
      <c r="S152" s="147">
        <f t="shared" si="10"/>
        <v>134499</v>
      </c>
      <c r="T152" s="385" t="s">
        <v>49</v>
      </c>
      <c r="U152" s="259">
        <v>1</v>
      </c>
      <c r="V152" s="343"/>
    </row>
    <row r="153" spans="1:24" s="260" customFormat="1" ht="15" customHeight="1">
      <c r="A153" s="267"/>
      <c r="B153" s="270"/>
      <c r="C153" s="270"/>
      <c r="D153" s="140" t="s">
        <v>319</v>
      </c>
      <c r="E153" s="324" t="s">
        <v>522</v>
      </c>
      <c r="F153" s="145"/>
      <c r="G153" s="146">
        <v>117</v>
      </c>
      <c r="H153" s="147">
        <v>119</v>
      </c>
      <c r="I153" s="146">
        <v>526</v>
      </c>
      <c r="J153" s="147">
        <v>841</v>
      </c>
      <c r="K153" s="148">
        <v>1027</v>
      </c>
      <c r="L153" s="147">
        <v>519</v>
      </c>
      <c r="M153" s="146">
        <v>585</v>
      </c>
      <c r="N153" s="147">
        <v>799</v>
      </c>
      <c r="O153" s="146">
        <v>643</v>
      </c>
      <c r="P153" s="147">
        <v>1348</v>
      </c>
      <c r="Q153" s="146">
        <v>3611</v>
      </c>
      <c r="R153" s="147">
        <v>361</v>
      </c>
      <c r="S153" s="147">
        <f t="shared" si="10"/>
        <v>10496</v>
      </c>
      <c r="T153" s="385" t="s">
        <v>72</v>
      </c>
      <c r="U153" s="259">
        <v>1</v>
      </c>
      <c r="V153" s="343"/>
    </row>
    <row r="154" spans="1:24" s="260" customFormat="1" ht="15" customHeight="1">
      <c r="A154" s="267"/>
      <c r="B154" s="270"/>
      <c r="C154" s="270"/>
      <c r="D154" s="140" t="s">
        <v>321</v>
      </c>
      <c r="E154" s="324" t="s">
        <v>523</v>
      </c>
      <c r="F154" s="145"/>
      <c r="G154" s="146">
        <v>328</v>
      </c>
      <c r="H154" s="147">
        <v>301</v>
      </c>
      <c r="I154" s="146">
        <v>1066</v>
      </c>
      <c r="J154" s="147">
        <v>887</v>
      </c>
      <c r="K154" s="148">
        <v>1637</v>
      </c>
      <c r="L154" s="147">
        <v>803</v>
      </c>
      <c r="M154" s="146">
        <v>966</v>
      </c>
      <c r="N154" s="147">
        <v>1744</v>
      </c>
      <c r="O154" s="146">
        <v>1102</v>
      </c>
      <c r="P154" s="147">
        <v>1611</v>
      </c>
      <c r="Q154" s="146">
        <v>1714</v>
      </c>
      <c r="R154" s="147">
        <v>498</v>
      </c>
      <c r="S154" s="147">
        <f t="shared" si="10"/>
        <v>12657</v>
      </c>
      <c r="T154" s="385" t="s">
        <v>47</v>
      </c>
      <c r="U154" s="259">
        <v>1</v>
      </c>
      <c r="V154" s="343"/>
    </row>
    <row r="155" spans="1:24" s="260" customFormat="1" ht="15" customHeight="1">
      <c r="A155" s="267"/>
      <c r="B155" s="270"/>
      <c r="C155" s="270"/>
      <c r="D155" s="140" t="s">
        <v>323</v>
      </c>
      <c r="E155" s="324" t="s">
        <v>524</v>
      </c>
      <c r="F155" s="145"/>
      <c r="G155" s="146">
        <v>3741</v>
      </c>
      <c r="H155" s="147">
        <v>2829</v>
      </c>
      <c r="I155" s="146">
        <v>7098</v>
      </c>
      <c r="J155" s="147">
        <v>14394</v>
      </c>
      <c r="K155" s="148">
        <v>17421</v>
      </c>
      <c r="L155" s="147">
        <v>11358</v>
      </c>
      <c r="M155" s="146">
        <v>10794</v>
      </c>
      <c r="N155" s="147">
        <v>16062</v>
      </c>
      <c r="O155" s="146">
        <v>12282</v>
      </c>
      <c r="P155" s="147">
        <v>18021</v>
      </c>
      <c r="Q155" s="146">
        <v>34989</v>
      </c>
      <c r="R155" s="147">
        <v>5973</v>
      </c>
      <c r="S155" s="147">
        <f t="shared" si="10"/>
        <v>154962</v>
      </c>
      <c r="T155" s="385" t="s">
        <v>49</v>
      </c>
      <c r="U155" s="259">
        <v>1</v>
      </c>
      <c r="V155" s="343"/>
    </row>
    <row r="156" spans="1:24" s="260" customFormat="1" ht="15" customHeight="1">
      <c r="A156" s="267"/>
      <c r="B156" s="270"/>
      <c r="C156" s="270"/>
      <c r="D156" s="140" t="s">
        <v>325</v>
      </c>
      <c r="E156" s="324" t="s">
        <v>525</v>
      </c>
      <c r="F156" s="145"/>
      <c r="G156" s="146">
        <v>0</v>
      </c>
      <c r="H156" s="147">
        <v>0</v>
      </c>
      <c r="I156" s="146">
        <v>473</v>
      </c>
      <c r="J156" s="147">
        <v>960</v>
      </c>
      <c r="K156" s="148">
        <v>1161</v>
      </c>
      <c r="L156" s="147">
        <v>757</v>
      </c>
      <c r="M156" s="146">
        <v>720</v>
      </c>
      <c r="N156" s="147">
        <v>1071</v>
      </c>
      <c r="O156" s="146">
        <v>819</v>
      </c>
      <c r="P156" s="147">
        <v>1201</v>
      </c>
      <c r="Q156" s="146">
        <v>2333</v>
      </c>
      <c r="R156" s="147">
        <v>398</v>
      </c>
      <c r="S156" s="147">
        <f t="shared" si="10"/>
        <v>9893</v>
      </c>
      <c r="T156" s="385" t="s">
        <v>79</v>
      </c>
      <c r="U156" s="259">
        <v>1</v>
      </c>
      <c r="V156" s="343"/>
    </row>
    <row r="157" spans="1:24" s="260" customFormat="1" ht="15" customHeight="1">
      <c r="A157" s="267"/>
      <c r="B157" s="270"/>
      <c r="C157" s="270"/>
      <c r="D157" s="140" t="s">
        <v>327</v>
      </c>
      <c r="E157" s="324" t="s">
        <v>526</v>
      </c>
      <c r="F157" s="145"/>
      <c r="G157" s="146">
        <v>2114</v>
      </c>
      <c r="H157" s="147">
        <v>1235</v>
      </c>
      <c r="I157" s="146">
        <v>2494</v>
      </c>
      <c r="J157" s="147">
        <v>2872</v>
      </c>
      <c r="K157" s="148">
        <v>2988</v>
      </c>
      <c r="L157" s="147">
        <v>2160</v>
      </c>
      <c r="M157" s="146">
        <v>1911</v>
      </c>
      <c r="N157" s="147">
        <v>2756</v>
      </c>
      <c r="O157" s="146">
        <v>2134</v>
      </c>
      <c r="P157" s="147">
        <v>2511</v>
      </c>
      <c r="Q157" s="146">
        <v>3228</v>
      </c>
      <c r="R157" s="147">
        <v>2167</v>
      </c>
      <c r="S157" s="147">
        <f t="shared" si="10"/>
        <v>28570</v>
      </c>
      <c r="T157" s="385" t="s">
        <v>48</v>
      </c>
      <c r="U157" s="259">
        <v>1</v>
      </c>
      <c r="V157" s="343"/>
    </row>
    <row r="158" spans="1:24" s="260" customFormat="1" ht="15" customHeight="1">
      <c r="A158" s="267"/>
      <c r="B158" s="270"/>
      <c r="C158" s="270"/>
      <c r="D158" s="140" t="s">
        <v>329</v>
      </c>
      <c r="E158" s="324" t="s">
        <v>527</v>
      </c>
      <c r="F158" s="145"/>
      <c r="G158" s="146">
        <v>0</v>
      </c>
      <c r="H158" s="147">
        <v>0</v>
      </c>
      <c r="I158" s="146">
        <v>0</v>
      </c>
      <c r="J158" s="147">
        <v>0</v>
      </c>
      <c r="K158" s="148">
        <v>0</v>
      </c>
      <c r="L158" s="147">
        <v>0</v>
      </c>
      <c r="M158" s="146">
        <v>0</v>
      </c>
      <c r="N158" s="147">
        <v>2000</v>
      </c>
      <c r="O158" s="146">
        <v>0</v>
      </c>
      <c r="P158" s="147">
        <v>0</v>
      </c>
      <c r="Q158" s="146">
        <v>0</v>
      </c>
      <c r="R158" s="147">
        <v>0</v>
      </c>
      <c r="S158" s="147">
        <f t="shared" si="10"/>
        <v>2000</v>
      </c>
      <c r="T158" s="385" t="s">
        <v>67</v>
      </c>
      <c r="U158" s="259">
        <v>1</v>
      </c>
      <c r="V158" s="343"/>
    </row>
    <row r="159" spans="1:24" s="260" customFormat="1" ht="15" customHeight="1">
      <c r="A159" s="267"/>
      <c r="B159" s="270"/>
      <c r="C159" s="270"/>
      <c r="D159" s="140" t="s">
        <v>331</v>
      </c>
      <c r="E159" s="324" t="s">
        <v>528</v>
      </c>
      <c r="F159" s="145"/>
      <c r="G159" s="146">
        <v>247</v>
      </c>
      <c r="H159" s="147">
        <v>96</v>
      </c>
      <c r="I159" s="146">
        <v>91</v>
      </c>
      <c r="J159" s="147">
        <v>3466</v>
      </c>
      <c r="K159" s="148">
        <v>4167</v>
      </c>
      <c r="L159" s="147">
        <v>1639</v>
      </c>
      <c r="M159" s="146">
        <v>988</v>
      </c>
      <c r="N159" s="147">
        <v>1142</v>
      </c>
      <c r="O159" s="146">
        <v>2099</v>
      </c>
      <c r="P159" s="147">
        <v>2315</v>
      </c>
      <c r="Q159" s="146">
        <v>865</v>
      </c>
      <c r="R159" s="147">
        <v>116</v>
      </c>
      <c r="S159" s="147">
        <f t="shared" si="10"/>
        <v>17231</v>
      </c>
      <c r="T159" s="385" t="s">
        <v>61</v>
      </c>
      <c r="U159" s="259">
        <v>1</v>
      </c>
      <c r="V159" s="343"/>
    </row>
    <row r="160" spans="1:24" s="260" customFormat="1" ht="15" customHeight="1">
      <c r="A160" s="267"/>
      <c r="B160" s="270"/>
      <c r="C160" s="270"/>
      <c r="D160" s="140" t="s">
        <v>333</v>
      </c>
      <c r="E160" s="324" t="s">
        <v>529</v>
      </c>
      <c r="F160" s="145"/>
      <c r="G160" s="146">
        <v>8104</v>
      </c>
      <c r="H160" s="147">
        <v>4134</v>
      </c>
      <c r="I160" s="146">
        <v>5834</v>
      </c>
      <c r="J160" s="147">
        <v>10967</v>
      </c>
      <c r="K160" s="148">
        <v>8632</v>
      </c>
      <c r="L160" s="147">
        <v>13883</v>
      </c>
      <c r="M160" s="146">
        <v>14113</v>
      </c>
      <c r="N160" s="147">
        <v>16973</v>
      </c>
      <c r="O160" s="146">
        <v>17218</v>
      </c>
      <c r="P160" s="147">
        <v>17805</v>
      </c>
      <c r="Q160" s="146">
        <v>15451</v>
      </c>
      <c r="R160" s="147">
        <v>7586</v>
      </c>
      <c r="S160" s="147">
        <f t="shared" si="10"/>
        <v>140700</v>
      </c>
      <c r="T160" s="385" t="s">
        <v>49</v>
      </c>
      <c r="U160" s="259">
        <v>1</v>
      </c>
      <c r="V160" s="343"/>
    </row>
    <row r="161" spans="1:24" s="260" customFormat="1" ht="15" customHeight="1">
      <c r="A161" s="267"/>
      <c r="B161" s="270"/>
      <c r="C161" s="270"/>
      <c r="D161" s="140" t="s">
        <v>335</v>
      </c>
      <c r="E161" s="324" t="s">
        <v>530</v>
      </c>
      <c r="F161" s="145"/>
      <c r="G161" s="146">
        <v>0</v>
      </c>
      <c r="H161" s="147">
        <v>0</v>
      </c>
      <c r="I161" s="146">
        <v>0</v>
      </c>
      <c r="J161" s="147">
        <v>0</v>
      </c>
      <c r="K161" s="148">
        <v>0</v>
      </c>
      <c r="L161" s="147">
        <v>0</v>
      </c>
      <c r="M161" s="146">
        <v>0</v>
      </c>
      <c r="N161" s="147">
        <v>0</v>
      </c>
      <c r="O161" s="146">
        <v>0</v>
      </c>
      <c r="P161" s="147">
        <v>0</v>
      </c>
      <c r="Q161" s="146">
        <v>0</v>
      </c>
      <c r="R161" s="147">
        <v>0</v>
      </c>
      <c r="S161" s="147">
        <f t="shared" si="10"/>
        <v>0</v>
      </c>
      <c r="T161" s="385" t="s">
        <v>48</v>
      </c>
      <c r="U161" s="259">
        <v>1</v>
      </c>
      <c r="V161" s="343"/>
    </row>
    <row r="162" spans="1:24" s="260" customFormat="1" ht="15" customHeight="1">
      <c r="A162" s="267"/>
      <c r="B162" s="270"/>
      <c r="C162" s="270"/>
      <c r="D162" s="140" t="s">
        <v>337</v>
      </c>
      <c r="E162" s="324" t="s">
        <v>531</v>
      </c>
      <c r="F162" s="145"/>
      <c r="G162" s="146">
        <v>0</v>
      </c>
      <c r="H162" s="147">
        <v>0</v>
      </c>
      <c r="I162" s="146">
        <v>0</v>
      </c>
      <c r="J162" s="147">
        <v>0</v>
      </c>
      <c r="K162" s="148">
        <v>0</v>
      </c>
      <c r="L162" s="147">
        <v>0</v>
      </c>
      <c r="M162" s="146">
        <v>0</v>
      </c>
      <c r="N162" s="147">
        <v>0</v>
      </c>
      <c r="O162" s="146">
        <v>0</v>
      </c>
      <c r="P162" s="147">
        <v>0</v>
      </c>
      <c r="Q162" s="146">
        <v>0</v>
      </c>
      <c r="R162" s="147">
        <v>0</v>
      </c>
      <c r="S162" s="147">
        <f t="shared" si="10"/>
        <v>0</v>
      </c>
      <c r="T162" s="385" t="s">
        <v>49</v>
      </c>
      <c r="U162" s="259">
        <v>1</v>
      </c>
      <c r="V162" s="343"/>
    </row>
    <row r="163" spans="1:24" s="260" customFormat="1" ht="15" customHeight="1">
      <c r="A163" s="438"/>
      <c r="B163" s="270"/>
      <c r="C163" s="270"/>
      <c r="D163" s="140" t="s">
        <v>339</v>
      </c>
      <c r="E163" s="324" t="s">
        <v>532</v>
      </c>
      <c r="F163" s="145"/>
      <c r="G163" s="146">
        <v>0</v>
      </c>
      <c r="H163" s="147">
        <v>0</v>
      </c>
      <c r="I163" s="146">
        <v>0</v>
      </c>
      <c r="J163" s="147">
        <v>0</v>
      </c>
      <c r="K163" s="148">
        <v>0</v>
      </c>
      <c r="L163" s="147">
        <v>0</v>
      </c>
      <c r="M163" s="146">
        <v>0</v>
      </c>
      <c r="N163" s="147">
        <v>0</v>
      </c>
      <c r="O163" s="146">
        <v>0</v>
      </c>
      <c r="P163" s="147">
        <v>0</v>
      </c>
      <c r="Q163" s="146">
        <v>15000</v>
      </c>
      <c r="R163" s="147">
        <v>0</v>
      </c>
      <c r="S163" s="147">
        <f t="shared" si="10"/>
        <v>15000</v>
      </c>
      <c r="T163" s="385" t="s">
        <v>57</v>
      </c>
      <c r="U163" s="259">
        <v>1</v>
      </c>
      <c r="V163" s="343"/>
    </row>
    <row r="164" spans="1:24" ht="15" customHeight="1">
      <c r="A164" s="272"/>
      <c r="B164" s="278"/>
      <c r="C164" s="278"/>
      <c r="D164" s="383"/>
      <c r="E164" s="326" t="s">
        <v>246</v>
      </c>
      <c r="F164" s="274"/>
      <c r="G164" s="275">
        <f t="shared" ref="G164:S164" si="11">SUMIFS(G148:G163,$U148:$U163,1)</f>
        <v>26361</v>
      </c>
      <c r="H164" s="276">
        <f t="shared" si="11"/>
        <v>17049</v>
      </c>
      <c r="I164" s="276">
        <f t="shared" si="11"/>
        <v>35886</v>
      </c>
      <c r="J164" s="276">
        <f t="shared" si="11"/>
        <v>60491</v>
      </c>
      <c r="K164" s="276">
        <f t="shared" si="11"/>
        <v>73168</v>
      </c>
      <c r="L164" s="276">
        <f t="shared" si="11"/>
        <v>58747</v>
      </c>
      <c r="M164" s="276">
        <f t="shared" si="11"/>
        <v>53591</v>
      </c>
      <c r="N164" s="276">
        <f t="shared" si="11"/>
        <v>82132</v>
      </c>
      <c r="O164" s="276">
        <f t="shared" si="11"/>
        <v>65499</v>
      </c>
      <c r="P164" s="276">
        <f t="shared" si="11"/>
        <v>82551</v>
      </c>
      <c r="Q164" s="276">
        <f t="shared" si="11"/>
        <v>127826</v>
      </c>
      <c r="R164" s="276">
        <f t="shared" si="11"/>
        <v>31756</v>
      </c>
      <c r="S164" s="276">
        <f t="shared" si="11"/>
        <v>715057</v>
      </c>
      <c r="T164" s="390"/>
      <c r="U164" s="251">
        <v>2</v>
      </c>
      <c r="V164" s="343"/>
      <c r="W164" s="260"/>
      <c r="X164" s="260"/>
    </row>
    <row r="165" spans="1:24" s="260" customFormat="1" ht="15" customHeight="1">
      <c r="A165" s="267"/>
      <c r="B165" s="268" t="s">
        <v>290</v>
      </c>
      <c r="C165" s="269"/>
      <c r="D165" s="140" t="s">
        <v>309</v>
      </c>
      <c r="E165" s="324" t="s">
        <v>533</v>
      </c>
      <c r="F165" s="145"/>
      <c r="G165" s="146">
        <v>0</v>
      </c>
      <c r="H165" s="147">
        <v>0</v>
      </c>
      <c r="I165" s="146">
        <v>0</v>
      </c>
      <c r="J165" s="147">
        <v>0</v>
      </c>
      <c r="K165" s="148">
        <v>0</v>
      </c>
      <c r="L165" s="147">
        <v>5500</v>
      </c>
      <c r="M165" s="146">
        <v>0</v>
      </c>
      <c r="N165" s="147">
        <v>0</v>
      </c>
      <c r="O165" s="146">
        <v>0</v>
      </c>
      <c r="P165" s="147">
        <v>7000</v>
      </c>
      <c r="Q165" s="146">
        <v>0</v>
      </c>
      <c r="R165" s="147">
        <v>0</v>
      </c>
      <c r="S165" s="147">
        <f>SUM(G165:R165)</f>
        <v>12500</v>
      </c>
      <c r="T165" s="385" t="s">
        <v>74</v>
      </c>
      <c r="U165" s="259">
        <v>1</v>
      </c>
      <c r="V165" s="343"/>
    </row>
    <row r="166" spans="1:24" s="260" customFormat="1" ht="15" customHeight="1">
      <c r="A166" s="267"/>
      <c r="B166" s="270"/>
      <c r="C166" s="270"/>
      <c r="D166" s="140" t="s">
        <v>311</v>
      </c>
      <c r="E166" s="324" t="s">
        <v>534</v>
      </c>
      <c r="F166" s="145"/>
      <c r="G166" s="146">
        <v>12259</v>
      </c>
      <c r="H166" s="147">
        <v>10926</v>
      </c>
      <c r="I166" s="146">
        <v>1185</v>
      </c>
      <c r="J166" s="147">
        <v>0</v>
      </c>
      <c r="K166" s="148">
        <v>0</v>
      </c>
      <c r="L166" s="147">
        <v>0</v>
      </c>
      <c r="M166" s="146">
        <v>0</v>
      </c>
      <c r="N166" s="147">
        <v>0</v>
      </c>
      <c r="O166" s="146">
        <v>0</v>
      </c>
      <c r="P166" s="147">
        <v>0</v>
      </c>
      <c r="Q166" s="146">
        <v>0</v>
      </c>
      <c r="R166" s="147">
        <v>2320</v>
      </c>
      <c r="S166" s="147">
        <f t="shared" ref="S166:S182" si="12">SUM(G166:R166)</f>
        <v>26690</v>
      </c>
      <c r="T166" s="385" t="s">
        <v>78</v>
      </c>
      <c r="U166" s="259">
        <v>1</v>
      </c>
      <c r="V166" s="343"/>
    </row>
    <row r="167" spans="1:24" s="260" customFormat="1" ht="15" customHeight="1">
      <c r="A167" s="267"/>
      <c r="B167" s="270"/>
      <c r="C167" s="270"/>
      <c r="D167" s="140" t="s">
        <v>313</v>
      </c>
      <c r="E167" s="324" t="s">
        <v>535</v>
      </c>
      <c r="F167" s="145"/>
      <c r="G167" s="146">
        <v>0</v>
      </c>
      <c r="H167" s="147">
        <v>0</v>
      </c>
      <c r="I167" s="146">
        <v>0</v>
      </c>
      <c r="J167" s="147">
        <v>54</v>
      </c>
      <c r="K167" s="148">
        <v>407</v>
      </c>
      <c r="L167" s="147">
        <v>149</v>
      </c>
      <c r="M167" s="146">
        <v>111</v>
      </c>
      <c r="N167" s="147">
        <v>427</v>
      </c>
      <c r="O167" s="146">
        <v>116</v>
      </c>
      <c r="P167" s="147">
        <v>225</v>
      </c>
      <c r="Q167" s="146">
        <v>300</v>
      </c>
      <c r="R167" s="147">
        <v>0</v>
      </c>
      <c r="S167" s="147">
        <f t="shared" si="12"/>
        <v>1789</v>
      </c>
      <c r="T167" s="385" t="s">
        <v>59</v>
      </c>
      <c r="U167" s="259">
        <v>1</v>
      </c>
      <c r="V167" s="343"/>
    </row>
    <row r="168" spans="1:24" s="260" customFormat="1" ht="15" customHeight="1">
      <c r="A168" s="267"/>
      <c r="B168" s="270"/>
      <c r="C168" s="270"/>
      <c r="D168" s="140" t="s">
        <v>315</v>
      </c>
      <c r="E168" s="324" t="s">
        <v>536</v>
      </c>
      <c r="F168" s="145"/>
      <c r="G168" s="146">
        <v>1795</v>
      </c>
      <c r="H168" s="147">
        <v>1596</v>
      </c>
      <c r="I168" s="146">
        <v>991</v>
      </c>
      <c r="J168" s="147">
        <v>1026</v>
      </c>
      <c r="K168" s="148">
        <v>2107</v>
      </c>
      <c r="L168" s="147">
        <v>1093</v>
      </c>
      <c r="M168" s="146">
        <v>1345</v>
      </c>
      <c r="N168" s="147">
        <v>2165</v>
      </c>
      <c r="O168" s="146">
        <v>1164</v>
      </c>
      <c r="P168" s="147">
        <v>1355</v>
      </c>
      <c r="Q168" s="146">
        <v>1485</v>
      </c>
      <c r="R168" s="147">
        <v>1075</v>
      </c>
      <c r="S168" s="147">
        <f t="shared" si="12"/>
        <v>17197</v>
      </c>
      <c r="T168" s="385" t="s">
        <v>58</v>
      </c>
      <c r="U168" s="259">
        <v>1</v>
      </c>
      <c r="V168" s="343"/>
    </row>
    <row r="169" spans="1:24" s="260" customFormat="1" ht="15" customHeight="1">
      <c r="A169" s="267"/>
      <c r="B169" s="270"/>
      <c r="C169" s="270"/>
      <c r="D169" s="140" t="s">
        <v>317</v>
      </c>
      <c r="E169" s="324" t="s">
        <v>537</v>
      </c>
      <c r="F169" s="145"/>
      <c r="G169" s="146">
        <v>2255</v>
      </c>
      <c r="H169" s="147">
        <v>1823</v>
      </c>
      <c r="I169" s="146">
        <v>2511</v>
      </c>
      <c r="J169" s="147">
        <v>2714</v>
      </c>
      <c r="K169" s="148">
        <v>3102</v>
      </c>
      <c r="L169" s="147">
        <v>2293</v>
      </c>
      <c r="M169" s="146">
        <v>2651</v>
      </c>
      <c r="N169" s="147">
        <v>3374</v>
      </c>
      <c r="O169" s="146">
        <v>3334</v>
      </c>
      <c r="P169" s="147">
        <v>2729</v>
      </c>
      <c r="Q169" s="146">
        <v>3087</v>
      </c>
      <c r="R169" s="147">
        <v>2025</v>
      </c>
      <c r="S169" s="147">
        <f t="shared" si="12"/>
        <v>31898</v>
      </c>
      <c r="T169" s="385" t="s">
        <v>49</v>
      </c>
      <c r="U169" s="259">
        <v>1</v>
      </c>
      <c r="V169" s="343"/>
    </row>
    <row r="170" spans="1:24" s="260" customFormat="1" ht="15" customHeight="1">
      <c r="A170" s="267"/>
      <c r="B170" s="270"/>
      <c r="C170" s="270"/>
      <c r="D170" s="140" t="s">
        <v>319</v>
      </c>
      <c r="E170" s="324" t="s">
        <v>538</v>
      </c>
      <c r="F170" s="145"/>
      <c r="G170" s="146">
        <v>0</v>
      </c>
      <c r="H170" s="147">
        <v>0</v>
      </c>
      <c r="I170" s="146">
        <v>0</v>
      </c>
      <c r="J170" s="147">
        <v>160</v>
      </c>
      <c r="K170" s="148">
        <v>7180</v>
      </c>
      <c r="L170" s="147">
        <v>0</v>
      </c>
      <c r="M170" s="146">
        <v>0</v>
      </c>
      <c r="N170" s="147">
        <v>0</v>
      </c>
      <c r="O170" s="146">
        <v>0</v>
      </c>
      <c r="P170" s="147">
        <v>0</v>
      </c>
      <c r="Q170" s="146">
        <v>0</v>
      </c>
      <c r="R170" s="147">
        <v>0</v>
      </c>
      <c r="S170" s="147">
        <f t="shared" si="12"/>
        <v>7340</v>
      </c>
      <c r="T170" s="385" t="s">
        <v>56</v>
      </c>
      <c r="U170" s="259">
        <v>1</v>
      </c>
      <c r="V170" s="343"/>
    </row>
    <row r="171" spans="1:24" s="260" customFormat="1" ht="15" customHeight="1">
      <c r="A171" s="267"/>
      <c r="B171" s="270"/>
      <c r="C171" s="270"/>
      <c r="D171" s="140" t="s">
        <v>321</v>
      </c>
      <c r="E171" s="324" t="s">
        <v>539</v>
      </c>
      <c r="F171" s="145"/>
      <c r="G171" s="146">
        <v>0</v>
      </c>
      <c r="H171" s="147">
        <v>0</v>
      </c>
      <c r="I171" s="146">
        <v>28</v>
      </c>
      <c r="J171" s="147">
        <v>154</v>
      </c>
      <c r="K171" s="148">
        <v>248</v>
      </c>
      <c r="L171" s="147">
        <v>105</v>
      </c>
      <c r="M171" s="146">
        <v>151</v>
      </c>
      <c r="N171" s="147">
        <v>277</v>
      </c>
      <c r="O171" s="146">
        <v>212</v>
      </c>
      <c r="P171" s="147">
        <v>53</v>
      </c>
      <c r="Q171" s="146">
        <v>25</v>
      </c>
      <c r="R171" s="147">
        <v>0</v>
      </c>
      <c r="S171" s="147">
        <f t="shared" si="12"/>
        <v>1253</v>
      </c>
      <c r="T171" s="385"/>
      <c r="U171" s="259"/>
      <c r="V171" s="343"/>
    </row>
    <row r="172" spans="1:24" s="260" customFormat="1" ht="15" customHeight="1">
      <c r="A172" s="267"/>
      <c r="B172" s="270"/>
      <c r="C172" s="270"/>
      <c r="D172" s="140" t="s">
        <v>399</v>
      </c>
      <c r="E172" s="324" t="s">
        <v>540</v>
      </c>
      <c r="F172" s="145"/>
      <c r="G172" s="146">
        <v>0</v>
      </c>
      <c r="H172" s="147">
        <v>0</v>
      </c>
      <c r="I172" s="146">
        <v>0</v>
      </c>
      <c r="J172" s="147">
        <v>72</v>
      </c>
      <c r="K172" s="148">
        <v>142</v>
      </c>
      <c r="L172" s="147">
        <v>43</v>
      </c>
      <c r="M172" s="146">
        <v>46</v>
      </c>
      <c r="N172" s="147">
        <v>144</v>
      </c>
      <c r="O172" s="146">
        <v>64</v>
      </c>
      <c r="P172" s="147">
        <v>11</v>
      </c>
      <c r="Q172" s="146">
        <v>5</v>
      </c>
      <c r="R172" s="147">
        <v>0</v>
      </c>
      <c r="S172" s="147">
        <f t="shared" si="12"/>
        <v>527</v>
      </c>
      <c r="T172" s="385" t="s">
        <v>59</v>
      </c>
      <c r="U172" s="259">
        <v>1</v>
      </c>
      <c r="V172" s="343"/>
    </row>
    <row r="173" spans="1:24" s="260" customFormat="1" ht="15" customHeight="1">
      <c r="A173" s="267"/>
      <c r="B173" s="270"/>
      <c r="C173" s="270"/>
      <c r="D173" s="140" t="s">
        <v>399</v>
      </c>
      <c r="E173" s="324" t="s">
        <v>400</v>
      </c>
      <c r="F173" s="145"/>
      <c r="G173" s="146">
        <v>0</v>
      </c>
      <c r="H173" s="147">
        <v>0</v>
      </c>
      <c r="I173" s="146">
        <v>28</v>
      </c>
      <c r="J173" s="147">
        <v>82</v>
      </c>
      <c r="K173" s="148">
        <v>106</v>
      </c>
      <c r="L173" s="147">
        <v>62</v>
      </c>
      <c r="M173" s="146">
        <v>105</v>
      </c>
      <c r="N173" s="147">
        <v>133</v>
      </c>
      <c r="O173" s="146">
        <v>148</v>
      </c>
      <c r="P173" s="147">
        <v>42</v>
      </c>
      <c r="Q173" s="146">
        <v>20</v>
      </c>
      <c r="R173" s="147">
        <v>0</v>
      </c>
      <c r="S173" s="147">
        <f t="shared" si="12"/>
        <v>726</v>
      </c>
      <c r="T173" s="385" t="s">
        <v>52</v>
      </c>
      <c r="U173" s="259">
        <v>1</v>
      </c>
      <c r="V173" s="343"/>
    </row>
    <row r="174" spans="1:24" s="260" customFormat="1" ht="15" customHeight="1">
      <c r="A174" s="267"/>
      <c r="B174" s="270"/>
      <c r="C174" s="270"/>
      <c r="D174" s="140" t="s">
        <v>323</v>
      </c>
      <c r="E174" s="324" t="s">
        <v>541</v>
      </c>
      <c r="F174" s="145"/>
      <c r="G174" s="146">
        <v>4174</v>
      </c>
      <c r="H174" s="147">
        <v>3998</v>
      </c>
      <c r="I174" s="146">
        <v>6385</v>
      </c>
      <c r="J174" s="147">
        <v>9081</v>
      </c>
      <c r="K174" s="148">
        <v>12460</v>
      </c>
      <c r="L174" s="147">
        <v>7108</v>
      </c>
      <c r="M174" s="146">
        <v>7780</v>
      </c>
      <c r="N174" s="147">
        <v>10852</v>
      </c>
      <c r="O174" s="146">
        <v>9688</v>
      </c>
      <c r="P174" s="147">
        <v>9952</v>
      </c>
      <c r="Q174" s="146">
        <v>9866</v>
      </c>
      <c r="R174" s="147">
        <v>5201</v>
      </c>
      <c r="S174" s="147">
        <f t="shared" si="12"/>
        <v>96545</v>
      </c>
      <c r="T174" s="385" t="s">
        <v>49</v>
      </c>
      <c r="U174" s="259">
        <v>1</v>
      </c>
      <c r="V174" s="343"/>
    </row>
    <row r="175" spans="1:24" s="260" customFormat="1" ht="15" customHeight="1">
      <c r="A175" s="434"/>
      <c r="B175" s="416"/>
      <c r="C175" s="416"/>
      <c r="D175" s="418" t="s">
        <v>325</v>
      </c>
      <c r="E175" s="428" t="s">
        <v>542</v>
      </c>
      <c r="F175" s="429"/>
      <c r="G175" s="430">
        <v>2063</v>
      </c>
      <c r="H175" s="431">
        <v>1666</v>
      </c>
      <c r="I175" s="430">
        <v>1951</v>
      </c>
      <c r="J175" s="431">
        <v>1892</v>
      </c>
      <c r="K175" s="432">
        <v>2396</v>
      </c>
      <c r="L175" s="431">
        <v>1706</v>
      </c>
      <c r="M175" s="430">
        <v>1650</v>
      </c>
      <c r="N175" s="431">
        <v>2418</v>
      </c>
      <c r="O175" s="430">
        <v>1835</v>
      </c>
      <c r="P175" s="431">
        <v>2038</v>
      </c>
      <c r="Q175" s="430">
        <v>2517</v>
      </c>
      <c r="R175" s="431">
        <v>1982</v>
      </c>
      <c r="S175" s="431">
        <f t="shared" si="12"/>
        <v>24114</v>
      </c>
      <c r="T175" s="433" t="s">
        <v>48</v>
      </c>
      <c r="U175" s="259">
        <v>1</v>
      </c>
      <c r="V175" s="343"/>
    </row>
    <row r="176" spans="1:24" s="260" customFormat="1" ht="15" customHeight="1">
      <c r="A176" s="267"/>
      <c r="B176" s="270"/>
      <c r="C176" s="270"/>
      <c r="D176" s="140" t="s">
        <v>327</v>
      </c>
      <c r="E176" s="324" t="s">
        <v>543</v>
      </c>
      <c r="F176" s="145"/>
      <c r="G176" s="146">
        <v>1218</v>
      </c>
      <c r="H176" s="147">
        <v>935</v>
      </c>
      <c r="I176" s="146">
        <v>2499</v>
      </c>
      <c r="J176" s="147">
        <v>3488</v>
      </c>
      <c r="K176" s="148">
        <v>3493</v>
      </c>
      <c r="L176" s="147">
        <v>3203</v>
      </c>
      <c r="M176" s="146">
        <v>3287</v>
      </c>
      <c r="N176" s="147">
        <v>3709</v>
      </c>
      <c r="O176" s="146">
        <v>3102</v>
      </c>
      <c r="P176" s="147">
        <v>4072</v>
      </c>
      <c r="Q176" s="146">
        <v>4407</v>
      </c>
      <c r="R176" s="147">
        <v>2049</v>
      </c>
      <c r="S176" s="147">
        <f t="shared" si="12"/>
        <v>35462</v>
      </c>
      <c r="T176" s="385" t="s">
        <v>51</v>
      </c>
      <c r="U176" s="259">
        <v>1</v>
      </c>
      <c r="V176" s="343"/>
    </row>
    <row r="177" spans="1:24" s="260" customFormat="1" ht="15" customHeight="1">
      <c r="A177" s="267"/>
      <c r="B177" s="270"/>
      <c r="C177" s="270"/>
      <c r="D177" s="140" t="s">
        <v>329</v>
      </c>
      <c r="E177" s="324" t="s">
        <v>544</v>
      </c>
      <c r="F177" s="145"/>
      <c r="G177" s="146">
        <v>1840</v>
      </c>
      <c r="H177" s="147">
        <v>1583</v>
      </c>
      <c r="I177" s="146">
        <v>3164</v>
      </c>
      <c r="J177" s="147">
        <v>4354</v>
      </c>
      <c r="K177" s="148">
        <v>5798</v>
      </c>
      <c r="L177" s="147">
        <v>3138</v>
      </c>
      <c r="M177" s="146">
        <v>3033</v>
      </c>
      <c r="N177" s="147">
        <v>4309</v>
      </c>
      <c r="O177" s="146">
        <v>4459</v>
      </c>
      <c r="P177" s="147">
        <v>4933</v>
      </c>
      <c r="Q177" s="146">
        <v>5000</v>
      </c>
      <c r="R177" s="147">
        <v>3227</v>
      </c>
      <c r="S177" s="147">
        <f t="shared" si="12"/>
        <v>44838</v>
      </c>
      <c r="T177" s="385" t="s">
        <v>79</v>
      </c>
      <c r="U177" s="259">
        <v>1</v>
      </c>
      <c r="V177" s="343"/>
    </row>
    <row r="178" spans="1:24" s="260" customFormat="1" ht="15" customHeight="1">
      <c r="A178" s="267"/>
      <c r="B178" s="270"/>
      <c r="C178" s="270"/>
      <c r="D178" s="140" t="s">
        <v>331</v>
      </c>
      <c r="E178" s="324" t="s">
        <v>545</v>
      </c>
      <c r="F178" s="145"/>
      <c r="G178" s="146">
        <v>271</v>
      </c>
      <c r="H178" s="147">
        <v>198</v>
      </c>
      <c r="I178" s="146">
        <v>464</v>
      </c>
      <c r="J178" s="147">
        <v>595</v>
      </c>
      <c r="K178" s="148">
        <v>1038</v>
      </c>
      <c r="L178" s="147">
        <v>702</v>
      </c>
      <c r="M178" s="146">
        <v>556</v>
      </c>
      <c r="N178" s="147">
        <v>969</v>
      </c>
      <c r="O178" s="146">
        <v>769</v>
      </c>
      <c r="P178" s="147">
        <v>1114</v>
      </c>
      <c r="Q178" s="146">
        <v>1362</v>
      </c>
      <c r="R178" s="147">
        <v>838</v>
      </c>
      <c r="S178" s="147">
        <f t="shared" si="12"/>
        <v>8876</v>
      </c>
      <c r="T178" s="385" t="s">
        <v>60</v>
      </c>
      <c r="U178" s="259">
        <v>1</v>
      </c>
      <c r="V178" s="343"/>
    </row>
    <row r="179" spans="1:24" s="260" customFormat="1" ht="15" customHeight="1">
      <c r="A179" s="267"/>
      <c r="B179" s="270"/>
      <c r="C179" s="270"/>
      <c r="D179" s="140" t="s">
        <v>333</v>
      </c>
      <c r="E179" s="324" t="s">
        <v>546</v>
      </c>
      <c r="F179" s="145"/>
      <c r="G179" s="146">
        <v>1217</v>
      </c>
      <c r="H179" s="147">
        <v>943</v>
      </c>
      <c r="I179" s="146">
        <v>1341</v>
      </c>
      <c r="J179" s="147">
        <v>1415</v>
      </c>
      <c r="K179" s="148">
        <v>1897</v>
      </c>
      <c r="L179" s="147">
        <v>1042</v>
      </c>
      <c r="M179" s="146">
        <v>1340</v>
      </c>
      <c r="N179" s="147">
        <v>2168</v>
      </c>
      <c r="O179" s="146">
        <v>1538</v>
      </c>
      <c r="P179" s="147">
        <v>1571</v>
      </c>
      <c r="Q179" s="146">
        <v>1673</v>
      </c>
      <c r="R179" s="147">
        <v>1239</v>
      </c>
      <c r="S179" s="147">
        <f t="shared" si="12"/>
        <v>17384</v>
      </c>
      <c r="T179" s="385" t="s">
        <v>48</v>
      </c>
      <c r="U179" s="259">
        <v>1</v>
      </c>
      <c r="V179" s="343"/>
    </row>
    <row r="180" spans="1:24" s="260" customFormat="1" ht="15" customHeight="1">
      <c r="A180" s="267"/>
      <c r="B180" s="270"/>
      <c r="C180" s="270"/>
      <c r="D180" s="140" t="s">
        <v>335</v>
      </c>
      <c r="E180" s="324" t="s">
        <v>547</v>
      </c>
      <c r="F180" s="145"/>
      <c r="G180" s="146">
        <v>1197</v>
      </c>
      <c r="H180" s="147">
        <v>1037</v>
      </c>
      <c r="I180" s="146">
        <v>1579</v>
      </c>
      <c r="J180" s="147">
        <v>1934</v>
      </c>
      <c r="K180" s="148">
        <v>2448</v>
      </c>
      <c r="L180" s="147">
        <v>1542</v>
      </c>
      <c r="M180" s="146">
        <v>1954</v>
      </c>
      <c r="N180" s="147">
        <v>2441</v>
      </c>
      <c r="O180" s="146">
        <v>1801</v>
      </c>
      <c r="P180" s="147">
        <v>1984</v>
      </c>
      <c r="Q180" s="146">
        <v>1998</v>
      </c>
      <c r="R180" s="147">
        <v>1284</v>
      </c>
      <c r="S180" s="147">
        <f t="shared" si="12"/>
        <v>21199</v>
      </c>
      <c r="T180" s="385" t="s">
        <v>79</v>
      </c>
      <c r="U180" s="259">
        <v>1</v>
      </c>
      <c r="V180" s="343"/>
    </row>
    <row r="181" spans="1:24" s="260" customFormat="1" ht="15" customHeight="1">
      <c r="A181" s="267"/>
      <c r="B181" s="270"/>
      <c r="C181" s="270"/>
      <c r="D181" s="140" t="s">
        <v>337</v>
      </c>
      <c r="E181" s="324" t="s">
        <v>548</v>
      </c>
      <c r="F181" s="145"/>
      <c r="G181" s="146">
        <v>0</v>
      </c>
      <c r="H181" s="147">
        <v>0</v>
      </c>
      <c r="I181" s="146">
        <v>0</v>
      </c>
      <c r="J181" s="147">
        <v>0</v>
      </c>
      <c r="K181" s="148">
        <v>0</v>
      </c>
      <c r="L181" s="147">
        <v>0</v>
      </c>
      <c r="M181" s="146">
        <v>0</v>
      </c>
      <c r="N181" s="147">
        <v>593</v>
      </c>
      <c r="O181" s="146">
        <v>2242</v>
      </c>
      <c r="P181" s="147">
        <v>3958</v>
      </c>
      <c r="Q181" s="146">
        <v>1279</v>
      </c>
      <c r="R181" s="147">
        <v>0</v>
      </c>
      <c r="S181" s="147">
        <f t="shared" si="12"/>
        <v>8072</v>
      </c>
      <c r="T181" s="385" t="s">
        <v>56</v>
      </c>
      <c r="U181" s="259">
        <v>1</v>
      </c>
      <c r="V181" s="343"/>
    </row>
    <row r="182" spans="1:24" s="260" customFormat="1" ht="15" customHeight="1">
      <c r="A182" s="438"/>
      <c r="B182" s="270"/>
      <c r="C182" s="270"/>
      <c r="D182" s="140" t="s">
        <v>339</v>
      </c>
      <c r="E182" s="324" t="s">
        <v>549</v>
      </c>
      <c r="F182" s="145"/>
      <c r="G182" s="146">
        <v>900</v>
      </c>
      <c r="H182" s="147">
        <v>650</v>
      </c>
      <c r="I182" s="146">
        <v>1550</v>
      </c>
      <c r="J182" s="147">
        <v>2410</v>
      </c>
      <c r="K182" s="148">
        <v>3000</v>
      </c>
      <c r="L182" s="147">
        <v>1930</v>
      </c>
      <c r="M182" s="146">
        <v>2680</v>
      </c>
      <c r="N182" s="147">
        <v>3620</v>
      </c>
      <c r="O182" s="146">
        <v>3470</v>
      </c>
      <c r="P182" s="147">
        <v>3340</v>
      </c>
      <c r="Q182" s="146">
        <v>3030</v>
      </c>
      <c r="R182" s="147">
        <v>1640</v>
      </c>
      <c r="S182" s="147">
        <f t="shared" si="12"/>
        <v>28220</v>
      </c>
      <c r="T182" s="385" t="s">
        <v>79</v>
      </c>
      <c r="U182" s="259">
        <v>1</v>
      </c>
      <c r="V182" s="343"/>
    </row>
    <row r="183" spans="1:24" ht="15" customHeight="1">
      <c r="A183" s="272"/>
      <c r="B183" s="278"/>
      <c r="C183" s="278"/>
      <c r="D183" s="383"/>
      <c r="E183" s="326" t="s">
        <v>247</v>
      </c>
      <c r="F183" s="274"/>
      <c r="G183" s="275">
        <f t="shared" ref="G183:S183" si="13">SUMIFS(G165:G182,$U165:$U182,1)</f>
        <v>29189</v>
      </c>
      <c r="H183" s="276">
        <f t="shared" si="13"/>
        <v>25355</v>
      </c>
      <c r="I183" s="276">
        <f t="shared" si="13"/>
        <v>23648</v>
      </c>
      <c r="J183" s="276">
        <f t="shared" si="13"/>
        <v>29277</v>
      </c>
      <c r="K183" s="276">
        <f t="shared" si="13"/>
        <v>45574</v>
      </c>
      <c r="L183" s="276">
        <f t="shared" si="13"/>
        <v>29511</v>
      </c>
      <c r="M183" s="276">
        <f t="shared" si="13"/>
        <v>26538</v>
      </c>
      <c r="N183" s="276">
        <f t="shared" si="13"/>
        <v>37322</v>
      </c>
      <c r="O183" s="276">
        <f t="shared" si="13"/>
        <v>33730</v>
      </c>
      <c r="P183" s="276">
        <f t="shared" si="13"/>
        <v>44324</v>
      </c>
      <c r="Q183" s="276">
        <f t="shared" si="13"/>
        <v>36029</v>
      </c>
      <c r="R183" s="276">
        <f t="shared" si="13"/>
        <v>22880</v>
      </c>
      <c r="S183" s="276">
        <f t="shared" si="13"/>
        <v>383377</v>
      </c>
      <c r="T183" s="390"/>
      <c r="U183" s="251">
        <v>2</v>
      </c>
      <c r="V183" s="343"/>
      <c r="W183" s="260"/>
      <c r="X183" s="260"/>
    </row>
    <row r="184" spans="1:24" s="260" customFormat="1" ht="15" customHeight="1">
      <c r="A184" s="267"/>
      <c r="B184" s="268" t="s">
        <v>12</v>
      </c>
      <c r="C184" s="269"/>
      <c r="D184" s="140" t="s">
        <v>309</v>
      </c>
      <c r="E184" s="324" t="s">
        <v>550</v>
      </c>
      <c r="F184" s="145"/>
      <c r="G184" s="146">
        <v>1848</v>
      </c>
      <c r="H184" s="147">
        <v>780</v>
      </c>
      <c r="I184" s="146">
        <v>3888</v>
      </c>
      <c r="J184" s="147">
        <v>6864</v>
      </c>
      <c r="K184" s="148">
        <v>14292</v>
      </c>
      <c r="L184" s="147">
        <v>4584</v>
      </c>
      <c r="M184" s="146">
        <v>6660</v>
      </c>
      <c r="N184" s="147">
        <v>7908</v>
      </c>
      <c r="O184" s="146">
        <v>10392</v>
      </c>
      <c r="P184" s="147">
        <v>10716</v>
      </c>
      <c r="Q184" s="146">
        <v>7488</v>
      </c>
      <c r="R184" s="147">
        <v>4080</v>
      </c>
      <c r="S184" s="147">
        <f>SUM(G184:R184)</f>
        <v>79500</v>
      </c>
      <c r="T184" s="385" t="s">
        <v>50</v>
      </c>
      <c r="U184" s="259">
        <v>1</v>
      </c>
      <c r="V184" s="343"/>
    </row>
    <row r="185" spans="1:24" s="260" customFormat="1" ht="15" customHeight="1">
      <c r="A185" s="267"/>
      <c r="B185" s="270"/>
      <c r="C185" s="270"/>
      <c r="D185" s="140" t="s">
        <v>311</v>
      </c>
      <c r="E185" s="324" t="s">
        <v>551</v>
      </c>
      <c r="F185" s="145"/>
      <c r="G185" s="146">
        <v>162</v>
      </c>
      <c r="H185" s="147">
        <v>158</v>
      </c>
      <c r="I185" s="146">
        <v>331</v>
      </c>
      <c r="J185" s="147">
        <v>373</v>
      </c>
      <c r="K185" s="148">
        <v>402</v>
      </c>
      <c r="L185" s="147">
        <v>356</v>
      </c>
      <c r="M185" s="146">
        <v>274</v>
      </c>
      <c r="N185" s="147">
        <v>379</v>
      </c>
      <c r="O185" s="146">
        <v>310</v>
      </c>
      <c r="P185" s="147">
        <v>428</v>
      </c>
      <c r="Q185" s="146">
        <v>694</v>
      </c>
      <c r="R185" s="147">
        <v>278</v>
      </c>
      <c r="S185" s="147">
        <f t="shared" ref="S185:S223" si="14">SUM(G185:R185)</f>
        <v>4145</v>
      </c>
      <c r="T185" s="385" t="s">
        <v>47</v>
      </c>
      <c r="U185" s="259">
        <v>1</v>
      </c>
      <c r="V185" s="343"/>
    </row>
    <row r="186" spans="1:24" s="260" customFormat="1" ht="15" customHeight="1">
      <c r="A186" s="267"/>
      <c r="B186" s="270"/>
      <c r="C186" s="270"/>
      <c r="D186" s="140" t="s">
        <v>313</v>
      </c>
      <c r="E186" s="324" t="s">
        <v>552</v>
      </c>
      <c r="F186" s="145"/>
      <c r="G186" s="146">
        <v>2384</v>
      </c>
      <c r="H186" s="147">
        <v>2352</v>
      </c>
      <c r="I186" s="146">
        <v>3940</v>
      </c>
      <c r="J186" s="147">
        <v>3606</v>
      </c>
      <c r="K186" s="148">
        <v>4138</v>
      </c>
      <c r="L186" s="147">
        <v>3496</v>
      </c>
      <c r="M186" s="146">
        <v>3111</v>
      </c>
      <c r="N186" s="147">
        <v>3358</v>
      </c>
      <c r="O186" s="146">
        <v>3678</v>
      </c>
      <c r="P186" s="147">
        <v>4838</v>
      </c>
      <c r="Q186" s="146">
        <v>4447</v>
      </c>
      <c r="R186" s="147">
        <v>2364</v>
      </c>
      <c r="S186" s="147">
        <f t="shared" si="14"/>
        <v>41712</v>
      </c>
      <c r="T186" s="385" t="s">
        <v>47</v>
      </c>
      <c r="U186" s="259">
        <v>1</v>
      </c>
      <c r="V186" s="343"/>
    </row>
    <row r="187" spans="1:24" s="260" customFormat="1" ht="15" customHeight="1">
      <c r="A187" s="267"/>
      <c r="B187" s="270"/>
      <c r="C187" s="270"/>
      <c r="D187" s="140" t="s">
        <v>315</v>
      </c>
      <c r="E187" s="324" t="s">
        <v>553</v>
      </c>
      <c r="F187" s="145"/>
      <c r="G187" s="146">
        <v>1256</v>
      </c>
      <c r="H187" s="147">
        <v>1071</v>
      </c>
      <c r="I187" s="146">
        <v>1359</v>
      </c>
      <c r="J187" s="147">
        <v>1908</v>
      </c>
      <c r="K187" s="148">
        <v>1720</v>
      </c>
      <c r="L187" s="147">
        <v>1418</v>
      </c>
      <c r="M187" s="146">
        <v>1776</v>
      </c>
      <c r="N187" s="147">
        <v>1516</v>
      </c>
      <c r="O187" s="146">
        <v>2273</v>
      </c>
      <c r="P187" s="147">
        <v>2018</v>
      </c>
      <c r="Q187" s="146">
        <v>4838</v>
      </c>
      <c r="R187" s="147">
        <v>1665</v>
      </c>
      <c r="S187" s="147">
        <f t="shared" si="14"/>
        <v>22818</v>
      </c>
      <c r="T187" s="385" t="s">
        <v>47</v>
      </c>
      <c r="U187" s="259">
        <v>1</v>
      </c>
      <c r="V187" s="343"/>
    </row>
    <row r="188" spans="1:24" s="260" customFormat="1" ht="15" customHeight="1">
      <c r="A188" s="267"/>
      <c r="B188" s="270"/>
      <c r="C188" s="270"/>
      <c r="D188" s="140" t="s">
        <v>317</v>
      </c>
      <c r="E188" s="324" t="s">
        <v>554</v>
      </c>
      <c r="F188" s="145"/>
      <c r="G188" s="146">
        <v>7489</v>
      </c>
      <c r="H188" s="147">
        <v>0</v>
      </c>
      <c r="I188" s="146">
        <v>0</v>
      </c>
      <c r="J188" s="147">
        <v>0</v>
      </c>
      <c r="K188" s="148">
        <v>11611</v>
      </c>
      <c r="L188" s="147">
        <v>13161</v>
      </c>
      <c r="M188" s="146">
        <v>23689</v>
      </c>
      <c r="N188" s="147">
        <v>35919</v>
      </c>
      <c r="O188" s="146">
        <v>14314</v>
      </c>
      <c r="P188" s="147">
        <v>9787</v>
      </c>
      <c r="Q188" s="146">
        <v>8138</v>
      </c>
      <c r="R188" s="147">
        <v>7632</v>
      </c>
      <c r="S188" s="147">
        <f t="shared" si="14"/>
        <v>131740</v>
      </c>
      <c r="T188" s="385" t="s">
        <v>58</v>
      </c>
      <c r="U188" s="259">
        <v>1</v>
      </c>
      <c r="V188" s="343"/>
    </row>
    <row r="189" spans="1:24" s="260" customFormat="1" ht="15" customHeight="1">
      <c r="A189" s="267"/>
      <c r="B189" s="270"/>
      <c r="C189" s="270"/>
      <c r="D189" s="140" t="s">
        <v>319</v>
      </c>
      <c r="E189" s="324" t="s">
        <v>555</v>
      </c>
      <c r="F189" s="145"/>
      <c r="G189" s="146">
        <v>6627</v>
      </c>
      <c r="H189" s="147">
        <v>4759</v>
      </c>
      <c r="I189" s="146">
        <v>7351</v>
      </c>
      <c r="J189" s="147">
        <v>4139</v>
      </c>
      <c r="K189" s="148">
        <v>6059</v>
      </c>
      <c r="L189" s="147">
        <v>4603</v>
      </c>
      <c r="M189" s="146">
        <v>8917</v>
      </c>
      <c r="N189" s="147">
        <v>13894</v>
      </c>
      <c r="O189" s="146">
        <v>7004</v>
      </c>
      <c r="P189" s="147">
        <v>5110</v>
      </c>
      <c r="Q189" s="146">
        <v>5067</v>
      </c>
      <c r="R189" s="147">
        <v>3938</v>
      </c>
      <c r="S189" s="147">
        <f t="shared" si="14"/>
        <v>77468</v>
      </c>
      <c r="T189" s="385" t="s">
        <v>47</v>
      </c>
      <c r="U189" s="259">
        <v>1</v>
      </c>
      <c r="V189" s="343"/>
    </row>
    <row r="190" spans="1:24" s="260" customFormat="1" ht="15" customHeight="1">
      <c r="A190" s="267"/>
      <c r="B190" s="270"/>
      <c r="C190" s="270"/>
      <c r="D190" s="140" t="s">
        <v>321</v>
      </c>
      <c r="E190" s="324" t="s">
        <v>556</v>
      </c>
      <c r="F190" s="145"/>
      <c r="G190" s="146">
        <v>3830</v>
      </c>
      <c r="H190" s="147">
        <v>2023</v>
      </c>
      <c r="I190" s="146">
        <v>5438</v>
      </c>
      <c r="J190" s="147">
        <v>9138</v>
      </c>
      <c r="K190" s="148">
        <v>15360</v>
      </c>
      <c r="L190" s="147">
        <v>4474</v>
      </c>
      <c r="M190" s="146">
        <v>2365</v>
      </c>
      <c r="N190" s="147">
        <v>1739</v>
      </c>
      <c r="O190" s="146">
        <v>5348</v>
      </c>
      <c r="P190" s="147">
        <v>5816</v>
      </c>
      <c r="Q190" s="146">
        <v>6506</v>
      </c>
      <c r="R190" s="147">
        <v>2283</v>
      </c>
      <c r="S190" s="147">
        <f t="shared" si="14"/>
        <v>64320</v>
      </c>
      <c r="T190" s="385" t="s">
        <v>56</v>
      </c>
      <c r="U190" s="259">
        <v>1</v>
      </c>
      <c r="V190" s="343"/>
    </row>
    <row r="191" spans="1:24" s="260" customFormat="1" ht="15" customHeight="1">
      <c r="A191" s="267"/>
      <c r="B191" s="270"/>
      <c r="C191" s="270"/>
      <c r="D191" s="140" t="s">
        <v>323</v>
      </c>
      <c r="E191" s="324" t="s">
        <v>557</v>
      </c>
      <c r="F191" s="145"/>
      <c r="G191" s="146">
        <v>260</v>
      </c>
      <c r="H191" s="147">
        <v>110</v>
      </c>
      <c r="I191" s="146">
        <v>110</v>
      </c>
      <c r="J191" s="147">
        <v>110</v>
      </c>
      <c r="K191" s="148">
        <v>160</v>
      </c>
      <c r="L191" s="147">
        <v>110</v>
      </c>
      <c r="M191" s="146">
        <v>160</v>
      </c>
      <c r="N191" s="147">
        <v>160</v>
      </c>
      <c r="O191" s="146">
        <v>110</v>
      </c>
      <c r="P191" s="147">
        <v>160</v>
      </c>
      <c r="Q191" s="146">
        <v>160</v>
      </c>
      <c r="R191" s="147">
        <v>110</v>
      </c>
      <c r="S191" s="147">
        <f t="shared" si="14"/>
        <v>1720</v>
      </c>
      <c r="T191" s="385" t="s">
        <v>57</v>
      </c>
      <c r="U191" s="259">
        <v>1</v>
      </c>
      <c r="V191" s="343"/>
    </row>
    <row r="192" spans="1:24" s="260" customFormat="1" ht="15" customHeight="1">
      <c r="A192" s="267"/>
      <c r="B192" s="270"/>
      <c r="C192" s="270"/>
      <c r="D192" s="140" t="s">
        <v>325</v>
      </c>
      <c r="E192" s="324" t="s">
        <v>558</v>
      </c>
      <c r="F192" s="145"/>
      <c r="G192" s="146">
        <v>20000</v>
      </c>
      <c r="H192" s="147">
        <v>3500</v>
      </c>
      <c r="I192" s="146">
        <v>15000</v>
      </c>
      <c r="J192" s="147">
        <v>45000</v>
      </c>
      <c r="K192" s="148">
        <v>45000</v>
      </c>
      <c r="L192" s="147">
        <v>22000</v>
      </c>
      <c r="M192" s="146">
        <v>16000</v>
      </c>
      <c r="N192" s="147">
        <v>20000</v>
      </c>
      <c r="O192" s="146">
        <v>20000</v>
      </c>
      <c r="P192" s="147">
        <v>33000</v>
      </c>
      <c r="Q192" s="146">
        <v>55000</v>
      </c>
      <c r="R192" s="147">
        <v>10000</v>
      </c>
      <c r="S192" s="147">
        <f t="shared" si="14"/>
        <v>304500</v>
      </c>
      <c r="T192" s="385" t="s">
        <v>57</v>
      </c>
      <c r="U192" s="259">
        <v>1</v>
      </c>
      <c r="V192" s="343"/>
    </row>
    <row r="193" spans="1:24" s="260" customFormat="1" ht="15" customHeight="1">
      <c r="A193" s="267"/>
      <c r="B193" s="270"/>
      <c r="C193" s="270"/>
      <c r="D193" s="140" t="s">
        <v>327</v>
      </c>
      <c r="E193" s="324" t="s">
        <v>559</v>
      </c>
      <c r="F193" s="145"/>
      <c r="G193" s="146">
        <v>451</v>
      </c>
      <c r="H193" s="147">
        <v>2299</v>
      </c>
      <c r="I193" s="146">
        <v>782</v>
      </c>
      <c r="J193" s="147">
        <v>1016</v>
      </c>
      <c r="K193" s="148">
        <v>1393</v>
      </c>
      <c r="L193" s="147">
        <v>312</v>
      </c>
      <c r="M193" s="146">
        <v>269</v>
      </c>
      <c r="N193" s="147">
        <v>320</v>
      </c>
      <c r="O193" s="146">
        <v>522</v>
      </c>
      <c r="P193" s="147">
        <v>1216</v>
      </c>
      <c r="Q193" s="146">
        <v>1131</v>
      </c>
      <c r="R193" s="147">
        <v>561</v>
      </c>
      <c r="S193" s="147">
        <f t="shared" si="14"/>
        <v>10272</v>
      </c>
      <c r="T193" s="385" t="s">
        <v>47</v>
      </c>
      <c r="U193" s="259">
        <v>1</v>
      </c>
      <c r="V193" s="343"/>
    </row>
    <row r="194" spans="1:24" s="260" customFormat="1" ht="15" customHeight="1">
      <c r="A194" s="267"/>
      <c r="B194" s="270"/>
      <c r="C194" s="270"/>
      <c r="D194" s="140" t="s">
        <v>329</v>
      </c>
      <c r="E194" s="324" t="s">
        <v>560</v>
      </c>
      <c r="F194" s="145"/>
      <c r="G194" s="146">
        <v>34</v>
      </c>
      <c r="H194" s="147">
        <v>14</v>
      </c>
      <c r="I194" s="146">
        <v>349</v>
      </c>
      <c r="J194" s="147">
        <v>70</v>
      </c>
      <c r="K194" s="148">
        <v>136</v>
      </c>
      <c r="L194" s="147">
        <v>59</v>
      </c>
      <c r="M194" s="146">
        <v>60</v>
      </c>
      <c r="N194" s="147">
        <v>40</v>
      </c>
      <c r="O194" s="146">
        <v>111</v>
      </c>
      <c r="P194" s="147">
        <v>137</v>
      </c>
      <c r="Q194" s="146">
        <v>205</v>
      </c>
      <c r="R194" s="147">
        <v>40</v>
      </c>
      <c r="S194" s="147">
        <f t="shared" si="14"/>
        <v>1255</v>
      </c>
      <c r="T194" s="385" t="s">
        <v>60</v>
      </c>
      <c r="U194" s="259">
        <v>1</v>
      </c>
      <c r="V194" s="343"/>
    </row>
    <row r="195" spans="1:24" s="260" customFormat="1" ht="15" customHeight="1">
      <c r="A195" s="267"/>
      <c r="B195" s="270"/>
      <c r="C195" s="270"/>
      <c r="D195" s="140" t="s">
        <v>331</v>
      </c>
      <c r="E195" s="324" t="s">
        <v>561</v>
      </c>
      <c r="F195" s="145"/>
      <c r="G195" s="146">
        <v>26</v>
      </c>
      <c r="H195" s="147">
        <v>177</v>
      </c>
      <c r="I195" s="146">
        <v>38</v>
      </c>
      <c r="J195" s="147">
        <v>318</v>
      </c>
      <c r="K195" s="148">
        <v>481</v>
      </c>
      <c r="L195" s="147">
        <v>812</v>
      </c>
      <c r="M195" s="146">
        <v>12143</v>
      </c>
      <c r="N195" s="147">
        <v>11673</v>
      </c>
      <c r="O195" s="146">
        <v>1695</v>
      </c>
      <c r="P195" s="147">
        <v>282</v>
      </c>
      <c r="Q195" s="146">
        <v>47</v>
      </c>
      <c r="R195" s="147">
        <v>179</v>
      </c>
      <c r="S195" s="147">
        <f t="shared" si="14"/>
        <v>27871</v>
      </c>
      <c r="T195" s="385" t="s">
        <v>65</v>
      </c>
      <c r="U195" s="259">
        <v>1</v>
      </c>
      <c r="V195" s="343"/>
    </row>
    <row r="196" spans="1:24" s="260" customFormat="1" ht="15" customHeight="1">
      <c r="A196" s="267"/>
      <c r="B196" s="270"/>
      <c r="C196" s="270"/>
      <c r="D196" s="140" t="s">
        <v>333</v>
      </c>
      <c r="E196" s="324" t="s">
        <v>562</v>
      </c>
      <c r="F196" s="145"/>
      <c r="G196" s="146">
        <v>2568</v>
      </c>
      <c r="H196" s="147">
        <v>1072</v>
      </c>
      <c r="I196" s="146">
        <v>3580</v>
      </c>
      <c r="J196" s="147">
        <v>3505</v>
      </c>
      <c r="K196" s="148">
        <v>4069</v>
      </c>
      <c r="L196" s="147">
        <v>3805</v>
      </c>
      <c r="M196" s="146">
        <v>2893</v>
      </c>
      <c r="N196" s="147">
        <v>2809</v>
      </c>
      <c r="O196" s="146">
        <v>3341</v>
      </c>
      <c r="P196" s="147">
        <v>3828</v>
      </c>
      <c r="Q196" s="146">
        <v>4177</v>
      </c>
      <c r="R196" s="147">
        <v>3301</v>
      </c>
      <c r="S196" s="147">
        <f t="shared" si="14"/>
        <v>38948</v>
      </c>
      <c r="T196" s="385" t="s">
        <v>66</v>
      </c>
      <c r="U196" s="259">
        <v>1</v>
      </c>
      <c r="V196" s="343"/>
    </row>
    <row r="197" spans="1:24" s="260" customFormat="1" ht="15" customHeight="1">
      <c r="A197" s="267"/>
      <c r="B197" s="270"/>
      <c r="C197" s="270"/>
      <c r="D197" s="140" t="s">
        <v>335</v>
      </c>
      <c r="E197" s="324" t="s">
        <v>563</v>
      </c>
      <c r="F197" s="145"/>
      <c r="G197" s="146">
        <v>8831</v>
      </c>
      <c r="H197" s="147">
        <v>7003</v>
      </c>
      <c r="I197" s="146">
        <v>6159</v>
      </c>
      <c r="J197" s="147">
        <v>3474</v>
      </c>
      <c r="K197" s="148">
        <v>1199</v>
      </c>
      <c r="L197" s="147">
        <v>0</v>
      </c>
      <c r="M197" s="146">
        <v>0</v>
      </c>
      <c r="N197" s="147">
        <v>0</v>
      </c>
      <c r="O197" s="146">
        <v>0</v>
      </c>
      <c r="P197" s="147">
        <v>3116</v>
      </c>
      <c r="Q197" s="146">
        <v>3268</v>
      </c>
      <c r="R197" s="147">
        <v>11892</v>
      </c>
      <c r="S197" s="147">
        <f t="shared" si="14"/>
        <v>44942</v>
      </c>
      <c r="T197" s="385" t="s">
        <v>66</v>
      </c>
      <c r="U197" s="259">
        <v>1</v>
      </c>
      <c r="V197" s="343"/>
    </row>
    <row r="198" spans="1:24" s="260" customFormat="1" ht="15" customHeight="1">
      <c r="A198" s="267"/>
      <c r="B198" s="270"/>
      <c r="C198" s="270"/>
      <c r="D198" s="140" t="s">
        <v>337</v>
      </c>
      <c r="E198" s="324" t="s">
        <v>564</v>
      </c>
      <c r="F198" s="145"/>
      <c r="G198" s="146">
        <v>7147</v>
      </c>
      <c r="H198" s="147">
        <v>3771</v>
      </c>
      <c r="I198" s="146">
        <v>6466</v>
      </c>
      <c r="J198" s="147">
        <v>4855</v>
      </c>
      <c r="K198" s="148">
        <v>7796</v>
      </c>
      <c r="L198" s="147">
        <v>5413</v>
      </c>
      <c r="M198" s="146">
        <v>7791</v>
      </c>
      <c r="N198" s="147">
        <v>16166</v>
      </c>
      <c r="O198" s="146">
        <v>5566</v>
      </c>
      <c r="P198" s="147">
        <v>7187</v>
      </c>
      <c r="Q198" s="146">
        <v>5846</v>
      </c>
      <c r="R198" s="147">
        <v>4043</v>
      </c>
      <c r="S198" s="147">
        <f t="shared" si="14"/>
        <v>82047</v>
      </c>
      <c r="T198" s="385" t="s">
        <v>58</v>
      </c>
      <c r="U198" s="259">
        <v>1</v>
      </c>
      <c r="V198" s="343"/>
    </row>
    <row r="199" spans="1:24" s="260" customFormat="1" ht="15" customHeight="1">
      <c r="A199" s="267"/>
      <c r="B199" s="270"/>
      <c r="C199" s="270"/>
      <c r="D199" s="140" t="s">
        <v>339</v>
      </c>
      <c r="E199" s="324" t="s">
        <v>565</v>
      </c>
      <c r="F199" s="145"/>
      <c r="G199" s="146">
        <v>10773</v>
      </c>
      <c r="H199" s="147">
        <v>6523</v>
      </c>
      <c r="I199" s="146">
        <v>14118</v>
      </c>
      <c r="J199" s="147">
        <v>7852</v>
      </c>
      <c r="K199" s="148">
        <v>14301</v>
      </c>
      <c r="L199" s="147">
        <v>8413</v>
      </c>
      <c r="M199" s="146">
        <v>13929</v>
      </c>
      <c r="N199" s="147">
        <v>25529</v>
      </c>
      <c r="O199" s="146">
        <v>10464</v>
      </c>
      <c r="P199" s="147">
        <v>12603</v>
      </c>
      <c r="Q199" s="146">
        <v>8322</v>
      </c>
      <c r="R199" s="147">
        <v>4884</v>
      </c>
      <c r="S199" s="147">
        <f t="shared" si="14"/>
        <v>137711</v>
      </c>
      <c r="T199" s="385" t="s">
        <v>47</v>
      </c>
      <c r="U199" s="259">
        <v>1</v>
      </c>
      <c r="V199" s="343"/>
    </row>
    <row r="200" spans="1:24" s="260" customFormat="1" ht="15" customHeight="1">
      <c r="A200" s="267"/>
      <c r="B200" s="270"/>
      <c r="C200" s="270"/>
      <c r="D200" s="140" t="s">
        <v>341</v>
      </c>
      <c r="E200" s="324" t="s">
        <v>566</v>
      </c>
      <c r="F200" s="145"/>
      <c r="G200" s="146">
        <v>18746</v>
      </c>
      <c r="H200" s="147">
        <v>14871</v>
      </c>
      <c r="I200" s="146">
        <v>17597</v>
      </c>
      <c r="J200" s="147">
        <v>14032</v>
      </c>
      <c r="K200" s="148">
        <v>15813</v>
      </c>
      <c r="L200" s="147">
        <v>13597</v>
      </c>
      <c r="M200" s="146">
        <v>13491</v>
      </c>
      <c r="N200" s="147">
        <v>17239</v>
      </c>
      <c r="O200" s="146">
        <v>13459</v>
      </c>
      <c r="P200" s="147">
        <v>15240</v>
      </c>
      <c r="Q200" s="146">
        <v>16783</v>
      </c>
      <c r="R200" s="147">
        <v>17359</v>
      </c>
      <c r="S200" s="147">
        <f t="shared" si="14"/>
        <v>188227</v>
      </c>
      <c r="T200" s="385" t="s">
        <v>48</v>
      </c>
      <c r="U200" s="259">
        <v>1</v>
      </c>
      <c r="V200" s="343"/>
    </row>
    <row r="201" spans="1:24" s="260" customFormat="1" ht="15" customHeight="1">
      <c r="A201" s="267"/>
      <c r="B201" s="270"/>
      <c r="C201" s="270"/>
      <c r="D201" s="140" t="s">
        <v>343</v>
      </c>
      <c r="E201" s="324" t="s">
        <v>567</v>
      </c>
      <c r="F201" s="145"/>
      <c r="G201" s="146">
        <v>0</v>
      </c>
      <c r="H201" s="147">
        <v>0</v>
      </c>
      <c r="I201" s="146">
        <v>0</v>
      </c>
      <c r="J201" s="147">
        <v>0</v>
      </c>
      <c r="K201" s="148">
        <v>0</v>
      </c>
      <c r="L201" s="147">
        <v>0</v>
      </c>
      <c r="M201" s="146">
        <v>0</v>
      </c>
      <c r="N201" s="147">
        <v>0</v>
      </c>
      <c r="O201" s="146">
        <v>0</v>
      </c>
      <c r="P201" s="147">
        <v>0</v>
      </c>
      <c r="Q201" s="146">
        <v>0</v>
      </c>
      <c r="R201" s="147">
        <v>0</v>
      </c>
      <c r="S201" s="147">
        <f t="shared" si="14"/>
        <v>0</v>
      </c>
      <c r="T201" s="385" t="s">
        <v>48</v>
      </c>
      <c r="U201" s="259">
        <v>1</v>
      </c>
      <c r="V201" s="343"/>
    </row>
    <row r="202" spans="1:24" s="260" customFormat="1" ht="15" customHeight="1">
      <c r="A202" s="267"/>
      <c r="B202" s="270"/>
      <c r="C202" s="270"/>
      <c r="D202" s="140" t="s">
        <v>345</v>
      </c>
      <c r="E202" s="324" t="s">
        <v>568</v>
      </c>
      <c r="F202" s="145"/>
      <c r="G202" s="146">
        <v>0</v>
      </c>
      <c r="H202" s="147">
        <v>0</v>
      </c>
      <c r="I202" s="146">
        <v>211</v>
      </c>
      <c r="J202" s="147">
        <v>692</v>
      </c>
      <c r="K202" s="148">
        <v>1177</v>
      </c>
      <c r="L202" s="147">
        <v>482</v>
      </c>
      <c r="M202" s="146">
        <v>504</v>
      </c>
      <c r="N202" s="147">
        <v>754</v>
      </c>
      <c r="O202" s="146">
        <v>417</v>
      </c>
      <c r="P202" s="147">
        <v>506</v>
      </c>
      <c r="Q202" s="146">
        <v>651</v>
      </c>
      <c r="R202" s="147">
        <v>148</v>
      </c>
      <c r="S202" s="147">
        <f t="shared" si="14"/>
        <v>5542</v>
      </c>
      <c r="T202" s="385" t="s">
        <v>52</v>
      </c>
      <c r="U202" s="259">
        <v>1</v>
      </c>
      <c r="V202" s="343"/>
    </row>
    <row r="203" spans="1:24" ht="15" customHeight="1">
      <c r="A203" s="252"/>
      <c r="B203" s="270"/>
      <c r="C203" s="270"/>
      <c r="D203" s="140" t="s">
        <v>347</v>
      </c>
      <c r="E203" s="324" t="s">
        <v>569</v>
      </c>
      <c r="F203" s="145"/>
      <c r="G203" s="146">
        <v>20800</v>
      </c>
      <c r="H203" s="147">
        <v>4700</v>
      </c>
      <c r="I203" s="146">
        <v>5700</v>
      </c>
      <c r="J203" s="147">
        <v>8900</v>
      </c>
      <c r="K203" s="148">
        <v>12300</v>
      </c>
      <c r="L203" s="147">
        <v>6500</v>
      </c>
      <c r="M203" s="146">
        <v>8600</v>
      </c>
      <c r="N203" s="147">
        <v>13500</v>
      </c>
      <c r="O203" s="146">
        <v>9600</v>
      </c>
      <c r="P203" s="147">
        <v>15900</v>
      </c>
      <c r="Q203" s="146">
        <v>17200</v>
      </c>
      <c r="R203" s="147">
        <v>14800</v>
      </c>
      <c r="S203" s="147">
        <f t="shared" si="14"/>
        <v>138500</v>
      </c>
      <c r="T203" s="385" t="s">
        <v>57</v>
      </c>
      <c r="U203" s="251">
        <v>1</v>
      </c>
      <c r="V203" s="343"/>
      <c r="W203" s="260"/>
      <c r="X203" s="260"/>
    </row>
    <row r="204" spans="1:24" ht="15" customHeight="1">
      <c r="A204" s="252"/>
      <c r="B204" s="270"/>
      <c r="C204" s="270"/>
      <c r="D204" s="140" t="s">
        <v>349</v>
      </c>
      <c r="E204" s="324" t="s">
        <v>570</v>
      </c>
      <c r="F204" s="145"/>
      <c r="G204" s="146">
        <v>0</v>
      </c>
      <c r="H204" s="147">
        <v>0</v>
      </c>
      <c r="I204" s="146">
        <v>0</v>
      </c>
      <c r="J204" s="147">
        <v>0</v>
      </c>
      <c r="K204" s="148">
        <v>0</v>
      </c>
      <c r="L204" s="147">
        <v>0</v>
      </c>
      <c r="M204" s="146">
        <v>4378</v>
      </c>
      <c r="N204" s="147">
        <v>9854</v>
      </c>
      <c r="O204" s="146">
        <v>0</v>
      </c>
      <c r="P204" s="147">
        <v>0</v>
      </c>
      <c r="Q204" s="146">
        <v>0</v>
      </c>
      <c r="R204" s="147">
        <v>0</v>
      </c>
      <c r="S204" s="147">
        <f t="shared" si="14"/>
        <v>14232</v>
      </c>
      <c r="T204" s="385" t="s">
        <v>64</v>
      </c>
      <c r="U204" s="251">
        <v>1</v>
      </c>
      <c r="V204" s="343"/>
      <c r="W204" s="260"/>
      <c r="X204" s="260"/>
    </row>
    <row r="205" spans="1:24" ht="15" customHeight="1">
      <c r="A205" s="252"/>
      <c r="B205" s="270"/>
      <c r="C205" s="270"/>
      <c r="D205" s="140" t="s">
        <v>351</v>
      </c>
      <c r="E205" s="324" t="s">
        <v>571</v>
      </c>
      <c r="F205" s="145"/>
      <c r="G205" s="146">
        <v>8072</v>
      </c>
      <c r="H205" s="147">
        <v>6609</v>
      </c>
      <c r="I205" s="146">
        <v>7168</v>
      </c>
      <c r="J205" s="147">
        <v>6370</v>
      </c>
      <c r="K205" s="148">
        <v>7438</v>
      </c>
      <c r="L205" s="147">
        <v>4878</v>
      </c>
      <c r="M205" s="146">
        <v>5853</v>
      </c>
      <c r="N205" s="147">
        <v>8786</v>
      </c>
      <c r="O205" s="146">
        <v>6144</v>
      </c>
      <c r="P205" s="147">
        <v>7059</v>
      </c>
      <c r="Q205" s="146">
        <v>7227</v>
      </c>
      <c r="R205" s="147">
        <v>7056</v>
      </c>
      <c r="S205" s="147">
        <f t="shared" si="14"/>
        <v>82660</v>
      </c>
      <c r="T205" s="385" t="s">
        <v>48</v>
      </c>
      <c r="U205" s="251">
        <v>1</v>
      </c>
      <c r="V205" s="343"/>
      <c r="W205" s="260"/>
      <c r="X205" s="260"/>
    </row>
    <row r="206" spans="1:24" ht="15" customHeight="1">
      <c r="A206" s="252"/>
      <c r="B206" s="270"/>
      <c r="C206" s="270"/>
      <c r="D206" s="140" t="s">
        <v>353</v>
      </c>
      <c r="E206" s="324" t="s">
        <v>572</v>
      </c>
      <c r="F206" s="145"/>
      <c r="G206" s="146">
        <v>13</v>
      </c>
      <c r="H206" s="147">
        <v>14</v>
      </c>
      <c r="I206" s="146">
        <v>19</v>
      </c>
      <c r="J206" s="147">
        <v>60</v>
      </c>
      <c r="K206" s="148">
        <v>119</v>
      </c>
      <c r="L206" s="147">
        <v>387</v>
      </c>
      <c r="M206" s="146">
        <v>417</v>
      </c>
      <c r="N206" s="147">
        <v>1793</v>
      </c>
      <c r="O206" s="146">
        <v>753</v>
      </c>
      <c r="P206" s="147">
        <v>404</v>
      </c>
      <c r="Q206" s="146">
        <v>158</v>
      </c>
      <c r="R206" s="147">
        <v>137</v>
      </c>
      <c r="S206" s="147">
        <f t="shared" si="14"/>
        <v>4274</v>
      </c>
      <c r="T206" s="385"/>
      <c r="V206" s="343"/>
      <c r="W206" s="260"/>
      <c r="X206" s="260"/>
    </row>
    <row r="207" spans="1:24" ht="15" customHeight="1">
      <c r="A207" s="252"/>
      <c r="B207" s="270"/>
      <c r="C207" s="270"/>
      <c r="D207" s="140" t="s">
        <v>399</v>
      </c>
      <c r="E207" s="324" t="s">
        <v>573</v>
      </c>
      <c r="F207" s="145"/>
      <c r="G207" s="146">
        <v>0</v>
      </c>
      <c r="H207" s="147">
        <v>0</v>
      </c>
      <c r="I207" s="146">
        <v>0</v>
      </c>
      <c r="J207" s="147">
        <v>0</v>
      </c>
      <c r="K207" s="148">
        <v>0</v>
      </c>
      <c r="L207" s="147">
        <v>179</v>
      </c>
      <c r="M207" s="146">
        <v>193</v>
      </c>
      <c r="N207" s="147">
        <v>1551</v>
      </c>
      <c r="O207" s="146">
        <v>0</v>
      </c>
      <c r="P207" s="147">
        <v>0</v>
      </c>
      <c r="Q207" s="146">
        <v>0</v>
      </c>
      <c r="R207" s="147">
        <v>0</v>
      </c>
      <c r="S207" s="147">
        <f t="shared" si="14"/>
        <v>1923</v>
      </c>
      <c r="T207" s="385" t="s">
        <v>62</v>
      </c>
      <c r="U207" s="251">
        <v>1</v>
      </c>
      <c r="V207" s="343"/>
      <c r="W207" s="260"/>
      <c r="X207" s="260"/>
    </row>
    <row r="208" spans="1:24" ht="15" customHeight="1">
      <c r="A208" s="252"/>
      <c r="B208" s="270"/>
      <c r="C208" s="270"/>
      <c r="D208" s="140" t="s">
        <v>399</v>
      </c>
      <c r="E208" s="324" t="s">
        <v>400</v>
      </c>
      <c r="F208" s="145"/>
      <c r="G208" s="146">
        <v>13</v>
      </c>
      <c r="H208" s="147">
        <v>14</v>
      </c>
      <c r="I208" s="146">
        <v>19</v>
      </c>
      <c r="J208" s="147">
        <v>60</v>
      </c>
      <c r="K208" s="148">
        <v>119</v>
      </c>
      <c r="L208" s="147">
        <v>208</v>
      </c>
      <c r="M208" s="146">
        <v>224</v>
      </c>
      <c r="N208" s="147">
        <v>242</v>
      </c>
      <c r="O208" s="146">
        <v>753</v>
      </c>
      <c r="P208" s="147">
        <v>404</v>
      </c>
      <c r="Q208" s="146">
        <v>158</v>
      </c>
      <c r="R208" s="147">
        <v>137</v>
      </c>
      <c r="S208" s="147">
        <f t="shared" si="14"/>
        <v>2351</v>
      </c>
      <c r="T208" s="385" t="s">
        <v>63</v>
      </c>
      <c r="U208" s="251">
        <v>1</v>
      </c>
      <c r="V208" s="343"/>
      <c r="W208" s="260"/>
      <c r="X208" s="260"/>
    </row>
    <row r="209" spans="1:24" ht="15" customHeight="1">
      <c r="A209" s="252"/>
      <c r="B209" s="270"/>
      <c r="C209" s="270"/>
      <c r="D209" s="140" t="s">
        <v>355</v>
      </c>
      <c r="E209" s="324" t="s">
        <v>574</v>
      </c>
      <c r="F209" s="145"/>
      <c r="G209" s="146">
        <v>38</v>
      </c>
      <c r="H209" s="147">
        <v>43</v>
      </c>
      <c r="I209" s="146">
        <v>74</v>
      </c>
      <c r="J209" s="147">
        <v>398</v>
      </c>
      <c r="K209" s="148">
        <v>653</v>
      </c>
      <c r="L209" s="147">
        <v>3297</v>
      </c>
      <c r="M209" s="146">
        <v>34084</v>
      </c>
      <c r="N209" s="147">
        <v>33331</v>
      </c>
      <c r="O209" s="146">
        <v>8362</v>
      </c>
      <c r="P209" s="147">
        <v>1309</v>
      </c>
      <c r="Q209" s="146">
        <v>622</v>
      </c>
      <c r="R209" s="147">
        <v>283</v>
      </c>
      <c r="S209" s="147">
        <f t="shared" si="14"/>
        <v>82494</v>
      </c>
      <c r="T209" s="385"/>
      <c r="V209" s="343"/>
      <c r="W209" s="260"/>
      <c r="X209" s="260"/>
    </row>
    <row r="210" spans="1:24" ht="15" customHeight="1">
      <c r="A210" s="252"/>
      <c r="B210" s="270"/>
      <c r="C210" s="270"/>
      <c r="D210" s="140" t="s">
        <v>399</v>
      </c>
      <c r="E210" s="324" t="s">
        <v>575</v>
      </c>
      <c r="F210" s="145"/>
      <c r="G210" s="146">
        <v>0</v>
      </c>
      <c r="H210" s="147">
        <v>0</v>
      </c>
      <c r="I210" s="146">
        <v>0</v>
      </c>
      <c r="J210" s="147">
        <v>0</v>
      </c>
      <c r="K210" s="148">
        <v>0</v>
      </c>
      <c r="L210" s="147">
        <v>69</v>
      </c>
      <c r="M210" s="146">
        <v>26818</v>
      </c>
      <c r="N210" s="147">
        <v>12930</v>
      </c>
      <c r="O210" s="146">
        <v>0</v>
      </c>
      <c r="P210" s="147">
        <v>0</v>
      </c>
      <c r="Q210" s="146">
        <v>0</v>
      </c>
      <c r="R210" s="147">
        <v>0</v>
      </c>
      <c r="S210" s="147">
        <f t="shared" si="14"/>
        <v>39817</v>
      </c>
      <c r="T210" s="385" t="s">
        <v>62</v>
      </c>
      <c r="U210" s="251">
        <v>1</v>
      </c>
      <c r="V210" s="343"/>
      <c r="W210" s="260"/>
      <c r="X210" s="260"/>
    </row>
    <row r="211" spans="1:24" ht="15" customHeight="1">
      <c r="A211" s="252"/>
      <c r="B211" s="270"/>
      <c r="C211" s="270"/>
      <c r="D211" s="140" t="s">
        <v>399</v>
      </c>
      <c r="E211" s="324" t="s">
        <v>400</v>
      </c>
      <c r="F211" s="145"/>
      <c r="G211" s="146">
        <v>38</v>
      </c>
      <c r="H211" s="147">
        <v>43</v>
      </c>
      <c r="I211" s="146">
        <v>74</v>
      </c>
      <c r="J211" s="147">
        <v>398</v>
      </c>
      <c r="K211" s="148">
        <v>653</v>
      </c>
      <c r="L211" s="147">
        <v>3228</v>
      </c>
      <c r="M211" s="146">
        <v>7266</v>
      </c>
      <c r="N211" s="147">
        <v>20401</v>
      </c>
      <c r="O211" s="146">
        <v>8362</v>
      </c>
      <c r="P211" s="147">
        <v>1309</v>
      </c>
      <c r="Q211" s="146">
        <v>622</v>
      </c>
      <c r="R211" s="147">
        <v>283</v>
      </c>
      <c r="S211" s="147">
        <f t="shared" si="14"/>
        <v>42677</v>
      </c>
      <c r="T211" s="385" t="s">
        <v>63</v>
      </c>
      <c r="U211" s="251">
        <v>1</v>
      </c>
      <c r="V211" s="343"/>
      <c r="W211" s="260"/>
      <c r="X211" s="260"/>
    </row>
    <row r="212" spans="1:24" ht="15" customHeight="1">
      <c r="A212" s="252"/>
      <c r="B212" s="270"/>
      <c r="C212" s="270"/>
      <c r="D212" s="140" t="s">
        <v>357</v>
      </c>
      <c r="E212" s="324" t="s">
        <v>576</v>
      </c>
      <c r="F212" s="145"/>
      <c r="G212" s="146">
        <v>104</v>
      </c>
      <c r="H212" s="147">
        <v>96</v>
      </c>
      <c r="I212" s="146">
        <v>277</v>
      </c>
      <c r="J212" s="147">
        <v>469</v>
      </c>
      <c r="K212" s="148">
        <v>474</v>
      </c>
      <c r="L212" s="147">
        <v>438</v>
      </c>
      <c r="M212" s="146">
        <v>319</v>
      </c>
      <c r="N212" s="147">
        <v>335</v>
      </c>
      <c r="O212" s="146">
        <v>499</v>
      </c>
      <c r="P212" s="147">
        <v>725</v>
      </c>
      <c r="Q212" s="146">
        <v>383</v>
      </c>
      <c r="R212" s="147">
        <v>229</v>
      </c>
      <c r="S212" s="147">
        <f t="shared" si="14"/>
        <v>4348</v>
      </c>
      <c r="T212" s="385" t="s">
        <v>65</v>
      </c>
      <c r="U212" s="251">
        <v>1</v>
      </c>
      <c r="V212" s="343"/>
      <c r="W212" s="260"/>
      <c r="X212" s="260"/>
    </row>
    <row r="213" spans="1:24" ht="15" customHeight="1">
      <c r="A213" s="252"/>
      <c r="B213" s="270"/>
      <c r="C213" s="270"/>
      <c r="D213" s="140" t="s">
        <v>359</v>
      </c>
      <c r="E213" s="324" t="s">
        <v>577</v>
      </c>
      <c r="F213" s="145"/>
      <c r="G213" s="146">
        <v>699</v>
      </c>
      <c r="H213" s="147">
        <v>326</v>
      </c>
      <c r="I213" s="146">
        <v>1197</v>
      </c>
      <c r="J213" s="147">
        <v>1166</v>
      </c>
      <c r="K213" s="148">
        <v>2030</v>
      </c>
      <c r="L213" s="147">
        <v>1193</v>
      </c>
      <c r="M213" s="146">
        <v>2898</v>
      </c>
      <c r="N213" s="147">
        <v>4094</v>
      </c>
      <c r="O213" s="146">
        <v>2115</v>
      </c>
      <c r="P213" s="147">
        <v>1497</v>
      </c>
      <c r="Q213" s="146">
        <v>1330</v>
      </c>
      <c r="R213" s="147">
        <v>779</v>
      </c>
      <c r="S213" s="147">
        <f t="shared" si="14"/>
        <v>19324</v>
      </c>
      <c r="T213" s="385" t="s">
        <v>59</v>
      </c>
      <c r="U213" s="251">
        <v>1</v>
      </c>
      <c r="V213" s="343"/>
      <c r="W213" s="260"/>
      <c r="X213" s="260"/>
    </row>
    <row r="214" spans="1:24" ht="15" customHeight="1">
      <c r="A214" s="252"/>
      <c r="B214" s="253"/>
      <c r="C214" s="253"/>
      <c r="D214" s="140" t="s">
        <v>361</v>
      </c>
      <c r="E214" s="324" t="s">
        <v>578</v>
      </c>
      <c r="F214" s="145"/>
      <c r="G214" s="146">
        <v>27396</v>
      </c>
      <c r="H214" s="147">
        <v>21475</v>
      </c>
      <c r="I214" s="146">
        <v>33562</v>
      </c>
      <c r="J214" s="147">
        <v>33358</v>
      </c>
      <c r="K214" s="148">
        <v>40163</v>
      </c>
      <c r="L214" s="147">
        <v>28110</v>
      </c>
      <c r="M214" s="146">
        <v>33421</v>
      </c>
      <c r="N214" s="147">
        <v>46952</v>
      </c>
      <c r="O214" s="146">
        <v>37233</v>
      </c>
      <c r="P214" s="147">
        <v>38124</v>
      </c>
      <c r="Q214" s="146">
        <v>38363</v>
      </c>
      <c r="R214" s="147">
        <v>26130</v>
      </c>
      <c r="S214" s="147">
        <f t="shared" si="14"/>
        <v>404287</v>
      </c>
      <c r="T214" s="385" t="s">
        <v>49</v>
      </c>
      <c r="U214" s="251">
        <v>1</v>
      </c>
      <c r="V214" s="343"/>
      <c r="W214" s="260"/>
      <c r="X214" s="260"/>
    </row>
    <row r="215" spans="1:24" ht="15" customHeight="1">
      <c r="A215" s="252"/>
      <c r="B215" s="253"/>
      <c r="C215" s="253"/>
      <c r="D215" s="140" t="s">
        <v>363</v>
      </c>
      <c r="E215" s="324" t="s">
        <v>579</v>
      </c>
      <c r="F215" s="145"/>
      <c r="G215" s="146">
        <v>3934</v>
      </c>
      <c r="H215" s="147">
        <v>4103</v>
      </c>
      <c r="I215" s="146">
        <v>4353</v>
      </c>
      <c r="J215" s="147">
        <v>4807</v>
      </c>
      <c r="K215" s="148">
        <v>4734</v>
      </c>
      <c r="L215" s="147">
        <v>4426</v>
      </c>
      <c r="M215" s="146">
        <v>5691</v>
      </c>
      <c r="N215" s="147">
        <v>6376</v>
      </c>
      <c r="O215" s="146">
        <v>4574</v>
      </c>
      <c r="P215" s="147">
        <v>4550</v>
      </c>
      <c r="Q215" s="146">
        <v>4480</v>
      </c>
      <c r="R215" s="147">
        <v>4388</v>
      </c>
      <c r="S215" s="147">
        <f t="shared" si="14"/>
        <v>56416</v>
      </c>
      <c r="T215" s="385" t="s">
        <v>58</v>
      </c>
      <c r="U215" s="251">
        <v>1</v>
      </c>
      <c r="V215" s="343"/>
      <c r="W215" s="260"/>
      <c r="X215" s="260"/>
    </row>
    <row r="216" spans="1:24" ht="15" customHeight="1">
      <c r="A216" s="252"/>
      <c r="B216" s="253"/>
      <c r="C216" s="253"/>
      <c r="D216" s="140" t="s">
        <v>365</v>
      </c>
      <c r="E216" s="324" t="s">
        <v>580</v>
      </c>
      <c r="F216" s="145"/>
      <c r="G216" s="146">
        <v>173</v>
      </c>
      <c r="H216" s="147">
        <v>155</v>
      </c>
      <c r="I216" s="146">
        <v>287</v>
      </c>
      <c r="J216" s="147">
        <v>362</v>
      </c>
      <c r="K216" s="148">
        <v>214</v>
      </c>
      <c r="L216" s="147">
        <v>174</v>
      </c>
      <c r="M216" s="146">
        <v>246</v>
      </c>
      <c r="N216" s="147">
        <v>227</v>
      </c>
      <c r="O216" s="146">
        <v>160</v>
      </c>
      <c r="P216" s="147">
        <v>278</v>
      </c>
      <c r="Q216" s="146">
        <v>378</v>
      </c>
      <c r="R216" s="147">
        <v>250</v>
      </c>
      <c r="S216" s="147">
        <f t="shared" si="14"/>
        <v>2904</v>
      </c>
      <c r="T216" s="365" t="s">
        <v>48</v>
      </c>
      <c r="U216" s="251">
        <v>1</v>
      </c>
      <c r="V216" s="343"/>
      <c r="W216" s="260"/>
      <c r="X216" s="260"/>
    </row>
    <row r="217" spans="1:24" ht="15" customHeight="1">
      <c r="A217" s="252"/>
      <c r="B217" s="253"/>
      <c r="C217" s="253"/>
      <c r="D217" s="140" t="s">
        <v>367</v>
      </c>
      <c r="E217" s="325" t="s">
        <v>581</v>
      </c>
      <c r="F217" s="149"/>
      <c r="G217" s="150">
        <v>3078</v>
      </c>
      <c r="H217" s="151">
        <v>1596</v>
      </c>
      <c r="I217" s="150">
        <v>4168</v>
      </c>
      <c r="J217" s="151">
        <v>4427</v>
      </c>
      <c r="K217" s="152">
        <v>4829</v>
      </c>
      <c r="L217" s="151">
        <v>4220</v>
      </c>
      <c r="M217" s="150">
        <v>4149</v>
      </c>
      <c r="N217" s="151">
        <v>4101</v>
      </c>
      <c r="O217" s="150">
        <v>3805</v>
      </c>
      <c r="P217" s="151">
        <v>4630</v>
      </c>
      <c r="Q217" s="150">
        <v>4600</v>
      </c>
      <c r="R217" s="151">
        <v>3815</v>
      </c>
      <c r="S217" s="151">
        <f t="shared" si="14"/>
        <v>47418</v>
      </c>
      <c r="T217" s="386" t="s">
        <v>66</v>
      </c>
      <c r="U217" s="251">
        <v>1</v>
      </c>
      <c r="V217" s="343"/>
      <c r="W217" s="260"/>
      <c r="X217" s="260"/>
    </row>
    <row r="218" spans="1:24" ht="15" customHeight="1">
      <c r="A218" s="252"/>
      <c r="B218" s="253"/>
      <c r="C218" s="253"/>
      <c r="D218" s="140" t="s">
        <v>369</v>
      </c>
      <c r="E218" s="325" t="s">
        <v>582</v>
      </c>
      <c r="F218" s="149"/>
      <c r="G218" s="150">
        <v>62780</v>
      </c>
      <c r="H218" s="151">
        <v>37490</v>
      </c>
      <c r="I218" s="150">
        <v>91820</v>
      </c>
      <c r="J218" s="151">
        <v>96580</v>
      </c>
      <c r="K218" s="152">
        <v>117540</v>
      </c>
      <c r="L218" s="151">
        <v>85240</v>
      </c>
      <c r="M218" s="150">
        <v>97560</v>
      </c>
      <c r="N218" s="151">
        <v>151530</v>
      </c>
      <c r="O218" s="150">
        <v>96380</v>
      </c>
      <c r="P218" s="151">
        <v>110810</v>
      </c>
      <c r="Q218" s="150">
        <v>114350</v>
      </c>
      <c r="R218" s="151">
        <v>62580</v>
      </c>
      <c r="S218" s="151">
        <f t="shared" si="14"/>
        <v>1124660</v>
      </c>
      <c r="T218" s="386" t="s">
        <v>63</v>
      </c>
      <c r="U218" s="251">
        <v>1</v>
      </c>
      <c r="V218" s="343"/>
      <c r="W218" s="260"/>
      <c r="X218" s="260"/>
    </row>
    <row r="219" spans="1:24" ht="15" customHeight="1">
      <c r="A219" s="271"/>
      <c r="B219" s="393"/>
      <c r="C219" s="393"/>
      <c r="D219" s="418" t="s">
        <v>371</v>
      </c>
      <c r="E219" s="435" t="s">
        <v>583</v>
      </c>
      <c r="F219" s="419"/>
      <c r="G219" s="420">
        <v>1036000</v>
      </c>
      <c r="H219" s="421">
        <v>345000</v>
      </c>
      <c r="I219" s="420">
        <v>547000</v>
      </c>
      <c r="J219" s="421">
        <v>523000</v>
      </c>
      <c r="K219" s="422">
        <v>938000</v>
      </c>
      <c r="L219" s="421">
        <v>433000</v>
      </c>
      <c r="M219" s="420">
        <v>439000</v>
      </c>
      <c r="N219" s="421">
        <v>612000</v>
      </c>
      <c r="O219" s="420">
        <v>502000</v>
      </c>
      <c r="P219" s="421">
        <v>656000</v>
      </c>
      <c r="Q219" s="420">
        <v>730000</v>
      </c>
      <c r="R219" s="421">
        <v>574000</v>
      </c>
      <c r="S219" s="421">
        <f t="shared" si="14"/>
        <v>7335000</v>
      </c>
      <c r="T219" s="436" t="s">
        <v>57</v>
      </c>
      <c r="U219" s="251">
        <v>1</v>
      </c>
      <c r="V219" s="343"/>
      <c r="W219" s="260"/>
      <c r="X219" s="260"/>
    </row>
    <row r="220" spans="1:24" ht="15" customHeight="1">
      <c r="A220" s="252"/>
      <c r="B220" s="253"/>
      <c r="C220" s="253"/>
      <c r="D220" s="140" t="s">
        <v>373</v>
      </c>
      <c r="E220" s="324" t="s">
        <v>584</v>
      </c>
      <c r="F220" s="145"/>
      <c r="G220" s="146">
        <v>5000</v>
      </c>
      <c r="H220" s="147">
        <v>3100</v>
      </c>
      <c r="I220" s="146">
        <v>6500</v>
      </c>
      <c r="J220" s="147">
        <v>6600</v>
      </c>
      <c r="K220" s="148">
        <v>8500</v>
      </c>
      <c r="L220" s="147">
        <v>5200</v>
      </c>
      <c r="M220" s="146">
        <v>5300</v>
      </c>
      <c r="N220" s="147">
        <v>9500</v>
      </c>
      <c r="O220" s="146">
        <v>6900</v>
      </c>
      <c r="P220" s="147">
        <v>9400</v>
      </c>
      <c r="Q220" s="146">
        <v>10600</v>
      </c>
      <c r="R220" s="147">
        <v>7800</v>
      </c>
      <c r="S220" s="147">
        <f t="shared" si="14"/>
        <v>84400</v>
      </c>
      <c r="T220" s="385" t="s">
        <v>47</v>
      </c>
      <c r="U220" s="251">
        <v>1</v>
      </c>
      <c r="V220" s="343"/>
      <c r="W220" s="260"/>
      <c r="X220" s="260"/>
    </row>
    <row r="221" spans="1:24" ht="15" customHeight="1">
      <c r="A221" s="252"/>
      <c r="B221" s="253"/>
      <c r="C221" s="253"/>
      <c r="D221" s="140" t="s">
        <v>375</v>
      </c>
      <c r="E221" s="325" t="s">
        <v>585</v>
      </c>
      <c r="F221" s="149"/>
      <c r="G221" s="150">
        <v>40</v>
      </c>
      <c r="H221" s="151">
        <v>20</v>
      </c>
      <c r="I221" s="150">
        <v>94</v>
      </c>
      <c r="J221" s="151">
        <v>107</v>
      </c>
      <c r="K221" s="152">
        <v>182</v>
      </c>
      <c r="L221" s="151">
        <v>68</v>
      </c>
      <c r="M221" s="150">
        <v>140</v>
      </c>
      <c r="N221" s="151">
        <v>90</v>
      </c>
      <c r="O221" s="150">
        <v>115</v>
      </c>
      <c r="P221" s="151">
        <v>101</v>
      </c>
      <c r="Q221" s="150">
        <v>232</v>
      </c>
      <c r="R221" s="151">
        <v>99</v>
      </c>
      <c r="S221" s="151">
        <f t="shared" si="14"/>
        <v>1288</v>
      </c>
      <c r="T221" s="386" t="s">
        <v>47</v>
      </c>
      <c r="U221" s="251">
        <v>1</v>
      </c>
      <c r="V221" s="343"/>
      <c r="W221" s="260"/>
      <c r="X221" s="260"/>
    </row>
    <row r="222" spans="1:24" ht="15" customHeight="1">
      <c r="A222" s="252"/>
      <c r="B222" s="253"/>
      <c r="C222" s="253"/>
      <c r="D222" s="140" t="s">
        <v>377</v>
      </c>
      <c r="E222" s="325" t="s">
        <v>586</v>
      </c>
      <c r="F222" s="149"/>
      <c r="G222" s="150">
        <v>39153</v>
      </c>
      <c r="H222" s="151">
        <v>17825</v>
      </c>
      <c r="I222" s="150">
        <v>38784</v>
      </c>
      <c r="J222" s="151">
        <v>29996</v>
      </c>
      <c r="K222" s="152">
        <v>40641</v>
      </c>
      <c r="L222" s="151">
        <v>25722</v>
      </c>
      <c r="M222" s="150">
        <v>26558</v>
      </c>
      <c r="N222" s="151">
        <v>48481</v>
      </c>
      <c r="O222" s="150">
        <v>29607</v>
      </c>
      <c r="P222" s="151">
        <v>40817</v>
      </c>
      <c r="Q222" s="150">
        <v>44658</v>
      </c>
      <c r="R222" s="151">
        <v>30949</v>
      </c>
      <c r="S222" s="151">
        <f t="shared" si="14"/>
        <v>413191</v>
      </c>
      <c r="T222" s="386" t="s">
        <v>51</v>
      </c>
      <c r="U222" s="251">
        <v>1</v>
      </c>
      <c r="V222" s="343"/>
      <c r="W222" s="260"/>
      <c r="X222" s="260"/>
    </row>
    <row r="223" spans="1:24" ht="15" customHeight="1">
      <c r="A223" s="252"/>
      <c r="B223" s="253"/>
      <c r="C223" s="253"/>
      <c r="D223" s="140" t="s">
        <v>379</v>
      </c>
      <c r="E223" s="325" t="s">
        <v>587</v>
      </c>
      <c r="F223" s="149"/>
      <c r="G223" s="150">
        <v>0</v>
      </c>
      <c r="H223" s="151">
        <v>0</v>
      </c>
      <c r="I223" s="150">
        <v>0</v>
      </c>
      <c r="J223" s="151">
        <v>0</v>
      </c>
      <c r="K223" s="152">
        <v>0</v>
      </c>
      <c r="L223" s="151">
        <v>0</v>
      </c>
      <c r="M223" s="150">
        <v>0</v>
      </c>
      <c r="N223" s="151">
        <v>0</v>
      </c>
      <c r="O223" s="150">
        <v>0</v>
      </c>
      <c r="P223" s="151">
        <v>0</v>
      </c>
      <c r="Q223" s="150">
        <v>0</v>
      </c>
      <c r="R223" s="151">
        <v>0</v>
      </c>
      <c r="S223" s="151">
        <f t="shared" si="14"/>
        <v>0</v>
      </c>
      <c r="T223" s="386" t="s">
        <v>62</v>
      </c>
      <c r="U223" s="251">
        <v>1</v>
      </c>
      <c r="V223" s="343"/>
      <c r="W223" s="260"/>
      <c r="X223" s="260"/>
    </row>
    <row r="224" spans="1:24" ht="15" customHeight="1">
      <c r="A224" s="252"/>
      <c r="B224" s="253"/>
      <c r="C224" s="253"/>
      <c r="D224" s="140" t="s">
        <v>381</v>
      </c>
      <c r="E224" s="349" t="s">
        <v>588</v>
      </c>
      <c r="F224" s="149"/>
      <c r="G224" s="150">
        <v>0</v>
      </c>
      <c r="H224" s="151">
        <v>0</v>
      </c>
      <c r="I224" s="150">
        <v>0</v>
      </c>
      <c r="J224" s="151">
        <v>0</v>
      </c>
      <c r="K224" s="152">
        <v>0</v>
      </c>
      <c r="L224" s="151">
        <v>0</v>
      </c>
      <c r="M224" s="150">
        <v>1707</v>
      </c>
      <c r="N224" s="151">
        <v>6593</v>
      </c>
      <c r="O224" s="150">
        <v>0</v>
      </c>
      <c r="P224" s="151">
        <v>0</v>
      </c>
      <c r="Q224" s="150">
        <v>0</v>
      </c>
      <c r="R224" s="151">
        <v>0</v>
      </c>
      <c r="S224" s="151">
        <f>SUM(G224:R224)</f>
        <v>8300</v>
      </c>
      <c r="T224" s="387" t="s">
        <v>62</v>
      </c>
      <c r="U224" s="251">
        <v>1</v>
      </c>
      <c r="V224" s="343"/>
      <c r="W224" s="260"/>
      <c r="X224" s="260"/>
    </row>
    <row r="225" spans="1:24" ht="15" customHeight="1">
      <c r="A225" s="252"/>
      <c r="B225" s="253"/>
      <c r="C225" s="253"/>
      <c r="D225" s="140" t="s">
        <v>383</v>
      </c>
      <c r="E225" s="133" t="s">
        <v>589</v>
      </c>
      <c r="F225" s="149"/>
      <c r="G225" s="150">
        <v>1285</v>
      </c>
      <c r="H225" s="151">
        <v>877</v>
      </c>
      <c r="I225" s="150">
        <v>2609</v>
      </c>
      <c r="J225" s="151">
        <v>3983</v>
      </c>
      <c r="K225" s="152">
        <v>3289</v>
      </c>
      <c r="L225" s="151">
        <v>3032</v>
      </c>
      <c r="M225" s="150">
        <v>2655</v>
      </c>
      <c r="N225" s="151">
        <v>2486</v>
      </c>
      <c r="O225" s="150">
        <v>3179</v>
      </c>
      <c r="P225" s="151">
        <v>4450</v>
      </c>
      <c r="Q225" s="150">
        <v>2705</v>
      </c>
      <c r="R225" s="151">
        <v>1900</v>
      </c>
      <c r="S225" s="151">
        <f t="shared" ref="S225:S243" si="15">SUM(G225:R225)</f>
        <v>32450</v>
      </c>
      <c r="T225" s="365" t="s">
        <v>65</v>
      </c>
      <c r="U225" s="251">
        <v>1</v>
      </c>
      <c r="V225" s="343"/>
      <c r="W225" s="260"/>
    </row>
    <row r="226" spans="1:24" ht="15" customHeight="1">
      <c r="A226" s="252"/>
      <c r="B226" s="253"/>
      <c r="C226" s="253"/>
      <c r="D226" s="140" t="s">
        <v>385</v>
      </c>
      <c r="E226" s="325" t="s">
        <v>590</v>
      </c>
      <c r="F226" s="149"/>
      <c r="G226" s="150">
        <v>14021</v>
      </c>
      <c r="H226" s="151">
        <v>8654</v>
      </c>
      <c r="I226" s="150">
        <v>19925</v>
      </c>
      <c r="J226" s="151">
        <v>0</v>
      </c>
      <c r="K226" s="152">
        <v>0</v>
      </c>
      <c r="L226" s="151">
        <v>0</v>
      </c>
      <c r="M226" s="150">
        <v>0</v>
      </c>
      <c r="N226" s="151">
        <v>0</v>
      </c>
      <c r="O226" s="150">
        <v>0</v>
      </c>
      <c r="P226" s="151">
        <v>0</v>
      </c>
      <c r="Q226" s="150">
        <v>0</v>
      </c>
      <c r="R226" s="151">
        <v>0</v>
      </c>
      <c r="S226" s="151">
        <f t="shared" si="15"/>
        <v>42600</v>
      </c>
      <c r="T226" s="386" t="s">
        <v>47</v>
      </c>
      <c r="U226" s="251">
        <v>1</v>
      </c>
      <c r="V226" s="343"/>
      <c r="W226" s="260"/>
      <c r="X226" s="260"/>
    </row>
    <row r="227" spans="1:24" ht="15" customHeight="1">
      <c r="A227" s="252"/>
      <c r="B227" s="253"/>
      <c r="C227" s="253"/>
      <c r="D227" s="140" t="s">
        <v>387</v>
      </c>
      <c r="E227" s="325" t="s">
        <v>591</v>
      </c>
      <c r="F227" s="149"/>
      <c r="G227" s="150">
        <v>1719</v>
      </c>
      <c r="H227" s="151">
        <v>1785</v>
      </c>
      <c r="I227" s="150">
        <v>2133</v>
      </c>
      <c r="J227" s="151">
        <v>3111</v>
      </c>
      <c r="K227" s="152">
        <v>2448</v>
      </c>
      <c r="L227" s="151">
        <v>2670</v>
      </c>
      <c r="M227" s="150">
        <v>3227</v>
      </c>
      <c r="N227" s="151">
        <v>3190</v>
      </c>
      <c r="O227" s="150">
        <v>1991</v>
      </c>
      <c r="P227" s="151">
        <v>2861</v>
      </c>
      <c r="Q227" s="150">
        <v>3111</v>
      </c>
      <c r="R227" s="151">
        <v>1961</v>
      </c>
      <c r="S227" s="151">
        <f t="shared" ref="S227:S228" si="16">SUM(G227:R227)</f>
        <v>30207</v>
      </c>
      <c r="T227" s="386" t="s">
        <v>47</v>
      </c>
      <c r="U227" s="251">
        <v>1</v>
      </c>
      <c r="V227" s="343"/>
      <c r="W227" s="260"/>
      <c r="X227" s="260"/>
    </row>
    <row r="228" spans="1:24" ht="15" customHeight="1">
      <c r="A228" s="252"/>
      <c r="B228" s="253"/>
      <c r="C228" s="253"/>
      <c r="D228" s="140" t="s">
        <v>389</v>
      </c>
      <c r="E228" s="325" t="s">
        <v>592</v>
      </c>
      <c r="F228" s="149"/>
      <c r="G228" s="150">
        <v>0</v>
      </c>
      <c r="H228" s="151">
        <v>0</v>
      </c>
      <c r="I228" s="150">
        <v>0</v>
      </c>
      <c r="J228" s="151">
        <v>0</v>
      </c>
      <c r="K228" s="152">
        <v>0</v>
      </c>
      <c r="L228" s="151">
        <v>0</v>
      </c>
      <c r="M228" s="150">
        <v>0</v>
      </c>
      <c r="N228" s="151">
        <v>70000</v>
      </c>
      <c r="O228" s="150">
        <v>0</v>
      </c>
      <c r="P228" s="151">
        <v>0</v>
      </c>
      <c r="Q228" s="150">
        <v>0</v>
      </c>
      <c r="R228" s="151">
        <v>0</v>
      </c>
      <c r="S228" s="151">
        <f t="shared" si="16"/>
        <v>70000</v>
      </c>
      <c r="T228" s="386" t="s">
        <v>69</v>
      </c>
      <c r="U228" s="251">
        <v>1</v>
      </c>
      <c r="V228" s="343"/>
      <c r="W228" s="260"/>
      <c r="X228" s="260"/>
    </row>
    <row r="229" spans="1:24" ht="15" customHeight="1">
      <c r="A229" s="252"/>
      <c r="B229" s="253"/>
      <c r="C229" s="253"/>
      <c r="D229" s="140" t="s">
        <v>391</v>
      </c>
      <c r="E229" s="325" t="s">
        <v>593</v>
      </c>
      <c r="F229" s="149"/>
      <c r="G229" s="150">
        <v>0</v>
      </c>
      <c r="H229" s="151">
        <v>0</v>
      </c>
      <c r="I229" s="150">
        <v>0</v>
      </c>
      <c r="J229" s="151">
        <v>0</v>
      </c>
      <c r="K229" s="152">
        <v>0</v>
      </c>
      <c r="L229" s="151">
        <v>0</v>
      </c>
      <c r="M229" s="150">
        <v>0</v>
      </c>
      <c r="N229" s="151">
        <v>0</v>
      </c>
      <c r="O229" s="150">
        <v>0</v>
      </c>
      <c r="P229" s="151">
        <v>0</v>
      </c>
      <c r="Q229" s="150">
        <v>16000</v>
      </c>
      <c r="R229" s="151">
        <v>0</v>
      </c>
      <c r="S229" s="151">
        <f t="shared" si="15"/>
        <v>16000</v>
      </c>
      <c r="T229" s="386" t="s">
        <v>67</v>
      </c>
      <c r="U229" s="251">
        <v>1</v>
      </c>
      <c r="V229" s="343"/>
      <c r="W229" s="260"/>
      <c r="X229" s="260"/>
    </row>
    <row r="230" spans="1:24" ht="15" customHeight="1">
      <c r="A230" s="252"/>
      <c r="B230" s="253"/>
      <c r="C230" s="253"/>
      <c r="D230" s="140" t="s">
        <v>393</v>
      </c>
      <c r="E230" s="325" t="s">
        <v>594</v>
      </c>
      <c r="F230" s="149"/>
      <c r="G230" s="150">
        <v>0</v>
      </c>
      <c r="H230" s="151">
        <v>0</v>
      </c>
      <c r="I230" s="150">
        <v>0</v>
      </c>
      <c r="J230" s="151">
        <v>0</v>
      </c>
      <c r="K230" s="152">
        <v>0</v>
      </c>
      <c r="L230" s="151">
        <v>0</v>
      </c>
      <c r="M230" s="150">
        <v>0</v>
      </c>
      <c r="N230" s="151">
        <v>0</v>
      </c>
      <c r="O230" s="150">
        <v>0</v>
      </c>
      <c r="P230" s="151">
        <v>0</v>
      </c>
      <c r="Q230" s="150">
        <v>7000</v>
      </c>
      <c r="R230" s="151">
        <v>0</v>
      </c>
      <c r="S230" s="151">
        <f t="shared" si="15"/>
        <v>7000</v>
      </c>
      <c r="T230" s="386" t="s">
        <v>67</v>
      </c>
      <c r="U230" s="251">
        <v>1</v>
      </c>
      <c r="V230" s="343"/>
      <c r="W230" s="260"/>
      <c r="X230" s="260"/>
    </row>
    <row r="231" spans="1:24" ht="15" customHeight="1">
      <c r="A231" s="252"/>
      <c r="B231" s="253"/>
      <c r="C231" s="253"/>
      <c r="D231" s="140" t="s">
        <v>395</v>
      </c>
      <c r="E231" s="133" t="s">
        <v>595</v>
      </c>
      <c r="F231" s="149"/>
      <c r="G231" s="150">
        <v>962</v>
      </c>
      <c r="H231" s="151">
        <v>783</v>
      </c>
      <c r="I231" s="150">
        <v>2931</v>
      </c>
      <c r="J231" s="151">
        <v>2246</v>
      </c>
      <c r="K231" s="152">
        <v>3988</v>
      </c>
      <c r="L231" s="151">
        <v>2383</v>
      </c>
      <c r="M231" s="150">
        <v>2129</v>
      </c>
      <c r="N231" s="151">
        <v>2151</v>
      </c>
      <c r="O231" s="150">
        <v>6457</v>
      </c>
      <c r="P231" s="151">
        <v>1911</v>
      </c>
      <c r="Q231" s="150">
        <v>1977</v>
      </c>
      <c r="R231" s="151">
        <v>920</v>
      </c>
      <c r="S231" s="151">
        <f t="shared" si="15"/>
        <v>28838</v>
      </c>
      <c r="T231" s="365"/>
      <c r="V231" s="343"/>
      <c r="W231" s="260"/>
    </row>
    <row r="232" spans="1:24" ht="15" customHeight="1">
      <c r="A232" s="252"/>
      <c r="B232" s="253"/>
      <c r="C232" s="253"/>
      <c r="D232" s="140" t="s">
        <v>399</v>
      </c>
      <c r="E232" s="324" t="s">
        <v>596</v>
      </c>
      <c r="F232" s="145"/>
      <c r="G232" s="146">
        <v>279</v>
      </c>
      <c r="H232" s="147">
        <v>193</v>
      </c>
      <c r="I232" s="146">
        <v>657</v>
      </c>
      <c r="J232" s="147">
        <v>932</v>
      </c>
      <c r="K232" s="148">
        <v>1428</v>
      </c>
      <c r="L232" s="147">
        <v>1176</v>
      </c>
      <c r="M232" s="146">
        <v>1050</v>
      </c>
      <c r="N232" s="147">
        <v>1472</v>
      </c>
      <c r="O232" s="146">
        <v>711</v>
      </c>
      <c r="P232" s="147">
        <v>1009</v>
      </c>
      <c r="Q232" s="146">
        <v>1160</v>
      </c>
      <c r="R232" s="147">
        <v>649</v>
      </c>
      <c r="S232" s="243">
        <f t="shared" si="15"/>
        <v>10716</v>
      </c>
      <c r="T232" s="388" t="s">
        <v>47</v>
      </c>
      <c r="U232" s="251">
        <v>1</v>
      </c>
      <c r="V232" s="343"/>
      <c r="W232" s="260"/>
      <c r="X232" s="260"/>
    </row>
    <row r="233" spans="1:24" ht="15" customHeight="1">
      <c r="A233" s="252"/>
      <c r="B233" s="253"/>
      <c r="C233" s="253"/>
      <c r="D233" s="140" t="s">
        <v>399</v>
      </c>
      <c r="E233" s="324" t="s">
        <v>597</v>
      </c>
      <c r="F233" s="145"/>
      <c r="G233" s="146">
        <v>683</v>
      </c>
      <c r="H233" s="147">
        <v>590</v>
      </c>
      <c r="I233" s="146">
        <v>2274</v>
      </c>
      <c r="J233" s="147">
        <v>1314</v>
      </c>
      <c r="K233" s="148">
        <v>2560</v>
      </c>
      <c r="L233" s="147">
        <v>1207</v>
      </c>
      <c r="M233" s="146">
        <v>1079</v>
      </c>
      <c r="N233" s="147">
        <v>679</v>
      </c>
      <c r="O233" s="146">
        <v>5746</v>
      </c>
      <c r="P233" s="147">
        <v>902</v>
      </c>
      <c r="Q233" s="146">
        <v>817</v>
      </c>
      <c r="R233" s="147">
        <v>271</v>
      </c>
      <c r="S233" s="243">
        <f t="shared" si="15"/>
        <v>18122</v>
      </c>
      <c r="T233" s="388" t="s">
        <v>71</v>
      </c>
      <c r="U233" s="251">
        <v>1</v>
      </c>
      <c r="V233" s="343"/>
      <c r="W233" s="260"/>
      <c r="X233" s="260"/>
    </row>
    <row r="234" spans="1:24" ht="15" customHeight="1">
      <c r="A234" s="252"/>
      <c r="B234" s="253"/>
      <c r="C234" s="253"/>
      <c r="D234" s="140" t="s">
        <v>396</v>
      </c>
      <c r="E234" s="324" t="s">
        <v>598</v>
      </c>
      <c r="F234" s="145"/>
      <c r="G234" s="146">
        <v>1330</v>
      </c>
      <c r="H234" s="147">
        <v>1621</v>
      </c>
      <c r="I234" s="146">
        <v>2066</v>
      </c>
      <c r="J234" s="147">
        <v>1957</v>
      </c>
      <c r="K234" s="148">
        <v>1462</v>
      </c>
      <c r="L234" s="147">
        <v>2041</v>
      </c>
      <c r="M234" s="146">
        <v>1742</v>
      </c>
      <c r="N234" s="147">
        <v>1979</v>
      </c>
      <c r="O234" s="146">
        <v>1629</v>
      </c>
      <c r="P234" s="147">
        <v>1787</v>
      </c>
      <c r="Q234" s="146">
        <v>1867</v>
      </c>
      <c r="R234" s="147">
        <v>2020</v>
      </c>
      <c r="S234" s="243">
        <f t="shared" si="15"/>
        <v>21501</v>
      </c>
      <c r="T234" s="388" t="s">
        <v>48</v>
      </c>
      <c r="U234" s="251">
        <v>1</v>
      </c>
      <c r="V234" s="343"/>
      <c r="W234" s="260"/>
      <c r="X234" s="260"/>
    </row>
    <row r="235" spans="1:24" ht="15" customHeight="1">
      <c r="A235" s="252"/>
      <c r="B235" s="253"/>
      <c r="C235" s="253"/>
      <c r="D235" s="140" t="s">
        <v>398</v>
      </c>
      <c r="E235" s="324" t="s">
        <v>599</v>
      </c>
      <c r="F235" s="145"/>
      <c r="G235" s="146">
        <v>11100</v>
      </c>
      <c r="H235" s="147">
        <v>3100</v>
      </c>
      <c r="I235" s="146">
        <v>4250</v>
      </c>
      <c r="J235" s="147">
        <v>4350</v>
      </c>
      <c r="K235" s="148">
        <v>14500</v>
      </c>
      <c r="L235" s="147">
        <v>6050</v>
      </c>
      <c r="M235" s="146">
        <v>4900</v>
      </c>
      <c r="N235" s="147">
        <v>4300</v>
      </c>
      <c r="O235" s="146">
        <v>4250</v>
      </c>
      <c r="P235" s="147">
        <v>9230</v>
      </c>
      <c r="Q235" s="146">
        <v>10500</v>
      </c>
      <c r="R235" s="147">
        <v>14500</v>
      </c>
      <c r="S235" s="243">
        <f t="shared" si="15"/>
        <v>91030</v>
      </c>
      <c r="T235" s="388" t="s">
        <v>57</v>
      </c>
      <c r="U235" s="251">
        <v>1</v>
      </c>
      <c r="V235" s="343"/>
      <c r="W235" s="260"/>
      <c r="X235" s="260"/>
    </row>
    <row r="236" spans="1:24" ht="15" customHeight="1">
      <c r="A236" s="252"/>
      <c r="B236" s="253"/>
      <c r="C236" s="253"/>
      <c r="D236" s="140" t="s">
        <v>401</v>
      </c>
      <c r="E236" s="324" t="s">
        <v>600</v>
      </c>
      <c r="F236" s="145"/>
      <c r="G236" s="146">
        <v>10096</v>
      </c>
      <c r="H236" s="147">
        <v>9852</v>
      </c>
      <c r="I236" s="146">
        <v>12017</v>
      </c>
      <c r="J236" s="147">
        <v>10422</v>
      </c>
      <c r="K236" s="148">
        <v>11534</v>
      </c>
      <c r="L236" s="147">
        <v>8135</v>
      </c>
      <c r="M236" s="146">
        <v>7910</v>
      </c>
      <c r="N236" s="147">
        <v>10708</v>
      </c>
      <c r="O236" s="146">
        <v>8918</v>
      </c>
      <c r="P236" s="147">
        <v>10591</v>
      </c>
      <c r="Q236" s="146">
        <v>12031</v>
      </c>
      <c r="R236" s="147">
        <v>11370</v>
      </c>
      <c r="S236" s="243">
        <f t="shared" si="15"/>
        <v>123584</v>
      </c>
      <c r="T236" s="388" t="s">
        <v>48</v>
      </c>
      <c r="U236" s="251">
        <v>1</v>
      </c>
      <c r="V236" s="343"/>
      <c r="W236" s="260"/>
      <c r="X236" s="260"/>
    </row>
    <row r="237" spans="1:24" ht="15" customHeight="1">
      <c r="A237" s="252"/>
      <c r="B237" s="253"/>
      <c r="C237" s="253"/>
      <c r="D237" s="140" t="s">
        <v>405</v>
      </c>
      <c r="E237" s="324" t="s">
        <v>601</v>
      </c>
      <c r="F237" s="145"/>
      <c r="G237" s="146">
        <v>28619</v>
      </c>
      <c r="H237" s="147">
        <v>23396</v>
      </c>
      <c r="I237" s="146">
        <v>46506</v>
      </c>
      <c r="J237" s="147">
        <v>41509</v>
      </c>
      <c r="K237" s="148">
        <v>48181</v>
      </c>
      <c r="L237" s="147">
        <v>35849</v>
      </c>
      <c r="M237" s="146">
        <v>31654</v>
      </c>
      <c r="N237" s="147">
        <v>45956</v>
      </c>
      <c r="O237" s="146">
        <v>35888</v>
      </c>
      <c r="P237" s="147">
        <v>45984</v>
      </c>
      <c r="Q237" s="146">
        <v>54537</v>
      </c>
      <c r="R237" s="147">
        <v>41288</v>
      </c>
      <c r="S237" s="243">
        <f t="shared" si="15"/>
        <v>479367</v>
      </c>
      <c r="T237" s="388" t="s">
        <v>49</v>
      </c>
      <c r="U237" s="251">
        <v>1</v>
      </c>
      <c r="V237" s="343"/>
      <c r="W237" s="260"/>
      <c r="X237" s="260"/>
    </row>
    <row r="238" spans="1:24" ht="15" customHeight="1">
      <c r="A238" s="252"/>
      <c r="B238" s="253"/>
      <c r="C238" s="253"/>
      <c r="D238" s="140" t="s">
        <v>407</v>
      </c>
      <c r="E238" s="324" t="s">
        <v>602</v>
      </c>
      <c r="F238" s="145"/>
      <c r="G238" s="146">
        <v>319</v>
      </c>
      <c r="H238" s="147">
        <v>281</v>
      </c>
      <c r="I238" s="146">
        <v>427</v>
      </c>
      <c r="J238" s="147">
        <v>637</v>
      </c>
      <c r="K238" s="148">
        <v>2308</v>
      </c>
      <c r="L238" s="147">
        <v>862</v>
      </c>
      <c r="M238" s="146">
        <v>312</v>
      </c>
      <c r="N238" s="147">
        <v>238</v>
      </c>
      <c r="O238" s="146">
        <v>527</v>
      </c>
      <c r="P238" s="147">
        <v>2582</v>
      </c>
      <c r="Q238" s="146">
        <v>1189</v>
      </c>
      <c r="R238" s="147">
        <v>308</v>
      </c>
      <c r="S238" s="243">
        <f t="shared" si="15"/>
        <v>9990</v>
      </c>
      <c r="T238" s="388" t="s">
        <v>73</v>
      </c>
      <c r="U238" s="251">
        <v>1</v>
      </c>
      <c r="V238" s="343"/>
      <c r="W238" s="260"/>
      <c r="X238" s="260"/>
    </row>
    <row r="239" spans="1:24" ht="15" customHeight="1">
      <c r="A239" s="252"/>
      <c r="B239" s="253"/>
      <c r="C239" s="253"/>
      <c r="D239" s="140" t="s">
        <v>409</v>
      </c>
      <c r="E239" s="324" t="s">
        <v>603</v>
      </c>
      <c r="F239" s="145"/>
      <c r="G239" s="146">
        <v>0</v>
      </c>
      <c r="H239" s="147">
        <v>0</v>
      </c>
      <c r="I239" s="146">
        <v>0</v>
      </c>
      <c r="J239" s="147">
        <v>0</v>
      </c>
      <c r="K239" s="148">
        <v>0</v>
      </c>
      <c r="L239" s="147">
        <v>0</v>
      </c>
      <c r="M239" s="146">
        <v>0</v>
      </c>
      <c r="N239" s="147">
        <v>0</v>
      </c>
      <c r="O239" s="146">
        <v>0</v>
      </c>
      <c r="P239" s="147">
        <v>0</v>
      </c>
      <c r="Q239" s="146">
        <v>0</v>
      </c>
      <c r="R239" s="147">
        <v>0</v>
      </c>
      <c r="S239" s="243">
        <f t="shared" si="15"/>
        <v>0</v>
      </c>
      <c r="T239" s="388" t="s">
        <v>66</v>
      </c>
      <c r="U239" s="251">
        <v>1</v>
      </c>
      <c r="V239" s="343"/>
      <c r="W239" s="260"/>
      <c r="X239" s="260"/>
    </row>
    <row r="240" spans="1:24" ht="15" customHeight="1">
      <c r="A240" s="252"/>
      <c r="B240" s="253"/>
      <c r="C240" s="253"/>
      <c r="D240" s="140" t="s">
        <v>411</v>
      </c>
      <c r="E240" s="324" t="s">
        <v>604</v>
      </c>
      <c r="F240" s="145"/>
      <c r="G240" s="146">
        <v>161</v>
      </c>
      <c r="H240" s="147">
        <v>246</v>
      </c>
      <c r="I240" s="146">
        <v>297</v>
      </c>
      <c r="J240" s="147">
        <v>475</v>
      </c>
      <c r="K240" s="148">
        <v>654</v>
      </c>
      <c r="L240" s="147">
        <v>266</v>
      </c>
      <c r="M240" s="146">
        <v>177</v>
      </c>
      <c r="N240" s="147">
        <v>491</v>
      </c>
      <c r="O240" s="146">
        <v>430</v>
      </c>
      <c r="P240" s="147">
        <v>324</v>
      </c>
      <c r="Q240" s="146">
        <v>690</v>
      </c>
      <c r="R240" s="147">
        <v>210</v>
      </c>
      <c r="S240" s="243">
        <f t="shared" si="15"/>
        <v>4421</v>
      </c>
      <c r="T240" s="388" t="s">
        <v>56</v>
      </c>
      <c r="U240" s="251">
        <v>1</v>
      </c>
      <c r="V240" s="343"/>
      <c r="W240" s="260"/>
      <c r="X240" s="260"/>
    </row>
    <row r="241" spans="1:24" ht="15" customHeight="1">
      <c r="A241" s="252"/>
      <c r="B241" s="253"/>
      <c r="C241" s="253"/>
      <c r="D241" s="140" t="s">
        <v>413</v>
      </c>
      <c r="E241" s="324" t="s">
        <v>605</v>
      </c>
      <c r="F241" s="145"/>
      <c r="G241" s="146">
        <v>619</v>
      </c>
      <c r="H241" s="147">
        <v>511</v>
      </c>
      <c r="I241" s="146">
        <v>1319</v>
      </c>
      <c r="J241" s="147">
        <v>2699</v>
      </c>
      <c r="K241" s="148">
        <v>4724</v>
      </c>
      <c r="L241" s="147">
        <v>1226</v>
      </c>
      <c r="M241" s="146">
        <v>673</v>
      </c>
      <c r="N241" s="147">
        <v>687</v>
      </c>
      <c r="O241" s="146">
        <v>1764</v>
      </c>
      <c r="P241" s="147">
        <v>1730</v>
      </c>
      <c r="Q241" s="146">
        <v>2122</v>
      </c>
      <c r="R241" s="147">
        <v>598</v>
      </c>
      <c r="S241" s="243">
        <f t="shared" si="15"/>
        <v>18672</v>
      </c>
      <c r="T241" s="388" t="s">
        <v>56</v>
      </c>
      <c r="U241" s="251">
        <v>1</v>
      </c>
      <c r="V241" s="343"/>
      <c r="W241" s="260"/>
      <c r="X241" s="260"/>
    </row>
    <row r="242" spans="1:24" ht="15" customHeight="1">
      <c r="A242" s="252"/>
      <c r="B242" s="253"/>
      <c r="C242" s="253"/>
      <c r="D242" s="140" t="s">
        <v>415</v>
      </c>
      <c r="E242" s="324" t="s">
        <v>606</v>
      </c>
      <c r="F242" s="145"/>
      <c r="G242" s="146">
        <v>208</v>
      </c>
      <c r="H242" s="147">
        <v>84</v>
      </c>
      <c r="I242" s="146">
        <v>331</v>
      </c>
      <c r="J242" s="147">
        <v>321</v>
      </c>
      <c r="K242" s="148">
        <v>342</v>
      </c>
      <c r="L242" s="147">
        <v>229</v>
      </c>
      <c r="M242" s="146">
        <v>240</v>
      </c>
      <c r="N242" s="147">
        <v>274</v>
      </c>
      <c r="O242" s="146">
        <v>285</v>
      </c>
      <c r="P242" s="147">
        <v>419</v>
      </c>
      <c r="Q242" s="146">
        <v>6621</v>
      </c>
      <c r="R242" s="147">
        <v>579</v>
      </c>
      <c r="S242" s="243">
        <f t="shared" si="15"/>
        <v>9933</v>
      </c>
      <c r="T242" s="388" t="s">
        <v>57</v>
      </c>
      <c r="U242" s="251">
        <v>1</v>
      </c>
      <c r="V242" s="343"/>
      <c r="W242" s="260"/>
      <c r="X242" s="260"/>
    </row>
    <row r="243" spans="1:24" ht="15" customHeight="1">
      <c r="A243" s="439"/>
      <c r="B243" s="253"/>
      <c r="C243" s="253"/>
      <c r="D243" s="140" t="s">
        <v>417</v>
      </c>
      <c r="E243" s="324" t="s">
        <v>607</v>
      </c>
      <c r="F243" s="145"/>
      <c r="G243" s="146">
        <v>0</v>
      </c>
      <c r="H243" s="147">
        <v>0</v>
      </c>
      <c r="I243" s="146">
        <v>0</v>
      </c>
      <c r="J243" s="147">
        <v>13000</v>
      </c>
      <c r="K243" s="148">
        <v>0</v>
      </c>
      <c r="L243" s="147">
        <v>0</v>
      </c>
      <c r="M243" s="146">
        <v>18500</v>
      </c>
      <c r="N243" s="147">
        <v>5000</v>
      </c>
      <c r="O243" s="146">
        <v>5000</v>
      </c>
      <c r="P243" s="147">
        <v>0</v>
      </c>
      <c r="Q243" s="146">
        <v>13500</v>
      </c>
      <c r="R243" s="147">
        <v>0</v>
      </c>
      <c r="S243" s="243">
        <f t="shared" si="15"/>
        <v>55000</v>
      </c>
      <c r="T243" s="388" t="s">
        <v>74</v>
      </c>
      <c r="U243" s="251">
        <v>1</v>
      </c>
      <c r="V243" s="343"/>
      <c r="W243" s="260"/>
      <c r="X243" s="260"/>
    </row>
    <row r="244" spans="1:24" ht="15" customHeight="1">
      <c r="A244" s="272"/>
      <c r="B244" s="278"/>
      <c r="C244" s="278"/>
      <c r="D244" s="383"/>
      <c r="E244" s="326" t="s">
        <v>291</v>
      </c>
      <c r="F244" s="274"/>
      <c r="G244" s="275">
        <f t="shared" ref="G244:S244" si="17">SUMIFS(G184:G243,$U184:$U243,1)</f>
        <v>1370151</v>
      </c>
      <c r="H244" s="276">
        <f t="shared" si="17"/>
        <v>544225</v>
      </c>
      <c r="I244" s="276">
        <f t="shared" si="17"/>
        <v>922531</v>
      </c>
      <c r="J244" s="276">
        <f t="shared" si="17"/>
        <v>908262</v>
      </c>
      <c r="K244" s="276">
        <f t="shared" si="17"/>
        <v>1416354</v>
      </c>
      <c r="L244" s="276">
        <f t="shared" si="17"/>
        <v>752691</v>
      </c>
      <c r="M244" s="276">
        <f t="shared" si="17"/>
        <v>858472</v>
      </c>
      <c r="N244" s="276">
        <f t="shared" si="17"/>
        <v>1264406</v>
      </c>
      <c r="O244" s="276">
        <f t="shared" si="17"/>
        <v>877569</v>
      </c>
      <c r="P244" s="276">
        <f t="shared" si="17"/>
        <v>1089461</v>
      </c>
      <c r="Q244" s="276">
        <f t="shared" si="17"/>
        <v>1241199</v>
      </c>
      <c r="R244" s="276">
        <f t="shared" si="17"/>
        <v>883706</v>
      </c>
      <c r="S244" s="276">
        <f t="shared" si="17"/>
        <v>12129027</v>
      </c>
      <c r="T244" s="390"/>
      <c r="U244" s="251">
        <v>2</v>
      </c>
      <c r="V244" s="343"/>
      <c r="W244" s="260"/>
      <c r="X244" s="260"/>
    </row>
    <row r="245" spans="1:24" s="260" customFormat="1" ht="15" customHeight="1">
      <c r="A245" s="267"/>
      <c r="B245" s="268" t="s">
        <v>13</v>
      </c>
      <c r="C245" s="269"/>
      <c r="D245" s="140" t="s">
        <v>309</v>
      </c>
      <c r="E245" s="324" t="s">
        <v>608</v>
      </c>
      <c r="F245" s="145"/>
      <c r="G245" s="146">
        <v>21900</v>
      </c>
      <c r="H245" s="147">
        <v>10200</v>
      </c>
      <c r="I245" s="146">
        <v>45200</v>
      </c>
      <c r="J245" s="147">
        <v>65400</v>
      </c>
      <c r="K245" s="148">
        <v>87200</v>
      </c>
      <c r="L245" s="147">
        <v>60900</v>
      </c>
      <c r="M245" s="146">
        <v>55400</v>
      </c>
      <c r="N245" s="147">
        <v>98800</v>
      </c>
      <c r="O245" s="146">
        <v>66200</v>
      </c>
      <c r="P245" s="147">
        <v>89400</v>
      </c>
      <c r="Q245" s="146">
        <v>85100</v>
      </c>
      <c r="R245" s="147">
        <v>19400</v>
      </c>
      <c r="S245" s="147">
        <f>SUM(G245:R245)</f>
        <v>705100</v>
      </c>
      <c r="T245" s="385"/>
      <c r="U245" s="259"/>
      <c r="V245" s="343"/>
    </row>
    <row r="246" spans="1:24" s="260" customFormat="1" ht="15" customHeight="1">
      <c r="A246" s="267"/>
      <c r="B246" s="270"/>
      <c r="C246" s="270"/>
      <c r="D246" s="140" t="s">
        <v>399</v>
      </c>
      <c r="E246" s="324" t="s">
        <v>609</v>
      </c>
      <c r="F246" s="145"/>
      <c r="G246" s="146">
        <v>0</v>
      </c>
      <c r="H246" s="147">
        <v>0</v>
      </c>
      <c r="I246" s="146">
        <v>0</v>
      </c>
      <c r="J246" s="147">
        <v>2174</v>
      </c>
      <c r="K246" s="148">
        <v>4534</v>
      </c>
      <c r="L246" s="147">
        <v>2061</v>
      </c>
      <c r="M246" s="146">
        <v>2407</v>
      </c>
      <c r="N246" s="147">
        <v>4627</v>
      </c>
      <c r="O246" s="146">
        <v>2354</v>
      </c>
      <c r="P246" s="147">
        <v>3624</v>
      </c>
      <c r="Q246" s="146">
        <v>6076</v>
      </c>
      <c r="R246" s="147">
        <v>0</v>
      </c>
      <c r="S246" s="147">
        <f t="shared" ref="S246:S273" si="18">SUM(G246:R246)</f>
        <v>27857</v>
      </c>
      <c r="T246" s="385" t="s">
        <v>66</v>
      </c>
      <c r="U246" s="259">
        <v>1</v>
      </c>
      <c r="V246" s="343"/>
    </row>
    <row r="247" spans="1:24" s="260" customFormat="1" ht="15" customHeight="1">
      <c r="A247" s="267"/>
      <c r="B247" s="270"/>
      <c r="C247" s="270"/>
      <c r="D247" s="140" t="s">
        <v>399</v>
      </c>
      <c r="E247" s="324" t="s">
        <v>610</v>
      </c>
      <c r="F247" s="145"/>
      <c r="G247" s="146">
        <v>58</v>
      </c>
      <c r="H247" s="147">
        <v>67</v>
      </c>
      <c r="I247" s="146">
        <v>290</v>
      </c>
      <c r="J247" s="147">
        <v>1168</v>
      </c>
      <c r="K247" s="148">
        <v>2847</v>
      </c>
      <c r="L247" s="147">
        <v>1073</v>
      </c>
      <c r="M247" s="146">
        <v>2416</v>
      </c>
      <c r="N247" s="147">
        <v>3112</v>
      </c>
      <c r="O247" s="146">
        <v>1640</v>
      </c>
      <c r="P247" s="147">
        <v>2881</v>
      </c>
      <c r="Q247" s="146">
        <v>1711</v>
      </c>
      <c r="R247" s="147">
        <v>165</v>
      </c>
      <c r="S247" s="147">
        <f t="shared" si="18"/>
        <v>17428</v>
      </c>
      <c r="T247" s="385" t="s">
        <v>59</v>
      </c>
      <c r="U247" s="259">
        <v>1</v>
      </c>
      <c r="V247" s="343"/>
    </row>
    <row r="248" spans="1:24" s="260" customFormat="1" ht="15" customHeight="1">
      <c r="A248" s="267"/>
      <c r="B248" s="270"/>
      <c r="C248" s="270"/>
      <c r="D248" s="140" t="s">
        <v>399</v>
      </c>
      <c r="E248" s="324" t="s">
        <v>611</v>
      </c>
      <c r="F248" s="145"/>
      <c r="G248" s="146">
        <v>3367</v>
      </c>
      <c r="H248" s="147">
        <v>1852</v>
      </c>
      <c r="I248" s="146">
        <v>4688</v>
      </c>
      <c r="J248" s="147">
        <v>6371</v>
      </c>
      <c r="K248" s="148">
        <v>10801</v>
      </c>
      <c r="L248" s="147">
        <v>5693</v>
      </c>
      <c r="M248" s="146">
        <v>9381</v>
      </c>
      <c r="N248" s="147">
        <v>18984</v>
      </c>
      <c r="O248" s="146">
        <v>9200</v>
      </c>
      <c r="P248" s="147">
        <v>9094</v>
      </c>
      <c r="Q248" s="146">
        <v>9396</v>
      </c>
      <c r="R248" s="147">
        <v>1544</v>
      </c>
      <c r="S248" s="147">
        <f t="shared" si="18"/>
        <v>90371</v>
      </c>
      <c r="T248" s="385" t="s">
        <v>47</v>
      </c>
      <c r="U248" s="259">
        <v>1</v>
      </c>
      <c r="V248" s="343"/>
    </row>
    <row r="249" spans="1:24" s="260" customFormat="1" ht="15" customHeight="1">
      <c r="A249" s="267"/>
      <c r="B249" s="270"/>
      <c r="C249" s="270"/>
      <c r="D249" s="140" t="s">
        <v>399</v>
      </c>
      <c r="E249" s="324" t="s">
        <v>612</v>
      </c>
      <c r="F249" s="145"/>
      <c r="G249" s="146">
        <v>278</v>
      </c>
      <c r="H249" s="147">
        <v>185</v>
      </c>
      <c r="I249" s="146">
        <v>624</v>
      </c>
      <c r="J249" s="147">
        <v>1191</v>
      </c>
      <c r="K249" s="148">
        <v>1858</v>
      </c>
      <c r="L249" s="147">
        <v>1097</v>
      </c>
      <c r="M249" s="146">
        <v>1367</v>
      </c>
      <c r="N249" s="147">
        <v>2573</v>
      </c>
      <c r="O249" s="146">
        <v>1541</v>
      </c>
      <c r="P249" s="147">
        <v>2192</v>
      </c>
      <c r="Q249" s="146">
        <v>1975</v>
      </c>
      <c r="R249" s="147">
        <v>360</v>
      </c>
      <c r="S249" s="147">
        <f t="shared" si="18"/>
        <v>15241</v>
      </c>
      <c r="T249" s="385" t="s">
        <v>82</v>
      </c>
      <c r="U249" s="259">
        <v>1</v>
      </c>
      <c r="V249" s="343"/>
    </row>
    <row r="250" spans="1:24" s="260" customFormat="1" ht="15" customHeight="1">
      <c r="A250" s="267"/>
      <c r="B250" s="270"/>
      <c r="C250" s="270"/>
      <c r="D250" s="140" t="s">
        <v>399</v>
      </c>
      <c r="E250" s="324" t="s">
        <v>613</v>
      </c>
      <c r="F250" s="145"/>
      <c r="G250" s="146">
        <v>6356</v>
      </c>
      <c r="H250" s="147">
        <v>4018</v>
      </c>
      <c r="I250" s="146">
        <v>7363</v>
      </c>
      <c r="J250" s="147">
        <v>8109</v>
      </c>
      <c r="K250" s="148">
        <v>9944</v>
      </c>
      <c r="L250" s="147">
        <v>7585</v>
      </c>
      <c r="M250" s="146">
        <v>8155</v>
      </c>
      <c r="N250" s="147">
        <v>12538</v>
      </c>
      <c r="O250" s="146">
        <v>8555</v>
      </c>
      <c r="P250" s="147">
        <v>9271</v>
      </c>
      <c r="Q250" s="146">
        <v>11077</v>
      </c>
      <c r="R250" s="147">
        <v>6603</v>
      </c>
      <c r="S250" s="147">
        <f t="shared" si="18"/>
        <v>99574</v>
      </c>
      <c r="T250" s="385" t="s">
        <v>48</v>
      </c>
      <c r="U250" s="259">
        <v>1</v>
      </c>
      <c r="V250" s="343"/>
    </row>
    <row r="251" spans="1:24" s="260" customFormat="1" ht="15" customHeight="1">
      <c r="A251" s="267"/>
      <c r="B251" s="270"/>
      <c r="C251" s="270"/>
      <c r="D251" s="140" t="s">
        <v>399</v>
      </c>
      <c r="E251" s="324" t="s">
        <v>614</v>
      </c>
      <c r="F251" s="145"/>
      <c r="G251" s="146">
        <v>11841</v>
      </c>
      <c r="H251" s="147">
        <v>4078</v>
      </c>
      <c r="I251" s="146">
        <v>32235</v>
      </c>
      <c r="J251" s="147">
        <v>46387</v>
      </c>
      <c r="K251" s="148">
        <v>57216</v>
      </c>
      <c r="L251" s="147">
        <v>43391</v>
      </c>
      <c r="M251" s="146">
        <v>31674</v>
      </c>
      <c r="N251" s="147">
        <v>56966</v>
      </c>
      <c r="O251" s="146">
        <v>42910</v>
      </c>
      <c r="P251" s="147">
        <v>62338</v>
      </c>
      <c r="Q251" s="146">
        <v>54865</v>
      </c>
      <c r="R251" s="147">
        <v>10728</v>
      </c>
      <c r="S251" s="147">
        <f t="shared" si="18"/>
        <v>454629</v>
      </c>
      <c r="T251" s="385" t="s">
        <v>61</v>
      </c>
      <c r="U251" s="259">
        <v>1</v>
      </c>
      <c r="V251" s="343"/>
    </row>
    <row r="252" spans="1:24" s="260" customFormat="1" ht="15" customHeight="1">
      <c r="A252" s="267"/>
      <c r="B252" s="270"/>
      <c r="C252" s="270"/>
      <c r="D252" s="140" t="s">
        <v>311</v>
      </c>
      <c r="E252" s="324" t="s">
        <v>615</v>
      </c>
      <c r="F252" s="145"/>
      <c r="G252" s="146">
        <v>7000</v>
      </c>
      <c r="H252" s="147">
        <v>5700</v>
      </c>
      <c r="I252" s="146">
        <v>24400</v>
      </c>
      <c r="J252" s="147">
        <v>25100</v>
      </c>
      <c r="K252" s="148">
        <v>44500</v>
      </c>
      <c r="L252" s="147">
        <v>15800</v>
      </c>
      <c r="M252" s="146">
        <v>17800</v>
      </c>
      <c r="N252" s="147">
        <v>33100</v>
      </c>
      <c r="O252" s="146">
        <v>25300</v>
      </c>
      <c r="P252" s="147">
        <v>31000</v>
      </c>
      <c r="Q252" s="146">
        <v>32600</v>
      </c>
      <c r="R252" s="147">
        <v>14800</v>
      </c>
      <c r="S252" s="147">
        <f t="shared" si="18"/>
        <v>277100</v>
      </c>
      <c r="T252" s="385"/>
      <c r="U252" s="259"/>
      <c r="V252" s="343"/>
    </row>
    <row r="253" spans="1:24" s="260" customFormat="1" ht="15" customHeight="1">
      <c r="A253" s="267"/>
      <c r="B253" s="270"/>
      <c r="C253" s="270"/>
      <c r="D253" s="140" t="s">
        <v>399</v>
      </c>
      <c r="E253" s="324" t="s">
        <v>616</v>
      </c>
      <c r="F253" s="145"/>
      <c r="G253" s="146">
        <v>240</v>
      </c>
      <c r="H253" s="147">
        <v>297</v>
      </c>
      <c r="I253" s="146">
        <v>808</v>
      </c>
      <c r="J253" s="147">
        <v>917</v>
      </c>
      <c r="K253" s="148">
        <v>1414</v>
      </c>
      <c r="L253" s="147">
        <v>726</v>
      </c>
      <c r="M253" s="146">
        <v>880</v>
      </c>
      <c r="N253" s="147">
        <v>1250</v>
      </c>
      <c r="O253" s="146">
        <v>1009</v>
      </c>
      <c r="P253" s="147">
        <v>1324</v>
      </c>
      <c r="Q253" s="146">
        <v>1367</v>
      </c>
      <c r="R253" s="147">
        <v>619</v>
      </c>
      <c r="S253" s="147">
        <f t="shared" si="18"/>
        <v>10851</v>
      </c>
      <c r="T253" s="385" t="s">
        <v>47</v>
      </c>
      <c r="U253" s="259">
        <v>1</v>
      </c>
      <c r="V253" s="343"/>
    </row>
    <row r="254" spans="1:24" s="260" customFormat="1" ht="15" customHeight="1">
      <c r="A254" s="267"/>
      <c r="B254" s="270"/>
      <c r="C254" s="270"/>
      <c r="D254" s="140" t="s">
        <v>399</v>
      </c>
      <c r="E254" s="324" t="s">
        <v>617</v>
      </c>
      <c r="F254" s="145"/>
      <c r="G254" s="146">
        <v>3047</v>
      </c>
      <c r="H254" s="147">
        <v>2272</v>
      </c>
      <c r="I254" s="146">
        <v>8066</v>
      </c>
      <c r="J254" s="147">
        <v>7818</v>
      </c>
      <c r="K254" s="148">
        <v>11729</v>
      </c>
      <c r="L254" s="147">
        <v>5229</v>
      </c>
      <c r="M254" s="146">
        <v>6700</v>
      </c>
      <c r="N254" s="147">
        <v>13354</v>
      </c>
      <c r="O254" s="146">
        <v>8549</v>
      </c>
      <c r="P254" s="147">
        <v>9138</v>
      </c>
      <c r="Q254" s="146">
        <v>10305</v>
      </c>
      <c r="R254" s="147">
        <v>5010</v>
      </c>
      <c r="S254" s="147">
        <f t="shared" si="18"/>
        <v>91217</v>
      </c>
      <c r="T254" s="385" t="s">
        <v>71</v>
      </c>
      <c r="U254" s="259">
        <v>1</v>
      </c>
      <c r="V254" s="343"/>
    </row>
    <row r="255" spans="1:24" s="260" customFormat="1" ht="15" customHeight="1">
      <c r="A255" s="267"/>
      <c r="B255" s="270"/>
      <c r="C255" s="270"/>
      <c r="D255" s="140" t="s">
        <v>399</v>
      </c>
      <c r="E255" s="324" t="s">
        <v>618</v>
      </c>
      <c r="F255" s="145"/>
      <c r="G255" s="146">
        <v>0</v>
      </c>
      <c r="H255" s="147">
        <v>0</v>
      </c>
      <c r="I255" s="146">
        <v>543</v>
      </c>
      <c r="J255" s="147">
        <v>639</v>
      </c>
      <c r="K255" s="148">
        <v>746</v>
      </c>
      <c r="L255" s="147">
        <v>422</v>
      </c>
      <c r="M255" s="146">
        <v>528</v>
      </c>
      <c r="N255" s="147">
        <v>952</v>
      </c>
      <c r="O255" s="146">
        <v>589</v>
      </c>
      <c r="P255" s="147">
        <v>653</v>
      </c>
      <c r="Q255" s="146">
        <v>831</v>
      </c>
      <c r="R255" s="147">
        <v>0</v>
      </c>
      <c r="S255" s="147">
        <f t="shared" si="18"/>
        <v>5903</v>
      </c>
      <c r="T255" s="385" t="s">
        <v>71</v>
      </c>
      <c r="U255" s="259">
        <v>1</v>
      </c>
      <c r="V255" s="343"/>
    </row>
    <row r="256" spans="1:24" s="260" customFormat="1" ht="15" customHeight="1">
      <c r="A256" s="267"/>
      <c r="B256" s="270"/>
      <c r="C256" s="270"/>
      <c r="D256" s="140" t="s">
        <v>399</v>
      </c>
      <c r="E256" s="324" t="s">
        <v>619</v>
      </c>
      <c r="F256" s="145"/>
      <c r="G256" s="146">
        <v>99</v>
      </c>
      <c r="H256" s="147">
        <v>96</v>
      </c>
      <c r="I256" s="146">
        <v>451</v>
      </c>
      <c r="J256" s="147">
        <v>407</v>
      </c>
      <c r="K256" s="148">
        <v>649</v>
      </c>
      <c r="L256" s="147">
        <v>329</v>
      </c>
      <c r="M256" s="146">
        <v>376</v>
      </c>
      <c r="N256" s="147">
        <v>437</v>
      </c>
      <c r="O256" s="146">
        <v>427</v>
      </c>
      <c r="P256" s="147">
        <v>663</v>
      </c>
      <c r="Q256" s="146">
        <v>558</v>
      </c>
      <c r="R256" s="147">
        <v>271</v>
      </c>
      <c r="S256" s="147">
        <f t="shared" si="18"/>
        <v>4763</v>
      </c>
      <c r="T256" s="385" t="s">
        <v>47</v>
      </c>
      <c r="U256" s="259">
        <v>1</v>
      </c>
      <c r="V256" s="343"/>
    </row>
    <row r="257" spans="1:24" s="260" customFormat="1" ht="15" customHeight="1">
      <c r="A257" s="267"/>
      <c r="B257" s="270"/>
      <c r="C257" s="270"/>
      <c r="D257" s="140" t="s">
        <v>399</v>
      </c>
      <c r="E257" s="324" t="s">
        <v>620</v>
      </c>
      <c r="F257" s="145"/>
      <c r="G257" s="146">
        <v>245</v>
      </c>
      <c r="H257" s="147">
        <v>324</v>
      </c>
      <c r="I257" s="146">
        <v>1039</v>
      </c>
      <c r="J257" s="147">
        <v>723</v>
      </c>
      <c r="K257" s="148">
        <v>1056</v>
      </c>
      <c r="L257" s="147">
        <v>702</v>
      </c>
      <c r="M257" s="146">
        <v>689</v>
      </c>
      <c r="N257" s="147">
        <v>930</v>
      </c>
      <c r="O257" s="146">
        <v>800</v>
      </c>
      <c r="P257" s="147">
        <v>1126</v>
      </c>
      <c r="Q257" s="146">
        <v>1314</v>
      </c>
      <c r="R257" s="147">
        <v>647</v>
      </c>
      <c r="S257" s="147">
        <f t="shared" si="18"/>
        <v>9595</v>
      </c>
      <c r="T257" s="385" t="s">
        <v>83</v>
      </c>
      <c r="U257" s="259">
        <v>1</v>
      </c>
      <c r="V257" s="343"/>
    </row>
    <row r="258" spans="1:24" s="260" customFormat="1" ht="15" customHeight="1">
      <c r="A258" s="267"/>
      <c r="B258" s="270"/>
      <c r="C258" s="270"/>
      <c r="D258" s="140" t="s">
        <v>399</v>
      </c>
      <c r="E258" s="324" t="s">
        <v>621</v>
      </c>
      <c r="F258" s="145"/>
      <c r="G258" s="146">
        <v>2629</v>
      </c>
      <c r="H258" s="147">
        <v>2188</v>
      </c>
      <c r="I258" s="146">
        <v>6501</v>
      </c>
      <c r="J258" s="147">
        <v>7358</v>
      </c>
      <c r="K258" s="148">
        <v>10428</v>
      </c>
      <c r="L258" s="147">
        <v>3982</v>
      </c>
      <c r="M258" s="146">
        <v>6724</v>
      </c>
      <c r="N258" s="147">
        <v>12671</v>
      </c>
      <c r="O258" s="146">
        <v>6572</v>
      </c>
      <c r="P258" s="147">
        <v>8731</v>
      </c>
      <c r="Q258" s="146">
        <v>9131</v>
      </c>
      <c r="R258" s="147">
        <v>3802</v>
      </c>
      <c r="S258" s="147">
        <f t="shared" si="18"/>
        <v>80717</v>
      </c>
      <c r="T258" s="385" t="s">
        <v>72</v>
      </c>
      <c r="U258" s="259">
        <v>1</v>
      </c>
      <c r="V258" s="343"/>
    </row>
    <row r="259" spans="1:24" s="260" customFormat="1" ht="15" customHeight="1">
      <c r="A259" s="267"/>
      <c r="B259" s="270"/>
      <c r="C259" s="270"/>
      <c r="D259" s="140" t="s">
        <v>399</v>
      </c>
      <c r="E259" s="324" t="s">
        <v>463</v>
      </c>
      <c r="F259" s="145"/>
      <c r="G259" s="146">
        <v>740</v>
      </c>
      <c r="H259" s="147">
        <v>523</v>
      </c>
      <c r="I259" s="146">
        <v>6992</v>
      </c>
      <c r="J259" s="147">
        <v>7238</v>
      </c>
      <c r="K259" s="148">
        <v>18478</v>
      </c>
      <c r="L259" s="147">
        <v>4410</v>
      </c>
      <c r="M259" s="146">
        <v>1903</v>
      </c>
      <c r="N259" s="147">
        <v>3506</v>
      </c>
      <c r="O259" s="146">
        <v>7354</v>
      </c>
      <c r="P259" s="147">
        <v>9365</v>
      </c>
      <c r="Q259" s="146">
        <v>9094</v>
      </c>
      <c r="R259" s="147">
        <v>4451</v>
      </c>
      <c r="S259" s="147">
        <f t="shared" si="18"/>
        <v>74054</v>
      </c>
      <c r="T259" s="385" t="s">
        <v>83</v>
      </c>
      <c r="U259" s="259">
        <v>1</v>
      </c>
      <c r="V259" s="343"/>
    </row>
    <row r="260" spans="1:24" s="260" customFormat="1" ht="15" customHeight="1">
      <c r="A260" s="267"/>
      <c r="B260" s="270"/>
      <c r="C260" s="270"/>
      <c r="D260" s="140" t="s">
        <v>313</v>
      </c>
      <c r="E260" s="324" t="s">
        <v>622</v>
      </c>
      <c r="F260" s="145"/>
      <c r="G260" s="146">
        <v>0</v>
      </c>
      <c r="H260" s="147">
        <v>0</v>
      </c>
      <c r="I260" s="146">
        <v>0</v>
      </c>
      <c r="J260" s="147">
        <v>0</v>
      </c>
      <c r="K260" s="148">
        <v>0</v>
      </c>
      <c r="L260" s="147">
        <v>0</v>
      </c>
      <c r="M260" s="146">
        <v>0</v>
      </c>
      <c r="N260" s="147">
        <v>0</v>
      </c>
      <c r="O260" s="146">
        <v>0</v>
      </c>
      <c r="P260" s="147">
        <v>0</v>
      </c>
      <c r="Q260" s="146">
        <v>0</v>
      </c>
      <c r="R260" s="147">
        <v>0</v>
      </c>
      <c r="S260" s="147">
        <f t="shared" si="18"/>
        <v>0</v>
      </c>
      <c r="T260" s="385"/>
      <c r="U260" s="259"/>
      <c r="V260" s="343"/>
    </row>
    <row r="261" spans="1:24" s="260" customFormat="1" ht="15" customHeight="1">
      <c r="A261" s="267"/>
      <c r="B261" s="270"/>
      <c r="C261" s="270"/>
      <c r="D261" s="140" t="s">
        <v>399</v>
      </c>
      <c r="E261" s="324" t="s">
        <v>623</v>
      </c>
      <c r="F261" s="145"/>
      <c r="G261" s="146">
        <v>0</v>
      </c>
      <c r="H261" s="147">
        <v>0</v>
      </c>
      <c r="I261" s="146">
        <v>0</v>
      </c>
      <c r="J261" s="147">
        <v>0</v>
      </c>
      <c r="K261" s="148">
        <v>0</v>
      </c>
      <c r="L261" s="147">
        <v>0</v>
      </c>
      <c r="M261" s="146">
        <v>0</v>
      </c>
      <c r="N261" s="147">
        <v>0</v>
      </c>
      <c r="O261" s="146">
        <v>0</v>
      </c>
      <c r="P261" s="147">
        <v>0</v>
      </c>
      <c r="Q261" s="146">
        <v>0</v>
      </c>
      <c r="R261" s="147">
        <v>0</v>
      </c>
      <c r="S261" s="147">
        <f t="shared" si="18"/>
        <v>0</v>
      </c>
      <c r="T261" s="385" t="s">
        <v>62</v>
      </c>
      <c r="U261" s="259">
        <v>1</v>
      </c>
      <c r="V261" s="343"/>
    </row>
    <row r="262" spans="1:24" s="260" customFormat="1" ht="15" customHeight="1">
      <c r="A262" s="267"/>
      <c r="B262" s="270"/>
      <c r="C262" s="270"/>
      <c r="D262" s="140" t="s">
        <v>399</v>
      </c>
      <c r="E262" s="324" t="s">
        <v>624</v>
      </c>
      <c r="F262" s="145"/>
      <c r="G262" s="146">
        <v>0</v>
      </c>
      <c r="H262" s="147">
        <v>0</v>
      </c>
      <c r="I262" s="146">
        <v>0</v>
      </c>
      <c r="J262" s="147">
        <v>0</v>
      </c>
      <c r="K262" s="148">
        <v>0</v>
      </c>
      <c r="L262" s="147">
        <v>0</v>
      </c>
      <c r="M262" s="146">
        <v>0</v>
      </c>
      <c r="N262" s="147">
        <v>0</v>
      </c>
      <c r="O262" s="146">
        <v>0</v>
      </c>
      <c r="P262" s="147">
        <v>0</v>
      </c>
      <c r="Q262" s="146">
        <v>0</v>
      </c>
      <c r="R262" s="147">
        <v>0</v>
      </c>
      <c r="S262" s="147">
        <f t="shared" si="18"/>
        <v>0</v>
      </c>
      <c r="T262" s="385" t="s">
        <v>62</v>
      </c>
      <c r="U262" s="259">
        <v>1</v>
      </c>
      <c r="V262" s="343"/>
    </row>
    <row r="263" spans="1:24" s="260" customFormat="1" ht="15" customHeight="1">
      <c r="A263" s="434"/>
      <c r="B263" s="416"/>
      <c r="C263" s="416"/>
      <c r="D263" s="418" t="s">
        <v>399</v>
      </c>
      <c r="E263" s="428" t="s">
        <v>625</v>
      </c>
      <c r="F263" s="429"/>
      <c r="G263" s="430">
        <v>0</v>
      </c>
      <c r="H263" s="431">
        <v>0</v>
      </c>
      <c r="I263" s="430">
        <v>0</v>
      </c>
      <c r="J263" s="431">
        <v>0</v>
      </c>
      <c r="K263" s="432">
        <v>0</v>
      </c>
      <c r="L263" s="431">
        <v>0</v>
      </c>
      <c r="M263" s="430">
        <v>0</v>
      </c>
      <c r="N263" s="431">
        <v>0</v>
      </c>
      <c r="O263" s="430">
        <v>0</v>
      </c>
      <c r="P263" s="431">
        <v>0</v>
      </c>
      <c r="Q263" s="430">
        <v>0</v>
      </c>
      <c r="R263" s="431">
        <v>0</v>
      </c>
      <c r="S263" s="431">
        <f t="shared" si="18"/>
        <v>0</v>
      </c>
      <c r="T263" s="433" t="s">
        <v>62</v>
      </c>
      <c r="U263" s="259">
        <v>1</v>
      </c>
      <c r="V263" s="343"/>
    </row>
    <row r="264" spans="1:24" ht="15" customHeight="1">
      <c r="A264" s="252"/>
      <c r="B264" s="270"/>
      <c r="C264" s="270"/>
      <c r="D264" s="140" t="s">
        <v>315</v>
      </c>
      <c r="E264" s="324" t="s">
        <v>626</v>
      </c>
      <c r="F264" s="145"/>
      <c r="G264" s="146">
        <v>1023</v>
      </c>
      <c r="H264" s="147">
        <v>1090</v>
      </c>
      <c r="I264" s="146">
        <v>1719</v>
      </c>
      <c r="J264" s="147">
        <v>1716</v>
      </c>
      <c r="K264" s="148">
        <v>2173</v>
      </c>
      <c r="L264" s="147">
        <v>1697</v>
      </c>
      <c r="M264" s="146">
        <v>1565</v>
      </c>
      <c r="N264" s="147">
        <v>2113</v>
      </c>
      <c r="O264" s="146">
        <v>1411</v>
      </c>
      <c r="P264" s="147">
        <v>1963</v>
      </c>
      <c r="Q264" s="146">
        <v>2154</v>
      </c>
      <c r="R264" s="147">
        <v>1648</v>
      </c>
      <c r="S264" s="147">
        <f t="shared" si="18"/>
        <v>20272</v>
      </c>
      <c r="T264" s="385" t="s">
        <v>48</v>
      </c>
      <c r="U264" s="251">
        <v>1</v>
      </c>
      <c r="V264" s="343"/>
      <c r="W264" s="260"/>
      <c r="X264" s="260"/>
    </row>
    <row r="265" spans="1:24" ht="15" customHeight="1">
      <c r="A265" s="252"/>
      <c r="B265" s="270"/>
      <c r="C265" s="270"/>
      <c r="D265" s="140" t="s">
        <v>317</v>
      </c>
      <c r="E265" s="324" t="s">
        <v>627</v>
      </c>
      <c r="F265" s="145"/>
      <c r="G265" s="146">
        <v>0</v>
      </c>
      <c r="H265" s="147">
        <v>0</v>
      </c>
      <c r="I265" s="146">
        <v>0</v>
      </c>
      <c r="J265" s="147">
        <v>0</v>
      </c>
      <c r="K265" s="148">
        <v>0</v>
      </c>
      <c r="L265" s="147">
        <v>0</v>
      </c>
      <c r="M265" s="146">
        <v>0</v>
      </c>
      <c r="N265" s="147">
        <v>0</v>
      </c>
      <c r="O265" s="146">
        <v>0</v>
      </c>
      <c r="P265" s="147">
        <v>0</v>
      </c>
      <c r="Q265" s="146">
        <v>0</v>
      </c>
      <c r="R265" s="147">
        <v>0</v>
      </c>
      <c r="S265" s="147">
        <f t="shared" si="18"/>
        <v>0</v>
      </c>
      <c r="T265" s="385" t="s">
        <v>59</v>
      </c>
      <c r="U265" s="251">
        <v>1</v>
      </c>
      <c r="V265" s="343"/>
      <c r="W265" s="260"/>
      <c r="X265" s="260"/>
    </row>
    <row r="266" spans="1:24" ht="15" customHeight="1">
      <c r="A266" s="252"/>
      <c r="B266" s="270"/>
      <c r="C266" s="270"/>
      <c r="D266" s="140" t="s">
        <v>319</v>
      </c>
      <c r="E266" s="324" t="s">
        <v>628</v>
      </c>
      <c r="F266" s="145"/>
      <c r="G266" s="146">
        <v>191</v>
      </c>
      <c r="H266" s="147">
        <v>98</v>
      </c>
      <c r="I266" s="146">
        <v>443</v>
      </c>
      <c r="J266" s="147">
        <v>1154</v>
      </c>
      <c r="K266" s="148">
        <v>629</v>
      </c>
      <c r="L266" s="147">
        <v>415</v>
      </c>
      <c r="M266" s="146">
        <v>336</v>
      </c>
      <c r="N266" s="147">
        <v>433</v>
      </c>
      <c r="O266" s="146">
        <v>416</v>
      </c>
      <c r="P266" s="147">
        <v>1101</v>
      </c>
      <c r="Q266" s="146">
        <v>446</v>
      </c>
      <c r="R266" s="147">
        <v>268</v>
      </c>
      <c r="S266" s="147">
        <f t="shared" si="18"/>
        <v>5930</v>
      </c>
      <c r="T266" s="385" t="s">
        <v>47</v>
      </c>
      <c r="U266" s="251">
        <v>1</v>
      </c>
      <c r="V266" s="343"/>
      <c r="W266" s="260"/>
      <c r="X266" s="260"/>
    </row>
    <row r="267" spans="1:24" ht="15" customHeight="1">
      <c r="A267" s="252"/>
      <c r="B267" s="270"/>
      <c r="C267" s="270"/>
      <c r="D267" s="140" t="s">
        <v>321</v>
      </c>
      <c r="E267" s="324" t="s">
        <v>629</v>
      </c>
      <c r="F267" s="145"/>
      <c r="G267" s="146">
        <v>697</v>
      </c>
      <c r="H267" s="147">
        <v>588</v>
      </c>
      <c r="I267" s="146">
        <v>1546</v>
      </c>
      <c r="J267" s="147">
        <v>1621</v>
      </c>
      <c r="K267" s="148">
        <v>2162</v>
      </c>
      <c r="L267" s="147">
        <v>1274</v>
      </c>
      <c r="M267" s="146">
        <v>1341</v>
      </c>
      <c r="N267" s="147">
        <v>1636</v>
      </c>
      <c r="O267" s="146">
        <v>1206</v>
      </c>
      <c r="P267" s="147">
        <v>1398</v>
      </c>
      <c r="Q267" s="146">
        <v>1456</v>
      </c>
      <c r="R267" s="147">
        <v>825</v>
      </c>
      <c r="S267" s="147">
        <f t="shared" si="18"/>
        <v>15750</v>
      </c>
      <c r="T267" s="385" t="s">
        <v>47</v>
      </c>
      <c r="U267" s="251">
        <v>1</v>
      </c>
      <c r="V267" s="343"/>
      <c r="W267" s="260"/>
      <c r="X267" s="260"/>
    </row>
    <row r="268" spans="1:24" ht="15" customHeight="1">
      <c r="A268" s="252"/>
      <c r="B268" s="270"/>
      <c r="C268" s="270"/>
      <c r="D268" s="140" t="s">
        <v>323</v>
      </c>
      <c r="E268" s="324" t="s">
        <v>630</v>
      </c>
      <c r="F268" s="145"/>
      <c r="G268" s="146">
        <v>1855</v>
      </c>
      <c r="H268" s="147">
        <v>1341</v>
      </c>
      <c r="I268" s="146">
        <v>3215</v>
      </c>
      <c r="J268" s="147">
        <v>2631</v>
      </c>
      <c r="K268" s="148">
        <v>4782</v>
      </c>
      <c r="L268" s="147">
        <v>2258</v>
      </c>
      <c r="M268" s="146">
        <v>3330</v>
      </c>
      <c r="N268" s="147">
        <v>7386</v>
      </c>
      <c r="O268" s="146">
        <v>3066</v>
      </c>
      <c r="P268" s="147">
        <v>3273</v>
      </c>
      <c r="Q268" s="146">
        <v>3616</v>
      </c>
      <c r="R268" s="147">
        <v>1593</v>
      </c>
      <c r="S268" s="147">
        <f t="shared" si="18"/>
        <v>38346</v>
      </c>
      <c r="T268" s="385" t="s">
        <v>47</v>
      </c>
      <c r="U268" s="251">
        <v>1</v>
      </c>
      <c r="V268" s="343"/>
      <c r="W268" s="260"/>
      <c r="X268" s="260"/>
    </row>
    <row r="269" spans="1:24" ht="15" customHeight="1">
      <c r="A269" s="252"/>
      <c r="B269" s="270"/>
      <c r="C269" s="270"/>
      <c r="D269" s="140" t="s">
        <v>325</v>
      </c>
      <c r="E269" s="324" t="s">
        <v>631</v>
      </c>
      <c r="F269" s="145"/>
      <c r="G269" s="146">
        <v>9719</v>
      </c>
      <c r="H269" s="147">
        <v>7105</v>
      </c>
      <c r="I269" s="146">
        <v>14853</v>
      </c>
      <c r="J269" s="147">
        <v>13537</v>
      </c>
      <c r="K269" s="148">
        <v>16159</v>
      </c>
      <c r="L269" s="147">
        <v>11532</v>
      </c>
      <c r="M269" s="146">
        <v>13230</v>
      </c>
      <c r="N269" s="147">
        <v>18280</v>
      </c>
      <c r="O269" s="146">
        <v>12465</v>
      </c>
      <c r="P269" s="147">
        <v>13400</v>
      </c>
      <c r="Q269" s="146">
        <v>14555</v>
      </c>
      <c r="R269" s="147">
        <v>9981</v>
      </c>
      <c r="S269" s="147">
        <f t="shared" si="18"/>
        <v>154816</v>
      </c>
      <c r="T269" s="385" t="s">
        <v>49</v>
      </c>
      <c r="U269" s="251">
        <v>1</v>
      </c>
      <c r="V269" s="343"/>
      <c r="W269" s="260"/>
      <c r="X269" s="260"/>
    </row>
    <row r="270" spans="1:24" ht="15" customHeight="1">
      <c r="A270" s="252"/>
      <c r="B270" s="270"/>
      <c r="C270" s="270"/>
      <c r="D270" s="140" t="s">
        <v>327</v>
      </c>
      <c r="E270" s="324" t="s">
        <v>632</v>
      </c>
      <c r="F270" s="145"/>
      <c r="G270" s="146">
        <v>0</v>
      </c>
      <c r="H270" s="147">
        <v>0</v>
      </c>
      <c r="I270" s="146">
        <v>30000</v>
      </c>
      <c r="J270" s="147">
        <v>0</v>
      </c>
      <c r="K270" s="148">
        <v>0</v>
      </c>
      <c r="L270" s="147">
        <v>0</v>
      </c>
      <c r="M270" s="146">
        <v>0</v>
      </c>
      <c r="N270" s="147">
        <v>0</v>
      </c>
      <c r="O270" s="146">
        <v>25000</v>
      </c>
      <c r="P270" s="147">
        <v>0</v>
      </c>
      <c r="Q270" s="146">
        <v>0</v>
      </c>
      <c r="R270" s="147">
        <v>0</v>
      </c>
      <c r="S270" s="147">
        <f t="shared" si="18"/>
        <v>55000</v>
      </c>
      <c r="T270" s="385" t="s">
        <v>67</v>
      </c>
      <c r="U270" s="251">
        <v>1</v>
      </c>
      <c r="V270" s="343"/>
      <c r="W270" s="260"/>
      <c r="X270" s="260"/>
    </row>
    <row r="271" spans="1:24" ht="15" customHeight="1">
      <c r="A271" s="252"/>
      <c r="B271" s="270"/>
      <c r="C271" s="270"/>
      <c r="D271" s="140" t="s">
        <v>329</v>
      </c>
      <c r="E271" s="324" t="s">
        <v>633</v>
      </c>
      <c r="F271" s="145"/>
      <c r="G271" s="146">
        <v>0</v>
      </c>
      <c r="H271" s="147">
        <v>0</v>
      </c>
      <c r="I271" s="146">
        <v>0</v>
      </c>
      <c r="J271" s="147">
        <v>0</v>
      </c>
      <c r="K271" s="148">
        <v>0</v>
      </c>
      <c r="L271" s="147">
        <v>0</v>
      </c>
      <c r="M271" s="146">
        <v>0</v>
      </c>
      <c r="N271" s="147">
        <v>17700</v>
      </c>
      <c r="O271" s="146">
        <v>0</v>
      </c>
      <c r="P271" s="147">
        <v>0</v>
      </c>
      <c r="Q271" s="146">
        <v>0</v>
      </c>
      <c r="R271" s="147">
        <v>0</v>
      </c>
      <c r="S271" s="147">
        <f t="shared" si="18"/>
        <v>17700</v>
      </c>
      <c r="T271" s="385" t="s">
        <v>67</v>
      </c>
      <c r="U271" s="251">
        <v>1</v>
      </c>
      <c r="V271" s="343"/>
      <c r="W271" s="260"/>
      <c r="X271" s="260"/>
    </row>
    <row r="272" spans="1:24" ht="15" customHeight="1">
      <c r="A272" s="252"/>
      <c r="B272" s="270"/>
      <c r="C272" s="270"/>
      <c r="D272" s="140" t="s">
        <v>331</v>
      </c>
      <c r="E272" s="324" t="s">
        <v>634</v>
      </c>
      <c r="F272" s="145"/>
      <c r="G272" s="146">
        <v>141</v>
      </c>
      <c r="H272" s="147">
        <v>158</v>
      </c>
      <c r="I272" s="146">
        <v>278</v>
      </c>
      <c r="J272" s="147">
        <v>268</v>
      </c>
      <c r="K272" s="148">
        <v>401</v>
      </c>
      <c r="L272" s="147">
        <v>198</v>
      </c>
      <c r="M272" s="146">
        <v>234</v>
      </c>
      <c r="N272" s="147">
        <v>369</v>
      </c>
      <c r="O272" s="146">
        <v>334</v>
      </c>
      <c r="P272" s="147">
        <v>332</v>
      </c>
      <c r="Q272" s="146">
        <v>329</v>
      </c>
      <c r="R272" s="147">
        <v>111</v>
      </c>
      <c r="S272" s="147">
        <f t="shared" si="18"/>
        <v>3153</v>
      </c>
      <c r="T272" s="385" t="s">
        <v>70</v>
      </c>
      <c r="U272" s="251">
        <v>1</v>
      </c>
      <c r="V272" s="343"/>
      <c r="W272" s="260"/>
      <c r="X272" s="260"/>
    </row>
    <row r="273" spans="1:24" ht="15" customHeight="1">
      <c r="A273" s="439"/>
      <c r="B273" s="437"/>
      <c r="C273" s="440"/>
      <c r="D273" s="140" t="s">
        <v>333</v>
      </c>
      <c r="E273" s="324" t="s">
        <v>635</v>
      </c>
      <c r="F273" s="145"/>
      <c r="G273" s="146">
        <v>2640</v>
      </c>
      <c r="H273" s="147">
        <v>2273</v>
      </c>
      <c r="I273" s="146">
        <v>3630</v>
      </c>
      <c r="J273" s="147">
        <v>4325</v>
      </c>
      <c r="K273" s="148">
        <v>3848</v>
      </c>
      <c r="L273" s="147">
        <v>3414</v>
      </c>
      <c r="M273" s="146">
        <v>6674</v>
      </c>
      <c r="N273" s="147">
        <v>6624</v>
      </c>
      <c r="O273" s="146">
        <v>3224</v>
      </c>
      <c r="P273" s="147">
        <v>8881</v>
      </c>
      <c r="Q273" s="146">
        <v>4078</v>
      </c>
      <c r="R273" s="147">
        <v>3312</v>
      </c>
      <c r="S273" s="147">
        <f t="shared" si="18"/>
        <v>52923</v>
      </c>
      <c r="T273" s="385" t="s">
        <v>74</v>
      </c>
      <c r="U273" s="251">
        <v>1</v>
      </c>
      <c r="V273" s="343"/>
      <c r="W273" s="260"/>
      <c r="X273" s="260"/>
    </row>
    <row r="274" spans="1:24" ht="15" customHeight="1">
      <c r="A274" s="272"/>
      <c r="B274" s="273"/>
      <c r="C274" s="273"/>
      <c r="D274" s="383"/>
      <c r="E274" s="326" t="s">
        <v>292</v>
      </c>
      <c r="F274" s="274"/>
      <c r="G274" s="275">
        <f t="shared" ref="G274:S274" si="19">SUMIFS(G245:G273,$U245:$U273,1)</f>
        <v>45166</v>
      </c>
      <c r="H274" s="276">
        <f t="shared" si="19"/>
        <v>28553</v>
      </c>
      <c r="I274" s="276">
        <f t="shared" si="19"/>
        <v>125284</v>
      </c>
      <c r="J274" s="276">
        <f t="shared" si="19"/>
        <v>115752</v>
      </c>
      <c r="K274" s="276">
        <f t="shared" si="19"/>
        <v>161854</v>
      </c>
      <c r="L274" s="276">
        <f t="shared" si="19"/>
        <v>97488</v>
      </c>
      <c r="M274" s="276">
        <f t="shared" si="19"/>
        <v>99910</v>
      </c>
      <c r="N274" s="276">
        <f t="shared" si="19"/>
        <v>186441</v>
      </c>
      <c r="O274" s="276">
        <f t="shared" si="19"/>
        <v>138622</v>
      </c>
      <c r="P274" s="276">
        <f t="shared" si="19"/>
        <v>150748</v>
      </c>
      <c r="Q274" s="276">
        <f t="shared" si="19"/>
        <v>144334</v>
      </c>
      <c r="R274" s="276">
        <f t="shared" si="19"/>
        <v>51938</v>
      </c>
      <c r="S274" s="276">
        <f t="shared" si="19"/>
        <v>1346090</v>
      </c>
      <c r="T274" s="390"/>
      <c r="U274" s="251">
        <v>2</v>
      </c>
      <c r="V274" s="343"/>
      <c r="W274" s="260"/>
      <c r="X274" s="260"/>
    </row>
    <row r="275" spans="1:24" s="260" customFormat="1" ht="15" customHeight="1">
      <c r="A275" s="267"/>
      <c r="B275" s="268" t="s">
        <v>293</v>
      </c>
      <c r="C275" s="269"/>
      <c r="D275" s="140" t="s">
        <v>309</v>
      </c>
      <c r="E275" s="324" t="s">
        <v>636</v>
      </c>
      <c r="F275" s="145"/>
      <c r="G275" s="146">
        <v>53</v>
      </c>
      <c r="H275" s="147">
        <v>36</v>
      </c>
      <c r="I275" s="146">
        <v>307</v>
      </c>
      <c r="J275" s="147">
        <v>88</v>
      </c>
      <c r="K275" s="148">
        <v>667</v>
      </c>
      <c r="L275" s="147">
        <v>157</v>
      </c>
      <c r="M275" s="146">
        <v>51</v>
      </c>
      <c r="N275" s="147">
        <v>93</v>
      </c>
      <c r="O275" s="146">
        <v>36</v>
      </c>
      <c r="P275" s="147">
        <v>274</v>
      </c>
      <c r="Q275" s="146">
        <v>94</v>
      </c>
      <c r="R275" s="147">
        <v>149</v>
      </c>
      <c r="S275" s="147">
        <f>SUM(G275:R275)</f>
        <v>2005</v>
      </c>
      <c r="T275" s="385" t="s">
        <v>59</v>
      </c>
      <c r="U275" s="259">
        <v>1</v>
      </c>
      <c r="V275" s="343"/>
    </row>
    <row r="276" spans="1:24" s="260" customFormat="1" ht="15" customHeight="1">
      <c r="A276" s="267"/>
      <c r="B276" s="270"/>
      <c r="C276" s="270"/>
      <c r="D276" s="140" t="s">
        <v>311</v>
      </c>
      <c r="E276" s="324" t="s">
        <v>637</v>
      </c>
      <c r="F276" s="145"/>
      <c r="G276" s="146">
        <v>2045</v>
      </c>
      <c r="H276" s="147">
        <v>1304</v>
      </c>
      <c r="I276" s="146">
        <v>2065</v>
      </c>
      <c r="J276" s="147">
        <v>1548</v>
      </c>
      <c r="K276" s="148">
        <v>1812</v>
      </c>
      <c r="L276" s="147">
        <v>1406</v>
      </c>
      <c r="M276" s="146">
        <v>1331</v>
      </c>
      <c r="N276" s="147">
        <v>2058</v>
      </c>
      <c r="O276" s="146">
        <v>1434</v>
      </c>
      <c r="P276" s="147">
        <v>1540</v>
      </c>
      <c r="Q276" s="146">
        <v>1724</v>
      </c>
      <c r="R276" s="147">
        <v>1188</v>
      </c>
      <c r="S276" s="147">
        <f t="shared" ref="S276:S278" si="20">SUM(G276:R276)</f>
        <v>19455</v>
      </c>
      <c r="T276" s="385" t="s">
        <v>48</v>
      </c>
      <c r="U276" s="259">
        <v>1</v>
      </c>
      <c r="V276" s="343"/>
    </row>
    <row r="277" spans="1:24" s="260" customFormat="1" ht="15" customHeight="1">
      <c r="A277" s="267"/>
      <c r="B277" s="270"/>
      <c r="C277" s="270"/>
      <c r="D277" s="140" t="s">
        <v>313</v>
      </c>
      <c r="E277" s="324" t="s">
        <v>638</v>
      </c>
      <c r="F277" s="145"/>
      <c r="G277" s="146">
        <v>300</v>
      </c>
      <c r="H277" s="147">
        <v>312</v>
      </c>
      <c r="I277" s="146">
        <v>501</v>
      </c>
      <c r="J277" s="147">
        <v>168</v>
      </c>
      <c r="K277" s="148">
        <v>209</v>
      </c>
      <c r="L277" s="147">
        <v>189</v>
      </c>
      <c r="M277" s="146">
        <v>213</v>
      </c>
      <c r="N277" s="147">
        <v>121</v>
      </c>
      <c r="O277" s="146">
        <v>153</v>
      </c>
      <c r="P277" s="147">
        <v>212</v>
      </c>
      <c r="Q277" s="146">
        <v>197</v>
      </c>
      <c r="R277" s="147">
        <v>110</v>
      </c>
      <c r="S277" s="147">
        <f t="shared" si="20"/>
        <v>2685</v>
      </c>
      <c r="T277" s="385" t="s">
        <v>47</v>
      </c>
      <c r="U277" s="259">
        <v>1</v>
      </c>
      <c r="V277" s="343"/>
    </row>
    <row r="278" spans="1:24" s="260" customFormat="1" ht="15" customHeight="1">
      <c r="A278" s="439"/>
      <c r="B278" s="437"/>
      <c r="C278" s="440"/>
      <c r="D278" s="140" t="s">
        <v>315</v>
      </c>
      <c r="E278" s="324" t="s">
        <v>639</v>
      </c>
      <c r="F278" s="145"/>
      <c r="G278" s="146">
        <v>7206</v>
      </c>
      <c r="H278" s="147">
        <v>6519</v>
      </c>
      <c r="I278" s="146">
        <v>10408</v>
      </c>
      <c r="J278" s="147">
        <v>11244</v>
      </c>
      <c r="K278" s="148">
        <v>11754</v>
      </c>
      <c r="L278" s="147">
        <v>10238</v>
      </c>
      <c r="M278" s="146">
        <v>10715</v>
      </c>
      <c r="N278" s="147">
        <v>15474</v>
      </c>
      <c r="O278" s="146">
        <v>10710</v>
      </c>
      <c r="P278" s="147">
        <v>11020</v>
      </c>
      <c r="Q278" s="146">
        <v>11434</v>
      </c>
      <c r="R278" s="147">
        <v>9087</v>
      </c>
      <c r="S278" s="147">
        <f t="shared" si="20"/>
        <v>125809</v>
      </c>
      <c r="T278" s="385" t="s">
        <v>49</v>
      </c>
      <c r="U278" s="259">
        <v>1</v>
      </c>
      <c r="V278" s="343"/>
    </row>
    <row r="279" spans="1:24" ht="15" customHeight="1">
      <c r="A279" s="272"/>
      <c r="B279" s="273"/>
      <c r="C279" s="273"/>
      <c r="D279" s="383"/>
      <c r="E279" s="326" t="s">
        <v>294</v>
      </c>
      <c r="F279" s="274"/>
      <c r="G279" s="275">
        <f t="shared" ref="G279:S279" si="21">SUMIFS(G275:G278,$U275:$U278,1)</f>
        <v>9604</v>
      </c>
      <c r="H279" s="276">
        <f t="shared" si="21"/>
        <v>8171</v>
      </c>
      <c r="I279" s="276">
        <f t="shared" si="21"/>
        <v>13281</v>
      </c>
      <c r="J279" s="276">
        <f t="shared" si="21"/>
        <v>13048</v>
      </c>
      <c r="K279" s="276">
        <f t="shared" si="21"/>
        <v>14442</v>
      </c>
      <c r="L279" s="276">
        <f t="shared" si="21"/>
        <v>11990</v>
      </c>
      <c r="M279" s="276">
        <f t="shared" si="21"/>
        <v>12310</v>
      </c>
      <c r="N279" s="276">
        <f t="shared" si="21"/>
        <v>17746</v>
      </c>
      <c r="O279" s="276">
        <f t="shared" si="21"/>
        <v>12333</v>
      </c>
      <c r="P279" s="276">
        <f t="shared" si="21"/>
        <v>13046</v>
      </c>
      <c r="Q279" s="276">
        <f t="shared" si="21"/>
        <v>13449</v>
      </c>
      <c r="R279" s="276">
        <f t="shared" si="21"/>
        <v>10534</v>
      </c>
      <c r="S279" s="276">
        <f t="shared" si="21"/>
        <v>149954</v>
      </c>
      <c r="T279" s="390"/>
      <c r="U279" s="251">
        <v>2</v>
      </c>
      <c r="V279" s="343"/>
      <c r="W279" s="260"/>
      <c r="X279" s="260"/>
    </row>
    <row r="280" spans="1:24" s="260" customFormat="1" ht="15" customHeight="1">
      <c r="A280" s="267"/>
      <c r="B280" s="268" t="s">
        <v>15</v>
      </c>
      <c r="C280" s="269"/>
      <c r="D280" s="140" t="s">
        <v>309</v>
      </c>
      <c r="E280" s="324" t="s">
        <v>640</v>
      </c>
      <c r="F280" s="145"/>
      <c r="G280" s="146">
        <v>2259</v>
      </c>
      <c r="H280" s="147">
        <v>2066</v>
      </c>
      <c r="I280" s="146">
        <v>2680</v>
      </c>
      <c r="J280" s="147">
        <v>2662</v>
      </c>
      <c r="K280" s="148">
        <v>3234</v>
      </c>
      <c r="L280" s="147">
        <v>2965</v>
      </c>
      <c r="M280" s="146">
        <v>3843</v>
      </c>
      <c r="N280" s="147">
        <v>5450</v>
      </c>
      <c r="O280" s="146">
        <v>2960</v>
      </c>
      <c r="P280" s="147">
        <v>2926</v>
      </c>
      <c r="Q280" s="146">
        <v>2500</v>
      </c>
      <c r="R280" s="147">
        <v>1902</v>
      </c>
      <c r="S280" s="147">
        <f>SUM(G280:R280)</f>
        <v>35447</v>
      </c>
      <c r="T280" s="385" t="s">
        <v>58</v>
      </c>
      <c r="U280" s="259">
        <v>1</v>
      </c>
      <c r="V280" s="343"/>
    </row>
    <row r="281" spans="1:24" s="260" customFormat="1" ht="15" customHeight="1">
      <c r="A281" s="267"/>
      <c r="B281" s="270"/>
      <c r="C281" s="270"/>
      <c r="D281" s="140" t="s">
        <v>311</v>
      </c>
      <c r="E281" s="324" t="s">
        <v>641</v>
      </c>
      <c r="F281" s="145"/>
      <c r="G281" s="146">
        <v>19</v>
      </c>
      <c r="H281" s="147">
        <v>9</v>
      </c>
      <c r="I281" s="146">
        <v>129</v>
      </c>
      <c r="J281" s="147">
        <v>125</v>
      </c>
      <c r="K281" s="148">
        <v>478</v>
      </c>
      <c r="L281" s="147">
        <v>420</v>
      </c>
      <c r="M281" s="146">
        <v>528</v>
      </c>
      <c r="N281" s="147">
        <v>878</v>
      </c>
      <c r="O281" s="146">
        <v>416</v>
      </c>
      <c r="P281" s="147">
        <v>338</v>
      </c>
      <c r="Q281" s="146">
        <v>128</v>
      </c>
      <c r="R281" s="147">
        <v>26</v>
      </c>
      <c r="S281" s="147">
        <f t="shared" ref="S281:S286" si="22">SUM(G281:R281)</f>
        <v>3494</v>
      </c>
      <c r="T281" s="385" t="s">
        <v>59</v>
      </c>
      <c r="U281" s="259">
        <v>1</v>
      </c>
      <c r="V281" s="343"/>
    </row>
    <row r="282" spans="1:24" s="260" customFormat="1" ht="15" customHeight="1">
      <c r="A282" s="267"/>
      <c r="B282" s="270"/>
      <c r="C282" s="270"/>
      <c r="D282" s="140" t="s">
        <v>313</v>
      </c>
      <c r="E282" s="324" t="s">
        <v>642</v>
      </c>
      <c r="F282" s="145"/>
      <c r="G282" s="146">
        <v>57</v>
      </c>
      <c r="H282" s="147">
        <v>46</v>
      </c>
      <c r="I282" s="146">
        <v>69</v>
      </c>
      <c r="J282" s="147">
        <v>52</v>
      </c>
      <c r="K282" s="148">
        <v>84</v>
      </c>
      <c r="L282" s="147">
        <v>46</v>
      </c>
      <c r="M282" s="146">
        <v>46</v>
      </c>
      <c r="N282" s="147">
        <v>39</v>
      </c>
      <c r="O282" s="146">
        <v>40</v>
      </c>
      <c r="P282" s="147">
        <v>63</v>
      </c>
      <c r="Q282" s="146">
        <v>47</v>
      </c>
      <c r="R282" s="147">
        <v>40</v>
      </c>
      <c r="S282" s="147">
        <f t="shared" si="22"/>
        <v>629</v>
      </c>
      <c r="T282" s="385" t="s">
        <v>48</v>
      </c>
      <c r="U282" s="259">
        <v>1</v>
      </c>
      <c r="V282" s="343"/>
    </row>
    <row r="283" spans="1:24" s="260" customFormat="1" ht="15" customHeight="1">
      <c r="A283" s="267"/>
      <c r="B283" s="270"/>
      <c r="C283" s="270"/>
      <c r="D283" s="140" t="s">
        <v>315</v>
      </c>
      <c r="E283" s="324" t="s">
        <v>643</v>
      </c>
      <c r="F283" s="145"/>
      <c r="G283" s="146">
        <v>836</v>
      </c>
      <c r="H283" s="147">
        <v>600</v>
      </c>
      <c r="I283" s="146">
        <v>958</v>
      </c>
      <c r="J283" s="147">
        <v>844</v>
      </c>
      <c r="K283" s="148">
        <v>950</v>
      </c>
      <c r="L283" s="147">
        <v>638</v>
      </c>
      <c r="M283" s="146">
        <v>729</v>
      </c>
      <c r="N283" s="147">
        <v>1636</v>
      </c>
      <c r="O283" s="146">
        <v>853</v>
      </c>
      <c r="P283" s="147">
        <v>960</v>
      </c>
      <c r="Q283" s="146">
        <v>1220</v>
      </c>
      <c r="R283" s="147">
        <v>862</v>
      </c>
      <c r="S283" s="147">
        <f t="shared" si="22"/>
        <v>11086</v>
      </c>
      <c r="T283" s="385" t="s">
        <v>48</v>
      </c>
      <c r="U283" s="259">
        <v>1</v>
      </c>
      <c r="V283" s="343"/>
    </row>
    <row r="284" spans="1:24" s="260" customFormat="1" ht="15" customHeight="1">
      <c r="A284" s="267"/>
      <c r="B284" s="270"/>
      <c r="C284" s="270"/>
      <c r="D284" s="140" t="s">
        <v>317</v>
      </c>
      <c r="E284" s="324" t="s">
        <v>644</v>
      </c>
      <c r="F284" s="145"/>
      <c r="G284" s="146">
        <v>5</v>
      </c>
      <c r="H284" s="147">
        <v>1</v>
      </c>
      <c r="I284" s="146">
        <v>7</v>
      </c>
      <c r="J284" s="147">
        <v>10</v>
      </c>
      <c r="K284" s="148">
        <v>24</v>
      </c>
      <c r="L284" s="147">
        <v>9</v>
      </c>
      <c r="M284" s="146">
        <v>4</v>
      </c>
      <c r="N284" s="147">
        <v>23</v>
      </c>
      <c r="O284" s="146">
        <v>2</v>
      </c>
      <c r="P284" s="147">
        <v>10</v>
      </c>
      <c r="Q284" s="146">
        <v>13</v>
      </c>
      <c r="R284" s="147">
        <v>2</v>
      </c>
      <c r="S284" s="147">
        <f t="shared" si="22"/>
        <v>110</v>
      </c>
      <c r="T284" s="385" t="s">
        <v>47</v>
      </c>
      <c r="U284" s="259">
        <v>1</v>
      </c>
      <c r="V284" s="343"/>
    </row>
    <row r="285" spans="1:24" s="260" customFormat="1" ht="15" customHeight="1">
      <c r="A285" s="267"/>
      <c r="B285" s="270"/>
      <c r="C285" s="270"/>
      <c r="D285" s="140" t="s">
        <v>319</v>
      </c>
      <c r="E285" s="324" t="s">
        <v>645</v>
      </c>
      <c r="F285" s="145"/>
      <c r="G285" s="146">
        <v>1436</v>
      </c>
      <c r="H285" s="147">
        <v>1513</v>
      </c>
      <c r="I285" s="146">
        <v>2317</v>
      </c>
      <c r="J285" s="147">
        <v>2770</v>
      </c>
      <c r="K285" s="148">
        <v>2705</v>
      </c>
      <c r="L285" s="147">
        <v>2460</v>
      </c>
      <c r="M285" s="146">
        <v>2385</v>
      </c>
      <c r="N285" s="147">
        <v>2622</v>
      </c>
      <c r="O285" s="146">
        <v>2022</v>
      </c>
      <c r="P285" s="147">
        <v>2173</v>
      </c>
      <c r="Q285" s="146">
        <v>2203</v>
      </c>
      <c r="R285" s="147">
        <v>1693</v>
      </c>
      <c r="S285" s="147">
        <f t="shared" si="22"/>
        <v>26299</v>
      </c>
      <c r="T285" s="385" t="s">
        <v>49</v>
      </c>
      <c r="U285" s="259">
        <v>1</v>
      </c>
      <c r="V285" s="343"/>
    </row>
    <row r="286" spans="1:24" s="260" customFormat="1" ht="15" customHeight="1">
      <c r="A286" s="439"/>
      <c r="B286" s="437"/>
      <c r="C286" s="440"/>
      <c r="D286" s="140" t="s">
        <v>321</v>
      </c>
      <c r="E286" s="324" t="s">
        <v>646</v>
      </c>
      <c r="F286" s="145"/>
      <c r="G286" s="146">
        <v>168</v>
      </c>
      <c r="H286" s="147">
        <v>122</v>
      </c>
      <c r="I286" s="146">
        <v>400</v>
      </c>
      <c r="J286" s="147">
        <v>664</v>
      </c>
      <c r="K286" s="148">
        <v>871</v>
      </c>
      <c r="L286" s="147">
        <v>705</v>
      </c>
      <c r="M286" s="146">
        <v>974</v>
      </c>
      <c r="N286" s="147">
        <v>1127</v>
      </c>
      <c r="O286" s="146">
        <v>908</v>
      </c>
      <c r="P286" s="147">
        <v>746</v>
      </c>
      <c r="Q286" s="146">
        <v>644</v>
      </c>
      <c r="R286" s="147">
        <v>269</v>
      </c>
      <c r="S286" s="147">
        <f t="shared" si="22"/>
        <v>7598</v>
      </c>
      <c r="T286" s="385" t="s">
        <v>48</v>
      </c>
      <c r="U286" s="259">
        <v>1</v>
      </c>
      <c r="V286" s="343"/>
    </row>
    <row r="287" spans="1:24" ht="15" customHeight="1">
      <c r="A287" s="272"/>
      <c r="B287" s="273"/>
      <c r="C287" s="273"/>
      <c r="D287" s="383"/>
      <c r="E287" s="326" t="s">
        <v>295</v>
      </c>
      <c r="F287" s="274"/>
      <c r="G287" s="275">
        <f t="shared" ref="G287:S287" si="23">SUMIFS(G280:G286,$U280:$U286,1)</f>
        <v>4780</v>
      </c>
      <c r="H287" s="276">
        <f t="shared" si="23"/>
        <v>4357</v>
      </c>
      <c r="I287" s="276">
        <f t="shared" si="23"/>
        <v>6560</v>
      </c>
      <c r="J287" s="276">
        <f t="shared" si="23"/>
        <v>7127</v>
      </c>
      <c r="K287" s="276">
        <f t="shared" si="23"/>
        <v>8346</v>
      </c>
      <c r="L287" s="276">
        <f t="shared" si="23"/>
        <v>7243</v>
      </c>
      <c r="M287" s="276">
        <f t="shared" si="23"/>
        <v>8509</v>
      </c>
      <c r="N287" s="276">
        <f t="shared" si="23"/>
        <v>11775</v>
      </c>
      <c r="O287" s="276">
        <f t="shared" si="23"/>
        <v>7201</v>
      </c>
      <c r="P287" s="276">
        <f t="shared" si="23"/>
        <v>7216</v>
      </c>
      <c r="Q287" s="276">
        <f t="shared" si="23"/>
        <v>6755</v>
      </c>
      <c r="R287" s="276">
        <f t="shared" si="23"/>
        <v>4794</v>
      </c>
      <c r="S287" s="276">
        <f t="shared" si="23"/>
        <v>84663</v>
      </c>
      <c r="T287" s="390"/>
      <c r="U287" s="251">
        <v>2</v>
      </c>
      <c r="V287" s="343"/>
      <c r="W287" s="260"/>
      <c r="X287" s="260"/>
    </row>
    <row r="288" spans="1:24" s="260" customFormat="1" ht="15" customHeight="1">
      <c r="A288" s="267"/>
      <c r="B288" s="268" t="s">
        <v>16</v>
      </c>
      <c r="C288" s="269"/>
      <c r="D288" s="140" t="s">
        <v>309</v>
      </c>
      <c r="E288" s="324" t="s">
        <v>647</v>
      </c>
      <c r="F288" s="145"/>
      <c r="G288" s="146">
        <v>20</v>
      </c>
      <c r="H288" s="147">
        <v>21</v>
      </c>
      <c r="I288" s="146">
        <v>23</v>
      </c>
      <c r="J288" s="147">
        <v>43</v>
      </c>
      <c r="K288" s="148">
        <v>42</v>
      </c>
      <c r="L288" s="147">
        <v>90</v>
      </c>
      <c r="M288" s="146">
        <v>45</v>
      </c>
      <c r="N288" s="147">
        <v>38</v>
      </c>
      <c r="O288" s="146">
        <v>29</v>
      </c>
      <c r="P288" s="147">
        <v>18</v>
      </c>
      <c r="Q288" s="146">
        <v>19</v>
      </c>
      <c r="R288" s="147">
        <v>20</v>
      </c>
      <c r="S288" s="147">
        <f>SUM(G288:R288)</f>
        <v>408</v>
      </c>
      <c r="T288" s="385" t="s">
        <v>47</v>
      </c>
      <c r="U288" s="259">
        <v>1</v>
      </c>
      <c r="V288" s="343"/>
    </row>
    <row r="289" spans="1:24" s="260" customFormat="1" ht="15" customHeight="1">
      <c r="A289" s="267"/>
      <c r="B289" s="270"/>
      <c r="C289" s="270"/>
      <c r="D289" s="140" t="s">
        <v>311</v>
      </c>
      <c r="E289" s="324" t="s">
        <v>648</v>
      </c>
      <c r="F289" s="145"/>
      <c r="G289" s="146">
        <v>20</v>
      </c>
      <c r="H289" s="147">
        <v>17</v>
      </c>
      <c r="I289" s="146">
        <v>21</v>
      </c>
      <c r="J289" s="147">
        <v>22</v>
      </c>
      <c r="K289" s="148">
        <v>17</v>
      </c>
      <c r="L289" s="147">
        <v>5</v>
      </c>
      <c r="M289" s="146">
        <v>10</v>
      </c>
      <c r="N289" s="147">
        <v>8</v>
      </c>
      <c r="O289" s="146">
        <v>5</v>
      </c>
      <c r="P289" s="147">
        <v>8</v>
      </c>
      <c r="Q289" s="146">
        <v>13</v>
      </c>
      <c r="R289" s="147">
        <v>12</v>
      </c>
      <c r="S289" s="147">
        <f t="shared" ref="S289:S300" si="24">SUM(G289:R289)</f>
        <v>158</v>
      </c>
      <c r="T289" s="385" t="s">
        <v>86</v>
      </c>
      <c r="U289" s="259">
        <v>1</v>
      </c>
      <c r="V289" s="343"/>
    </row>
    <row r="290" spans="1:24" s="260" customFormat="1" ht="15" customHeight="1">
      <c r="A290" s="267"/>
      <c r="B290" s="270"/>
      <c r="C290" s="270"/>
      <c r="D290" s="140" t="s">
        <v>313</v>
      </c>
      <c r="E290" s="324" t="s">
        <v>649</v>
      </c>
      <c r="F290" s="145"/>
      <c r="G290" s="146">
        <v>0</v>
      </c>
      <c r="H290" s="147">
        <v>0</v>
      </c>
      <c r="I290" s="146">
        <v>0</v>
      </c>
      <c r="J290" s="147">
        <v>178</v>
      </c>
      <c r="K290" s="148">
        <v>723</v>
      </c>
      <c r="L290" s="147">
        <v>482</v>
      </c>
      <c r="M290" s="146">
        <v>4883</v>
      </c>
      <c r="N290" s="147">
        <v>12257</v>
      </c>
      <c r="O290" s="146">
        <v>379</v>
      </c>
      <c r="P290" s="147">
        <v>714</v>
      </c>
      <c r="Q290" s="146">
        <v>245</v>
      </c>
      <c r="R290" s="147">
        <v>0</v>
      </c>
      <c r="S290" s="147">
        <f t="shared" si="24"/>
        <v>19861</v>
      </c>
      <c r="T290" s="385" t="s">
        <v>59</v>
      </c>
      <c r="U290" s="259">
        <v>1</v>
      </c>
      <c r="V290" s="343"/>
    </row>
    <row r="291" spans="1:24" s="260" customFormat="1" ht="15" customHeight="1">
      <c r="A291" s="267"/>
      <c r="B291" s="270"/>
      <c r="C291" s="270"/>
      <c r="D291" s="140" t="s">
        <v>315</v>
      </c>
      <c r="E291" s="324" t="s">
        <v>650</v>
      </c>
      <c r="F291" s="145"/>
      <c r="G291" s="146">
        <v>15106</v>
      </c>
      <c r="H291" s="147">
        <v>16421</v>
      </c>
      <c r="I291" s="146">
        <v>6292</v>
      </c>
      <c r="J291" s="147">
        <v>12</v>
      </c>
      <c r="K291" s="148">
        <v>115</v>
      </c>
      <c r="L291" s="147">
        <v>23</v>
      </c>
      <c r="M291" s="146">
        <v>66</v>
      </c>
      <c r="N291" s="147">
        <v>291</v>
      </c>
      <c r="O291" s="146">
        <v>174</v>
      </c>
      <c r="P291" s="147">
        <v>100</v>
      </c>
      <c r="Q291" s="146">
        <v>82</v>
      </c>
      <c r="R291" s="147">
        <v>795</v>
      </c>
      <c r="S291" s="147">
        <f t="shared" si="24"/>
        <v>39477</v>
      </c>
      <c r="T291" s="385" t="s">
        <v>78</v>
      </c>
      <c r="U291" s="259">
        <v>1</v>
      </c>
      <c r="V291" s="343"/>
    </row>
    <row r="292" spans="1:24" s="260" customFormat="1" ht="15" customHeight="1">
      <c r="A292" s="267"/>
      <c r="B292" s="270"/>
      <c r="C292" s="270"/>
      <c r="D292" s="140" t="s">
        <v>317</v>
      </c>
      <c r="E292" s="324" t="s">
        <v>651</v>
      </c>
      <c r="F292" s="145"/>
      <c r="G292" s="146">
        <v>170</v>
      </c>
      <c r="H292" s="147">
        <v>163</v>
      </c>
      <c r="I292" s="146">
        <v>354</v>
      </c>
      <c r="J292" s="147">
        <v>397</v>
      </c>
      <c r="K292" s="148">
        <v>713</v>
      </c>
      <c r="L292" s="147">
        <v>732</v>
      </c>
      <c r="M292" s="146">
        <v>614</v>
      </c>
      <c r="N292" s="147">
        <v>1493</v>
      </c>
      <c r="O292" s="146">
        <v>1033</v>
      </c>
      <c r="P292" s="147">
        <v>786</v>
      </c>
      <c r="Q292" s="146">
        <v>698</v>
      </c>
      <c r="R292" s="147">
        <v>266</v>
      </c>
      <c r="S292" s="147">
        <f t="shared" si="24"/>
        <v>7419</v>
      </c>
      <c r="T292" s="385" t="s">
        <v>47</v>
      </c>
      <c r="U292" s="259">
        <v>1</v>
      </c>
      <c r="V292" s="343"/>
    </row>
    <row r="293" spans="1:24" s="260" customFormat="1" ht="15" customHeight="1">
      <c r="A293" s="267"/>
      <c r="B293" s="270"/>
      <c r="C293" s="270"/>
      <c r="D293" s="140" t="s">
        <v>319</v>
      </c>
      <c r="E293" s="324" t="s">
        <v>652</v>
      </c>
      <c r="F293" s="145"/>
      <c r="G293" s="146">
        <v>174</v>
      </c>
      <c r="H293" s="147">
        <v>75</v>
      </c>
      <c r="I293" s="146">
        <v>861</v>
      </c>
      <c r="J293" s="147">
        <v>1745</v>
      </c>
      <c r="K293" s="148">
        <v>2384</v>
      </c>
      <c r="L293" s="147">
        <v>1867</v>
      </c>
      <c r="M293" s="146">
        <v>2058</v>
      </c>
      <c r="N293" s="147">
        <v>2849</v>
      </c>
      <c r="O293" s="146">
        <v>1730</v>
      </c>
      <c r="P293" s="147">
        <v>2005</v>
      </c>
      <c r="Q293" s="146">
        <v>2118</v>
      </c>
      <c r="R293" s="147">
        <v>210</v>
      </c>
      <c r="S293" s="147">
        <f t="shared" si="24"/>
        <v>18076</v>
      </c>
      <c r="T293" s="385"/>
      <c r="U293" s="259"/>
      <c r="V293" s="343"/>
    </row>
    <row r="294" spans="1:24" s="260" customFormat="1" ht="15" customHeight="1">
      <c r="A294" s="267"/>
      <c r="B294" s="270"/>
      <c r="C294" s="270"/>
      <c r="D294" s="140" t="s">
        <v>399</v>
      </c>
      <c r="E294" s="324" t="s">
        <v>653</v>
      </c>
      <c r="F294" s="145"/>
      <c r="G294" s="146">
        <v>28</v>
      </c>
      <c r="H294" s="147">
        <v>13</v>
      </c>
      <c r="I294" s="146">
        <v>50</v>
      </c>
      <c r="J294" s="147">
        <v>85</v>
      </c>
      <c r="K294" s="148">
        <v>319</v>
      </c>
      <c r="L294" s="147">
        <v>192</v>
      </c>
      <c r="M294" s="146">
        <v>44</v>
      </c>
      <c r="N294" s="147">
        <v>87</v>
      </c>
      <c r="O294" s="146">
        <v>15</v>
      </c>
      <c r="P294" s="147">
        <v>13</v>
      </c>
      <c r="Q294" s="146">
        <v>6</v>
      </c>
      <c r="R294" s="147">
        <v>0</v>
      </c>
      <c r="S294" s="147">
        <f t="shared" si="24"/>
        <v>852</v>
      </c>
      <c r="T294" s="385" t="s">
        <v>59</v>
      </c>
      <c r="U294" s="259">
        <v>1</v>
      </c>
      <c r="V294" s="343"/>
    </row>
    <row r="295" spans="1:24" s="260" customFormat="1" ht="15" customHeight="1">
      <c r="A295" s="267"/>
      <c r="B295" s="270"/>
      <c r="C295" s="270"/>
      <c r="D295" s="140" t="s">
        <v>399</v>
      </c>
      <c r="E295" s="324" t="s">
        <v>400</v>
      </c>
      <c r="F295" s="145"/>
      <c r="G295" s="146">
        <v>146</v>
      </c>
      <c r="H295" s="147">
        <v>62</v>
      </c>
      <c r="I295" s="146">
        <v>811</v>
      </c>
      <c r="J295" s="147">
        <v>1660</v>
      </c>
      <c r="K295" s="148">
        <v>2065</v>
      </c>
      <c r="L295" s="147">
        <v>1675</v>
      </c>
      <c r="M295" s="146">
        <v>2014</v>
      </c>
      <c r="N295" s="147">
        <v>2762</v>
      </c>
      <c r="O295" s="146">
        <v>1715</v>
      </c>
      <c r="P295" s="147">
        <v>1992</v>
      </c>
      <c r="Q295" s="146">
        <v>2112</v>
      </c>
      <c r="R295" s="147">
        <v>210</v>
      </c>
      <c r="S295" s="147">
        <f t="shared" si="24"/>
        <v>17224</v>
      </c>
      <c r="T295" s="385" t="s">
        <v>50</v>
      </c>
      <c r="U295" s="259">
        <v>1</v>
      </c>
      <c r="V295" s="343"/>
    </row>
    <row r="296" spans="1:24" s="260" customFormat="1" ht="15" customHeight="1">
      <c r="A296" s="267"/>
      <c r="B296" s="270"/>
      <c r="C296" s="270"/>
      <c r="D296" s="140" t="s">
        <v>321</v>
      </c>
      <c r="E296" s="324" t="s">
        <v>654</v>
      </c>
      <c r="F296" s="145"/>
      <c r="G296" s="146">
        <v>1608</v>
      </c>
      <c r="H296" s="147">
        <v>1247</v>
      </c>
      <c r="I296" s="146">
        <v>1344</v>
      </c>
      <c r="J296" s="147">
        <v>1076</v>
      </c>
      <c r="K296" s="148">
        <v>1424</v>
      </c>
      <c r="L296" s="147">
        <v>1166</v>
      </c>
      <c r="M296" s="146">
        <v>1427</v>
      </c>
      <c r="N296" s="147">
        <v>1832</v>
      </c>
      <c r="O296" s="146">
        <v>829</v>
      </c>
      <c r="P296" s="147">
        <v>2099</v>
      </c>
      <c r="Q296" s="146">
        <v>1894</v>
      </c>
      <c r="R296" s="147">
        <v>1714</v>
      </c>
      <c r="S296" s="147">
        <f t="shared" si="24"/>
        <v>17660</v>
      </c>
      <c r="T296" s="385" t="s">
        <v>58</v>
      </c>
      <c r="U296" s="259">
        <v>1</v>
      </c>
      <c r="V296" s="343"/>
    </row>
    <row r="297" spans="1:24" s="260" customFormat="1" ht="15" customHeight="1">
      <c r="A297" s="267"/>
      <c r="B297" s="270"/>
      <c r="C297" s="270"/>
      <c r="D297" s="140" t="s">
        <v>323</v>
      </c>
      <c r="E297" s="324" t="s">
        <v>655</v>
      </c>
      <c r="F297" s="145"/>
      <c r="G297" s="146">
        <v>774</v>
      </c>
      <c r="H297" s="147">
        <v>554</v>
      </c>
      <c r="I297" s="146">
        <v>878</v>
      </c>
      <c r="J297" s="147">
        <v>2112</v>
      </c>
      <c r="K297" s="148">
        <v>6349</v>
      </c>
      <c r="L297" s="147">
        <v>3219</v>
      </c>
      <c r="M297" s="146">
        <v>1982</v>
      </c>
      <c r="N297" s="147">
        <v>2941</v>
      </c>
      <c r="O297" s="146">
        <v>2644</v>
      </c>
      <c r="P297" s="147">
        <v>2901</v>
      </c>
      <c r="Q297" s="146">
        <v>3005</v>
      </c>
      <c r="R297" s="147">
        <v>1102</v>
      </c>
      <c r="S297" s="147">
        <f t="shared" si="24"/>
        <v>28461</v>
      </c>
      <c r="T297" s="385" t="s">
        <v>56</v>
      </c>
      <c r="U297" s="259">
        <v>1</v>
      </c>
      <c r="V297" s="343"/>
    </row>
    <row r="298" spans="1:24" s="260" customFormat="1" ht="15" customHeight="1">
      <c r="A298" s="267"/>
      <c r="B298" s="270"/>
      <c r="C298" s="270"/>
      <c r="D298" s="140" t="s">
        <v>325</v>
      </c>
      <c r="E298" s="324" t="s">
        <v>656</v>
      </c>
      <c r="F298" s="145"/>
      <c r="G298" s="146">
        <v>0</v>
      </c>
      <c r="H298" s="147">
        <v>0</v>
      </c>
      <c r="I298" s="146">
        <v>0</v>
      </c>
      <c r="J298" s="147">
        <v>1228</v>
      </c>
      <c r="K298" s="148">
        <v>5683</v>
      </c>
      <c r="L298" s="147">
        <v>2275</v>
      </c>
      <c r="M298" s="146">
        <v>1026</v>
      </c>
      <c r="N298" s="147">
        <v>5714</v>
      </c>
      <c r="O298" s="146">
        <v>3520</v>
      </c>
      <c r="P298" s="147">
        <v>3599</v>
      </c>
      <c r="Q298" s="146">
        <v>3812</v>
      </c>
      <c r="R298" s="147">
        <v>2362</v>
      </c>
      <c r="S298" s="147">
        <f t="shared" si="24"/>
        <v>29219</v>
      </c>
      <c r="T298" s="385" t="s">
        <v>48</v>
      </c>
      <c r="U298" s="259">
        <v>1</v>
      </c>
      <c r="V298" s="343"/>
    </row>
    <row r="299" spans="1:24" s="260" customFormat="1" ht="15" customHeight="1">
      <c r="A299" s="267"/>
      <c r="B299" s="270"/>
      <c r="C299" s="270"/>
      <c r="D299" s="140" t="s">
        <v>327</v>
      </c>
      <c r="E299" s="324" t="s">
        <v>657</v>
      </c>
      <c r="F299" s="145"/>
      <c r="G299" s="146">
        <v>0</v>
      </c>
      <c r="H299" s="147">
        <v>0</v>
      </c>
      <c r="I299" s="146">
        <v>0</v>
      </c>
      <c r="J299" s="147">
        <v>0</v>
      </c>
      <c r="K299" s="148">
        <v>7</v>
      </c>
      <c r="L299" s="147">
        <v>8</v>
      </c>
      <c r="M299" s="146">
        <v>32</v>
      </c>
      <c r="N299" s="147">
        <v>19</v>
      </c>
      <c r="O299" s="146">
        <v>28</v>
      </c>
      <c r="P299" s="147">
        <v>0</v>
      </c>
      <c r="Q299" s="146">
        <v>0</v>
      </c>
      <c r="R299" s="147">
        <v>0</v>
      </c>
      <c r="S299" s="147">
        <f t="shared" si="24"/>
        <v>94</v>
      </c>
      <c r="T299" s="385" t="s">
        <v>59</v>
      </c>
      <c r="U299" s="259">
        <v>1</v>
      </c>
      <c r="V299" s="343"/>
    </row>
    <row r="300" spans="1:24" s="260" customFormat="1" ht="15" customHeight="1">
      <c r="A300" s="439"/>
      <c r="B300" s="437"/>
      <c r="C300" s="440"/>
      <c r="D300" s="140" t="s">
        <v>329</v>
      </c>
      <c r="E300" s="324" t="s">
        <v>658</v>
      </c>
      <c r="F300" s="145" t="s">
        <v>454</v>
      </c>
      <c r="G300" s="146">
        <v>11425</v>
      </c>
      <c r="H300" s="147">
        <v>9429</v>
      </c>
      <c r="I300" s="146">
        <v>16212</v>
      </c>
      <c r="J300" s="147">
        <v>18810</v>
      </c>
      <c r="K300" s="148">
        <v>20797</v>
      </c>
      <c r="L300" s="147">
        <v>16027</v>
      </c>
      <c r="M300" s="146">
        <v>14758</v>
      </c>
      <c r="N300" s="147">
        <v>35395</v>
      </c>
      <c r="O300" s="146">
        <v>28760</v>
      </c>
      <c r="P300" s="147">
        <v>25809</v>
      </c>
      <c r="Q300" s="146">
        <v>26100</v>
      </c>
      <c r="R300" s="147">
        <v>19273</v>
      </c>
      <c r="S300" s="147">
        <f t="shared" si="24"/>
        <v>242795</v>
      </c>
      <c r="T300" s="385" t="s">
        <v>49</v>
      </c>
      <c r="U300" s="259">
        <v>1</v>
      </c>
      <c r="V300" s="343"/>
    </row>
    <row r="301" spans="1:24" ht="15" customHeight="1">
      <c r="A301" s="272"/>
      <c r="B301" s="273"/>
      <c r="C301" s="273"/>
      <c r="D301" s="383"/>
      <c r="E301" s="326" t="s">
        <v>296</v>
      </c>
      <c r="F301" s="274"/>
      <c r="G301" s="275">
        <f t="shared" ref="G301:S301" si="25">SUMIFS(G288:G300,$U288:$U300,1)</f>
        <v>29297</v>
      </c>
      <c r="H301" s="276">
        <f t="shared" si="25"/>
        <v>27927</v>
      </c>
      <c r="I301" s="276">
        <f t="shared" si="25"/>
        <v>25985</v>
      </c>
      <c r="J301" s="276">
        <f t="shared" si="25"/>
        <v>25623</v>
      </c>
      <c r="K301" s="276">
        <f t="shared" si="25"/>
        <v>38254</v>
      </c>
      <c r="L301" s="276">
        <f t="shared" si="25"/>
        <v>25894</v>
      </c>
      <c r="M301" s="276">
        <f t="shared" si="25"/>
        <v>26901</v>
      </c>
      <c r="N301" s="276">
        <f t="shared" si="25"/>
        <v>62837</v>
      </c>
      <c r="O301" s="276">
        <f t="shared" si="25"/>
        <v>39131</v>
      </c>
      <c r="P301" s="276">
        <f t="shared" si="25"/>
        <v>38039</v>
      </c>
      <c r="Q301" s="276">
        <f t="shared" si="25"/>
        <v>37986</v>
      </c>
      <c r="R301" s="276">
        <f t="shared" si="25"/>
        <v>25754</v>
      </c>
      <c r="S301" s="276">
        <f t="shared" si="25"/>
        <v>403628</v>
      </c>
      <c r="T301" s="390"/>
      <c r="U301" s="251">
        <v>2</v>
      </c>
      <c r="V301" s="343"/>
      <c r="W301" s="260"/>
      <c r="X301" s="260"/>
    </row>
    <row r="302" spans="1:24" s="260" customFormat="1" ht="15" customHeight="1">
      <c r="A302" s="267"/>
      <c r="B302" s="268" t="s">
        <v>17</v>
      </c>
      <c r="C302" s="269"/>
      <c r="D302" s="140" t="s">
        <v>309</v>
      </c>
      <c r="E302" s="324" t="s">
        <v>659</v>
      </c>
      <c r="F302" s="145"/>
      <c r="G302" s="146">
        <v>21610</v>
      </c>
      <c r="H302" s="147">
        <v>15930</v>
      </c>
      <c r="I302" s="146">
        <v>38400</v>
      </c>
      <c r="J302" s="147">
        <v>47140</v>
      </c>
      <c r="K302" s="148">
        <v>65750</v>
      </c>
      <c r="L302" s="147">
        <v>36420</v>
      </c>
      <c r="M302" s="146">
        <v>59340</v>
      </c>
      <c r="N302" s="147">
        <v>106590</v>
      </c>
      <c r="O302" s="146">
        <v>49130</v>
      </c>
      <c r="P302" s="147">
        <v>42710</v>
      </c>
      <c r="Q302" s="146">
        <v>38780</v>
      </c>
      <c r="R302" s="147">
        <v>22900</v>
      </c>
      <c r="S302" s="147">
        <f>SUM(G302:R302)</f>
        <v>544700</v>
      </c>
      <c r="T302" s="385"/>
      <c r="U302" s="259"/>
      <c r="V302" s="343"/>
    </row>
    <row r="303" spans="1:24" s="260" customFormat="1" ht="15" customHeight="1">
      <c r="A303" s="267"/>
      <c r="B303" s="270"/>
      <c r="C303" s="270"/>
      <c r="D303" s="140" t="s">
        <v>399</v>
      </c>
      <c r="E303" s="324" t="s">
        <v>660</v>
      </c>
      <c r="F303" s="145"/>
      <c r="G303" s="146">
        <v>15581</v>
      </c>
      <c r="H303" s="147">
        <v>10572</v>
      </c>
      <c r="I303" s="146">
        <v>27488</v>
      </c>
      <c r="J303" s="147">
        <v>30534</v>
      </c>
      <c r="K303" s="148">
        <v>49521</v>
      </c>
      <c r="L303" s="147">
        <v>23451</v>
      </c>
      <c r="M303" s="146">
        <v>38904</v>
      </c>
      <c r="N303" s="147">
        <v>80886</v>
      </c>
      <c r="O303" s="146">
        <v>35187</v>
      </c>
      <c r="P303" s="147">
        <v>25873</v>
      </c>
      <c r="Q303" s="146">
        <v>24857</v>
      </c>
      <c r="R303" s="147">
        <v>16470</v>
      </c>
      <c r="S303" s="147">
        <f t="shared" ref="S303:S338" si="26">SUM(G303:R303)</f>
        <v>379324</v>
      </c>
      <c r="T303" s="385" t="s">
        <v>87</v>
      </c>
      <c r="U303" s="259">
        <v>1</v>
      </c>
      <c r="V303" s="343"/>
    </row>
    <row r="304" spans="1:24" s="260" customFormat="1" ht="15" customHeight="1">
      <c r="A304" s="267"/>
      <c r="B304" s="270"/>
      <c r="C304" s="270"/>
      <c r="D304" s="140" t="s">
        <v>399</v>
      </c>
      <c r="E304" s="324" t="s">
        <v>661</v>
      </c>
      <c r="F304" s="145"/>
      <c r="G304" s="146">
        <v>0</v>
      </c>
      <c r="H304" s="147">
        <v>0</v>
      </c>
      <c r="I304" s="146">
        <v>0</v>
      </c>
      <c r="J304" s="147">
        <v>0</v>
      </c>
      <c r="K304" s="148">
        <v>0</v>
      </c>
      <c r="L304" s="147">
        <v>0</v>
      </c>
      <c r="M304" s="146">
        <v>16179</v>
      </c>
      <c r="N304" s="147">
        <v>18609</v>
      </c>
      <c r="O304" s="146">
        <v>0</v>
      </c>
      <c r="P304" s="147">
        <v>0</v>
      </c>
      <c r="Q304" s="146">
        <v>0</v>
      </c>
      <c r="R304" s="147">
        <v>0</v>
      </c>
      <c r="S304" s="147">
        <f t="shared" si="26"/>
        <v>34788</v>
      </c>
      <c r="T304" s="385" t="s">
        <v>62</v>
      </c>
      <c r="U304" s="259">
        <v>1</v>
      </c>
      <c r="V304" s="343"/>
    </row>
    <row r="305" spans="1:22" s="260" customFormat="1" ht="15" customHeight="1">
      <c r="A305" s="267"/>
      <c r="B305" s="270"/>
      <c r="C305" s="270"/>
      <c r="D305" s="140" t="s">
        <v>399</v>
      </c>
      <c r="E305" s="324" t="s">
        <v>662</v>
      </c>
      <c r="F305" s="145"/>
      <c r="G305" s="146">
        <v>47</v>
      </c>
      <c r="H305" s="147">
        <v>33</v>
      </c>
      <c r="I305" s="146">
        <v>329</v>
      </c>
      <c r="J305" s="147">
        <v>1004</v>
      </c>
      <c r="K305" s="148">
        <v>2155</v>
      </c>
      <c r="L305" s="147">
        <v>682</v>
      </c>
      <c r="M305" s="146">
        <v>2661</v>
      </c>
      <c r="N305" s="147">
        <v>4501</v>
      </c>
      <c r="O305" s="146">
        <v>933</v>
      </c>
      <c r="P305" s="147">
        <v>1128</v>
      </c>
      <c r="Q305" s="146">
        <v>786</v>
      </c>
      <c r="R305" s="147">
        <v>69</v>
      </c>
      <c r="S305" s="147">
        <f t="shared" si="26"/>
        <v>14328</v>
      </c>
      <c r="T305" s="385" t="s">
        <v>59</v>
      </c>
      <c r="U305" s="259">
        <v>1</v>
      </c>
      <c r="V305" s="343"/>
    </row>
    <row r="306" spans="1:22" s="260" customFormat="1" ht="15" customHeight="1">
      <c r="A306" s="267"/>
      <c r="B306" s="270"/>
      <c r="C306" s="270"/>
      <c r="D306" s="140" t="s">
        <v>399</v>
      </c>
      <c r="E306" s="324" t="s">
        <v>432</v>
      </c>
      <c r="F306" s="145"/>
      <c r="G306" s="146">
        <v>5982</v>
      </c>
      <c r="H306" s="147">
        <v>5325</v>
      </c>
      <c r="I306" s="146">
        <v>10583</v>
      </c>
      <c r="J306" s="147">
        <v>15602</v>
      </c>
      <c r="K306" s="148">
        <v>14074</v>
      </c>
      <c r="L306" s="147">
        <v>12287</v>
      </c>
      <c r="M306" s="146">
        <v>1596</v>
      </c>
      <c r="N306" s="147">
        <v>2594</v>
      </c>
      <c r="O306" s="146">
        <v>13010</v>
      </c>
      <c r="P306" s="147">
        <v>15709</v>
      </c>
      <c r="Q306" s="146">
        <v>13137</v>
      </c>
      <c r="R306" s="147">
        <v>6361</v>
      </c>
      <c r="S306" s="147">
        <f t="shared" si="26"/>
        <v>116260</v>
      </c>
      <c r="T306" s="385" t="s">
        <v>52</v>
      </c>
      <c r="U306" s="259">
        <v>1</v>
      </c>
      <c r="V306" s="343"/>
    </row>
    <row r="307" spans="1:22" s="260" customFormat="1" ht="15" customHeight="1">
      <c r="A307" s="434"/>
      <c r="B307" s="416"/>
      <c r="C307" s="416"/>
      <c r="D307" s="418" t="s">
        <v>311</v>
      </c>
      <c r="E307" s="428" t="s">
        <v>663</v>
      </c>
      <c r="F307" s="429"/>
      <c r="G307" s="430">
        <v>1050</v>
      </c>
      <c r="H307" s="431">
        <v>700</v>
      </c>
      <c r="I307" s="430">
        <v>1780</v>
      </c>
      <c r="J307" s="431">
        <v>15990</v>
      </c>
      <c r="K307" s="432">
        <v>21420</v>
      </c>
      <c r="L307" s="431">
        <v>1810</v>
      </c>
      <c r="M307" s="430">
        <v>4610</v>
      </c>
      <c r="N307" s="431">
        <v>13740</v>
      </c>
      <c r="O307" s="430">
        <v>1590</v>
      </c>
      <c r="P307" s="431">
        <v>6060</v>
      </c>
      <c r="Q307" s="430">
        <v>4930</v>
      </c>
      <c r="R307" s="431">
        <v>490</v>
      </c>
      <c r="S307" s="431">
        <f t="shared" si="26"/>
        <v>74170</v>
      </c>
      <c r="T307" s="433" t="s">
        <v>63</v>
      </c>
      <c r="U307" s="259">
        <v>1</v>
      </c>
      <c r="V307" s="343"/>
    </row>
    <row r="308" spans="1:22" s="260" customFormat="1" ht="15" customHeight="1">
      <c r="A308" s="267"/>
      <c r="B308" s="270"/>
      <c r="C308" s="270"/>
      <c r="D308" s="140" t="s">
        <v>313</v>
      </c>
      <c r="E308" s="324" t="s">
        <v>664</v>
      </c>
      <c r="F308" s="145"/>
      <c r="G308" s="146">
        <v>0</v>
      </c>
      <c r="H308" s="147">
        <v>0</v>
      </c>
      <c r="I308" s="146">
        <v>0</v>
      </c>
      <c r="J308" s="147">
        <v>0</v>
      </c>
      <c r="K308" s="148">
        <v>0</v>
      </c>
      <c r="L308" s="147">
        <v>0</v>
      </c>
      <c r="M308" s="146">
        <v>6020</v>
      </c>
      <c r="N308" s="147">
        <v>9510</v>
      </c>
      <c r="O308" s="146">
        <v>0</v>
      </c>
      <c r="P308" s="147">
        <v>0</v>
      </c>
      <c r="Q308" s="146">
        <v>0</v>
      </c>
      <c r="R308" s="147">
        <v>0</v>
      </c>
      <c r="S308" s="147">
        <f t="shared" si="26"/>
        <v>15530</v>
      </c>
      <c r="T308" s="385"/>
      <c r="U308" s="259"/>
      <c r="V308" s="343"/>
    </row>
    <row r="309" spans="1:22" s="260" customFormat="1" ht="15" customHeight="1">
      <c r="A309" s="267"/>
      <c r="B309" s="270"/>
      <c r="C309" s="270"/>
      <c r="D309" s="140" t="s">
        <v>399</v>
      </c>
      <c r="E309" s="324" t="s">
        <v>665</v>
      </c>
      <c r="F309" s="145"/>
      <c r="G309" s="146">
        <v>0</v>
      </c>
      <c r="H309" s="147">
        <v>0</v>
      </c>
      <c r="I309" s="146">
        <v>0</v>
      </c>
      <c r="J309" s="147">
        <v>0</v>
      </c>
      <c r="K309" s="148">
        <v>0</v>
      </c>
      <c r="L309" s="147">
        <v>0</v>
      </c>
      <c r="M309" s="146">
        <v>4900</v>
      </c>
      <c r="N309" s="147">
        <v>8600</v>
      </c>
      <c r="O309" s="146">
        <v>0</v>
      </c>
      <c r="P309" s="147">
        <v>0</v>
      </c>
      <c r="Q309" s="146">
        <v>0</v>
      </c>
      <c r="R309" s="147">
        <v>0</v>
      </c>
      <c r="S309" s="147">
        <f t="shared" si="26"/>
        <v>13500</v>
      </c>
      <c r="T309" s="385" t="s">
        <v>62</v>
      </c>
      <c r="U309" s="259">
        <v>1</v>
      </c>
      <c r="V309" s="343"/>
    </row>
    <row r="310" spans="1:22" s="260" customFormat="1" ht="15" customHeight="1">
      <c r="A310" s="267"/>
      <c r="B310" s="270"/>
      <c r="C310" s="270"/>
      <c r="D310" s="140" t="s">
        <v>399</v>
      </c>
      <c r="E310" s="324" t="s">
        <v>666</v>
      </c>
      <c r="F310" s="145"/>
      <c r="G310" s="146">
        <v>0</v>
      </c>
      <c r="H310" s="147">
        <v>0</v>
      </c>
      <c r="I310" s="146">
        <v>0</v>
      </c>
      <c r="J310" s="147">
        <v>0</v>
      </c>
      <c r="K310" s="148">
        <v>0</v>
      </c>
      <c r="L310" s="147">
        <v>0</v>
      </c>
      <c r="M310" s="146">
        <v>740</v>
      </c>
      <c r="N310" s="147">
        <v>540</v>
      </c>
      <c r="O310" s="146">
        <v>0</v>
      </c>
      <c r="P310" s="147">
        <v>0</v>
      </c>
      <c r="Q310" s="146">
        <v>0</v>
      </c>
      <c r="R310" s="147">
        <v>0</v>
      </c>
      <c r="S310" s="147">
        <f t="shared" si="26"/>
        <v>1280</v>
      </c>
      <c r="T310" s="385" t="s">
        <v>62</v>
      </c>
      <c r="U310" s="259">
        <v>1</v>
      </c>
      <c r="V310" s="343"/>
    </row>
    <row r="311" spans="1:22" s="260" customFormat="1" ht="15" customHeight="1">
      <c r="A311" s="267"/>
      <c r="B311" s="270"/>
      <c r="C311" s="270"/>
      <c r="D311" s="140" t="s">
        <v>399</v>
      </c>
      <c r="E311" s="324" t="s">
        <v>667</v>
      </c>
      <c r="F311" s="145"/>
      <c r="G311" s="146">
        <v>0</v>
      </c>
      <c r="H311" s="147">
        <v>0</v>
      </c>
      <c r="I311" s="146">
        <v>0</v>
      </c>
      <c r="J311" s="147">
        <v>0</v>
      </c>
      <c r="K311" s="148">
        <v>0</v>
      </c>
      <c r="L311" s="147">
        <v>0</v>
      </c>
      <c r="M311" s="146">
        <v>380</v>
      </c>
      <c r="N311" s="147">
        <v>370</v>
      </c>
      <c r="O311" s="146">
        <v>0</v>
      </c>
      <c r="P311" s="147">
        <v>0</v>
      </c>
      <c r="Q311" s="146">
        <v>0</v>
      </c>
      <c r="R311" s="147">
        <v>0</v>
      </c>
      <c r="S311" s="147">
        <f t="shared" si="26"/>
        <v>750</v>
      </c>
      <c r="T311" s="385" t="s">
        <v>62</v>
      </c>
      <c r="U311" s="259">
        <v>1</v>
      </c>
      <c r="V311" s="343"/>
    </row>
    <row r="312" spans="1:22" s="260" customFormat="1" ht="15" customHeight="1">
      <c r="A312" s="267"/>
      <c r="B312" s="270"/>
      <c r="C312" s="270"/>
      <c r="D312" s="140" t="s">
        <v>315</v>
      </c>
      <c r="E312" s="324" t="s">
        <v>668</v>
      </c>
      <c r="F312" s="145"/>
      <c r="G312" s="146">
        <v>1110</v>
      </c>
      <c r="H312" s="147">
        <v>770</v>
      </c>
      <c r="I312" s="146">
        <v>640</v>
      </c>
      <c r="J312" s="147">
        <v>610</v>
      </c>
      <c r="K312" s="148">
        <v>3290</v>
      </c>
      <c r="L312" s="147">
        <v>2330</v>
      </c>
      <c r="M312" s="146">
        <v>2140</v>
      </c>
      <c r="N312" s="147">
        <v>2550</v>
      </c>
      <c r="O312" s="146">
        <v>5070</v>
      </c>
      <c r="P312" s="147">
        <v>4920</v>
      </c>
      <c r="Q312" s="146">
        <v>4260</v>
      </c>
      <c r="R312" s="147">
        <v>2010</v>
      </c>
      <c r="S312" s="147">
        <f t="shared" si="26"/>
        <v>29700</v>
      </c>
      <c r="T312" s="385" t="s">
        <v>65</v>
      </c>
      <c r="U312" s="259">
        <v>1</v>
      </c>
      <c r="V312" s="343"/>
    </row>
    <row r="313" spans="1:22" s="260" customFormat="1" ht="15" customHeight="1">
      <c r="A313" s="267"/>
      <c r="B313" s="270"/>
      <c r="C313" s="270"/>
      <c r="D313" s="140" t="s">
        <v>317</v>
      </c>
      <c r="E313" s="324" t="s">
        <v>669</v>
      </c>
      <c r="F313" s="145"/>
      <c r="G313" s="146">
        <v>0</v>
      </c>
      <c r="H313" s="147">
        <v>0</v>
      </c>
      <c r="I313" s="146">
        <v>0</v>
      </c>
      <c r="J313" s="147">
        <v>0</v>
      </c>
      <c r="K313" s="148">
        <v>0</v>
      </c>
      <c r="L313" s="147">
        <v>0</v>
      </c>
      <c r="M313" s="146">
        <v>0</v>
      </c>
      <c r="N313" s="147">
        <v>0</v>
      </c>
      <c r="O313" s="146">
        <v>0</v>
      </c>
      <c r="P313" s="147">
        <v>0</v>
      </c>
      <c r="Q313" s="146">
        <v>0</v>
      </c>
      <c r="R313" s="147">
        <v>0</v>
      </c>
      <c r="S313" s="147">
        <f t="shared" si="26"/>
        <v>0</v>
      </c>
      <c r="T313" s="385"/>
      <c r="U313" s="259"/>
      <c r="V313" s="343"/>
    </row>
    <row r="314" spans="1:22" s="260" customFormat="1" ht="15" customHeight="1">
      <c r="A314" s="267"/>
      <c r="B314" s="270"/>
      <c r="C314" s="270"/>
      <c r="D314" s="140" t="s">
        <v>399</v>
      </c>
      <c r="E314" s="324" t="s">
        <v>670</v>
      </c>
      <c r="F314" s="145"/>
      <c r="G314" s="146">
        <v>0</v>
      </c>
      <c r="H314" s="147">
        <v>0</v>
      </c>
      <c r="I314" s="146">
        <v>0</v>
      </c>
      <c r="J314" s="147">
        <v>0</v>
      </c>
      <c r="K314" s="148">
        <v>0</v>
      </c>
      <c r="L314" s="147">
        <v>0</v>
      </c>
      <c r="M314" s="146">
        <v>0</v>
      </c>
      <c r="N314" s="147">
        <v>0</v>
      </c>
      <c r="O314" s="146">
        <v>0</v>
      </c>
      <c r="P314" s="147">
        <v>0</v>
      </c>
      <c r="Q314" s="146">
        <v>0</v>
      </c>
      <c r="R314" s="147">
        <v>0</v>
      </c>
      <c r="S314" s="147">
        <f t="shared" si="26"/>
        <v>0</v>
      </c>
      <c r="T314" s="385" t="s">
        <v>63</v>
      </c>
      <c r="U314" s="259">
        <v>1</v>
      </c>
      <c r="V314" s="343"/>
    </row>
    <row r="315" spans="1:22" s="260" customFormat="1" ht="15" customHeight="1">
      <c r="A315" s="267"/>
      <c r="B315" s="270"/>
      <c r="C315" s="270"/>
      <c r="D315" s="140" t="s">
        <v>399</v>
      </c>
      <c r="E315" s="324" t="s">
        <v>671</v>
      </c>
      <c r="F315" s="145"/>
      <c r="G315" s="146">
        <v>0</v>
      </c>
      <c r="H315" s="147">
        <v>0</v>
      </c>
      <c r="I315" s="146">
        <v>0</v>
      </c>
      <c r="J315" s="147">
        <v>0</v>
      </c>
      <c r="K315" s="148">
        <v>0</v>
      </c>
      <c r="L315" s="147">
        <v>0</v>
      </c>
      <c r="M315" s="146">
        <v>0</v>
      </c>
      <c r="N315" s="147">
        <v>0</v>
      </c>
      <c r="O315" s="146">
        <v>0</v>
      </c>
      <c r="P315" s="147">
        <v>0</v>
      </c>
      <c r="Q315" s="146">
        <v>0</v>
      </c>
      <c r="R315" s="147">
        <v>0</v>
      </c>
      <c r="S315" s="147">
        <f t="shared" si="26"/>
        <v>0</v>
      </c>
      <c r="T315" s="385" t="s">
        <v>63</v>
      </c>
      <c r="U315" s="259">
        <v>1</v>
      </c>
      <c r="V315" s="343"/>
    </row>
    <row r="316" spans="1:22" s="260" customFormat="1" ht="15" customHeight="1">
      <c r="A316" s="267"/>
      <c r="B316" s="270"/>
      <c r="C316" s="270"/>
      <c r="D316" s="140" t="s">
        <v>319</v>
      </c>
      <c r="E316" s="324" t="s">
        <v>672</v>
      </c>
      <c r="F316" s="145"/>
      <c r="G316" s="146">
        <v>8756</v>
      </c>
      <c r="H316" s="147">
        <v>6656</v>
      </c>
      <c r="I316" s="146">
        <v>13029</v>
      </c>
      <c r="J316" s="147">
        <v>12976</v>
      </c>
      <c r="K316" s="148">
        <v>18409</v>
      </c>
      <c r="L316" s="147">
        <v>12037</v>
      </c>
      <c r="M316" s="146">
        <v>14346</v>
      </c>
      <c r="N316" s="147">
        <v>25154</v>
      </c>
      <c r="O316" s="146">
        <v>13953</v>
      </c>
      <c r="P316" s="147">
        <v>13401</v>
      </c>
      <c r="Q316" s="146">
        <v>16101</v>
      </c>
      <c r="R316" s="147">
        <v>12488</v>
      </c>
      <c r="S316" s="147">
        <f t="shared" si="26"/>
        <v>167306</v>
      </c>
      <c r="T316" s="385" t="s">
        <v>54</v>
      </c>
      <c r="U316" s="259">
        <v>1</v>
      </c>
      <c r="V316" s="343"/>
    </row>
    <row r="317" spans="1:22" s="260" customFormat="1" ht="15" customHeight="1">
      <c r="A317" s="267"/>
      <c r="B317" s="270"/>
      <c r="C317" s="270"/>
      <c r="D317" s="140" t="s">
        <v>321</v>
      </c>
      <c r="E317" s="324" t="s">
        <v>673</v>
      </c>
      <c r="F317" s="145"/>
      <c r="G317" s="146">
        <v>7928</v>
      </c>
      <c r="H317" s="147">
        <v>5578</v>
      </c>
      <c r="I317" s="146">
        <v>8824</v>
      </c>
      <c r="J317" s="147">
        <v>6635</v>
      </c>
      <c r="K317" s="148">
        <v>8005</v>
      </c>
      <c r="L317" s="147">
        <v>5680</v>
      </c>
      <c r="M317" s="146">
        <v>5365</v>
      </c>
      <c r="N317" s="147">
        <v>7983</v>
      </c>
      <c r="O317" s="146">
        <v>6617</v>
      </c>
      <c r="P317" s="147">
        <v>7022</v>
      </c>
      <c r="Q317" s="146">
        <v>9049</v>
      </c>
      <c r="R317" s="147">
        <v>8027</v>
      </c>
      <c r="S317" s="147">
        <f t="shared" si="26"/>
        <v>86713</v>
      </c>
      <c r="T317" s="385" t="s">
        <v>48</v>
      </c>
      <c r="U317" s="259">
        <v>1</v>
      </c>
      <c r="V317" s="343"/>
    </row>
    <row r="318" spans="1:22" s="260" customFormat="1" ht="15" customHeight="1">
      <c r="A318" s="267"/>
      <c r="B318" s="270"/>
      <c r="C318" s="270"/>
      <c r="D318" s="140" t="s">
        <v>323</v>
      </c>
      <c r="E318" s="324" t="s">
        <v>674</v>
      </c>
      <c r="F318" s="145"/>
      <c r="G318" s="146">
        <v>2695</v>
      </c>
      <c r="H318" s="147">
        <v>2364</v>
      </c>
      <c r="I318" s="146">
        <v>2826</v>
      </c>
      <c r="J318" s="147">
        <v>2400</v>
      </c>
      <c r="K318" s="148">
        <v>2804</v>
      </c>
      <c r="L318" s="147">
        <v>2036</v>
      </c>
      <c r="M318" s="146">
        <v>2083</v>
      </c>
      <c r="N318" s="147">
        <v>3002</v>
      </c>
      <c r="O318" s="146">
        <v>2205</v>
      </c>
      <c r="P318" s="147">
        <v>2341</v>
      </c>
      <c r="Q318" s="146">
        <v>2678</v>
      </c>
      <c r="R318" s="147">
        <v>2709</v>
      </c>
      <c r="S318" s="147">
        <f t="shared" si="26"/>
        <v>30143</v>
      </c>
      <c r="T318" s="385" t="s">
        <v>48</v>
      </c>
      <c r="U318" s="259">
        <v>1</v>
      </c>
      <c r="V318" s="343"/>
    </row>
    <row r="319" spans="1:22" s="260" customFormat="1" ht="15" customHeight="1">
      <c r="A319" s="267"/>
      <c r="B319" s="270"/>
      <c r="C319" s="270"/>
      <c r="D319" s="140" t="s">
        <v>325</v>
      </c>
      <c r="E319" s="324" t="s">
        <v>675</v>
      </c>
      <c r="F319" s="145"/>
      <c r="G319" s="146">
        <v>7026</v>
      </c>
      <c r="H319" s="147">
        <v>5142</v>
      </c>
      <c r="I319" s="146">
        <v>7347</v>
      </c>
      <c r="J319" s="147">
        <v>5840</v>
      </c>
      <c r="K319" s="148">
        <v>6951</v>
      </c>
      <c r="L319" s="147">
        <v>5079</v>
      </c>
      <c r="M319" s="146">
        <v>4646</v>
      </c>
      <c r="N319" s="147">
        <v>8930</v>
      </c>
      <c r="O319" s="146">
        <v>5354</v>
      </c>
      <c r="P319" s="147">
        <v>5616</v>
      </c>
      <c r="Q319" s="146">
        <v>6059</v>
      </c>
      <c r="R319" s="147">
        <v>5825</v>
      </c>
      <c r="S319" s="147">
        <f t="shared" si="26"/>
        <v>73815</v>
      </c>
      <c r="T319" s="385" t="s">
        <v>48</v>
      </c>
      <c r="U319" s="259">
        <v>1</v>
      </c>
      <c r="V319" s="343"/>
    </row>
    <row r="320" spans="1:22" s="260" customFormat="1" ht="15" customHeight="1">
      <c r="A320" s="267"/>
      <c r="B320" s="270"/>
      <c r="C320" s="270"/>
      <c r="D320" s="140" t="s">
        <v>327</v>
      </c>
      <c r="E320" s="324" t="s">
        <v>676</v>
      </c>
      <c r="F320" s="145"/>
      <c r="G320" s="146">
        <v>226</v>
      </c>
      <c r="H320" s="147">
        <v>294</v>
      </c>
      <c r="I320" s="146">
        <v>601</v>
      </c>
      <c r="J320" s="147">
        <v>504</v>
      </c>
      <c r="K320" s="148">
        <v>2125</v>
      </c>
      <c r="L320" s="147">
        <v>681</v>
      </c>
      <c r="M320" s="146">
        <v>788</v>
      </c>
      <c r="N320" s="147">
        <v>1127</v>
      </c>
      <c r="O320" s="146">
        <v>634</v>
      </c>
      <c r="P320" s="147">
        <v>567</v>
      </c>
      <c r="Q320" s="146">
        <v>1105</v>
      </c>
      <c r="R320" s="147">
        <v>612</v>
      </c>
      <c r="S320" s="147">
        <f t="shared" si="26"/>
        <v>9264</v>
      </c>
      <c r="T320" s="385" t="s">
        <v>58</v>
      </c>
      <c r="U320" s="259">
        <v>1</v>
      </c>
      <c r="V320" s="343"/>
    </row>
    <row r="321" spans="1:24" ht="15" customHeight="1">
      <c r="A321" s="252"/>
      <c r="B321" s="270"/>
      <c r="C321" s="270"/>
      <c r="D321" s="140" t="s">
        <v>329</v>
      </c>
      <c r="E321" s="324" t="s">
        <v>677</v>
      </c>
      <c r="F321" s="145"/>
      <c r="G321" s="146">
        <v>901</v>
      </c>
      <c r="H321" s="147">
        <v>756</v>
      </c>
      <c r="I321" s="146">
        <v>2473</v>
      </c>
      <c r="J321" s="147">
        <v>2630</v>
      </c>
      <c r="K321" s="148">
        <v>3345</v>
      </c>
      <c r="L321" s="147">
        <v>2447</v>
      </c>
      <c r="M321" s="146">
        <v>1435</v>
      </c>
      <c r="N321" s="147">
        <v>3326</v>
      </c>
      <c r="O321" s="146">
        <v>1846</v>
      </c>
      <c r="P321" s="147">
        <v>2186</v>
      </c>
      <c r="Q321" s="146">
        <v>2263</v>
      </c>
      <c r="R321" s="147">
        <v>1243</v>
      </c>
      <c r="S321" s="147">
        <f t="shared" si="26"/>
        <v>24851</v>
      </c>
      <c r="T321" s="385" t="s">
        <v>58</v>
      </c>
      <c r="U321" s="251">
        <v>1</v>
      </c>
      <c r="V321" s="343"/>
      <c r="W321" s="260"/>
      <c r="X321" s="260"/>
    </row>
    <row r="322" spans="1:24" ht="15" customHeight="1">
      <c r="A322" s="252"/>
      <c r="B322" s="270"/>
      <c r="C322" s="270"/>
      <c r="D322" s="140" t="s">
        <v>331</v>
      </c>
      <c r="E322" s="324" t="s">
        <v>678</v>
      </c>
      <c r="F322" s="145"/>
      <c r="G322" s="146">
        <v>2987</v>
      </c>
      <c r="H322" s="147">
        <v>1555</v>
      </c>
      <c r="I322" s="146">
        <v>3993</v>
      </c>
      <c r="J322" s="147">
        <v>4751</v>
      </c>
      <c r="K322" s="148">
        <v>5365</v>
      </c>
      <c r="L322" s="147">
        <v>5052</v>
      </c>
      <c r="M322" s="146">
        <v>4464</v>
      </c>
      <c r="N322" s="147">
        <v>4346</v>
      </c>
      <c r="O322" s="146">
        <v>4402</v>
      </c>
      <c r="P322" s="147">
        <v>5574</v>
      </c>
      <c r="Q322" s="146">
        <v>6044</v>
      </c>
      <c r="R322" s="147">
        <v>4545</v>
      </c>
      <c r="S322" s="147">
        <f t="shared" si="26"/>
        <v>53078</v>
      </c>
      <c r="T322" s="385"/>
      <c r="V322" s="343"/>
      <c r="W322" s="260"/>
      <c r="X322" s="260"/>
    </row>
    <row r="323" spans="1:24" ht="15" customHeight="1">
      <c r="A323" s="252"/>
      <c r="B323" s="270"/>
      <c r="C323" s="270"/>
      <c r="D323" s="140" t="s">
        <v>399</v>
      </c>
      <c r="E323" s="324" t="s">
        <v>679</v>
      </c>
      <c r="F323" s="145"/>
      <c r="G323" s="146">
        <v>1963</v>
      </c>
      <c r="H323" s="147">
        <v>1105</v>
      </c>
      <c r="I323" s="146">
        <v>1759</v>
      </c>
      <c r="J323" s="147">
        <v>2329</v>
      </c>
      <c r="K323" s="148">
        <v>2617</v>
      </c>
      <c r="L323" s="147">
        <v>2700</v>
      </c>
      <c r="M323" s="146">
        <v>2540</v>
      </c>
      <c r="N323" s="147">
        <v>2172</v>
      </c>
      <c r="O323" s="146">
        <v>2145</v>
      </c>
      <c r="P323" s="147">
        <v>2959</v>
      </c>
      <c r="Q323" s="146">
        <v>3073</v>
      </c>
      <c r="R323" s="147">
        <v>2465</v>
      </c>
      <c r="S323" s="147">
        <f t="shared" si="26"/>
        <v>27827</v>
      </c>
      <c r="T323" s="385" t="s">
        <v>66</v>
      </c>
      <c r="U323" s="251">
        <v>1</v>
      </c>
      <c r="V323" s="343"/>
      <c r="W323" s="260"/>
      <c r="X323" s="260"/>
    </row>
    <row r="324" spans="1:24" ht="15" customHeight="1">
      <c r="A324" s="252"/>
      <c r="B324" s="270"/>
      <c r="C324" s="270"/>
      <c r="D324" s="140" t="s">
        <v>399</v>
      </c>
      <c r="E324" s="324" t="s">
        <v>680</v>
      </c>
      <c r="F324" s="145"/>
      <c r="G324" s="146">
        <v>1024</v>
      </c>
      <c r="H324" s="147">
        <v>450</v>
      </c>
      <c r="I324" s="146">
        <v>2234</v>
      </c>
      <c r="J324" s="147">
        <v>2422</v>
      </c>
      <c r="K324" s="148">
        <v>2748</v>
      </c>
      <c r="L324" s="147">
        <v>2352</v>
      </c>
      <c r="M324" s="146">
        <v>1924</v>
      </c>
      <c r="N324" s="147">
        <v>2174</v>
      </c>
      <c r="O324" s="146">
        <v>2257</v>
      </c>
      <c r="P324" s="147">
        <v>2615</v>
      </c>
      <c r="Q324" s="146">
        <v>2971</v>
      </c>
      <c r="R324" s="147">
        <v>2080</v>
      </c>
      <c r="S324" s="147">
        <f t="shared" si="26"/>
        <v>25251</v>
      </c>
      <c r="T324" s="385" t="s">
        <v>66</v>
      </c>
      <c r="U324" s="251">
        <v>1</v>
      </c>
      <c r="V324" s="343"/>
      <c r="W324" s="260"/>
      <c r="X324" s="260"/>
    </row>
    <row r="325" spans="1:24" ht="15" customHeight="1">
      <c r="A325" s="252"/>
      <c r="B325" s="270"/>
      <c r="C325" s="270"/>
      <c r="D325" s="140" t="s">
        <v>333</v>
      </c>
      <c r="E325" s="324" t="s">
        <v>681</v>
      </c>
      <c r="F325" s="145"/>
      <c r="G325" s="146">
        <v>3760</v>
      </c>
      <c r="H325" s="147">
        <v>2151</v>
      </c>
      <c r="I325" s="146">
        <v>3350</v>
      </c>
      <c r="J325" s="147">
        <v>2854</v>
      </c>
      <c r="K325" s="148">
        <v>3867</v>
      </c>
      <c r="L325" s="147">
        <v>2096</v>
      </c>
      <c r="M325" s="146">
        <v>5858</v>
      </c>
      <c r="N325" s="147">
        <v>15685</v>
      </c>
      <c r="O325" s="146">
        <v>3345</v>
      </c>
      <c r="P325" s="147">
        <v>4031</v>
      </c>
      <c r="Q325" s="146">
        <v>4842</v>
      </c>
      <c r="R325" s="147">
        <v>2454</v>
      </c>
      <c r="S325" s="147">
        <f t="shared" si="26"/>
        <v>54293</v>
      </c>
      <c r="T325" s="385" t="s">
        <v>53</v>
      </c>
      <c r="U325" s="251">
        <v>1</v>
      </c>
      <c r="V325" s="343"/>
      <c r="W325" s="260"/>
      <c r="X325" s="260"/>
    </row>
    <row r="326" spans="1:24" ht="15" customHeight="1">
      <c r="A326" s="252"/>
      <c r="B326" s="270"/>
      <c r="C326" s="270"/>
      <c r="D326" s="140" t="s">
        <v>335</v>
      </c>
      <c r="E326" s="324" t="s">
        <v>682</v>
      </c>
      <c r="F326" s="145"/>
      <c r="G326" s="146">
        <v>335</v>
      </c>
      <c r="H326" s="147">
        <v>207</v>
      </c>
      <c r="I326" s="146">
        <v>568</v>
      </c>
      <c r="J326" s="147">
        <v>663</v>
      </c>
      <c r="K326" s="148">
        <v>546</v>
      </c>
      <c r="L326" s="147">
        <v>541</v>
      </c>
      <c r="M326" s="146">
        <v>800</v>
      </c>
      <c r="N326" s="147">
        <v>736</v>
      </c>
      <c r="O326" s="146">
        <v>549</v>
      </c>
      <c r="P326" s="147">
        <v>681</v>
      </c>
      <c r="Q326" s="146">
        <v>1821</v>
      </c>
      <c r="R326" s="147">
        <v>688</v>
      </c>
      <c r="S326" s="147">
        <f t="shared" si="26"/>
        <v>8135</v>
      </c>
      <c r="T326" s="385" t="s">
        <v>53</v>
      </c>
      <c r="U326" s="251">
        <v>1</v>
      </c>
      <c r="V326" s="343"/>
      <c r="W326" s="260"/>
      <c r="X326" s="260"/>
    </row>
    <row r="327" spans="1:24" ht="15" customHeight="1">
      <c r="A327" s="252"/>
      <c r="B327" s="270"/>
      <c r="C327" s="270"/>
      <c r="D327" s="140" t="s">
        <v>337</v>
      </c>
      <c r="E327" s="324" t="s">
        <v>683</v>
      </c>
      <c r="F327" s="145"/>
      <c r="G327" s="146">
        <v>0</v>
      </c>
      <c r="H327" s="147">
        <v>0</v>
      </c>
      <c r="I327" s="146">
        <v>0</v>
      </c>
      <c r="J327" s="147">
        <v>0</v>
      </c>
      <c r="K327" s="148">
        <v>0</v>
      </c>
      <c r="L327" s="147">
        <v>0</v>
      </c>
      <c r="M327" s="146">
        <v>0</v>
      </c>
      <c r="N327" s="147">
        <v>0</v>
      </c>
      <c r="O327" s="146">
        <v>0</v>
      </c>
      <c r="P327" s="147">
        <v>0</v>
      </c>
      <c r="Q327" s="146">
        <v>0</v>
      </c>
      <c r="R327" s="147">
        <v>0</v>
      </c>
      <c r="S327" s="147">
        <f t="shared" si="26"/>
        <v>0</v>
      </c>
      <c r="T327" s="385" t="s">
        <v>58</v>
      </c>
      <c r="U327" s="251">
        <v>1</v>
      </c>
      <c r="V327" s="343"/>
      <c r="W327" s="260"/>
      <c r="X327" s="260"/>
    </row>
    <row r="328" spans="1:24" ht="15" customHeight="1">
      <c r="A328" s="252"/>
      <c r="B328" s="270"/>
      <c r="C328" s="270"/>
      <c r="D328" s="140" t="s">
        <v>339</v>
      </c>
      <c r="E328" s="324" t="s">
        <v>684</v>
      </c>
      <c r="F328" s="145"/>
      <c r="G328" s="146">
        <v>0</v>
      </c>
      <c r="H328" s="147">
        <v>0</v>
      </c>
      <c r="I328" s="146">
        <v>0</v>
      </c>
      <c r="J328" s="147">
        <v>0</v>
      </c>
      <c r="K328" s="148">
        <v>0</v>
      </c>
      <c r="L328" s="147">
        <v>0</v>
      </c>
      <c r="M328" s="146">
        <v>0</v>
      </c>
      <c r="N328" s="147">
        <v>0</v>
      </c>
      <c r="O328" s="146">
        <v>0</v>
      </c>
      <c r="P328" s="147">
        <v>0</v>
      </c>
      <c r="Q328" s="146">
        <v>0</v>
      </c>
      <c r="R328" s="147">
        <v>0</v>
      </c>
      <c r="S328" s="147">
        <f t="shared" si="26"/>
        <v>0</v>
      </c>
      <c r="T328" s="385" t="s">
        <v>47</v>
      </c>
      <c r="U328" s="251">
        <v>1</v>
      </c>
      <c r="V328" s="343"/>
      <c r="W328" s="260"/>
      <c r="X328" s="260"/>
    </row>
    <row r="329" spans="1:24" ht="15" customHeight="1">
      <c r="A329" s="252"/>
      <c r="B329" s="270"/>
      <c r="C329" s="270"/>
      <c r="D329" s="140" t="s">
        <v>341</v>
      </c>
      <c r="E329" s="324" t="s">
        <v>685</v>
      </c>
      <c r="F329" s="145"/>
      <c r="G329" s="146">
        <v>5479</v>
      </c>
      <c r="H329" s="147">
        <v>3764</v>
      </c>
      <c r="I329" s="146">
        <v>7139</v>
      </c>
      <c r="J329" s="147">
        <v>7560</v>
      </c>
      <c r="K329" s="148">
        <v>8663</v>
      </c>
      <c r="L329" s="147">
        <v>6190</v>
      </c>
      <c r="M329" s="146">
        <v>6695</v>
      </c>
      <c r="N329" s="147">
        <v>11014</v>
      </c>
      <c r="O329" s="146">
        <v>6419</v>
      </c>
      <c r="P329" s="147">
        <v>7742</v>
      </c>
      <c r="Q329" s="146">
        <v>7779</v>
      </c>
      <c r="R329" s="147">
        <v>6224</v>
      </c>
      <c r="S329" s="147">
        <f t="shared" si="26"/>
        <v>84668</v>
      </c>
      <c r="T329" s="385" t="s">
        <v>49</v>
      </c>
      <c r="U329" s="251">
        <v>1</v>
      </c>
      <c r="V329" s="343"/>
      <c r="W329" s="260"/>
      <c r="X329" s="260"/>
    </row>
    <row r="330" spans="1:24" ht="15" customHeight="1">
      <c r="A330" s="252"/>
      <c r="B330" s="270"/>
      <c r="C330" s="270"/>
      <c r="D330" s="140" t="s">
        <v>343</v>
      </c>
      <c r="E330" s="324" t="s">
        <v>686</v>
      </c>
      <c r="F330" s="145"/>
      <c r="G330" s="146">
        <v>14869</v>
      </c>
      <c r="H330" s="147">
        <v>11574</v>
      </c>
      <c r="I330" s="146">
        <v>18679</v>
      </c>
      <c r="J330" s="147">
        <v>19413</v>
      </c>
      <c r="K330" s="148">
        <v>22881</v>
      </c>
      <c r="L330" s="147">
        <v>15321</v>
      </c>
      <c r="M330" s="146">
        <v>18894</v>
      </c>
      <c r="N330" s="147">
        <v>28800</v>
      </c>
      <c r="O330" s="146">
        <v>16979</v>
      </c>
      <c r="P330" s="147">
        <v>18422</v>
      </c>
      <c r="Q330" s="146">
        <v>19925</v>
      </c>
      <c r="R330" s="147">
        <v>15929</v>
      </c>
      <c r="S330" s="147">
        <f t="shared" si="26"/>
        <v>221686</v>
      </c>
      <c r="T330" s="385" t="s">
        <v>49</v>
      </c>
      <c r="U330" s="251">
        <v>1</v>
      </c>
      <c r="V330" s="343"/>
      <c r="W330" s="260"/>
      <c r="X330" s="260"/>
    </row>
    <row r="331" spans="1:24" ht="15" customHeight="1">
      <c r="A331" s="252"/>
      <c r="B331" s="270"/>
      <c r="C331" s="270"/>
      <c r="D331" s="140" t="s">
        <v>345</v>
      </c>
      <c r="E331" s="324" t="s">
        <v>687</v>
      </c>
      <c r="F331" s="145"/>
      <c r="G331" s="146">
        <v>70</v>
      </c>
      <c r="H331" s="147">
        <v>99</v>
      </c>
      <c r="I331" s="146">
        <v>248</v>
      </c>
      <c r="J331" s="147">
        <v>161</v>
      </c>
      <c r="K331" s="148">
        <v>385</v>
      </c>
      <c r="L331" s="147">
        <v>200</v>
      </c>
      <c r="M331" s="146">
        <v>164</v>
      </c>
      <c r="N331" s="147">
        <v>292</v>
      </c>
      <c r="O331" s="146">
        <v>290</v>
      </c>
      <c r="P331" s="147">
        <v>333</v>
      </c>
      <c r="Q331" s="146">
        <v>703</v>
      </c>
      <c r="R331" s="147">
        <v>209</v>
      </c>
      <c r="S331" s="147">
        <f t="shared" si="26"/>
        <v>3154</v>
      </c>
      <c r="T331" s="385" t="s">
        <v>70</v>
      </c>
      <c r="U331" s="251">
        <v>1</v>
      </c>
      <c r="V331" s="343"/>
      <c r="W331" s="260"/>
      <c r="X331" s="260"/>
    </row>
    <row r="332" spans="1:24" ht="15" customHeight="1">
      <c r="A332" s="252"/>
      <c r="B332" s="253"/>
      <c r="C332" s="253"/>
      <c r="D332" s="140" t="s">
        <v>347</v>
      </c>
      <c r="E332" s="324" t="s">
        <v>688</v>
      </c>
      <c r="F332" s="145"/>
      <c r="G332" s="146">
        <v>0</v>
      </c>
      <c r="H332" s="147">
        <v>0</v>
      </c>
      <c r="I332" s="146">
        <v>0</v>
      </c>
      <c r="J332" s="147">
        <v>3000</v>
      </c>
      <c r="K332" s="148">
        <v>0</v>
      </c>
      <c r="L332" s="147">
        <v>0</v>
      </c>
      <c r="M332" s="146">
        <v>0</v>
      </c>
      <c r="N332" s="147">
        <v>0</v>
      </c>
      <c r="O332" s="146">
        <v>0</v>
      </c>
      <c r="P332" s="147">
        <v>0</v>
      </c>
      <c r="Q332" s="146">
        <v>0</v>
      </c>
      <c r="R332" s="147">
        <v>0</v>
      </c>
      <c r="S332" s="147">
        <f t="shared" si="26"/>
        <v>3000</v>
      </c>
      <c r="T332" s="385" t="s">
        <v>67</v>
      </c>
      <c r="U332" s="251">
        <v>1</v>
      </c>
      <c r="V332" s="343"/>
      <c r="W332" s="260"/>
      <c r="X332" s="260"/>
    </row>
    <row r="333" spans="1:24" ht="15" customHeight="1">
      <c r="A333" s="252"/>
      <c r="B333" s="253"/>
      <c r="C333" s="253"/>
      <c r="D333" s="140" t="s">
        <v>349</v>
      </c>
      <c r="E333" s="324" t="s">
        <v>689</v>
      </c>
      <c r="F333" s="145"/>
      <c r="G333" s="146">
        <v>0</v>
      </c>
      <c r="H333" s="147">
        <v>0</v>
      </c>
      <c r="I333" s="146">
        <v>0</v>
      </c>
      <c r="J333" s="147">
        <v>0</v>
      </c>
      <c r="K333" s="148">
        <v>0</v>
      </c>
      <c r="L333" s="147">
        <v>0</v>
      </c>
      <c r="M333" s="146">
        <v>0</v>
      </c>
      <c r="N333" s="147">
        <v>10000</v>
      </c>
      <c r="O333" s="146">
        <v>0</v>
      </c>
      <c r="P333" s="147">
        <v>0</v>
      </c>
      <c r="Q333" s="146">
        <v>0</v>
      </c>
      <c r="R333" s="147">
        <v>0</v>
      </c>
      <c r="S333" s="147">
        <f t="shared" si="26"/>
        <v>10000</v>
      </c>
      <c r="T333" s="385" t="s">
        <v>69</v>
      </c>
      <c r="U333" s="251">
        <v>1</v>
      </c>
      <c r="V333" s="343"/>
      <c r="W333" s="260"/>
      <c r="X333" s="260"/>
    </row>
    <row r="334" spans="1:24" ht="15" customHeight="1">
      <c r="A334" s="252"/>
      <c r="B334" s="253"/>
      <c r="C334" s="253"/>
      <c r="D334" s="140" t="s">
        <v>351</v>
      </c>
      <c r="E334" s="324" t="s">
        <v>690</v>
      </c>
      <c r="F334" s="145"/>
      <c r="G334" s="146">
        <v>0</v>
      </c>
      <c r="H334" s="147">
        <v>0</v>
      </c>
      <c r="I334" s="146">
        <v>0</v>
      </c>
      <c r="J334" s="147">
        <v>0</v>
      </c>
      <c r="K334" s="148">
        <v>0</v>
      </c>
      <c r="L334" s="147">
        <v>0</v>
      </c>
      <c r="M334" s="146">
        <v>0</v>
      </c>
      <c r="N334" s="147">
        <v>0</v>
      </c>
      <c r="O334" s="146">
        <v>0</v>
      </c>
      <c r="P334" s="147">
        <v>8000</v>
      </c>
      <c r="Q334" s="146">
        <v>0</v>
      </c>
      <c r="R334" s="147">
        <v>0</v>
      </c>
      <c r="S334" s="147">
        <f t="shared" si="26"/>
        <v>8000</v>
      </c>
      <c r="T334" s="365" t="s">
        <v>67</v>
      </c>
      <c r="U334" s="251">
        <v>1</v>
      </c>
      <c r="V334" s="343"/>
      <c r="W334" s="260"/>
      <c r="X334" s="260"/>
    </row>
    <row r="335" spans="1:24" ht="15" customHeight="1">
      <c r="A335" s="252"/>
      <c r="B335" s="253"/>
      <c r="C335" s="253"/>
      <c r="D335" s="140" t="s">
        <v>353</v>
      </c>
      <c r="E335" s="325" t="s">
        <v>691</v>
      </c>
      <c r="F335" s="149"/>
      <c r="G335" s="150">
        <v>0</v>
      </c>
      <c r="H335" s="151">
        <v>0</v>
      </c>
      <c r="I335" s="150">
        <v>0</v>
      </c>
      <c r="J335" s="151">
        <v>1600</v>
      </c>
      <c r="K335" s="152">
        <v>0</v>
      </c>
      <c r="L335" s="151">
        <v>0</v>
      </c>
      <c r="M335" s="150">
        <v>0</v>
      </c>
      <c r="N335" s="151">
        <v>0</v>
      </c>
      <c r="O335" s="150">
        <v>0</v>
      </c>
      <c r="P335" s="151">
        <v>0</v>
      </c>
      <c r="Q335" s="150">
        <v>0</v>
      </c>
      <c r="R335" s="151">
        <v>0</v>
      </c>
      <c r="S335" s="151">
        <f t="shared" si="26"/>
        <v>1600</v>
      </c>
      <c r="T335" s="386" t="s">
        <v>271</v>
      </c>
      <c r="U335" s="251">
        <v>1</v>
      </c>
      <c r="V335" s="343"/>
      <c r="W335" s="260"/>
      <c r="X335" s="260"/>
    </row>
    <row r="336" spans="1:24" ht="15" customHeight="1">
      <c r="A336" s="252"/>
      <c r="B336" s="253"/>
      <c r="C336" s="253"/>
      <c r="D336" s="140" t="s">
        <v>355</v>
      </c>
      <c r="E336" s="325" t="s">
        <v>692</v>
      </c>
      <c r="F336" s="149"/>
      <c r="G336" s="150">
        <v>0</v>
      </c>
      <c r="H336" s="151">
        <v>0</v>
      </c>
      <c r="I336" s="150">
        <v>0</v>
      </c>
      <c r="J336" s="151">
        <v>0</v>
      </c>
      <c r="K336" s="152">
        <v>0</v>
      </c>
      <c r="L336" s="151">
        <v>0</v>
      </c>
      <c r="M336" s="150">
        <v>0</v>
      </c>
      <c r="N336" s="151">
        <v>0</v>
      </c>
      <c r="O336" s="150">
        <v>0</v>
      </c>
      <c r="P336" s="151">
        <v>0</v>
      </c>
      <c r="Q336" s="150">
        <v>0</v>
      </c>
      <c r="R336" s="151">
        <v>0</v>
      </c>
      <c r="S336" s="151">
        <f t="shared" si="26"/>
        <v>0</v>
      </c>
      <c r="T336" s="386" t="s">
        <v>64</v>
      </c>
      <c r="U336" s="251">
        <v>1</v>
      </c>
      <c r="V336" s="343"/>
      <c r="W336" s="260"/>
      <c r="X336" s="260"/>
    </row>
    <row r="337" spans="1:24" ht="15" customHeight="1">
      <c r="A337" s="252"/>
      <c r="B337" s="253"/>
      <c r="C337" s="253"/>
      <c r="D337" s="140" t="s">
        <v>357</v>
      </c>
      <c r="E337" s="325" t="s">
        <v>693</v>
      </c>
      <c r="F337" s="149"/>
      <c r="G337" s="150">
        <v>0</v>
      </c>
      <c r="H337" s="151">
        <v>0</v>
      </c>
      <c r="I337" s="150">
        <v>0</v>
      </c>
      <c r="J337" s="151">
        <v>0</v>
      </c>
      <c r="K337" s="152">
        <v>0</v>
      </c>
      <c r="L337" s="151">
        <v>0</v>
      </c>
      <c r="M337" s="150">
        <v>0</v>
      </c>
      <c r="N337" s="151">
        <v>0</v>
      </c>
      <c r="O337" s="150">
        <v>0</v>
      </c>
      <c r="P337" s="151">
        <v>0</v>
      </c>
      <c r="Q337" s="150">
        <v>0</v>
      </c>
      <c r="R337" s="151">
        <v>0</v>
      </c>
      <c r="S337" s="151">
        <f t="shared" si="26"/>
        <v>0</v>
      </c>
      <c r="T337" s="386" t="s">
        <v>48</v>
      </c>
      <c r="U337" s="251">
        <v>1</v>
      </c>
      <c r="V337" s="343"/>
      <c r="W337" s="260"/>
      <c r="X337" s="260"/>
    </row>
    <row r="338" spans="1:24" ht="15" customHeight="1">
      <c r="A338" s="439"/>
      <c r="B338" s="437"/>
      <c r="C338" s="440"/>
      <c r="D338" s="140" t="s">
        <v>359</v>
      </c>
      <c r="E338" s="325" t="s">
        <v>694</v>
      </c>
      <c r="F338" s="149"/>
      <c r="G338" s="150">
        <v>258</v>
      </c>
      <c r="H338" s="151">
        <v>312</v>
      </c>
      <c r="I338" s="150">
        <v>299</v>
      </c>
      <c r="J338" s="151">
        <v>368</v>
      </c>
      <c r="K338" s="152">
        <v>504</v>
      </c>
      <c r="L338" s="151">
        <v>416</v>
      </c>
      <c r="M338" s="150">
        <v>474</v>
      </c>
      <c r="N338" s="151">
        <v>802</v>
      </c>
      <c r="O338" s="150">
        <v>322</v>
      </c>
      <c r="P338" s="151">
        <v>540</v>
      </c>
      <c r="Q338" s="150">
        <v>1008</v>
      </c>
      <c r="R338" s="151">
        <v>593</v>
      </c>
      <c r="S338" s="151">
        <f t="shared" si="26"/>
        <v>5896</v>
      </c>
      <c r="T338" s="386" t="s">
        <v>72</v>
      </c>
      <c r="U338" s="251">
        <v>1</v>
      </c>
      <c r="V338" s="343"/>
      <c r="W338" s="260"/>
      <c r="X338" s="260"/>
    </row>
    <row r="339" spans="1:24" ht="15" customHeight="1">
      <c r="A339" s="272"/>
      <c r="B339" s="273"/>
      <c r="C339" s="273"/>
      <c r="D339" s="383"/>
      <c r="E339" s="326" t="s">
        <v>248</v>
      </c>
      <c r="F339" s="274"/>
      <c r="G339" s="275">
        <f t="shared" ref="G339:S339" si="27">SUMIFS(G302:G338,$U302:$U338,1)</f>
        <v>79060</v>
      </c>
      <c r="H339" s="276">
        <f t="shared" si="27"/>
        <v>57852</v>
      </c>
      <c r="I339" s="276">
        <f t="shared" si="27"/>
        <v>110196</v>
      </c>
      <c r="J339" s="276">
        <f t="shared" si="27"/>
        <v>135095</v>
      </c>
      <c r="K339" s="276">
        <f t="shared" si="27"/>
        <v>174310</v>
      </c>
      <c r="L339" s="276">
        <f t="shared" si="27"/>
        <v>98336</v>
      </c>
      <c r="M339" s="276">
        <f t="shared" si="27"/>
        <v>138122</v>
      </c>
      <c r="N339" s="276">
        <f t="shared" si="27"/>
        <v>253587</v>
      </c>
      <c r="O339" s="276">
        <f t="shared" si="27"/>
        <v>118705</v>
      </c>
      <c r="P339" s="276">
        <f t="shared" si="27"/>
        <v>130146</v>
      </c>
      <c r="Q339" s="276">
        <f t="shared" si="27"/>
        <v>127347</v>
      </c>
      <c r="R339" s="276">
        <f t="shared" si="27"/>
        <v>86946</v>
      </c>
      <c r="S339" s="276">
        <f t="shared" si="27"/>
        <v>1509702</v>
      </c>
      <c r="T339" s="390"/>
      <c r="U339" s="251">
        <v>2</v>
      </c>
      <c r="V339" s="343"/>
      <c r="W339" s="260"/>
      <c r="X339" s="260"/>
    </row>
    <row r="340" spans="1:24" s="260" customFormat="1" ht="15" customHeight="1">
      <c r="A340" s="267"/>
      <c r="B340" s="268" t="s">
        <v>18</v>
      </c>
      <c r="C340" s="269"/>
      <c r="D340" s="140" t="s">
        <v>309</v>
      </c>
      <c r="E340" s="324" t="s">
        <v>695</v>
      </c>
      <c r="F340" s="145"/>
      <c r="G340" s="146">
        <v>60</v>
      </c>
      <c r="H340" s="147">
        <v>60</v>
      </c>
      <c r="I340" s="146">
        <v>72</v>
      </c>
      <c r="J340" s="147">
        <v>80</v>
      </c>
      <c r="K340" s="148">
        <v>95</v>
      </c>
      <c r="L340" s="147">
        <v>90</v>
      </c>
      <c r="M340" s="146">
        <v>90</v>
      </c>
      <c r="N340" s="147">
        <v>102</v>
      </c>
      <c r="O340" s="146">
        <v>120</v>
      </c>
      <c r="P340" s="147">
        <v>40</v>
      </c>
      <c r="Q340" s="146">
        <v>37</v>
      </c>
      <c r="R340" s="147">
        <v>22</v>
      </c>
      <c r="S340" s="147">
        <f>SUM(G340:R340)</f>
        <v>868</v>
      </c>
      <c r="T340" s="385" t="s">
        <v>50</v>
      </c>
      <c r="U340" s="259">
        <v>1</v>
      </c>
      <c r="V340" s="343"/>
    </row>
    <row r="341" spans="1:24" s="260" customFormat="1" ht="15" customHeight="1">
      <c r="A341" s="267"/>
      <c r="B341" s="270"/>
      <c r="C341" s="270"/>
      <c r="D341" s="140" t="s">
        <v>311</v>
      </c>
      <c r="E341" s="324" t="s">
        <v>696</v>
      </c>
      <c r="F341" s="145"/>
      <c r="G341" s="146">
        <v>500</v>
      </c>
      <c r="H341" s="147">
        <v>567</v>
      </c>
      <c r="I341" s="146">
        <v>921</v>
      </c>
      <c r="J341" s="147">
        <v>923</v>
      </c>
      <c r="K341" s="148">
        <v>993</v>
      </c>
      <c r="L341" s="147">
        <v>692</v>
      </c>
      <c r="M341" s="146">
        <v>1325</v>
      </c>
      <c r="N341" s="147">
        <v>2536</v>
      </c>
      <c r="O341" s="146">
        <v>1265</v>
      </c>
      <c r="P341" s="147">
        <v>1497</v>
      </c>
      <c r="Q341" s="146">
        <v>1232</v>
      </c>
      <c r="R341" s="147">
        <v>892</v>
      </c>
      <c r="S341" s="147">
        <f t="shared" ref="S341:S354" si="28">SUM(G341:R341)</f>
        <v>13343</v>
      </c>
      <c r="T341" s="385" t="s">
        <v>48</v>
      </c>
      <c r="U341" s="259">
        <v>1</v>
      </c>
      <c r="V341" s="343"/>
    </row>
    <row r="342" spans="1:24" s="260" customFormat="1" ht="15" customHeight="1">
      <c r="A342" s="267"/>
      <c r="B342" s="270"/>
      <c r="C342" s="270"/>
      <c r="D342" s="140" t="s">
        <v>313</v>
      </c>
      <c r="E342" s="324" t="s">
        <v>697</v>
      </c>
      <c r="F342" s="145"/>
      <c r="G342" s="146">
        <v>1660</v>
      </c>
      <c r="H342" s="147">
        <v>1754</v>
      </c>
      <c r="I342" s="146">
        <v>2361</v>
      </c>
      <c r="J342" s="147">
        <v>2537</v>
      </c>
      <c r="K342" s="148">
        <v>2540</v>
      </c>
      <c r="L342" s="147">
        <v>2156</v>
      </c>
      <c r="M342" s="146">
        <v>4526</v>
      </c>
      <c r="N342" s="147">
        <v>6402</v>
      </c>
      <c r="O342" s="146">
        <v>2461</v>
      </c>
      <c r="P342" s="147">
        <v>2785</v>
      </c>
      <c r="Q342" s="146">
        <v>2819</v>
      </c>
      <c r="R342" s="147">
        <v>1884</v>
      </c>
      <c r="S342" s="147">
        <f t="shared" si="28"/>
        <v>33885</v>
      </c>
      <c r="T342" s="385"/>
      <c r="U342" s="259"/>
      <c r="V342" s="343"/>
    </row>
    <row r="343" spans="1:24" s="260" customFormat="1" ht="15" customHeight="1">
      <c r="A343" s="267"/>
      <c r="B343" s="270"/>
      <c r="C343" s="270"/>
      <c r="D343" s="140" t="s">
        <v>399</v>
      </c>
      <c r="E343" s="324" t="s">
        <v>698</v>
      </c>
      <c r="F343" s="145"/>
      <c r="G343" s="146">
        <v>0</v>
      </c>
      <c r="H343" s="147">
        <v>0</v>
      </c>
      <c r="I343" s="146">
        <v>0</v>
      </c>
      <c r="J343" s="147">
        <v>0</v>
      </c>
      <c r="K343" s="148">
        <v>0</v>
      </c>
      <c r="L343" s="147">
        <v>0</v>
      </c>
      <c r="M343" s="146">
        <v>868</v>
      </c>
      <c r="N343" s="147">
        <v>1132</v>
      </c>
      <c r="O343" s="146">
        <v>0</v>
      </c>
      <c r="P343" s="147">
        <v>0</v>
      </c>
      <c r="Q343" s="146">
        <v>0</v>
      </c>
      <c r="R343" s="147">
        <v>0</v>
      </c>
      <c r="S343" s="147">
        <f t="shared" si="28"/>
        <v>2000</v>
      </c>
      <c r="T343" s="385" t="s">
        <v>62</v>
      </c>
      <c r="U343" s="259">
        <v>1</v>
      </c>
      <c r="V343" s="343"/>
    </row>
    <row r="344" spans="1:24" s="260" customFormat="1" ht="15" customHeight="1">
      <c r="A344" s="267"/>
      <c r="B344" s="270"/>
      <c r="C344" s="270"/>
      <c r="D344" s="140" t="s">
        <v>399</v>
      </c>
      <c r="E344" s="324" t="s">
        <v>699</v>
      </c>
      <c r="F344" s="145"/>
      <c r="G344" s="146">
        <v>0</v>
      </c>
      <c r="H344" s="147">
        <v>0</v>
      </c>
      <c r="I344" s="146">
        <v>0</v>
      </c>
      <c r="J344" s="147">
        <v>0</v>
      </c>
      <c r="K344" s="148">
        <v>0</v>
      </c>
      <c r="L344" s="147">
        <v>0</v>
      </c>
      <c r="M344" s="146">
        <v>267</v>
      </c>
      <c r="N344" s="147">
        <v>362</v>
      </c>
      <c r="O344" s="146">
        <v>0</v>
      </c>
      <c r="P344" s="147">
        <v>0</v>
      </c>
      <c r="Q344" s="146">
        <v>0</v>
      </c>
      <c r="R344" s="147">
        <v>0</v>
      </c>
      <c r="S344" s="147">
        <f t="shared" si="28"/>
        <v>629</v>
      </c>
      <c r="T344" s="385" t="s">
        <v>62</v>
      </c>
      <c r="U344" s="259">
        <v>1</v>
      </c>
      <c r="V344" s="343"/>
    </row>
    <row r="345" spans="1:24" s="260" customFormat="1" ht="15" customHeight="1">
      <c r="A345" s="267"/>
      <c r="B345" s="270"/>
      <c r="C345" s="270"/>
      <c r="D345" s="140" t="s">
        <v>399</v>
      </c>
      <c r="E345" s="324" t="s">
        <v>700</v>
      </c>
      <c r="F345" s="145"/>
      <c r="G345" s="146">
        <v>0</v>
      </c>
      <c r="H345" s="147">
        <v>0</v>
      </c>
      <c r="I345" s="146">
        <v>0</v>
      </c>
      <c r="J345" s="147">
        <v>0</v>
      </c>
      <c r="K345" s="148">
        <v>0</v>
      </c>
      <c r="L345" s="147">
        <v>0</v>
      </c>
      <c r="M345" s="146">
        <v>489</v>
      </c>
      <c r="N345" s="147">
        <v>1198</v>
      </c>
      <c r="O345" s="146">
        <v>0</v>
      </c>
      <c r="P345" s="147">
        <v>0</v>
      </c>
      <c r="Q345" s="146">
        <v>0</v>
      </c>
      <c r="R345" s="147">
        <v>0</v>
      </c>
      <c r="S345" s="147">
        <f t="shared" si="28"/>
        <v>1687</v>
      </c>
      <c r="T345" s="385" t="s">
        <v>62</v>
      </c>
      <c r="U345" s="259">
        <v>1</v>
      </c>
      <c r="V345" s="343"/>
    </row>
    <row r="346" spans="1:24" s="260" customFormat="1" ht="15" customHeight="1">
      <c r="A346" s="267"/>
      <c r="B346" s="270"/>
      <c r="C346" s="270"/>
      <c r="D346" s="140" t="s">
        <v>399</v>
      </c>
      <c r="E346" s="324" t="s">
        <v>701</v>
      </c>
      <c r="F346" s="145"/>
      <c r="G346" s="146">
        <v>1501</v>
      </c>
      <c r="H346" s="147">
        <v>1602</v>
      </c>
      <c r="I346" s="146">
        <v>2197</v>
      </c>
      <c r="J346" s="147">
        <v>2328</v>
      </c>
      <c r="K346" s="148">
        <v>2333</v>
      </c>
      <c r="L346" s="147">
        <v>1987</v>
      </c>
      <c r="M346" s="146">
        <v>2759</v>
      </c>
      <c r="N346" s="147">
        <v>3485</v>
      </c>
      <c r="O346" s="146">
        <v>2322</v>
      </c>
      <c r="P346" s="147">
        <v>2579</v>
      </c>
      <c r="Q346" s="146">
        <v>2596</v>
      </c>
      <c r="R346" s="147">
        <v>1758</v>
      </c>
      <c r="S346" s="147">
        <f t="shared" si="28"/>
        <v>27447</v>
      </c>
      <c r="T346" s="385" t="s">
        <v>65</v>
      </c>
      <c r="U346" s="259">
        <v>1</v>
      </c>
      <c r="V346" s="343"/>
    </row>
    <row r="347" spans="1:24" s="260" customFormat="1" ht="15" customHeight="1">
      <c r="A347" s="267"/>
      <c r="B347" s="270"/>
      <c r="C347" s="270"/>
      <c r="D347" s="140" t="s">
        <v>399</v>
      </c>
      <c r="E347" s="324" t="s">
        <v>702</v>
      </c>
      <c r="F347" s="145"/>
      <c r="G347" s="146">
        <v>159</v>
      </c>
      <c r="H347" s="147">
        <v>152</v>
      </c>
      <c r="I347" s="146">
        <v>164</v>
      </c>
      <c r="J347" s="147">
        <v>209</v>
      </c>
      <c r="K347" s="148">
        <v>207</v>
      </c>
      <c r="L347" s="147">
        <v>169</v>
      </c>
      <c r="M347" s="146">
        <v>143</v>
      </c>
      <c r="N347" s="147">
        <v>225</v>
      </c>
      <c r="O347" s="146">
        <v>139</v>
      </c>
      <c r="P347" s="147">
        <v>206</v>
      </c>
      <c r="Q347" s="146">
        <v>223</v>
      </c>
      <c r="R347" s="147">
        <v>126</v>
      </c>
      <c r="S347" s="147">
        <f t="shared" si="28"/>
        <v>2122</v>
      </c>
      <c r="T347" s="385" t="s">
        <v>63</v>
      </c>
      <c r="U347" s="259">
        <v>1</v>
      </c>
      <c r="V347" s="343"/>
    </row>
    <row r="348" spans="1:24" s="260" customFormat="1" ht="15" customHeight="1">
      <c r="A348" s="267"/>
      <c r="B348" s="270"/>
      <c r="C348" s="270"/>
      <c r="D348" s="140" t="s">
        <v>315</v>
      </c>
      <c r="E348" s="324" t="s">
        <v>703</v>
      </c>
      <c r="F348" s="145"/>
      <c r="G348" s="146">
        <v>6247</v>
      </c>
      <c r="H348" s="147">
        <v>4831</v>
      </c>
      <c r="I348" s="146">
        <v>6954</v>
      </c>
      <c r="J348" s="147">
        <v>5734</v>
      </c>
      <c r="K348" s="148">
        <v>7916</v>
      </c>
      <c r="L348" s="147">
        <v>4830</v>
      </c>
      <c r="M348" s="146">
        <v>5309</v>
      </c>
      <c r="N348" s="147">
        <v>8827</v>
      </c>
      <c r="O348" s="146">
        <v>5590</v>
      </c>
      <c r="P348" s="147">
        <v>6553</v>
      </c>
      <c r="Q348" s="146">
        <v>7921</v>
      </c>
      <c r="R348" s="147">
        <v>6435</v>
      </c>
      <c r="S348" s="147">
        <f t="shared" si="28"/>
        <v>77147</v>
      </c>
      <c r="T348" s="385" t="s">
        <v>48</v>
      </c>
      <c r="U348" s="259">
        <v>1</v>
      </c>
      <c r="V348" s="343"/>
    </row>
    <row r="349" spans="1:24" s="260" customFormat="1" ht="15" customHeight="1">
      <c r="A349" s="267"/>
      <c r="B349" s="270"/>
      <c r="C349" s="270"/>
      <c r="D349" s="140" t="s">
        <v>317</v>
      </c>
      <c r="E349" s="324" t="s">
        <v>704</v>
      </c>
      <c r="F349" s="145"/>
      <c r="G349" s="146">
        <v>100</v>
      </c>
      <c r="H349" s="147">
        <v>155</v>
      </c>
      <c r="I349" s="146">
        <v>226</v>
      </c>
      <c r="J349" s="147">
        <v>235</v>
      </c>
      <c r="K349" s="148">
        <v>213</v>
      </c>
      <c r="L349" s="147">
        <v>115</v>
      </c>
      <c r="M349" s="146">
        <v>179</v>
      </c>
      <c r="N349" s="147">
        <v>212</v>
      </c>
      <c r="O349" s="146">
        <v>112</v>
      </c>
      <c r="P349" s="147">
        <v>217</v>
      </c>
      <c r="Q349" s="146">
        <v>448</v>
      </c>
      <c r="R349" s="147">
        <v>38</v>
      </c>
      <c r="S349" s="147">
        <f t="shared" si="28"/>
        <v>2250</v>
      </c>
      <c r="T349" s="385" t="s">
        <v>54</v>
      </c>
      <c r="U349" s="259">
        <v>1</v>
      </c>
      <c r="V349" s="343"/>
    </row>
    <row r="350" spans="1:24" s="260" customFormat="1" ht="15" customHeight="1">
      <c r="A350" s="267"/>
      <c r="B350" s="270"/>
      <c r="C350" s="270"/>
      <c r="D350" s="140" t="s">
        <v>319</v>
      </c>
      <c r="E350" s="324" t="s">
        <v>705</v>
      </c>
      <c r="F350" s="145"/>
      <c r="G350" s="146">
        <v>41</v>
      </c>
      <c r="H350" s="147">
        <v>7</v>
      </c>
      <c r="I350" s="146">
        <v>61</v>
      </c>
      <c r="J350" s="147">
        <v>221</v>
      </c>
      <c r="K350" s="148">
        <v>534</v>
      </c>
      <c r="L350" s="147">
        <v>107</v>
      </c>
      <c r="M350" s="146">
        <v>104</v>
      </c>
      <c r="N350" s="147">
        <v>162</v>
      </c>
      <c r="O350" s="146">
        <v>59</v>
      </c>
      <c r="P350" s="147">
        <v>229</v>
      </c>
      <c r="Q350" s="146">
        <v>265</v>
      </c>
      <c r="R350" s="147">
        <v>73</v>
      </c>
      <c r="S350" s="147">
        <f t="shared" si="28"/>
        <v>1863</v>
      </c>
      <c r="T350" s="385" t="s">
        <v>59</v>
      </c>
      <c r="U350" s="259">
        <v>1</v>
      </c>
      <c r="V350" s="343"/>
    </row>
    <row r="351" spans="1:24" s="260" customFormat="1" ht="15" customHeight="1">
      <c r="A351" s="434"/>
      <c r="B351" s="416"/>
      <c r="C351" s="416"/>
      <c r="D351" s="418" t="s">
        <v>321</v>
      </c>
      <c r="E351" s="428" t="s">
        <v>706</v>
      </c>
      <c r="F351" s="429"/>
      <c r="G351" s="430">
        <v>0</v>
      </c>
      <c r="H351" s="431">
        <v>0</v>
      </c>
      <c r="I351" s="430">
        <v>0</v>
      </c>
      <c r="J351" s="431">
        <v>0</v>
      </c>
      <c r="K351" s="432">
        <v>0</v>
      </c>
      <c r="L351" s="431">
        <v>0</v>
      </c>
      <c r="M351" s="430">
        <v>0</v>
      </c>
      <c r="N351" s="431">
        <v>0</v>
      </c>
      <c r="O351" s="430">
        <v>0</v>
      </c>
      <c r="P351" s="431">
        <v>0</v>
      </c>
      <c r="Q351" s="430">
        <v>3950</v>
      </c>
      <c r="R351" s="431">
        <v>0</v>
      </c>
      <c r="S351" s="431">
        <f t="shared" si="28"/>
        <v>3950</v>
      </c>
      <c r="T351" s="433" t="s">
        <v>67</v>
      </c>
      <c r="U351" s="259">
        <v>1</v>
      </c>
      <c r="V351" s="343"/>
    </row>
    <row r="352" spans="1:24" s="260" customFormat="1" ht="15" customHeight="1">
      <c r="A352" s="267"/>
      <c r="B352" s="270"/>
      <c r="C352" s="270"/>
      <c r="D352" s="140" t="s">
        <v>323</v>
      </c>
      <c r="E352" s="324" t="s">
        <v>707</v>
      </c>
      <c r="F352" s="145"/>
      <c r="G352" s="146">
        <v>0</v>
      </c>
      <c r="H352" s="147">
        <v>0</v>
      </c>
      <c r="I352" s="146">
        <v>0</v>
      </c>
      <c r="J352" s="147">
        <v>0</v>
      </c>
      <c r="K352" s="148">
        <v>0</v>
      </c>
      <c r="L352" s="147">
        <v>0</v>
      </c>
      <c r="M352" s="146">
        <v>0</v>
      </c>
      <c r="N352" s="147">
        <v>40000</v>
      </c>
      <c r="O352" s="146">
        <v>0</v>
      </c>
      <c r="P352" s="147">
        <v>0</v>
      </c>
      <c r="Q352" s="146">
        <v>0</v>
      </c>
      <c r="R352" s="147">
        <v>0</v>
      </c>
      <c r="S352" s="147">
        <f t="shared" si="28"/>
        <v>40000</v>
      </c>
      <c r="T352" s="385" t="s">
        <v>67</v>
      </c>
      <c r="U352" s="259">
        <v>1</v>
      </c>
      <c r="V352" s="343"/>
    </row>
    <row r="353" spans="1:24" s="260" customFormat="1" ht="15" customHeight="1">
      <c r="A353" s="267"/>
      <c r="B353" s="270"/>
      <c r="C353" s="270"/>
      <c r="D353" s="140" t="s">
        <v>325</v>
      </c>
      <c r="E353" s="324" t="s">
        <v>708</v>
      </c>
      <c r="F353" s="145"/>
      <c r="G353" s="146">
        <v>0</v>
      </c>
      <c r="H353" s="147">
        <v>0</v>
      </c>
      <c r="I353" s="146">
        <v>0</v>
      </c>
      <c r="J353" s="147">
        <v>0</v>
      </c>
      <c r="K353" s="148">
        <v>0</v>
      </c>
      <c r="L353" s="147">
        <v>0</v>
      </c>
      <c r="M353" s="146">
        <v>0</v>
      </c>
      <c r="N353" s="147">
        <v>0</v>
      </c>
      <c r="O353" s="146">
        <v>0</v>
      </c>
      <c r="P353" s="147">
        <v>0</v>
      </c>
      <c r="Q353" s="146">
        <v>0</v>
      </c>
      <c r="R353" s="147">
        <v>0</v>
      </c>
      <c r="S353" s="147">
        <f t="shared" si="28"/>
        <v>0</v>
      </c>
      <c r="T353" s="385" t="s">
        <v>70</v>
      </c>
      <c r="U353" s="259">
        <v>1</v>
      </c>
      <c r="V353" s="343"/>
    </row>
    <row r="354" spans="1:24" s="260" customFormat="1" ht="15" customHeight="1">
      <c r="A354" s="439"/>
      <c r="B354" s="437"/>
      <c r="C354" s="440"/>
      <c r="D354" s="140" t="s">
        <v>327</v>
      </c>
      <c r="E354" s="324" t="s">
        <v>709</v>
      </c>
      <c r="F354" s="145"/>
      <c r="G354" s="146">
        <v>11281</v>
      </c>
      <c r="H354" s="147">
        <v>10737</v>
      </c>
      <c r="I354" s="146">
        <v>17919</v>
      </c>
      <c r="J354" s="147">
        <v>16298</v>
      </c>
      <c r="K354" s="148">
        <v>17219</v>
      </c>
      <c r="L354" s="147">
        <v>14497</v>
      </c>
      <c r="M354" s="146">
        <v>13926</v>
      </c>
      <c r="N354" s="147">
        <v>18442</v>
      </c>
      <c r="O354" s="146">
        <v>15753</v>
      </c>
      <c r="P354" s="147">
        <v>15012</v>
      </c>
      <c r="Q354" s="146">
        <v>16051</v>
      </c>
      <c r="R354" s="147">
        <v>13986</v>
      </c>
      <c r="S354" s="147">
        <f t="shared" si="28"/>
        <v>181121</v>
      </c>
      <c r="T354" s="385" t="s">
        <v>49</v>
      </c>
      <c r="U354" s="259">
        <v>1</v>
      </c>
      <c r="V354" s="343"/>
    </row>
    <row r="355" spans="1:24" ht="15" customHeight="1">
      <c r="A355" s="272"/>
      <c r="B355" s="273"/>
      <c r="C355" s="273"/>
      <c r="D355" s="383"/>
      <c r="E355" s="326" t="s">
        <v>249</v>
      </c>
      <c r="F355" s="274"/>
      <c r="G355" s="275">
        <f t="shared" ref="G355:S355" si="29">SUMIFS(G340:G354,$U340:$U354,1)</f>
        <v>19889</v>
      </c>
      <c r="H355" s="276">
        <f t="shared" si="29"/>
        <v>18111</v>
      </c>
      <c r="I355" s="276">
        <f t="shared" si="29"/>
        <v>28514</v>
      </c>
      <c r="J355" s="276">
        <f t="shared" si="29"/>
        <v>26028</v>
      </c>
      <c r="K355" s="276">
        <f t="shared" si="29"/>
        <v>29510</v>
      </c>
      <c r="L355" s="276">
        <f t="shared" si="29"/>
        <v>22487</v>
      </c>
      <c r="M355" s="276">
        <f t="shared" si="29"/>
        <v>25459</v>
      </c>
      <c r="N355" s="276">
        <f t="shared" si="29"/>
        <v>76683</v>
      </c>
      <c r="O355" s="276">
        <f t="shared" si="29"/>
        <v>25360</v>
      </c>
      <c r="P355" s="276">
        <f t="shared" si="29"/>
        <v>26333</v>
      </c>
      <c r="Q355" s="276">
        <f t="shared" si="29"/>
        <v>32723</v>
      </c>
      <c r="R355" s="276">
        <f t="shared" si="29"/>
        <v>23330</v>
      </c>
      <c r="S355" s="276">
        <f t="shared" si="29"/>
        <v>354427</v>
      </c>
      <c r="T355" s="390"/>
      <c r="U355" s="251">
        <v>2</v>
      </c>
      <c r="V355" s="343"/>
      <c r="W355" s="260"/>
      <c r="X355" s="260"/>
    </row>
    <row r="356" spans="1:24" s="260" customFormat="1" ht="15" customHeight="1">
      <c r="A356" s="267"/>
      <c r="B356" s="268" t="s">
        <v>19</v>
      </c>
      <c r="C356" s="269"/>
      <c r="D356" s="140" t="s">
        <v>309</v>
      </c>
      <c r="E356" s="324" t="s">
        <v>710</v>
      </c>
      <c r="F356" s="145"/>
      <c r="G356" s="146">
        <v>0</v>
      </c>
      <c r="H356" s="147">
        <v>0</v>
      </c>
      <c r="I356" s="146">
        <v>932</v>
      </c>
      <c r="J356" s="147">
        <v>436</v>
      </c>
      <c r="K356" s="148">
        <v>393</v>
      </c>
      <c r="L356" s="147">
        <v>300</v>
      </c>
      <c r="M356" s="146">
        <v>196</v>
      </c>
      <c r="N356" s="147">
        <v>257</v>
      </c>
      <c r="O356" s="146">
        <v>186</v>
      </c>
      <c r="P356" s="147">
        <v>283</v>
      </c>
      <c r="Q356" s="146">
        <v>468</v>
      </c>
      <c r="R356" s="147">
        <v>135</v>
      </c>
      <c r="S356" s="147">
        <f>SUM(G356:R356)</f>
        <v>3586</v>
      </c>
      <c r="T356" s="385" t="s">
        <v>57</v>
      </c>
      <c r="U356" s="259">
        <v>1</v>
      </c>
      <c r="V356" s="343"/>
    </row>
    <row r="357" spans="1:24" s="260" customFormat="1" ht="15" customHeight="1">
      <c r="A357" s="267"/>
      <c r="B357" s="270"/>
      <c r="C357" s="270"/>
      <c r="D357" s="140" t="s">
        <v>311</v>
      </c>
      <c r="E357" s="324" t="s">
        <v>711</v>
      </c>
      <c r="F357" s="145"/>
      <c r="G357" s="146">
        <v>94</v>
      </c>
      <c r="H357" s="147">
        <v>99</v>
      </c>
      <c r="I357" s="146">
        <v>268</v>
      </c>
      <c r="J357" s="147">
        <v>257</v>
      </c>
      <c r="K357" s="148">
        <v>435</v>
      </c>
      <c r="L357" s="147">
        <v>336</v>
      </c>
      <c r="M357" s="146">
        <v>195</v>
      </c>
      <c r="N357" s="147">
        <v>215</v>
      </c>
      <c r="O357" s="146">
        <v>250</v>
      </c>
      <c r="P357" s="147">
        <v>386</v>
      </c>
      <c r="Q357" s="146">
        <v>462</v>
      </c>
      <c r="R357" s="147">
        <v>155</v>
      </c>
      <c r="S357" s="147">
        <f t="shared" ref="S357:S381" si="30">SUM(G357:R357)</f>
        <v>3152</v>
      </c>
      <c r="T357" s="385" t="s">
        <v>57</v>
      </c>
      <c r="U357" s="259">
        <v>1</v>
      </c>
      <c r="V357" s="343"/>
    </row>
    <row r="358" spans="1:24" s="260" customFormat="1" ht="15" customHeight="1">
      <c r="A358" s="267"/>
      <c r="B358" s="270"/>
      <c r="C358" s="270"/>
      <c r="D358" s="140" t="s">
        <v>313</v>
      </c>
      <c r="E358" s="324" t="s">
        <v>712</v>
      </c>
      <c r="F358" s="145"/>
      <c r="G358" s="146">
        <v>0</v>
      </c>
      <c r="H358" s="147">
        <v>0</v>
      </c>
      <c r="I358" s="146">
        <v>0</v>
      </c>
      <c r="J358" s="147">
        <v>0</v>
      </c>
      <c r="K358" s="148">
        <v>0</v>
      </c>
      <c r="L358" s="147">
        <v>0</v>
      </c>
      <c r="M358" s="146">
        <v>0</v>
      </c>
      <c r="N358" s="147">
        <v>0</v>
      </c>
      <c r="O358" s="146">
        <v>0</v>
      </c>
      <c r="P358" s="147">
        <v>0</v>
      </c>
      <c r="Q358" s="146">
        <v>0</v>
      </c>
      <c r="R358" s="147">
        <v>0</v>
      </c>
      <c r="S358" s="147">
        <f t="shared" si="30"/>
        <v>0</v>
      </c>
      <c r="T358" s="385" t="s">
        <v>47</v>
      </c>
      <c r="U358" s="259">
        <v>1</v>
      </c>
      <c r="V358" s="343"/>
    </row>
    <row r="359" spans="1:24" s="260" customFormat="1" ht="15" customHeight="1">
      <c r="A359" s="267"/>
      <c r="B359" s="270"/>
      <c r="C359" s="270"/>
      <c r="D359" s="140" t="s">
        <v>315</v>
      </c>
      <c r="E359" s="324" t="s">
        <v>713</v>
      </c>
      <c r="F359" s="145"/>
      <c r="G359" s="146">
        <v>17776</v>
      </c>
      <c r="H359" s="147">
        <v>18865</v>
      </c>
      <c r="I359" s="146">
        <v>23228</v>
      </c>
      <c r="J359" s="147">
        <v>25320</v>
      </c>
      <c r="K359" s="148">
        <v>18568</v>
      </c>
      <c r="L359" s="147">
        <v>106</v>
      </c>
      <c r="M359" s="146">
        <v>3781</v>
      </c>
      <c r="N359" s="147">
        <v>10324</v>
      </c>
      <c r="O359" s="146">
        <v>16239</v>
      </c>
      <c r="P359" s="147">
        <v>24466</v>
      </c>
      <c r="Q359" s="146">
        <v>19020</v>
      </c>
      <c r="R359" s="147">
        <v>11843</v>
      </c>
      <c r="S359" s="147">
        <f t="shared" si="30"/>
        <v>189536</v>
      </c>
      <c r="T359" s="385" t="s">
        <v>52</v>
      </c>
      <c r="U359" s="259">
        <v>1</v>
      </c>
      <c r="V359" s="343"/>
    </row>
    <row r="360" spans="1:24" s="260" customFormat="1" ht="15" customHeight="1">
      <c r="A360" s="267"/>
      <c r="B360" s="270"/>
      <c r="C360" s="270"/>
      <c r="D360" s="140" t="s">
        <v>317</v>
      </c>
      <c r="E360" s="324" t="s">
        <v>714</v>
      </c>
      <c r="F360" s="145"/>
      <c r="G360" s="146">
        <v>16565</v>
      </c>
      <c r="H360" s="147">
        <v>19532</v>
      </c>
      <c r="I360" s="146">
        <v>16064</v>
      </c>
      <c r="J360" s="147">
        <v>13092</v>
      </c>
      <c r="K360" s="148">
        <v>33136</v>
      </c>
      <c r="L360" s="147">
        <v>21482</v>
      </c>
      <c r="M360" s="146">
        <v>22236</v>
      </c>
      <c r="N360" s="147">
        <v>23537</v>
      </c>
      <c r="O360" s="146">
        <v>19635</v>
      </c>
      <c r="P360" s="147">
        <v>31832</v>
      </c>
      <c r="Q360" s="146">
        <v>31467</v>
      </c>
      <c r="R360" s="147">
        <v>17986</v>
      </c>
      <c r="S360" s="147">
        <f t="shared" si="30"/>
        <v>266564</v>
      </c>
      <c r="T360" s="385"/>
      <c r="U360" s="259"/>
      <c r="V360" s="343"/>
    </row>
    <row r="361" spans="1:24" s="260" customFormat="1" ht="15" customHeight="1">
      <c r="A361" s="267"/>
      <c r="B361" s="270"/>
      <c r="C361" s="270"/>
      <c r="D361" s="140" t="s">
        <v>399</v>
      </c>
      <c r="E361" s="324" t="s">
        <v>715</v>
      </c>
      <c r="F361" s="145"/>
      <c r="G361" s="146">
        <v>2515</v>
      </c>
      <c r="H361" s="147">
        <v>3172</v>
      </c>
      <c r="I361" s="146">
        <v>2482</v>
      </c>
      <c r="J361" s="147">
        <v>1178</v>
      </c>
      <c r="K361" s="148">
        <v>4800</v>
      </c>
      <c r="L361" s="147">
        <v>2938</v>
      </c>
      <c r="M361" s="146">
        <v>4458</v>
      </c>
      <c r="N361" s="147">
        <v>6489</v>
      </c>
      <c r="O361" s="146">
        <v>3682</v>
      </c>
      <c r="P361" s="147">
        <v>11587</v>
      </c>
      <c r="Q361" s="146">
        <v>11035</v>
      </c>
      <c r="R361" s="147">
        <v>1476</v>
      </c>
      <c r="S361" s="147">
        <f t="shared" si="30"/>
        <v>55812</v>
      </c>
      <c r="T361" s="385" t="s">
        <v>53</v>
      </c>
      <c r="U361" s="259">
        <v>1</v>
      </c>
      <c r="V361" s="343"/>
    </row>
    <row r="362" spans="1:24" s="260" customFormat="1" ht="15" customHeight="1">
      <c r="A362" s="267"/>
      <c r="B362" s="270"/>
      <c r="C362" s="270"/>
      <c r="D362" s="140" t="s">
        <v>399</v>
      </c>
      <c r="E362" s="324" t="s">
        <v>716</v>
      </c>
      <c r="F362" s="145"/>
      <c r="G362" s="146">
        <v>5831</v>
      </c>
      <c r="H362" s="147">
        <v>7465</v>
      </c>
      <c r="I362" s="146">
        <v>3382</v>
      </c>
      <c r="J362" s="147">
        <v>2688</v>
      </c>
      <c r="K362" s="148">
        <v>17088</v>
      </c>
      <c r="L362" s="147">
        <v>6771</v>
      </c>
      <c r="M362" s="146">
        <v>9369</v>
      </c>
      <c r="N362" s="147">
        <v>5975</v>
      </c>
      <c r="O362" s="146">
        <v>5541</v>
      </c>
      <c r="P362" s="147">
        <v>13578</v>
      </c>
      <c r="Q362" s="146">
        <v>7341</v>
      </c>
      <c r="R362" s="147">
        <v>6341</v>
      </c>
      <c r="S362" s="147">
        <f t="shared" si="30"/>
        <v>91370</v>
      </c>
      <c r="T362" s="385" t="s">
        <v>76</v>
      </c>
      <c r="U362" s="259">
        <v>1</v>
      </c>
      <c r="V362" s="343"/>
    </row>
    <row r="363" spans="1:24" s="260" customFormat="1" ht="15" customHeight="1">
      <c r="A363" s="267"/>
      <c r="B363" s="270"/>
      <c r="C363" s="270"/>
      <c r="D363" s="140" t="s">
        <v>399</v>
      </c>
      <c r="E363" s="324" t="s">
        <v>717</v>
      </c>
      <c r="F363" s="145"/>
      <c r="G363" s="146">
        <v>8219</v>
      </c>
      <c r="H363" s="147">
        <v>8895</v>
      </c>
      <c r="I363" s="146">
        <v>10200</v>
      </c>
      <c r="J363" s="147">
        <v>9226</v>
      </c>
      <c r="K363" s="148">
        <v>11248</v>
      </c>
      <c r="L363" s="147">
        <v>11773</v>
      </c>
      <c r="M363" s="146">
        <v>8409</v>
      </c>
      <c r="N363" s="147">
        <v>11073</v>
      </c>
      <c r="O363" s="146">
        <v>10412</v>
      </c>
      <c r="P363" s="147">
        <v>6667</v>
      </c>
      <c r="Q363" s="146">
        <v>13091</v>
      </c>
      <c r="R363" s="147">
        <v>10169</v>
      </c>
      <c r="S363" s="147">
        <f t="shared" si="30"/>
        <v>119382</v>
      </c>
      <c r="T363" s="385" t="s">
        <v>74</v>
      </c>
      <c r="U363" s="259">
        <v>1</v>
      </c>
      <c r="V363" s="343"/>
    </row>
    <row r="364" spans="1:24" s="260" customFormat="1" ht="15" customHeight="1">
      <c r="A364" s="267"/>
      <c r="B364" s="270"/>
      <c r="C364" s="270"/>
      <c r="D364" s="140" t="s">
        <v>319</v>
      </c>
      <c r="E364" s="324" t="s">
        <v>718</v>
      </c>
      <c r="F364" s="145"/>
      <c r="G364" s="146">
        <v>0</v>
      </c>
      <c r="H364" s="147">
        <v>0</v>
      </c>
      <c r="I364" s="146">
        <v>0</v>
      </c>
      <c r="J364" s="147">
        <v>0</v>
      </c>
      <c r="K364" s="148">
        <v>0</v>
      </c>
      <c r="L364" s="147">
        <v>0</v>
      </c>
      <c r="M364" s="146">
        <v>18980</v>
      </c>
      <c r="N364" s="147">
        <v>9113</v>
      </c>
      <c r="O364" s="146">
        <v>0</v>
      </c>
      <c r="P364" s="147">
        <v>0</v>
      </c>
      <c r="Q364" s="146">
        <v>0</v>
      </c>
      <c r="R364" s="147">
        <v>0</v>
      </c>
      <c r="S364" s="147">
        <f t="shared" si="30"/>
        <v>28093</v>
      </c>
      <c r="T364" s="385" t="s">
        <v>62</v>
      </c>
      <c r="U364" s="259">
        <v>1</v>
      </c>
      <c r="V364" s="343"/>
    </row>
    <row r="365" spans="1:24" s="260" customFormat="1" ht="15" customHeight="1">
      <c r="A365" s="267"/>
      <c r="B365" s="270"/>
      <c r="C365" s="270"/>
      <c r="D365" s="140" t="s">
        <v>321</v>
      </c>
      <c r="E365" s="324" t="s">
        <v>719</v>
      </c>
      <c r="F365" s="145"/>
      <c r="G365" s="146">
        <v>1700</v>
      </c>
      <c r="H365" s="147">
        <v>3300</v>
      </c>
      <c r="I365" s="146">
        <v>3100</v>
      </c>
      <c r="J365" s="147">
        <v>1000</v>
      </c>
      <c r="K365" s="148">
        <v>1100</v>
      </c>
      <c r="L365" s="147">
        <v>1600</v>
      </c>
      <c r="M365" s="146">
        <v>400</v>
      </c>
      <c r="N365" s="147">
        <v>800</v>
      </c>
      <c r="O365" s="146">
        <v>1800</v>
      </c>
      <c r="P365" s="147">
        <v>800</v>
      </c>
      <c r="Q365" s="146">
        <v>1500</v>
      </c>
      <c r="R365" s="147">
        <v>1500</v>
      </c>
      <c r="S365" s="147">
        <f t="shared" si="30"/>
        <v>18600</v>
      </c>
      <c r="T365" s="385" t="s">
        <v>65</v>
      </c>
      <c r="U365" s="259">
        <v>1</v>
      </c>
      <c r="V365" s="343"/>
    </row>
    <row r="366" spans="1:24" s="260" customFormat="1" ht="15" customHeight="1">
      <c r="A366" s="267"/>
      <c r="B366" s="270"/>
      <c r="C366" s="270"/>
      <c r="D366" s="140" t="s">
        <v>323</v>
      </c>
      <c r="E366" s="324" t="s">
        <v>720</v>
      </c>
      <c r="F366" s="145"/>
      <c r="G366" s="146">
        <v>0</v>
      </c>
      <c r="H366" s="147">
        <v>0</v>
      </c>
      <c r="I366" s="146">
        <v>0</v>
      </c>
      <c r="J366" s="147">
        <v>115</v>
      </c>
      <c r="K366" s="148">
        <v>260</v>
      </c>
      <c r="L366" s="147">
        <v>160</v>
      </c>
      <c r="M366" s="146">
        <v>405</v>
      </c>
      <c r="N366" s="147">
        <v>850</v>
      </c>
      <c r="O366" s="146">
        <v>160</v>
      </c>
      <c r="P366" s="147">
        <v>107</v>
      </c>
      <c r="Q366" s="146">
        <v>31</v>
      </c>
      <c r="R366" s="147">
        <v>0</v>
      </c>
      <c r="S366" s="147">
        <f t="shared" si="30"/>
        <v>2088</v>
      </c>
      <c r="T366" s="385" t="s">
        <v>64</v>
      </c>
      <c r="U366" s="259">
        <v>1</v>
      </c>
      <c r="V366" s="343"/>
    </row>
    <row r="367" spans="1:24" s="260" customFormat="1" ht="15" customHeight="1">
      <c r="A367" s="267"/>
      <c r="B367" s="270"/>
      <c r="C367" s="270"/>
      <c r="D367" s="140" t="s">
        <v>325</v>
      </c>
      <c r="E367" s="324" t="s">
        <v>721</v>
      </c>
      <c r="F367" s="145"/>
      <c r="G367" s="146">
        <v>6447</v>
      </c>
      <c r="H367" s="147">
        <v>4179</v>
      </c>
      <c r="I367" s="146">
        <v>4383</v>
      </c>
      <c r="J367" s="147">
        <v>5587</v>
      </c>
      <c r="K367" s="148">
        <v>6573</v>
      </c>
      <c r="L367" s="147">
        <v>4823</v>
      </c>
      <c r="M367" s="146">
        <v>5073</v>
      </c>
      <c r="N367" s="147">
        <v>6946</v>
      </c>
      <c r="O367" s="146">
        <v>4687</v>
      </c>
      <c r="P367" s="147">
        <v>5235</v>
      </c>
      <c r="Q367" s="146">
        <v>6572</v>
      </c>
      <c r="R367" s="147">
        <v>6129</v>
      </c>
      <c r="S367" s="147">
        <f t="shared" si="30"/>
        <v>66634</v>
      </c>
      <c r="T367" s="385"/>
      <c r="U367" s="259"/>
      <c r="V367" s="343"/>
    </row>
    <row r="368" spans="1:24" s="260" customFormat="1" ht="15" customHeight="1">
      <c r="A368" s="267"/>
      <c r="B368" s="270"/>
      <c r="C368" s="270"/>
      <c r="D368" s="140" t="s">
        <v>399</v>
      </c>
      <c r="E368" s="324" t="s">
        <v>722</v>
      </c>
      <c r="F368" s="145"/>
      <c r="G368" s="146">
        <v>6445</v>
      </c>
      <c r="H368" s="147">
        <v>4156</v>
      </c>
      <c r="I368" s="146">
        <v>4328</v>
      </c>
      <c r="J368" s="147">
        <v>5530</v>
      </c>
      <c r="K368" s="148">
        <v>6455</v>
      </c>
      <c r="L368" s="147">
        <v>4790</v>
      </c>
      <c r="M368" s="146">
        <v>4999</v>
      </c>
      <c r="N368" s="147">
        <v>6869</v>
      </c>
      <c r="O368" s="146">
        <v>4618</v>
      </c>
      <c r="P368" s="147">
        <v>5182</v>
      </c>
      <c r="Q368" s="146">
        <v>6486</v>
      </c>
      <c r="R368" s="147">
        <v>6073</v>
      </c>
      <c r="S368" s="147">
        <f t="shared" si="30"/>
        <v>65931</v>
      </c>
      <c r="T368" s="385" t="s">
        <v>48</v>
      </c>
      <c r="U368" s="259">
        <v>1</v>
      </c>
      <c r="V368" s="343"/>
    </row>
    <row r="369" spans="1:24" s="260" customFormat="1" ht="15" customHeight="1">
      <c r="A369" s="267"/>
      <c r="B369" s="270"/>
      <c r="C369" s="270"/>
      <c r="D369" s="140" t="s">
        <v>399</v>
      </c>
      <c r="E369" s="324" t="s">
        <v>400</v>
      </c>
      <c r="F369" s="145"/>
      <c r="G369" s="146">
        <v>2</v>
      </c>
      <c r="H369" s="147">
        <v>23</v>
      </c>
      <c r="I369" s="146">
        <v>55</v>
      </c>
      <c r="J369" s="147">
        <v>57</v>
      </c>
      <c r="K369" s="148">
        <v>118</v>
      </c>
      <c r="L369" s="147">
        <v>33</v>
      </c>
      <c r="M369" s="146">
        <v>74</v>
      </c>
      <c r="N369" s="147">
        <v>77</v>
      </c>
      <c r="O369" s="146">
        <v>69</v>
      </c>
      <c r="P369" s="147">
        <v>53</v>
      </c>
      <c r="Q369" s="146">
        <v>86</v>
      </c>
      <c r="R369" s="147">
        <v>56</v>
      </c>
      <c r="S369" s="147">
        <f t="shared" si="30"/>
        <v>703</v>
      </c>
      <c r="T369" s="385" t="s">
        <v>48</v>
      </c>
      <c r="U369" s="259">
        <v>1</v>
      </c>
      <c r="V369" s="343"/>
    </row>
    <row r="370" spans="1:24" s="260" customFormat="1" ht="15" customHeight="1">
      <c r="A370" s="267"/>
      <c r="B370" s="270"/>
      <c r="C370" s="270"/>
      <c r="D370" s="140" t="s">
        <v>327</v>
      </c>
      <c r="E370" s="324" t="s">
        <v>723</v>
      </c>
      <c r="F370" s="145"/>
      <c r="G370" s="146">
        <v>6</v>
      </c>
      <c r="H370" s="147">
        <v>4</v>
      </c>
      <c r="I370" s="146">
        <v>14</v>
      </c>
      <c r="J370" s="147">
        <v>14</v>
      </c>
      <c r="K370" s="148">
        <v>31</v>
      </c>
      <c r="L370" s="147">
        <v>10</v>
      </c>
      <c r="M370" s="146">
        <v>12</v>
      </c>
      <c r="N370" s="147">
        <v>44</v>
      </c>
      <c r="O370" s="146">
        <v>36</v>
      </c>
      <c r="P370" s="147">
        <v>48</v>
      </c>
      <c r="Q370" s="146">
        <v>110</v>
      </c>
      <c r="R370" s="147">
        <v>14</v>
      </c>
      <c r="S370" s="147">
        <f t="shared" si="30"/>
        <v>343</v>
      </c>
      <c r="T370" s="385" t="s">
        <v>47</v>
      </c>
      <c r="U370" s="259">
        <v>1</v>
      </c>
      <c r="V370" s="343"/>
    </row>
    <row r="371" spans="1:24" s="260" customFormat="1" ht="15" customHeight="1">
      <c r="A371" s="267"/>
      <c r="B371" s="270"/>
      <c r="C371" s="270"/>
      <c r="D371" s="140" t="s">
        <v>329</v>
      </c>
      <c r="E371" s="324" t="s">
        <v>724</v>
      </c>
      <c r="F371" s="145"/>
      <c r="G371" s="146">
        <v>2159</v>
      </c>
      <c r="H371" s="147">
        <v>2333</v>
      </c>
      <c r="I371" s="146">
        <v>3631</v>
      </c>
      <c r="J371" s="147">
        <v>3264</v>
      </c>
      <c r="K371" s="148">
        <v>4238</v>
      </c>
      <c r="L371" s="147">
        <v>4491</v>
      </c>
      <c r="M371" s="146">
        <v>3726</v>
      </c>
      <c r="N371" s="147">
        <v>4123</v>
      </c>
      <c r="O371" s="146">
        <v>4108</v>
      </c>
      <c r="P371" s="147">
        <v>4652</v>
      </c>
      <c r="Q371" s="146">
        <v>8263</v>
      </c>
      <c r="R371" s="147">
        <v>2630</v>
      </c>
      <c r="S371" s="147">
        <f t="shared" si="30"/>
        <v>47618</v>
      </c>
      <c r="T371" s="385" t="s">
        <v>58</v>
      </c>
      <c r="U371" s="259">
        <v>1</v>
      </c>
      <c r="V371" s="343"/>
    </row>
    <row r="372" spans="1:24" s="260" customFormat="1" ht="15" customHeight="1">
      <c r="A372" s="267"/>
      <c r="B372" s="270"/>
      <c r="C372" s="270"/>
      <c r="D372" s="140" t="s">
        <v>331</v>
      </c>
      <c r="E372" s="324" t="s">
        <v>725</v>
      </c>
      <c r="F372" s="145"/>
      <c r="G372" s="146">
        <v>0</v>
      </c>
      <c r="H372" s="147">
        <v>0</v>
      </c>
      <c r="I372" s="146">
        <v>4</v>
      </c>
      <c r="J372" s="147">
        <v>47</v>
      </c>
      <c r="K372" s="148">
        <v>116</v>
      </c>
      <c r="L372" s="147">
        <v>56</v>
      </c>
      <c r="M372" s="146">
        <v>145</v>
      </c>
      <c r="N372" s="147">
        <v>383</v>
      </c>
      <c r="O372" s="146">
        <v>72</v>
      </c>
      <c r="P372" s="147">
        <v>62</v>
      </c>
      <c r="Q372" s="146">
        <v>17</v>
      </c>
      <c r="R372" s="147">
        <v>1</v>
      </c>
      <c r="S372" s="147">
        <f t="shared" si="30"/>
        <v>903</v>
      </c>
      <c r="T372" s="385" t="s">
        <v>50</v>
      </c>
      <c r="U372" s="259">
        <v>1</v>
      </c>
      <c r="V372" s="343"/>
    </row>
    <row r="373" spans="1:24" s="260" customFormat="1" ht="15" customHeight="1">
      <c r="A373" s="267"/>
      <c r="B373" s="270"/>
      <c r="C373" s="270"/>
      <c r="D373" s="140" t="s">
        <v>333</v>
      </c>
      <c r="E373" s="324" t="s">
        <v>726</v>
      </c>
      <c r="F373" s="145"/>
      <c r="G373" s="146">
        <v>0</v>
      </c>
      <c r="H373" s="147">
        <v>0</v>
      </c>
      <c r="I373" s="146">
        <v>146</v>
      </c>
      <c r="J373" s="147">
        <v>237</v>
      </c>
      <c r="K373" s="148">
        <v>641</v>
      </c>
      <c r="L373" s="147">
        <v>173</v>
      </c>
      <c r="M373" s="146">
        <v>145</v>
      </c>
      <c r="N373" s="147">
        <v>539</v>
      </c>
      <c r="O373" s="146">
        <v>149</v>
      </c>
      <c r="P373" s="147">
        <v>204</v>
      </c>
      <c r="Q373" s="146">
        <v>258</v>
      </c>
      <c r="R373" s="147">
        <v>21</v>
      </c>
      <c r="S373" s="147">
        <f t="shared" si="30"/>
        <v>2513</v>
      </c>
      <c r="T373" s="385" t="s">
        <v>58</v>
      </c>
      <c r="U373" s="259">
        <v>1</v>
      </c>
      <c r="V373" s="343"/>
    </row>
    <row r="374" spans="1:24" s="260" customFormat="1" ht="15" customHeight="1">
      <c r="A374" s="267"/>
      <c r="B374" s="270"/>
      <c r="C374" s="270"/>
      <c r="D374" s="140" t="s">
        <v>335</v>
      </c>
      <c r="E374" s="324" t="s">
        <v>727</v>
      </c>
      <c r="F374" s="145"/>
      <c r="G374" s="146">
        <v>2</v>
      </c>
      <c r="H374" s="147">
        <v>0</v>
      </c>
      <c r="I374" s="146">
        <v>1</v>
      </c>
      <c r="J374" s="147">
        <v>30</v>
      </c>
      <c r="K374" s="148">
        <v>92</v>
      </c>
      <c r="L374" s="147">
        <v>51</v>
      </c>
      <c r="M374" s="146">
        <v>174</v>
      </c>
      <c r="N374" s="147">
        <v>358</v>
      </c>
      <c r="O374" s="146">
        <v>58</v>
      </c>
      <c r="P374" s="147">
        <v>7</v>
      </c>
      <c r="Q374" s="146">
        <v>10</v>
      </c>
      <c r="R374" s="147">
        <v>2</v>
      </c>
      <c r="S374" s="147">
        <f t="shared" si="30"/>
        <v>785</v>
      </c>
      <c r="T374" s="385" t="s">
        <v>59</v>
      </c>
      <c r="U374" s="259">
        <v>1</v>
      </c>
      <c r="V374" s="343"/>
    </row>
    <row r="375" spans="1:24" ht="15" customHeight="1">
      <c r="A375" s="252"/>
      <c r="B375" s="270"/>
      <c r="C375" s="270"/>
      <c r="D375" s="140" t="s">
        <v>337</v>
      </c>
      <c r="E375" s="324" t="s">
        <v>728</v>
      </c>
      <c r="F375" s="145"/>
      <c r="G375" s="146">
        <v>1524</v>
      </c>
      <c r="H375" s="147">
        <v>1249</v>
      </c>
      <c r="I375" s="146">
        <v>1751</v>
      </c>
      <c r="J375" s="147">
        <v>1569</v>
      </c>
      <c r="K375" s="148">
        <v>2296</v>
      </c>
      <c r="L375" s="147">
        <v>1343</v>
      </c>
      <c r="M375" s="146">
        <v>1699</v>
      </c>
      <c r="N375" s="147">
        <v>2836</v>
      </c>
      <c r="O375" s="146">
        <v>1103</v>
      </c>
      <c r="P375" s="147">
        <v>1171</v>
      </c>
      <c r="Q375" s="146">
        <v>2196</v>
      </c>
      <c r="R375" s="147">
        <v>1187</v>
      </c>
      <c r="S375" s="147">
        <f t="shared" si="30"/>
        <v>19924</v>
      </c>
      <c r="T375" s="385" t="s">
        <v>48</v>
      </c>
      <c r="U375" s="251">
        <v>1</v>
      </c>
      <c r="V375" s="343"/>
      <c r="W375" s="260"/>
      <c r="X375" s="260"/>
    </row>
    <row r="376" spans="1:24" ht="15" customHeight="1">
      <c r="A376" s="252"/>
      <c r="B376" s="270"/>
      <c r="C376" s="270"/>
      <c r="D376" s="140" t="s">
        <v>339</v>
      </c>
      <c r="E376" s="324" t="s">
        <v>729</v>
      </c>
      <c r="F376" s="145"/>
      <c r="G376" s="146">
        <v>0</v>
      </c>
      <c r="H376" s="147">
        <v>0</v>
      </c>
      <c r="I376" s="146">
        <v>0</v>
      </c>
      <c r="J376" s="147">
        <v>0</v>
      </c>
      <c r="K376" s="148">
        <v>0</v>
      </c>
      <c r="L376" s="147">
        <v>75</v>
      </c>
      <c r="M376" s="146">
        <v>54</v>
      </c>
      <c r="N376" s="147">
        <v>32</v>
      </c>
      <c r="O376" s="146">
        <v>22</v>
      </c>
      <c r="P376" s="147">
        <v>0</v>
      </c>
      <c r="Q376" s="146">
        <v>0</v>
      </c>
      <c r="R376" s="147">
        <v>0</v>
      </c>
      <c r="S376" s="147">
        <f t="shared" si="30"/>
        <v>183</v>
      </c>
      <c r="T376" s="385" t="s">
        <v>65</v>
      </c>
      <c r="U376" s="251">
        <v>1</v>
      </c>
      <c r="V376" s="343"/>
      <c r="W376" s="260"/>
      <c r="X376" s="260"/>
    </row>
    <row r="377" spans="1:24" ht="15" customHeight="1">
      <c r="A377" s="252"/>
      <c r="B377" s="270"/>
      <c r="C377" s="270"/>
      <c r="D377" s="140" t="s">
        <v>341</v>
      </c>
      <c r="E377" s="324" t="s">
        <v>730</v>
      </c>
      <c r="F377" s="145"/>
      <c r="G377" s="146">
        <v>0</v>
      </c>
      <c r="H377" s="147">
        <v>0</v>
      </c>
      <c r="I377" s="146">
        <v>76</v>
      </c>
      <c r="J377" s="147">
        <v>125</v>
      </c>
      <c r="K377" s="148">
        <v>262</v>
      </c>
      <c r="L377" s="147">
        <v>208</v>
      </c>
      <c r="M377" s="146">
        <v>177</v>
      </c>
      <c r="N377" s="147">
        <v>234</v>
      </c>
      <c r="O377" s="146">
        <v>194</v>
      </c>
      <c r="P377" s="147">
        <v>242</v>
      </c>
      <c r="Q377" s="146">
        <v>445</v>
      </c>
      <c r="R377" s="147">
        <v>45</v>
      </c>
      <c r="S377" s="147">
        <f t="shared" si="30"/>
        <v>2008</v>
      </c>
      <c r="T377" s="385" t="s">
        <v>47</v>
      </c>
      <c r="U377" s="251">
        <v>1</v>
      </c>
      <c r="V377" s="343"/>
      <c r="W377" s="260"/>
      <c r="X377" s="260"/>
    </row>
    <row r="378" spans="1:24" ht="15" customHeight="1">
      <c r="A378" s="252"/>
      <c r="B378" s="270"/>
      <c r="C378" s="270"/>
      <c r="D378" s="140" t="s">
        <v>343</v>
      </c>
      <c r="E378" s="324" t="s">
        <v>731</v>
      </c>
      <c r="F378" s="145"/>
      <c r="G378" s="146">
        <v>315</v>
      </c>
      <c r="H378" s="147">
        <v>243</v>
      </c>
      <c r="I378" s="146">
        <v>401</v>
      </c>
      <c r="J378" s="147">
        <v>275</v>
      </c>
      <c r="K378" s="148">
        <v>508</v>
      </c>
      <c r="L378" s="147">
        <v>369</v>
      </c>
      <c r="M378" s="146">
        <v>383</v>
      </c>
      <c r="N378" s="147">
        <v>388</v>
      </c>
      <c r="O378" s="146">
        <v>0</v>
      </c>
      <c r="P378" s="147">
        <v>0</v>
      </c>
      <c r="Q378" s="146">
        <v>0</v>
      </c>
      <c r="R378" s="147">
        <v>0</v>
      </c>
      <c r="S378" s="147">
        <f t="shared" si="30"/>
        <v>2882</v>
      </c>
      <c r="T378" s="385" t="s">
        <v>70</v>
      </c>
      <c r="U378" s="251">
        <v>1</v>
      </c>
      <c r="V378" s="343"/>
      <c r="W378" s="260"/>
      <c r="X378" s="260"/>
    </row>
    <row r="379" spans="1:24" ht="15" customHeight="1">
      <c r="A379" s="252"/>
      <c r="B379" s="270"/>
      <c r="C379" s="270"/>
      <c r="D379" s="140" t="s">
        <v>345</v>
      </c>
      <c r="E379" s="324" t="s">
        <v>732</v>
      </c>
      <c r="F379" s="145"/>
      <c r="G379" s="146">
        <v>1713</v>
      </c>
      <c r="H379" s="147">
        <v>1152</v>
      </c>
      <c r="I379" s="146">
        <v>2764</v>
      </c>
      <c r="J379" s="147">
        <v>3204</v>
      </c>
      <c r="K379" s="148">
        <v>6458</v>
      </c>
      <c r="L379" s="147">
        <v>3064</v>
      </c>
      <c r="M379" s="146">
        <v>3139</v>
      </c>
      <c r="N379" s="147">
        <v>4048</v>
      </c>
      <c r="O379" s="146">
        <v>3479</v>
      </c>
      <c r="P379" s="147">
        <v>3132</v>
      </c>
      <c r="Q379" s="146">
        <v>4071</v>
      </c>
      <c r="R379" s="147">
        <v>2235</v>
      </c>
      <c r="S379" s="147">
        <f t="shared" si="30"/>
        <v>38459</v>
      </c>
      <c r="T379" s="385" t="s">
        <v>49</v>
      </c>
      <c r="U379" s="251">
        <v>1</v>
      </c>
      <c r="V379" s="343"/>
      <c r="W379" s="260"/>
      <c r="X379" s="260"/>
    </row>
    <row r="380" spans="1:24" ht="15" customHeight="1">
      <c r="A380" s="252"/>
      <c r="B380" s="270"/>
      <c r="C380" s="270"/>
      <c r="D380" s="140" t="s">
        <v>347</v>
      </c>
      <c r="E380" s="324" t="s">
        <v>733</v>
      </c>
      <c r="F380" s="145"/>
      <c r="G380" s="146">
        <v>1752</v>
      </c>
      <c r="H380" s="147">
        <v>1822</v>
      </c>
      <c r="I380" s="146">
        <v>1590</v>
      </c>
      <c r="J380" s="147">
        <v>2540</v>
      </c>
      <c r="K380" s="148">
        <v>2853</v>
      </c>
      <c r="L380" s="147">
        <v>2316</v>
      </c>
      <c r="M380" s="146">
        <v>2579</v>
      </c>
      <c r="N380" s="147">
        <v>4148</v>
      </c>
      <c r="O380" s="146">
        <v>2176</v>
      </c>
      <c r="P380" s="147">
        <v>2581</v>
      </c>
      <c r="Q380" s="146">
        <v>2548</v>
      </c>
      <c r="R380" s="147">
        <v>2095</v>
      </c>
      <c r="S380" s="147">
        <f t="shared" si="30"/>
        <v>29000</v>
      </c>
      <c r="T380" s="385" t="s">
        <v>49</v>
      </c>
      <c r="U380" s="251">
        <v>1</v>
      </c>
      <c r="V380" s="343"/>
      <c r="W380" s="260"/>
      <c r="X380" s="260"/>
    </row>
    <row r="381" spans="1:24" ht="15" customHeight="1">
      <c r="A381" s="439"/>
      <c r="B381" s="437"/>
      <c r="C381" s="440"/>
      <c r="D381" s="140" t="s">
        <v>349</v>
      </c>
      <c r="E381" s="324" t="s">
        <v>734</v>
      </c>
      <c r="F381" s="145"/>
      <c r="G381" s="146">
        <v>495</v>
      </c>
      <c r="H381" s="147">
        <v>461</v>
      </c>
      <c r="I381" s="146">
        <v>328</v>
      </c>
      <c r="J381" s="147">
        <v>1485</v>
      </c>
      <c r="K381" s="148">
        <v>904</v>
      </c>
      <c r="L381" s="147">
        <v>649</v>
      </c>
      <c r="M381" s="146">
        <v>584</v>
      </c>
      <c r="N381" s="147">
        <v>438</v>
      </c>
      <c r="O381" s="146">
        <v>469</v>
      </c>
      <c r="P381" s="147">
        <v>592</v>
      </c>
      <c r="Q381" s="146">
        <v>709</v>
      </c>
      <c r="R381" s="147">
        <v>522</v>
      </c>
      <c r="S381" s="147">
        <f t="shared" si="30"/>
        <v>7636</v>
      </c>
      <c r="T381" s="385" t="s">
        <v>47</v>
      </c>
      <c r="U381" s="251">
        <v>1</v>
      </c>
      <c r="V381" s="343"/>
      <c r="W381" s="260"/>
      <c r="X381" s="260"/>
    </row>
    <row r="382" spans="1:24" ht="15" customHeight="1">
      <c r="A382" s="272"/>
      <c r="B382" s="273"/>
      <c r="C382" s="273"/>
      <c r="D382" s="383"/>
      <c r="E382" s="326" t="s">
        <v>250</v>
      </c>
      <c r="F382" s="274"/>
      <c r="G382" s="275">
        <f t="shared" ref="G382:S382" si="31">SUMIFS(G356:G381,$U356:$U381,1)</f>
        <v>50548</v>
      </c>
      <c r="H382" s="276">
        <f t="shared" si="31"/>
        <v>53239</v>
      </c>
      <c r="I382" s="276">
        <f t="shared" si="31"/>
        <v>58681</v>
      </c>
      <c r="J382" s="276">
        <f t="shared" si="31"/>
        <v>58597</v>
      </c>
      <c r="K382" s="276">
        <f t="shared" si="31"/>
        <v>78864</v>
      </c>
      <c r="L382" s="276">
        <f t="shared" si="31"/>
        <v>41612</v>
      </c>
      <c r="M382" s="276">
        <f t="shared" si="31"/>
        <v>64083</v>
      </c>
      <c r="N382" s="276">
        <f t="shared" si="31"/>
        <v>69613</v>
      </c>
      <c r="O382" s="276">
        <f t="shared" si="31"/>
        <v>54823</v>
      </c>
      <c r="P382" s="276">
        <f t="shared" si="31"/>
        <v>75800</v>
      </c>
      <c r="Q382" s="276">
        <f t="shared" si="31"/>
        <v>78147</v>
      </c>
      <c r="R382" s="276">
        <f t="shared" si="31"/>
        <v>46500</v>
      </c>
      <c r="S382" s="276">
        <f t="shared" si="31"/>
        <v>730507</v>
      </c>
      <c r="T382" s="390"/>
      <c r="U382" s="251">
        <v>2</v>
      </c>
      <c r="V382" s="343"/>
      <c r="W382" s="260"/>
      <c r="X382" s="260"/>
    </row>
    <row r="383" spans="1:24" s="260" customFormat="1" ht="15" customHeight="1">
      <c r="A383" s="267"/>
      <c r="B383" s="268" t="s">
        <v>20</v>
      </c>
      <c r="C383" s="269"/>
      <c r="D383" s="140" t="s">
        <v>309</v>
      </c>
      <c r="E383" s="324" t="s">
        <v>735</v>
      </c>
      <c r="F383" s="145"/>
      <c r="G383" s="146">
        <v>72</v>
      </c>
      <c r="H383" s="147">
        <v>109</v>
      </c>
      <c r="I383" s="146">
        <v>201</v>
      </c>
      <c r="J383" s="147">
        <v>171</v>
      </c>
      <c r="K383" s="148">
        <v>273</v>
      </c>
      <c r="L383" s="147">
        <v>180</v>
      </c>
      <c r="M383" s="146">
        <v>125</v>
      </c>
      <c r="N383" s="147">
        <v>181</v>
      </c>
      <c r="O383" s="146">
        <v>132</v>
      </c>
      <c r="P383" s="147">
        <v>260</v>
      </c>
      <c r="Q383" s="146">
        <v>272</v>
      </c>
      <c r="R383" s="147">
        <v>131</v>
      </c>
      <c r="S383" s="147">
        <f>SUM(G383:R383)</f>
        <v>2107</v>
      </c>
      <c r="T383" s="385" t="s">
        <v>47</v>
      </c>
      <c r="U383" s="259">
        <v>1</v>
      </c>
      <c r="V383" s="343"/>
    </row>
    <row r="384" spans="1:24" s="260" customFormat="1" ht="15" customHeight="1">
      <c r="A384" s="267"/>
      <c r="B384" s="270"/>
      <c r="C384" s="270"/>
      <c r="D384" s="140" t="s">
        <v>311</v>
      </c>
      <c r="E384" s="324" t="s">
        <v>736</v>
      </c>
      <c r="F384" s="145"/>
      <c r="G384" s="146">
        <v>0</v>
      </c>
      <c r="H384" s="147">
        <v>0</v>
      </c>
      <c r="I384" s="146">
        <v>0</v>
      </c>
      <c r="J384" s="147">
        <v>3</v>
      </c>
      <c r="K384" s="148">
        <v>9</v>
      </c>
      <c r="L384" s="147">
        <v>5</v>
      </c>
      <c r="M384" s="146">
        <v>73</v>
      </c>
      <c r="N384" s="147">
        <v>12</v>
      </c>
      <c r="O384" s="146">
        <v>9</v>
      </c>
      <c r="P384" s="147">
        <v>5</v>
      </c>
      <c r="Q384" s="146">
        <v>22</v>
      </c>
      <c r="R384" s="147">
        <v>0</v>
      </c>
      <c r="S384" s="147">
        <f t="shared" ref="S384:S401" si="32">SUM(G384:R384)</f>
        <v>138</v>
      </c>
      <c r="T384" s="385" t="s">
        <v>47</v>
      </c>
      <c r="U384" s="259">
        <v>1</v>
      </c>
      <c r="V384" s="343"/>
    </row>
    <row r="385" spans="1:22" s="260" customFormat="1" ht="15" customHeight="1">
      <c r="A385" s="267"/>
      <c r="B385" s="270"/>
      <c r="C385" s="270"/>
      <c r="D385" s="140" t="s">
        <v>313</v>
      </c>
      <c r="E385" s="324" t="s">
        <v>737</v>
      </c>
      <c r="F385" s="145"/>
      <c r="G385" s="146">
        <v>332</v>
      </c>
      <c r="H385" s="147">
        <v>188</v>
      </c>
      <c r="I385" s="146">
        <v>655</v>
      </c>
      <c r="J385" s="147">
        <v>715</v>
      </c>
      <c r="K385" s="148">
        <v>1240</v>
      </c>
      <c r="L385" s="147">
        <v>698</v>
      </c>
      <c r="M385" s="146">
        <v>640</v>
      </c>
      <c r="N385" s="147">
        <v>954</v>
      </c>
      <c r="O385" s="146">
        <v>706</v>
      </c>
      <c r="P385" s="147">
        <v>1099</v>
      </c>
      <c r="Q385" s="146">
        <v>1279</v>
      </c>
      <c r="R385" s="147">
        <v>359</v>
      </c>
      <c r="S385" s="147">
        <f t="shared" si="32"/>
        <v>8865</v>
      </c>
      <c r="T385" s="385" t="s">
        <v>47</v>
      </c>
      <c r="U385" s="259">
        <v>1</v>
      </c>
      <c r="V385" s="343"/>
    </row>
    <row r="386" spans="1:22" s="260" customFormat="1" ht="15" customHeight="1">
      <c r="A386" s="267"/>
      <c r="B386" s="270"/>
      <c r="C386" s="270"/>
      <c r="D386" s="140" t="s">
        <v>315</v>
      </c>
      <c r="E386" s="324" t="s">
        <v>738</v>
      </c>
      <c r="F386" s="145"/>
      <c r="G386" s="146">
        <v>1007</v>
      </c>
      <c r="H386" s="147">
        <v>233</v>
      </c>
      <c r="I386" s="146">
        <v>1719</v>
      </c>
      <c r="J386" s="147">
        <v>1921</v>
      </c>
      <c r="K386" s="148">
        <v>3020</v>
      </c>
      <c r="L386" s="147">
        <v>1502</v>
      </c>
      <c r="M386" s="146">
        <v>1887</v>
      </c>
      <c r="N386" s="147">
        <v>2479</v>
      </c>
      <c r="O386" s="146">
        <v>1769</v>
      </c>
      <c r="P386" s="147">
        <v>3013</v>
      </c>
      <c r="Q386" s="146">
        <v>4806</v>
      </c>
      <c r="R386" s="147">
        <v>0</v>
      </c>
      <c r="S386" s="147">
        <f t="shared" si="32"/>
        <v>23356</v>
      </c>
      <c r="T386" s="385" t="s">
        <v>86</v>
      </c>
      <c r="U386" s="259">
        <v>1</v>
      </c>
      <c r="V386" s="343"/>
    </row>
    <row r="387" spans="1:22" s="260" customFormat="1" ht="15" customHeight="1">
      <c r="A387" s="267"/>
      <c r="B387" s="270"/>
      <c r="C387" s="270"/>
      <c r="D387" s="140" t="s">
        <v>317</v>
      </c>
      <c r="E387" s="324" t="s">
        <v>739</v>
      </c>
      <c r="F387" s="145"/>
      <c r="G387" s="146">
        <v>37</v>
      </c>
      <c r="H387" s="147">
        <v>64</v>
      </c>
      <c r="I387" s="146">
        <v>71</v>
      </c>
      <c r="J387" s="147">
        <v>75</v>
      </c>
      <c r="K387" s="148">
        <v>130</v>
      </c>
      <c r="L387" s="147">
        <v>67</v>
      </c>
      <c r="M387" s="146">
        <v>94</v>
      </c>
      <c r="N387" s="147">
        <v>77</v>
      </c>
      <c r="O387" s="146">
        <v>87</v>
      </c>
      <c r="P387" s="147">
        <v>77</v>
      </c>
      <c r="Q387" s="146">
        <v>94</v>
      </c>
      <c r="R387" s="147">
        <v>34</v>
      </c>
      <c r="S387" s="147">
        <f t="shared" si="32"/>
        <v>907</v>
      </c>
      <c r="T387" s="385" t="s">
        <v>53</v>
      </c>
      <c r="U387" s="259">
        <v>1</v>
      </c>
      <c r="V387" s="343"/>
    </row>
    <row r="388" spans="1:22" s="260" customFormat="1" ht="15" customHeight="1">
      <c r="A388" s="267"/>
      <c r="B388" s="270"/>
      <c r="C388" s="270"/>
      <c r="D388" s="140" t="s">
        <v>319</v>
      </c>
      <c r="E388" s="324" t="s">
        <v>740</v>
      </c>
      <c r="F388" s="145"/>
      <c r="G388" s="146">
        <v>238672</v>
      </c>
      <c r="H388" s="147">
        <v>17839</v>
      </c>
      <c r="I388" s="146">
        <v>32308</v>
      </c>
      <c r="J388" s="147">
        <v>31735</v>
      </c>
      <c r="K388" s="148">
        <v>39471</v>
      </c>
      <c r="L388" s="147">
        <v>24959</v>
      </c>
      <c r="M388" s="146">
        <v>24471</v>
      </c>
      <c r="N388" s="147">
        <v>30446</v>
      </c>
      <c r="O388" s="146">
        <v>29500</v>
      </c>
      <c r="P388" s="147">
        <v>31162</v>
      </c>
      <c r="Q388" s="146">
        <v>44000</v>
      </c>
      <c r="R388" s="147">
        <v>24864</v>
      </c>
      <c r="S388" s="147">
        <f t="shared" si="32"/>
        <v>569427</v>
      </c>
      <c r="T388" s="385" t="s">
        <v>57</v>
      </c>
      <c r="U388" s="259">
        <v>1</v>
      </c>
      <c r="V388" s="343"/>
    </row>
    <row r="389" spans="1:22" s="260" customFormat="1" ht="15" customHeight="1">
      <c r="A389" s="267"/>
      <c r="B389" s="270"/>
      <c r="C389" s="270"/>
      <c r="D389" s="140" t="s">
        <v>321</v>
      </c>
      <c r="E389" s="324" t="s">
        <v>741</v>
      </c>
      <c r="F389" s="145"/>
      <c r="G389" s="146">
        <v>485</v>
      </c>
      <c r="H389" s="147">
        <v>260</v>
      </c>
      <c r="I389" s="146">
        <v>1210</v>
      </c>
      <c r="J389" s="147">
        <v>975</v>
      </c>
      <c r="K389" s="148">
        <v>1627</v>
      </c>
      <c r="L389" s="147">
        <v>826</v>
      </c>
      <c r="M389" s="146">
        <v>900</v>
      </c>
      <c r="N389" s="147">
        <v>1435</v>
      </c>
      <c r="O389" s="146">
        <v>903</v>
      </c>
      <c r="P389" s="147">
        <v>1280</v>
      </c>
      <c r="Q389" s="146">
        <v>1876</v>
      </c>
      <c r="R389" s="147">
        <v>681</v>
      </c>
      <c r="S389" s="147">
        <f t="shared" si="32"/>
        <v>12458</v>
      </c>
      <c r="T389" s="385" t="s">
        <v>53</v>
      </c>
      <c r="U389" s="259">
        <v>1</v>
      </c>
      <c r="V389" s="343"/>
    </row>
    <row r="390" spans="1:22" s="260" customFormat="1" ht="15" customHeight="1">
      <c r="A390" s="267"/>
      <c r="B390" s="270"/>
      <c r="C390" s="270"/>
      <c r="D390" s="140" t="s">
        <v>323</v>
      </c>
      <c r="E390" s="324" t="s">
        <v>742</v>
      </c>
      <c r="F390" s="145"/>
      <c r="G390" s="146">
        <v>20536</v>
      </c>
      <c r="H390" s="147">
        <v>10580</v>
      </c>
      <c r="I390" s="146">
        <v>17106</v>
      </c>
      <c r="J390" s="147">
        <v>18608</v>
      </c>
      <c r="K390" s="148">
        <v>18855</v>
      </c>
      <c r="L390" s="147">
        <v>13547</v>
      </c>
      <c r="M390" s="146">
        <v>14457</v>
      </c>
      <c r="N390" s="147">
        <v>19914</v>
      </c>
      <c r="O390" s="146">
        <v>11083</v>
      </c>
      <c r="P390" s="147">
        <v>8870</v>
      </c>
      <c r="Q390" s="146">
        <v>11372</v>
      </c>
      <c r="R390" s="147">
        <v>5065</v>
      </c>
      <c r="S390" s="147">
        <f t="shared" si="32"/>
        <v>169993</v>
      </c>
      <c r="T390" s="385" t="s">
        <v>49</v>
      </c>
      <c r="U390" s="259">
        <v>1</v>
      </c>
      <c r="V390" s="343"/>
    </row>
    <row r="391" spans="1:22" s="260" customFormat="1" ht="15" customHeight="1">
      <c r="A391" s="267"/>
      <c r="B391" s="270"/>
      <c r="C391" s="270"/>
      <c r="D391" s="140" t="s">
        <v>325</v>
      </c>
      <c r="E391" s="324" t="s">
        <v>743</v>
      </c>
      <c r="F391" s="145"/>
      <c r="G391" s="146">
        <v>56</v>
      </c>
      <c r="H391" s="147">
        <v>23</v>
      </c>
      <c r="I391" s="146">
        <v>63</v>
      </c>
      <c r="J391" s="147">
        <v>65</v>
      </c>
      <c r="K391" s="148">
        <v>144</v>
      </c>
      <c r="L391" s="147">
        <v>52</v>
      </c>
      <c r="M391" s="146">
        <v>197</v>
      </c>
      <c r="N391" s="147">
        <v>398</v>
      </c>
      <c r="O391" s="146">
        <v>57</v>
      </c>
      <c r="P391" s="147">
        <v>113</v>
      </c>
      <c r="Q391" s="146">
        <v>309</v>
      </c>
      <c r="R391" s="147">
        <v>57</v>
      </c>
      <c r="S391" s="147">
        <f t="shared" si="32"/>
        <v>1534</v>
      </c>
      <c r="T391" s="385" t="s">
        <v>47</v>
      </c>
      <c r="U391" s="259">
        <v>1</v>
      </c>
      <c r="V391" s="343"/>
    </row>
    <row r="392" spans="1:22" s="260" customFormat="1" ht="15" customHeight="1">
      <c r="A392" s="267"/>
      <c r="B392" s="270"/>
      <c r="C392" s="270"/>
      <c r="D392" s="140" t="s">
        <v>327</v>
      </c>
      <c r="E392" s="324" t="s">
        <v>744</v>
      </c>
      <c r="F392" s="145"/>
      <c r="G392" s="146">
        <v>0</v>
      </c>
      <c r="H392" s="147">
        <v>0</v>
      </c>
      <c r="I392" s="146">
        <v>0</v>
      </c>
      <c r="J392" s="147">
        <v>13</v>
      </c>
      <c r="K392" s="148">
        <v>32</v>
      </c>
      <c r="L392" s="147">
        <v>64</v>
      </c>
      <c r="M392" s="146">
        <v>76</v>
      </c>
      <c r="N392" s="147">
        <v>20</v>
      </c>
      <c r="O392" s="146">
        <v>16</v>
      </c>
      <c r="P392" s="147">
        <v>6</v>
      </c>
      <c r="Q392" s="146">
        <v>0</v>
      </c>
      <c r="R392" s="147">
        <v>0</v>
      </c>
      <c r="S392" s="147">
        <f t="shared" si="32"/>
        <v>227</v>
      </c>
      <c r="T392" s="385" t="s">
        <v>59</v>
      </c>
      <c r="U392" s="259">
        <v>1</v>
      </c>
      <c r="V392" s="343"/>
    </row>
    <row r="393" spans="1:22" s="260" customFormat="1" ht="15" customHeight="1">
      <c r="A393" s="267"/>
      <c r="B393" s="270"/>
      <c r="C393" s="270"/>
      <c r="D393" s="140" t="s">
        <v>329</v>
      </c>
      <c r="E393" s="324" t="s">
        <v>745</v>
      </c>
      <c r="F393" s="145"/>
      <c r="G393" s="146">
        <v>0</v>
      </c>
      <c r="H393" s="147">
        <v>0</v>
      </c>
      <c r="I393" s="146">
        <v>0</v>
      </c>
      <c r="J393" s="147">
        <v>0</v>
      </c>
      <c r="K393" s="148">
        <v>0</v>
      </c>
      <c r="L393" s="147">
        <v>0</v>
      </c>
      <c r="M393" s="146">
        <v>0</v>
      </c>
      <c r="N393" s="147">
        <v>0</v>
      </c>
      <c r="O393" s="146">
        <v>0</v>
      </c>
      <c r="P393" s="147">
        <v>0</v>
      </c>
      <c r="Q393" s="146">
        <v>0</v>
      </c>
      <c r="R393" s="147">
        <v>2816</v>
      </c>
      <c r="S393" s="147">
        <f t="shared" si="32"/>
        <v>2816</v>
      </c>
      <c r="T393" s="385" t="s">
        <v>65</v>
      </c>
      <c r="U393" s="259">
        <v>1</v>
      </c>
      <c r="V393" s="343"/>
    </row>
    <row r="394" spans="1:22" s="260" customFormat="1" ht="15" customHeight="1">
      <c r="A394" s="267"/>
      <c r="B394" s="270"/>
      <c r="C394" s="270"/>
      <c r="D394" s="140" t="s">
        <v>331</v>
      </c>
      <c r="E394" s="324" t="s">
        <v>746</v>
      </c>
      <c r="F394" s="145"/>
      <c r="G394" s="146">
        <v>18443</v>
      </c>
      <c r="H394" s="147">
        <v>13030</v>
      </c>
      <c r="I394" s="146">
        <v>19590</v>
      </c>
      <c r="J394" s="147">
        <v>20462</v>
      </c>
      <c r="K394" s="148">
        <v>23500</v>
      </c>
      <c r="L394" s="147">
        <v>18691</v>
      </c>
      <c r="M394" s="146">
        <v>19910</v>
      </c>
      <c r="N394" s="147">
        <v>26080</v>
      </c>
      <c r="O394" s="146">
        <v>18886</v>
      </c>
      <c r="P394" s="147">
        <v>20083</v>
      </c>
      <c r="Q394" s="146">
        <v>21547</v>
      </c>
      <c r="R394" s="147">
        <v>17706</v>
      </c>
      <c r="S394" s="147">
        <f t="shared" si="32"/>
        <v>237928</v>
      </c>
      <c r="T394" s="385" t="s">
        <v>49</v>
      </c>
      <c r="U394" s="259">
        <v>1</v>
      </c>
      <c r="V394" s="343"/>
    </row>
    <row r="395" spans="1:22" s="260" customFormat="1" ht="15" customHeight="1">
      <c r="A395" s="434"/>
      <c r="B395" s="416"/>
      <c r="C395" s="416"/>
      <c r="D395" s="418" t="s">
        <v>333</v>
      </c>
      <c r="E395" s="428" t="s">
        <v>747</v>
      </c>
      <c r="F395" s="429"/>
      <c r="G395" s="430">
        <v>452</v>
      </c>
      <c r="H395" s="431">
        <v>225</v>
      </c>
      <c r="I395" s="430">
        <v>780</v>
      </c>
      <c r="J395" s="431">
        <v>909</v>
      </c>
      <c r="K395" s="432">
        <v>1533</v>
      </c>
      <c r="L395" s="431">
        <v>826</v>
      </c>
      <c r="M395" s="430">
        <v>727</v>
      </c>
      <c r="N395" s="431">
        <v>1161</v>
      </c>
      <c r="O395" s="430">
        <v>904</v>
      </c>
      <c r="P395" s="431">
        <v>1353</v>
      </c>
      <c r="Q395" s="430">
        <v>1579</v>
      </c>
      <c r="R395" s="431">
        <v>441</v>
      </c>
      <c r="S395" s="431">
        <f t="shared" si="32"/>
        <v>10890</v>
      </c>
      <c r="T395" s="433" t="s">
        <v>72</v>
      </c>
      <c r="U395" s="259">
        <v>1</v>
      </c>
      <c r="V395" s="343"/>
    </row>
    <row r="396" spans="1:22" s="260" customFormat="1" ht="15" customHeight="1">
      <c r="A396" s="267"/>
      <c r="B396" s="270"/>
      <c r="C396" s="270"/>
      <c r="D396" s="140" t="s">
        <v>335</v>
      </c>
      <c r="E396" s="324" t="s">
        <v>748</v>
      </c>
      <c r="F396" s="145"/>
      <c r="G396" s="146">
        <v>0</v>
      </c>
      <c r="H396" s="147">
        <v>0</v>
      </c>
      <c r="I396" s="146">
        <v>0</v>
      </c>
      <c r="J396" s="147">
        <v>0</v>
      </c>
      <c r="K396" s="148">
        <v>2426</v>
      </c>
      <c r="L396" s="147">
        <v>1368</v>
      </c>
      <c r="M396" s="146">
        <v>1687</v>
      </c>
      <c r="N396" s="147">
        <v>2075</v>
      </c>
      <c r="O396" s="146">
        <v>1597</v>
      </c>
      <c r="P396" s="147">
        <v>1289</v>
      </c>
      <c r="Q396" s="146">
        <v>2329</v>
      </c>
      <c r="R396" s="147">
        <v>1309</v>
      </c>
      <c r="S396" s="147">
        <f t="shared" si="32"/>
        <v>14080</v>
      </c>
      <c r="T396" s="385" t="s">
        <v>49</v>
      </c>
      <c r="U396" s="259">
        <v>1</v>
      </c>
      <c r="V396" s="343"/>
    </row>
    <row r="397" spans="1:22" s="260" customFormat="1" ht="15" customHeight="1">
      <c r="A397" s="267"/>
      <c r="B397" s="270"/>
      <c r="C397" s="270"/>
      <c r="D397" s="140" t="s">
        <v>337</v>
      </c>
      <c r="E397" s="324" t="s">
        <v>749</v>
      </c>
      <c r="F397" s="145"/>
      <c r="G397" s="146">
        <v>15</v>
      </c>
      <c r="H397" s="147">
        <v>22</v>
      </c>
      <c r="I397" s="146">
        <v>32</v>
      </c>
      <c r="J397" s="147">
        <v>52</v>
      </c>
      <c r="K397" s="148">
        <v>47</v>
      </c>
      <c r="L397" s="147">
        <v>13</v>
      </c>
      <c r="M397" s="146">
        <v>270</v>
      </c>
      <c r="N397" s="147">
        <v>28</v>
      </c>
      <c r="O397" s="146">
        <v>50</v>
      </c>
      <c r="P397" s="147">
        <v>0</v>
      </c>
      <c r="Q397" s="146">
        <v>65</v>
      </c>
      <c r="R397" s="147">
        <v>50</v>
      </c>
      <c r="S397" s="147">
        <f t="shared" si="32"/>
        <v>644</v>
      </c>
      <c r="T397" s="385" t="s">
        <v>70</v>
      </c>
      <c r="U397" s="259">
        <v>1</v>
      </c>
      <c r="V397" s="343"/>
    </row>
    <row r="398" spans="1:22" s="260" customFormat="1" ht="15" customHeight="1">
      <c r="A398" s="267"/>
      <c r="B398" s="270"/>
      <c r="C398" s="270"/>
      <c r="D398" s="140" t="s">
        <v>339</v>
      </c>
      <c r="E398" s="324" t="s">
        <v>750</v>
      </c>
      <c r="F398" s="145"/>
      <c r="G398" s="146">
        <v>620</v>
      </c>
      <c r="H398" s="147">
        <v>602</v>
      </c>
      <c r="I398" s="146">
        <v>1383</v>
      </c>
      <c r="J398" s="147">
        <v>1765</v>
      </c>
      <c r="K398" s="148">
        <v>2667</v>
      </c>
      <c r="L398" s="147">
        <v>1393</v>
      </c>
      <c r="M398" s="146">
        <v>1838</v>
      </c>
      <c r="N398" s="147">
        <v>2041</v>
      </c>
      <c r="O398" s="146">
        <v>1539</v>
      </c>
      <c r="P398" s="147">
        <v>2284</v>
      </c>
      <c r="Q398" s="146">
        <v>3117</v>
      </c>
      <c r="R398" s="147">
        <v>1358</v>
      </c>
      <c r="S398" s="147">
        <f t="shared" si="32"/>
        <v>20607</v>
      </c>
      <c r="T398" s="385" t="s">
        <v>72</v>
      </c>
      <c r="U398" s="259">
        <v>1</v>
      </c>
      <c r="V398" s="343"/>
    </row>
    <row r="399" spans="1:22" s="260" customFormat="1" ht="15" customHeight="1">
      <c r="A399" s="267"/>
      <c r="B399" s="270"/>
      <c r="C399" s="270"/>
      <c r="D399" s="140" t="s">
        <v>341</v>
      </c>
      <c r="E399" s="324" t="s">
        <v>751</v>
      </c>
      <c r="F399" s="145"/>
      <c r="G399" s="146">
        <v>93</v>
      </c>
      <c r="H399" s="147">
        <v>87</v>
      </c>
      <c r="I399" s="146">
        <v>494</v>
      </c>
      <c r="J399" s="147">
        <v>375</v>
      </c>
      <c r="K399" s="148">
        <v>391</v>
      </c>
      <c r="L399" s="147">
        <v>195</v>
      </c>
      <c r="M399" s="146">
        <v>272</v>
      </c>
      <c r="N399" s="147">
        <v>324</v>
      </c>
      <c r="O399" s="146">
        <v>230</v>
      </c>
      <c r="P399" s="147">
        <v>753</v>
      </c>
      <c r="Q399" s="146">
        <v>6470</v>
      </c>
      <c r="R399" s="147">
        <v>275</v>
      </c>
      <c r="S399" s="147">
        <f t="shared" si="32"/>
        <v>9959</v>
      </c>
      <c r="T399" s="385" t="s">
        <v>55</v>
      </c>
      <c r="U399" s="259">
        <v>1</v>
      </c>
      <c r="V399" s="343"/>
    </row>
    <row r="400" spans="1:22" s="260" customFormat="1" ht="15" customHeight="1">
      <c r="A400" s="267"/>
      <c r="B400" s="270"/>
      <c r="C400" s="270"/>
      <c r="D400" s="140" t="s">
        <v>343</v>
      </c>
      <c r="E400" s="324" t="s">
        <v>752</v>
      </c>
      <c r="F400" s="145"/>
      <c r="G400" s="146">
        <v>40</v>
      </c>
      <c r="H400" s="147">
        <v>19</v>
      </c>
      <c r="I400" s="146">
        <v>216</v>
      </c>
      <c r="J400" s="147">
        <v>153</v>
      </c>
      <c r="K400" s="148">
        <v>199</v>
      </c>
      <c r="L400" s="147">
        <v>103</v>
      </c>
      <c r="M400" s="146">
        <v>153</v>
      </c>
      <c r="N400" s="147">
        <v>185</v>
      </c>
      <c r="O400" s="146">
        <v>170</v>
      </c>
      <c r="P400" s="147">
        <v>203</v>
      </c>
      <c r="Q400" s="146">
        <v>779</v>
      </c>
      <c r="R400" s="147">
        <v>91</v>
      </c>
      <c r="S400" s="147">
        <f t="shared" si="32"/>
        <v>2311</v>
      </c>
      <c r="T400" s="385" t="s">
        <v>73</v>
      </c>
      <c r="U400" s="259">
        <v>1</v>
      </c>
      <c r="V400" s="343"/>
    </row>
    <row r="401" spans="1:24" s="260" customFormat="1" ht="15" customHeight="1">
      <c r="A401" s="439"/>
      <c r="B401" s="437"/>
      <c r="C401" s="440"/>
      <c r="D401" s="140" t="s">
        <v>345</v>
      </c>
      <c r="E401" s="324" t="s">
        <v>753</v>
      </c>
      <c r="F401" s="145"/>
      <c r="G401" s="146">
        <v>243</v>
      </c>
      <c r="H401" s="147">
        <v>234</v>
      </c>
      <c r="I401" s="146">
        <v>805</v>
      </c>
      <c r="J401" s="147">
        <v>742</v>
      </c>
      <c r="K401" s="148">
        <v>1178</v>
      </c>
      <c r="L401" s="147">
        <v>666</v>
      </c>
      <c r="M401" s="146">
        <v>614</v>
      </c>
      <c r="N401" s="147">
        <v>778</v>
      </c>
      <c r="O401" s="146">
        <v>698</v>
      </c>
      <c r="P401" s="147">
        <v>1029</v>
      </c>
      <c r="Q401" s="146">
        <v>1079</v>
      </c>
      <c r="R401" s="147">
        <v>469</v>
      </c>
      <c r="S401" s="147">
        <f t="shared" si="32"/>
        <v>8535</v>
      </c>
      <c r="T401" s="385" t="s">
        <v>47</v>
      </c>
      <c r="U401" s="259">
        <v>1</v>
      </c>
      <c r="V401" s="343"/>
    </row>
    <row r="402" spans="1:24" ht="15" customHeight="1">
      <c r="A402" s="272"/>
      <c r="B402" s="273"/>
      <c r="C402" s="273"/>
      <c r="D402" s="383"/>
      <c r="E402" s="326" t="s">
        <v>251</v>
      </c>
      <c r="F402" s="274"/>
      <c r="G402" s="275">
        <f t="shared" ref="G402:S402" si="33">SUMIFS(G383:G401,$U383:$U401,1)</f>
        <v>281103</v>
      </c>
      <c r="H402" s="276">
        <f t="shared" si="33"/>
        <v>43515</v>
      </c>
      <c r="I402" s="276">
        <f t="shared" si="33"/>
        <v>76633</v>
      </c>
      <c r="J402" s="276">
        <f t="shared" si="33"/>
        <v>78739</v>
      </c>
      <c r="K402" s="276">
        <f t="shared" si="33"/>
        <v>96742</v>
      </c>
      <c r="L402" s="276">
        <f t="shared" si="33"/>
        <v>65155</v>
      </c>
      <c r="M402" s="276">
        <f t="shared" si="33"/>
        <v>68391</v>
      </c>
      <c r="N402" s="276">
        <f t="shared" si="33"/>
        <v>88588</v>
      </c>
      <c r="O402" s="276">
        <f t="shared" si="33"/>
        <v>68336</v>
      </c>
      <c r="P402" s="276">
        <f t="shared" si="33"/>
        <v>72879</v>
      </c>
      <c r="Q402" s="276">
        <f t="shared" si="33"/>
        <v>100995</v>
      </c>
      <c r="R402" s="276">
        <f t="shared" si="33"/>
        <v>55706</v>
      </c>
      <c r="S402" s="276">
        <f t="shared" si="33"/>
        <v>1096782</v>
      </c>
      <c r="T402" s="390"/>
      <c r="U402" s="251">
        <v>2</v>
      </c>
      <c r="V402" s="343"/>
      <c r="W402" s="260"/>
      <c r="X402" s="260"/>
    </row>
    <row r="403" spans="1:24" s="260" customFormat="1" ht="15" customHeight="1">
      <c r="A403" s="267"/>
      <c r="B403" s="268" t="s">
        <v>21</v>
      </c>
      <c r="C403" s="269"/>
      <c r="D403" s="140" t="s">
        <v>309</v>
      </c>
      <c r="E403" s="324" t="s">
        <v>754</v>
      </c>
      <c r="F403" s="145"/>
      <c r="G403" s="146">
        <v>1770</v>
      </c>
      <c r="H403" s="147">
        <v>1252</v>
      </c>
      <c r="I403" s="146">
        <v>1967</v>
      </c>
      <c r="J403" s="147">
        <v>492</v>
      </c>
      <c r="K403" s="148">
        <v>2557</v>
      </c>
      <c r="L403" s="147">
        <v>1826</v>
      </c>
      <c r="M403" s="146">
        <v>1960</v>
      </c>
      <c r="N403" s="147">
        <v>2518</v>
      </c>
      <c r="O403" s="146">
        <v>2120</v>
      </c>
      <c r="P403" s="147">
        <v>2196</v>
      </c>
      <c r="Q403" s="146">
        <v>2661</v>
      </c>
      <c r="R403" s="147">
        <v>711</v>
      </c>
      <c r="S403" s="147">
        <f>SUM(G403:R403)</f>
        <v>22030</v>
      </c>
      <c r="T403" s="385" t="s">
        <v>48</v>
      </c>
      <c r="U403" s="259">
        <v>1</v>
      </c>
      <c r="V403" s="343"/>
    </row>
    <row r="404" spans="1:24" s="260" customFormat="1" ht="15" customHeight="1">
      <c r="A404" s="267"/>
      <c r="B404" s="270"/>
      <c r="C404" s="270"/>
      <c r="D404" s="140" t="s">
        <v>311</v>
      </c>
      <c r="E404" s="324" t="s">
        <v>755</v>
      </c>
      <c r="F404" s="145"/>
      <c r="G404" s="146">
        <v>69</v>
      </c>
      <c r="H404" s="147">
        <v>42</v>
      </c>
      <c r="I404" s="146">
        <v>108</v>
      </c>
      <c r="J404" s="147">
        <v>97</v>
      </c>
      <c r="K404" s="148">
        <v>137</v>
      </c>
      <c r="L404" s="147">
        <v>101</v>
      </c>
      <c r="M404" s="146">
        <v>89</v>
      </c>
      <c r="N404" s="147">
        <v>115</v>
      </c>
      <c r="O404" s="146">
        <v>104</v>
      </c>
      <c r="P404" s="147">
        <v>76</v>
      </c>
      <c r="Q404" s="146">
        <v>158</v>
      </c>
      <c r="R404" s="147">
        <v>128</v>
      </c>
      <c r="S404" s="147">
        <f t="shared" ref="S404:S410" si="34">SUM(G404:R404)</f>
        <v>1224</v>
      </c>
      <c r="T404" s="385" t="s">
        <v>48</v>
      </c>
      <c r="U404" s="259">
        <v>1</v>
      </c>
      <c r="V404" s="343"/>
    </row>
    <row r="405" spans="1:24" s="260" customFormat="1" ht="15" customHeight="1">
      <c r="A405" s="267"/>
      <c r="B405" s="270"/>
      <c r="C405" s="270"/>
      <c r="D405" s="140" t="s">
        <v>313</v>
      </c>
      <c r="E405" s="324" t="s">
        <v>756</v>
      </c>
      <c r="F405" s="145"/>
      <c r="G405" s="146">
        <v>2203</v>
      </c>
      <c r="H405" s="147">
        <v>1753</v>
      </c>
      <c r="I405" s="146">
        <v>2968</v>
      </c>
      <c r="J405" s="147">
        <v>3265</v>
      </c>
      <c r="K405" s="148">
        <v>3606</v>
      </c>
      <c r="L405" s="147">
        <v>2900</v>
      </c>
      <c r="M405" s="146">
        <v>3180</v>
      </c>
      <c r="N405" s="147">
        <v>3683</v>
      </c>
      <c r="O405" s="146">
        <v>3123</v>
      </c>
      <c r="P405" s="147">
        <v>3242</v>
      </c>
      <c r="Q405" s="146">
        <v>3544</v>
      </c>
      <c r="R405" s="147">
        <v>2832</v>
      </c>
      <c r="S405" s="147">
        <f t="shared" si="34"/>
        <v>36299</v>
      </c>
      <c r="T405" s="385" t="s">
        <v>49</v>
      </c>
      <c r="U405" s="259">
        <v>1</v>
      </c>
      <c r="V405" s="343"/>
    </row>
    <row r="406" spans="1:24" s="260" customFormat="1" ht="15" customHeight="1">
      <c r="A406" s="267"/>
      <c r="B406" s="270"/>
      <c r="C406" s="270"/>
      <c r="D406" s="140" t="s">
        <v>315</v>
      </c>
      <c r="E406" s="324" t="s">
        <v>757</v>
      </c>
      <c r="F406" s="145"/>
      <c r="G406" s="146">
        <v>0</v>
      </c>
      <c r="H406" s="147">
        <v>3</v>
      </c>
      <c r="I406" s="146">
        <v>39</v>
      </c>
      <c r="J406" s="147">
        <v>9</v>
      </c>
      <c r="K406" s="148">
        <v>69</v>
      </c>
      <c r="L406" s="147">
        <v>6</v>
      </c>
      <c r="M406" s="146">
        <v>115</v>
      </c>
      <c r="N406" s="147">
        <v>170</v>
      </c>
      <c r="O406" s="146">
        <v>37</v>
      </c>
      <c r="P406" s="147">
        <v>26</v>
      </c>
      <c r="Q406" s="146">
        <v>70</v>
      </c>
      <c r="R406" s="147">
        <v>34</v>
      </c>
      <c r="S406" s="147">
        <f t="shared" si="34"/>
        <v>578</v>
      </c>
      <c r="T406" s="385" t="s">
        <v>59</v>
      </c>
      <c r="U406" s="259">
        <v>1</v>
      </c>
      <c r="V406" s="343"/>
    </row>
    <row r="407" spans="1:24" s="260" customFormat="1" ht="15" customHeight="1">
      <c r="A407" s="267"/>
      <c r="B407" s="270"/>
      <c r="C407" s="270"/>
      <c r="D407" s="140" t="s">
        <v>317</v>
      </c>
      <c r="E407" s="324" t="s">
        <v>758</v>
      </c>
      <c r="F407" s="145"/>
      <c r="G407" s="146">
        <v>0</v>
      </c>
      <c r="H407" s="147">
        <v>0</v>
      </c>
      <c r="I407" s="146">
        <v>8</v>
      </c>
      <c r="J407" s="147">
        <v>12</v>
      </c>
      <c r="K407" s="148">
        <v>23</v>
      </c>
      <c r="L407" s="147">
        <v>0</v>
      </c>
      <c r="M407" s="146">
        <v>16</v>
      </c>
      <c r="N407" s="147">
        <v>56</v>
      </c>
      <c r="O407" s="146">
        <v>3</v>
      </c>
      <c r="P407" s="147">
        <v>0</v>
      </c>
      <c r="Q407" s="146">
        <v>4</v>
      </c>
      <c r="R407" s="147">
        <v>0</v>
      </c>
      <c r="S407" s="147">
        <f t="shared" si="34"/>
        <v>122</v>
      </c>
      <c r="T407" s="385" t="s">
        <v>59</v>
      </c>
      <c r="U407" s="259">
        <v>1</v>
      </c>
      <c r="V407" s="343"/>
    </row>
    <row r="408" spans="1:24" s="260" customFormat="1" ht="15" customHeight="1">
      <c r="A408" s="267"/>
      <c r="B408" s="270"/>
      <c r="C408" s="270"/>
      <c r="D408" s="140" t="s">
        <v>319</v>
      </c>
      <c r="E408" s="324" t="s">
        <v>759</v>
      </c>
      <c r="F408" s="145"/>
      <c r="G408" s="146">
        <v>0</v>
      </c>
      <c r="H408" s="147">
        <v>0</v>
      </c>
      <c r="I408" s="146">
        <v>17</v>
      </c>
      <c r="J408" s="147">
        <v>23</v>
      </c>
      <c r="K408" s="148">
        <v>45</v>
      </c>
      <c r="L408" s="147">
        <v>90</v>
      </c>
      <c r="M408" s="146">
        <v>48</v>
      </c>
      <c r="N408" s="147">
        <v>79</v>
      </c>
      <c r="O408" s="146">
        <v>230</v>
      </c>
      <c r="P408" s="147">
        <v>35</v>
      </c>
      <c r="Q408" s="146">
        <v>75</v>
      </c>
      <c r="R408" s="147">
        <v>0</v>
      </c>
      <c r="S408" s="147">
        <f t="shared" si="34"/>
        <v>642</v>
      </c>
      <c r="T408" s="385" t="s">
        <v>47</v>
      </c>
      <c r="U408" s="259">
        <v>1</v>
      </c>
      <c r="V408" s="343"/>
    </row>
    <row r="409" spans="1:24" s="260" customFormat="1" ht="15" customHeight="1">
      <c r="A409" s="267"/>
      <c r="B409" s="270"/>
      <c r="C409" s="270"/>
      <c r="D409" s="140" t="s">
        <v>321</v>
      </c>
      <c r="E409" s="324" t="s">
        <v>760</v>
      </c>
      <c r="F409" s="145"/>
      <c r="G409" s="146">
        <v>9306</v>
      </c>
      <c r="H409" s="147">
        <v>6962</v>
      </c>
      <c r="I409" s="146">
        <v>9217</v>
      </c>
      <c r="J409" s="147">
        <v>9355</v>
      </c>
      <c r="K409" s="148">
        <v>9527</v>
      </c>
      <c r="L409" s="147">
        <v>7822</v>
      </c>
      <c r="M409" s="146">
        <v>6683</v>
      </c>
      <c r="N409" s="147">
        <v>10520</v>
      </c>
      <c r="O409" s="146">
        <v>8653</v>
      </c>
      <c r="P409" s="147">
        <v>9014</v>
      </c>
      <c r="Q409" s="146">
        <v>8891</v>
      </c>
      <c r="R409" s="147">
        <v>8707</v>
      </c>
      <c r="S409" s="147">
        <f t="shared" si="34"/>
        <v>104657</v>
      </c>
      <c r="T409" s="385" t="s">
        <v>48</v>
      </c>
      <c r="U409" s="259">
        <v>1</v>
      </c>
      <c r="V409" s="343"/>
    </row>
    <row r="410" spans="1:24" s="260" customFormat="1" ht="15" customHeight="1">
      <c r="A410" s="439"/>
      <c r="B410" s="437"/>
      <c r="C410" s="440"/>
      <c r="D410" s="140" t="s">
        <v>323</v>
      </c>
      <c r="E410" s="324" t="s">
        <v>761</v>
      </c>
      <c r="F410" s="145"/>
      <c r="G410" s="146">
        <v>3724</v>
      </c>
      <c r="H410" s="147">
        <v>2883</v>
      </c>
      <c r="I410" s="146">
        <v>5175</v>
      </c>
      <c r="J410" s="147">
        <v>5260</v>
      </c>
      <c r="K410" s="148">
        <v>5238</v>
      </c>
      <c r="L410" s="147">
        <v>4439</v>
      </c>
      <c r="M410" s="146">
        <v>4495</v>
      </c>
      <c r="N410" s="147">
        <v>5775</v>
      </c>
      <c r="O410" s="146">
        <v>4938</v>
      </c>
      <c r="P410" s="147">
        <v>5062</v>
      </c>
      <c r="Q410" s="146">
        <v>6458</v>
      </c>
      <c r="R410" s="147">
        <v>5021</v>
      </c>
      <c r="S410" s="147">
        <f t="shared" si="34"/>
        <v>58468</v>
      </c>
      <c r="T410" s="385" t="s">
        <v>49</v>
      </c>
      <c r="U410" s="259">
        <v>1</v>
      </c>
      <c r="V410" s="343"/>
    </row>
    <row r="411" spans="1:24" ht="15" customHeight="1">
      <c r="A411" s="272"/>
      <c r="B411" s="273"/>
      <c r="C411" s="273"/>
      <c r="D411" s="383"/>
      <c r="E411" s="326" t="s">
        <v>297</v>
      </c>
      <c r="F411" s="274"/>
      <c r="G411" s="275">
        <f t="shared" ref="G411:S411" si="35">SUMIFS(G403:G410,$U403:$U410,1)</f>
        <v>17072</v>
      </c>
      <c r="H411" s="276">
        <f t="shared" si="35"/>
        <v>12895</v>
      </c>
      <c r="I411" s="276">
        <f t="shared" si="35"/>
        <v>19499</v>
      </c>
      <c r="J411" s="276">
        <f t="shared" si="35"/>
        <v>18513</v>
      </c>
      <c r="K411" s="276">
        <f t="shared" si="35"/>
        <v>21202</v>
      </c>
      <c r="L411" s="276">
        <f t="shared" si="35"/>
        <v>17184</v>
      </c>
      <c r="M411" s="276">
        <f t="shared" si="35"/>
        <v>16586</v>
      </c>
      <c r="N411" s="276">
        <f t="shared" si="35"/>
        <v>22916</v>
      </c>
      <c r="O411" s="276">
        <f t="shared" si="35"/>
        <v>19208</v>
      </c>
      <c r="P411" s="276">
        <f t="shared" si="35"/>
        <v>19651</v>
      </c>
      <c r="Q411" s="276">
        <f t="shared" si="35"/>
        <v>21861</v>
      </c>
      <c r="R411" s="276">
        <f t="shared" si="35"/>
        <v>17433</v>
      </c>
      <c r="S411" s="276">
        <f t="shared" si="35"/>
        <v>224020</v>
      </c>
      <c r="T411" s="390"/>
      <c r="U411" s="251">
        <v>2</v>
      </c>
      <c r="V411" s="343"/>
      <c r="W411" s="260"/>
      <c r="X411" s="260"/>
    </row>
    <row r="412" spans="1:24" s="260" customFormat="1" ht="15" customHeight="1">
      <c r="A412" s="267"/>
      <c r="B412" s="268" t="s">
        <v>22</v>
      </c>
      <c r="C412" s="269"/>
      <c r="D412" s="140" t="s">
        <v>309</v>
      </c>
      <c r="E412" s="324" t="s">
        <v>762</v>
      </c>
      <c r="F412" s="145"/>
      <c r="G412" s="146">
        <v>1500</v>
      </c>
      <c r="H412" s="147">
        <v>150</v>
      </c>
      <c r="I412" s="146">
        <v>415</v>
      </c>
      <c r="J412" s="147">
        <v>1555</v>
      </c>
      <c r="K412" s="148">
        <v>1715</v>
      </c>
      <c r="L412" s="147">
        <v>1165</v>
      </c>
      <c r="M412" s="146">
        <v>1090</v>
      </c>
      <c r="N412" s="147">
        <v>1625</v>
      </c>
      <c r="O412" s="146">
        <v>1965</v>
      </c>
      <c r="P412" s="147">
        <v>2000</v>
      </c>
      <c r="Q412" s="146">
        <v>700</v>
      </c>
      <c r="R412" s="147">
        <v>350</v>
      </c>
      <c r="S412" s="147">
        <f>SUM(G412:R412)</f>
        <v>14230</v>
      </c>
      <c r="T412" s="385" t="s">
        <v>57</v>
      </c>
      <c r="U412" s="259">
        <v>1</v>
      </c>
      <c r="V412" s="343"/>
    </row>
    <row r="413" spans="1:24" s="260" customFormat="1" ht="15" customHeight="1">
      <c r="A413" s="267"/>
      <c r="B413" s="270"/>
      <c r="C413" s="270"/>
      <c r="D413" s="140" t="s">
        <v>311</v>
      </c>
      <c r="E413" s="324" t="s">
        <v>763</v>
      </c>
      <c r="F413" s="145"/>
      <c r="G413" s="146">
        <v>0</v>
      </c>
      <c r="H413" s="147">
        <v>0</v>
      </c>
      <c r="I413" s="146">
        <v>178</v>
      </c>
      <c r="J413" s="147">
        <v>426</v>
      </c>
      <c r="K413" s="148">
        <v>832</v>
      </c>
      <c r="L413" s="147">
        <v>506</v>
      </c>
      <c r="M413" s="146">
        <v>492</v>
      </c>
      <c r="N413" s="147">
        <v>448</v>
      </c>
      <c r="O413" s="146">
        <v>965</v>
      </c>
      <c r="P413" s="147">
        <v>789</v>
      </c>
      <c r="Q413" s="146">
        <v>158</v>
      </c>
      <c r="R413" s="147">
        <v>0</v>
      </c>
      <c r="S413" s="147">
        <f t="shared" ref="S413:S416" si="36">SUM(G413:R413)</f>
        <v>4794</v>
      </c>
      <c r="T413" s="385" t="s">
        <v>47</v>
      </c>
      <c r="U413" s="259">
        <v>1</v>
      </c>
      <c r="V413" s="343"/>
    </row>
    <row r="414" spans="1:24" s="260" customFormat="1" ht="15" customHeight="1">
      <c r="A414" s="267"/>
      <c r="B414" s="270"/>
      <c r="C414" s="270"/>
      <c r="D414" s="140" t="s">
        <v>313</v>
      </c>
      <c r="E414" s="324" t="s">
        <v>764</v>
      </c>
      <c r="F414" s="145"/>
      <c r="G414" s="146">
        <v>0</v>
      </c>
      <c r="H414" s="147">
        <v>0</v>
      </c>
      <c r="I414" s="146">
        <v>0</v>
      </c>
      <c r="J414" s="147">
        <v>175</v>
      </c>
      <c r="K414" s="148">
        <v>438</v>
      </c>
      <c r="L414" s="147">
        <v>265</v>
      </c>
      <c r="M414" s="146">
        <v>511</v>
      </c>
      <c r="N414" s="147">
        <v>994</v>
      </c>
      <c r="O414" s="146">
        <v>258</v>
      </c>
      <c r="P414" s="147">
        <v>295</v>
      </c>
      <c r="Q414" s="146">
        <v>0</v>
      </c>
      <c r="R414" s="147">
        <v>0</v>
      </c>
      <c r="S414" s="147">
        <f t="shared" si="36"/>
        <v>2936</v>
      </c>
      <c r="T414" s="385" t="s">
        <v>88</v>
      </c>
      <c r="U414" s="259">
        <v>1</v>
      </c>
      <c r="V414" s="343"/>
    </row>
    <row r="415" spans="1:24" s="260" customFormat="1" ht="15" customHeight="1">
      <c r="A415" s="267"/>
      <c r="B415" s="270"/>
      <c r="C415" s="270"/>
      <c r="D415" s="140" t="s">
        <v>315</v>
      </c>
      <c r="E415" s="324" t="s">
        <v>765</v>
      </c>
      <c r="F415" s="145"/>
      <c r="G415" s="146">
        <v>0</v>
      </c>
      <c r="H415" s="147">
        <v>0</v>
      </c>
      <c r="I415" s="146">
        <v>0</v>
      </c>
      <c r="J415" s="147">
        <v>0</v>
      </c>
      <c r="K415" s="148">
        <v>0</v>
      </c>
      <c r="L415" s="147">
        <v>0</v>
      </c>
      <c r="M415" s="146">
        <v>0</v>
      </c>
      <c r="N415" s="147">
        <v>447</v>
      </c>
      <c r="O415" s="146">
        <v>0</v>
      </c>
      <c r="P415" s="147">
        <v>0</v>
      </c>
      <c r="Q415" s="146">
        <v>0</v>
      </c>
      <c r="R415" s="147">
        <v>0</v>
      </c>
      <c r="S415" s="147">
        <f t="shared" si="36"/>
        <v>447</v>
      </c>
      <c r="T415" s="385" t="s">
        <v>62</v>
      </c>
      <c r="U415" s="259">
        <v>1</v>
      </c>
      <c r="V415" s="343"/>
    </row>
    <row r="416" spans="1:24" s="260" customFormat="1" ht="15" customHeight="1">
      <c r="A416" s="439"/>
      <c r="B416" s="437"/>
      <c r="C416" s="440"/>
      <c r="D416" s="140" t="s">
        <v>317</v>
      </c>
      <c r="E416" s="324" t="s">
        <v>766</v>
      </c>
      <c r="F416" s="145"/>
      <c r="G416" s="146">
        <v>0</v>
      </c>
      <c r="H416" s="147">
        <v>0</v>
      </c>
      <c r="I416" s="146">
        <v>0</v>
      </c>
      <c r="J416" s="147">
        <v>0</v>
      </c>
      <c r="K416" s="148">
        <v>0</v>
      </c>
      <c r="L416" s="147">
        <v>0</v>
      </c>
      <c r="M416" s="146">
        <v>647</v>
      </c>
      <c r="N416" s="147">
        <v>1408</v>
      </c>
      <c r="O416" s="146">
        <v>0</v>
      </c>
      <c r="P416" s="147">
        <v>0</v>
      </c>
      <c r="Q416" s="146">
        <v>0</v>
      </c>
      <c r="R416" s="147">
        <v>0</v>
      </c>
      <c r="S416" s="147">
        <f t="shared" si="36"/>
        <v>2055</v>
      </c>
      <c r="T416" s="385" t="s">
        <v>62</v>
      </c>
      <c r="U416" s="259">
        <v>1</v>
      </c>
      <c r="V416" s="343"/>
    </row>
    <row r="417" spans="1:24" ht="15" customHeight="1">
      <c r="A417" s="272"/>
      <c r="B417" s="273"/>
      <c r="C417" s="273"/>
      <c r="D417" s="383"/>
      <c r="E417" s="326" t="s">
        <v>298</v>
      </c>
      <c r="F417" s="274"/>
      <c r="G417" s="275">
        <f t="shared" ref="G417:S417" si="37">SUMIFS(G412:G416,$U412:$U416,1)</f>
        <v>1500</v>
      </c>
      <c r="H417" s="276">
        <f t="shared" si="37"/>
        <v>150</v>
      </c>
      <c r="I417" s="276">
        <f t="shared" si="37"/>
        <v>593</v>
      </c>
      <c r="J417" s="276">
        <f t="shared" si="37"/>
        <v>2156</v>
      </c>
      <c r="K417" s="276">
        <f t="shared" si="37"/>
        <v>2985</v>
      </c>
      <c r="L417" s="276">
        <f t="shared" si="37"/>
        <v>1936</v>
      </c>
      <c r="M417" s="276">
        <f t="shared" si="37"/>
        <v>2740</v>
      </c>
      <c r="N417" s="276">
        <f t="shared" si="37"/>
        <v>4922</v>
      </c>
      <c r="O417" s="276">
        <f t="shared" si="37"/>
        <v>3188</v>
      </c>
      <c r="P417" s="276">
        <f t="shared" si="37"/>
        <v>3084</v>
      </c>
      <c r="Q417" s="276">
        <f t="shared" si="37"/>
        <v>858</v>
      </c>
      <c r="R417" s="276">
        <f t="shared" si="37"/>
        <v>350</v>
      </c>
      <c r="S417" s="276">
        <f t="shared" si="37"/>
        <v>24462</v>
      </c>
      <c r="T417" s="390"/>
      <c r="U417" s="251">
        <v>2</v>
      </c>
      <c r="V417" s="343"/>
      <c r="W417" s="260"/>
      <c r="X417" s="260"/>
    </row>
    <row r="418" spans="1:24" s="260" customFormat="1" ht="15" customHeight="1">
      <c r="A418" s="267"/>
      <c r="B418" s="268" t="s">
        <v>299</v>
      </c>
      <c r="C418" s="269"/>
      <c r="D418" s="140" t="s">
        <v>309</v>
      </c>
      <c r="E418" s="324" t="s">
        <v>767</v>
      </c>
      <c r="F418" s="145"/>
      <c r="G418" s="146">
        <v>0</v>
      </c>
      <c r="H418" s="147">
        <v>0</v>
      </c>
      <c r="I418" s="146">
        <v>211</v>
      </c>
      <c r="J418" s="147">
        <v>1200</v>
      </c>
      <c r="K418" s="148">
        <v>2808</v>
      </c>
      <c r="L418" s="147">
        <v>2324</v>
      </c>
      <c r="M418" s="146">
        <v>1737</v>
      </c>
      <c r="N418" s="147">
        <v>1677</v>
      </c>
      <c r="O418" s="146">
        <v>2803</v>
      </c>
      <c r="P418" s="147">
        <v>2746</v>
      </c>
      <c r="Q418" s="146">
        <v>615</v>
      </c>
      <c r="R418" s="147">
        <v>0</v>
      </c>
      <c r="S418" s="147">
        <f>SUM(G418:R418)</f>
        <v>16121</v>
      </c>
      <c r="T418" s="385" t="s">
        <v>63</v>
      </c>
      <c r="U418" s="259">
        <v>1</v>
      </c>
      <c r="V418" s="343"/>
    </row>
    <row r="419" spans="1:24" s="260" customFormat="1" ht="15" customHeight="1">
      <c r="A419" s="267"/>
      <c r="B419" s="270"/>
      <c r="C419" s="270"/>
      <c r="D419" s="140" t="s">
        <v>311</v>
      </c>
      <c r="E419" s="324" t="s">
        <v>768</v>
      </c>
      <c r="F419" s="145"/>
      <c r="G419" s="146">
        <v>0</v>
      </c>
      <c r="H419" s="147">
        <v>0</v>
      </c>
      <c r="I419" s="146">
        <v>0</v>
      </c>
      <c r="J419" s="147">
        <v>189</v>
      </c>
      <c r="K419" s="148">
        <v>289</v>
      </c>
      <c r="L419" s="147">
        <v>245</v>
      </c>
      <c r="M419" s="146">
        <v>216</v>
      </c>
      <c r="N419" s="147">
        <v>307</v>
      </c>
      <c r="O419" s="146">
        <v>250</v>
      </c>
      <c r="P419" s="147">
        <v>272</v>
      </c>
      <c r="Q419" s="146">
        <v>176</v>
      </c>
      <c r="R419" s="147">
        <v>0</v>
      </c>
      <c r="S419" s="147">
        <f t="shared" ref="S419:S424" si="38">SUM(G419:R419)</f>
        <v>1944</v>
      </c>
      <c r="T419" s="385" t="s">
        <v>47</v>
      </c>
      <c r="U419" s="259">
        <v>1</v>
      </c>
      <c r="V419" s="343"/>
    </row>
    <row r="420" spans="1:24" s="260" customFormat="1" ht="15" customHeight="1">
      <c r="A420" s="267"/>
      <c r="B420" s="270"/>
      <c r="C420" s="270"/>
      <c r="D420" s="140" t="s">
        <v>313</v>
      </c>
      <c r="E420" s="324" t="s">
        <v>769</v>
      </c>
      <c r="F420" s="145"/>
      <c r="G420" s="146">
        <v>0</v>
      </c>
      <c r="H420" s="147">
        <v>0</v>
      </c>
      <c r="I420" s="146">
        <v>0</v>
      </c>
      <c r="J420" s="147">
        <v>287</v>
      </c>
      <c r="K420" s="148">
        <v>387</v>
      </c>
      <c r="L420" s="147">
        <v>222</v>
      </c>
      <c r="M420" s="146">
        <v>330</v>
      </c>
      <c r="N420" s="147">
        <v>567</v>
      </c>
      <c r="O420" s="146">
        <v>465</v>
      </c>
      <c r="P420" s="147">
        <v>256</v>
      </c>
      <c r="Q420" s="146">
        <v>173</v>
      </c>
      <c r="R420" s="147">
        <v>0</v>
      </c>
      <c r="S420" s="147">
        <f t="shared" si="38"/>
        <v>2687</v>
      </c>
      <c r="T420" s="385" t="s">
        <v>47</v>
      </c>
      <c r="U420" s="259">
        <v>1</v>
      </c>
      <c r="V420" s="343"/>
    </row>
    <row r="421" spans="1:24" s="260" customFormat="1" ht="15" customHeight="1">
      <c r="A421" s="267"/>
      <c r="B421" s="270"/>
      <c r="C421" s="270"/>
      <c r="D421" s="140" t="s">
        <v>315</v>
      </c>
      <c r="E421" s="324" t="s">
        <v>770</v>
      </c>
      <c r="F421" s="145"/>
      <c r="G421" s="146">
        <v>0</v>
      </c>
      <c r="H421" s="147">
        <v>0</v>
      </c>
      <c r="I421" s="146">
        <v>0</v>
      </c>
      <c r="J421" s="147">
        <v>0</v>
      </c>
      <c r="K421" s="148">
        <v>0</v>
      </c>
      <c r="L421" s="147">
        <v>0</v>
      </c>
      <c r="M421" s="146">
        <v>1717</v>
      </c>
      <c r="N421" s="147">
        <v>3180</v>
      </c>
      <c r="O421" s="146">
        <v>0</v>
      </c>
      <c r="P421" s="147">
        <v>0</v>
      </c>
      <c r="Q421" s="146">
        <v>0</v>
      </c>
      <c r="R421" s="147">
        <v>0</v>
      </c>
      <c r="S421" s="147">
        <f t="shared" si="38"/>
        <v>4897</v>
      </c>
      <c r="T421" s="385" t="s">
        <v>62</v>
      </c>
      <c r="U421" s="259">
        <v>1</v>
      </c>
      <c r="V421" s="343"/>
    </row>
    <row r="422" spans="1:24" s="260" customFormat="1" ht="15" customHeight="1">
      <c r="A422" s="267"/>
      <c r="B422" s="270"/>
      <c r="C422" s="270"/>
      <c r="D422" s="140" t="s">
        <v>317</v>
      </c>
      <c r="E422" s="324" t="s">
        <v>771</v>
      </c>
      <c r="F422" s="145"/>
      <c r="G422" s="146">
        <v>0</v>
      </c>
      <c r="H422" s="147">
        <v>0</v>
      </c>
      <c r="I422" s="146">
        <v>0</v>
      </c>
      <c r="J422" s="147">
        <v>0</v>
      </c>
      <c r="K422" s="148">
        <v>0</v>
      </c>
      <c r="L422" s="147">
        <v>0</v>
      </c>
      <c r="M422" s="146">
        <v>0</v>
      </c>
      <c r="N422" s="147">
        <v>0</v>
      </c>
      <c r="O422" s="146">
        <v>0</v>
      </c>
      <c r="P422" s="147">
        <v>0</v>
      </c>
      <c r="Q422" s="146">
        <v>0</v>
      </c>
      <c r="R422" s="147">
        <v>0</v>
      </c>
      <c r="S422" s="147">
        <f t="shared" si="38"/>
        <v>0</v>
      </c>
      <c r="T422" s="385" t="s">
        <v>62</v>
      </c>
      <c r="U422" s="259">
        <v>1</v>
      </c>
      <c r="V422" s="343"/>
    </row>
    <row r="423" spans="1:24" s="260" customFormat="1" ht="15" customHeight="1">
      <c r="A423" s="267"/>
      <c r="B423" s="270"/>
      <c r="C423" s="270"/>
      <c r="D423" s="140" t="s">
        <v>319</v>
      </c>
      <c r="E423" s="324" t="s">
        <v>772</v>
      </c>
      <c r="F423" s="145"/>
      <c r="G423" s="146">
        <v>0</v>
      </c>
      <c r="H423" s="147">
        <v>0</v>
      </c>
      <c r="I423" s="146">
        <v>0</v>
      </c>
      <c r="J423" s="147">
        <v>45</v>
      </c>
      <c r="K423" s="148">
        <v>69</v>
      </c>
      <c r="L423" s="147">
        <v>16</v>
      </c>
      <c r="M423" s="146">
        <v>74</v>
      </c>
      <c r="N423" s="147">
        <v>136</v>
      </c>
      <c r="O423" s="146">
        <v>56</v>
      </c>
      <c r="P423" s="147">
        <v>33</v>
      </c>
      <c r="Q423" s="146">
        <v>0</v>
      </c>
      <c r="R423" s="147">
        <v>0</v>
      </c>
      <c r="S423" s="147">
        <f t="shared" si="38"/>
        <v>429</v>
      </c>
      <c r="T423" s="385" t="s">
        <v>59</v>
      </c>
      <c r="U423" s="259">
        <v>1</v>
      </c>
      <c r="V423" s="343"/>
    </row>
    <row r="424" spans="1:24" s="260" customFormat="1" ht="15" customHeight="1">
      <c r="A424" s="439"/>
      <c r="B424" s="437"/>
      <c r="C424" s="440"/>
      <c r="D424" s="140" t="s">
        <v>321</v>
      </c>
      <c r="E424" s="324" t="s">
        <v>773</v>
      </c>
      <c r="F424" s="145"/>
      <c r="G424" s="146">
        <v>0</v>
      </c>
      <c r="H424" s="147">
        <v>0</v>
      </c>
      <c r="I424" s="146">
        <v>28</v>
      </c>
      <c r="J424" s="147">
        <v>21</v>
      </c>
      <c r="K424" s="148">
        <v>75</v>
      </c>
      <c r="L424" s="147">
        <v>86</v>
      </c>
      <c r="M424" s="146">
        <v>333</v>
      </c>
      <c r="N424" s="147">
        <v>389</v>
      </c>
      <c r="O424" s="146">
        <v>131</v>
      </c>
      <c r="P424" s="147">
        <v>54</v>
      </c>
      <c r="Q424" s="146">
        <v>2</v>
      </c>
      <c r="R424" s="147">
        <v>0</v>
      </c>
      <c r="S424" s="147">
        <f t="shared" si="38"/>
        <v>1119</v>
      </c>
      <c r="T424" s="385" t="s">
        <v>58</v>
      </c>
      <c r="U424" s="259">
        <v>1</v>
      </c>
      <c r="V424" s="343"/>
    </row>
    <row r="425" spans="1:24" ht="15" customHeight="1">
      <c r="A425" s="272"/>
      <c r="B425" s="273"/>
      <c r="C425" s="273"/>
      <c r="D425" s="383"/>
      <c r="E425" s="326" t="s">
        <v>300</v>
      </c>
      <c r="F425" s="274"/>
      <c r="G425" s="275">
        <f t="shared" ref="G425:S425" si="39">SUMIFS(G418:G424,$U418:$U424,1)</f>
        <v>0</v>
      </c>
      <c r="H425" s="276">
        <f t="shared" si="39"/>
        <v>0</v>
      </c>
      <c r="I425" s="276">
        <f t="shared" si="39"/>
        <v>239</v>
      </c>
      <c r="J425" s="276">
        <f t="shared" si="39"/>
        <v>1742</v>
      </c>
      <c r="K425" s="276">
        <f t="shared" si="39"/>
        <v>3628</v>
      </c>
      <c r="L425" s="276">
        <f t="shared" si="39"/>
        <v>2893</v>
      </c>
      <c r="M425" s="276">
        <f t="shared" si="39"/>
        <v>4407</v>
      </c>
      <c r="N425" s="276">
        <f t="shared" si="39"/>
        <v>6256</v>
      </c>
      <c r="O425" s="276">
        <f t="shared" si="39"/>
        <v>3705</v>
      </c>
      <c r="P425" s="276">
        <f t="shared" si="39"/>
        <v>3361</v>
      </c>
      <c r="Q425" s="276">
        <f t="shared" si="39"/>
        <v>966</v>
      </c>
      <c r="R425" s="276">
        <f t="shared" si="39"/>
        <v>0</v>
      </c>
      <c r="S425" s="276">
        <f t="shared" si="39"/>
        <v>27197</v>
      </c>
      <c r="T425" s="390"/>
      <c r="U425" s="251">
        <v>2</v>
      </c>
      <c r="V425" s="343"/>
      <c r="W425" s="260"/>
      <c r="X425" s="260"/>
    </row>
    <row r="426" spans="1:24" s="260" customFormat="1" ht="15" customHeight="1">
      <c r="A426" s="441"/>
      <c r="B426" s="442" t="s">
        <v>24</v>
      </c>
      <c r="C426" s="443"/>
      <c r="D426" s="140" t="s">
        <v>309</v>
      </c>
      <c r="E426" s="324" t="s">
        <v>774</v>
      </c>
      <c r="F426" s="145"/>
      <c r="G426" s="146">
        <v>40</v>
      </c>
      <c r="H426" s="147">
        <v>37</v>
      </c>
      <c r="I426" s="146">
        <v>243</v>
      </c>
      <c r="J426" s="147">
        <v>384</v>
      </c>
      <c r="K426" s="148">
        <v>632</v>
      </c>
      <c r="L426" s="147">
        <v>366</v>
      </c>
      <c r="M426" s="146">
        <v>402</v>
      </c>
      <c r="N426" s="147">
        <v>637</v>
      </c>
      <c r="O426" s="146">
        <v>377</v>
      </c>
      <c r="P426" s="147">
        <v>363</v>
      </c>
      <c r="Q426" s="146">
        <v>205</v>
      </c>
      <c r="R426" s="147">
        <v>40</v>
      </c>
      <c r="S426" s="147">
        <f>SUM(G426:R426)</f>
        <v>3726</v>
      </c>
      <c r="T426" s="385" t="s">
        <v>63</v>
      </c>
      <c r="U426" s="259">
        <v>1</v>
      </c>
      <c r="V426" s="343"/>
    </row>
    <row r="427" spans="1:24" ht="15" customHeight="1">
      <c r="A427" s="272"/>
      <c r="B427" s="273"/>
      <c r="C427" s="273"/>
      <c r="D427" s="383"/>
      <c r="E427" s="326" t="s">
        <v>252</v>
      </c>
      <c r="F427" s="274"/>
      <c r="G427" s="275">
        <f t="shared" ref="G427:S427" si="40">SUMIFS(G426:G426,$U426:$U426,1)</f>
        <v>40</v>
      </c>
      <c r="H427" s="276">
        <f t="shared" si="40"/>
        <v>37</v>
      </c>
      <c r="I427" s="276">
        <f t="shared" si="40"/>
        <v>243</v>
      </c>
      <c r="J427" s="276">
        <f t="shared" si="40"/>
        <v>384</v>
      </c>
      <c r="K427" s="276">
        <f t="shared" si="40"/>
        <v>632</v>
      </c>
      <c r="L427" s="276">
        <f t="shared" si="40"/>
        <v>366</v>
      </c>
      <c r="M427" s="276">
        <f t="shared" si="40"/>
        <v>402</v>
      </c>
      <c r="N427" s="276">
        <f t="shared" si="40"/>
        <v>637</v>
      </c>
      <c r="O427" s="276">
        <f t="shared" si="40"/>
        <v>377</v>
      </c>
      <c r="P427" s="276">
        <f t="shared" si="40"/>
        <v>363</v>
      </c>
      <c r="Q427" s="276">
        <f t="shared" si="40"/>
        <v>205</v>
      </c>
      <c r="R427" s="276">
        <f t="shared" si="40"/>
        <v>40</v>
      </c>
      <c r="S427" s="276">
        <f t="shared" si="40"/>
        <v>3726</v>
      </c>
      <c r="T427" s="390"/>
      <c r="U427" s="251">
        <v>2</v>
      </c>
      <c r="V427" s="343"/>
      <c r="W427" s="260"/>
      <c r="X427" s="260"/>
    </row>
    <row r="428" spans="1:24" s="260" customFormat="1" ht="15" customHeight="1">
      <c r="A428" s="267"/>
      <c r="B428" s="268" t="s">
        <v>25</v>
      </c>
      <c r="C428" s="269"/>
      <c r="D428" s="140" t="s">
        <v>309</v>
      </c>
      <c r="E428" s="324" t="s">
        <v>775</v>
      </c>
      <c r="F428" s="145"/>
      <c r="G428" s="146">
        <v>132</v>
      </c>
      <c r="H428" s="147">
        <v>242</v>
      </c>
      <c r="I428" s="146">
        <v>306</v>
      </c>
      <c r="J428" s="147">
        <v>473</v>
      </c>
      <c r="K428" s="148">
        <v>1246</v>
      </c>
      <c r="L428" s="147">
        <v>589</v>
      </c>
      <c r="M428" s="146">
        <v>588</v>
      </c>
      <c r="N428" s="147">
        <v>398</v>
      </c>
      <c r="O428" s="146">
        <v>1172</v>
      </c>
      <c r="P428" s="147">
        <v>1366</v>
      </c>
      <c r="Q428" s="146">
        <v>135</v>
      </c>
      <c r="R428" s="147">
        <v>121</v>
      </c>
      <c r="S428" s="147">
        <f>SUM(G428:R428)</f>
        <v>6768</v>
      </c>
      <c r="T428" s="385" t="s">
        <v>57</v>
      </c>
      <c r="U428" s="259">
        <v>1</v>
      </c>
      <c r="V428" s="343"/>
    </row>
    <row r="429" spans="1:24" s="260" customFormat="1" ht="15" customHeight="1">
      <c r="A429" s="267"/>
      <c r="B429" s="270"/>
      <c r="C429" s="270"/>
      <c r="D429" s="140" t="s">
        <v>311</v>
      </c>
      <c r="E429" s="324" t="s">
        <v>776</v>
      </c>
      <c r="F429" s="145"/>
      <c r="G429" s="146">
        <v>304</v>
      </c>
      <c r="H429" s="147">
        <v>376</v>
      </c>
      <c r="I429" s="146">
        <v>647</v>
      </c>
      <c r="J429" s="147">
        <v>938</v>
      </c>
      <c r="K429" s="148">
        <v>1819</v>
      </c>
      <c r="L429" s="147">
        <v>1285</v>
      </c>
      <c r="M429" s="146">
        <v>1213</v>
      </c>
      <c r="N429" s="147">
        <v>2137</v>
      </c>
      <c r="O429" s="146">
        <v>2214</v>
      </c>
      <c r="P429" s="147">
        <v>1843</v>
      </c>
      <c r="Q429" s="146">
        <v>708</v>
      </c>
      <c r="R429" s="147">
        <v>400</v>
      </c>
      <c r="S429" s="147">
        <f t="shared" ref="S429:S440" si="41">SUM(G429:R429)</f>
        <v>13884</v>
      </c>
      <c r="T429" s="385" t="s">
        <v>47</v>
      </c>
      <c r="U429" s="259">
        <v>1</v>
      </c>
      <c r="V429" s="343"/>
    </row>
    <row r="430" spans="1:24" s="260" customFormat="1" ht="15" customHeight="1">
      <c r="A430" s="267"/>
      <c r="B430" s="270"/>
      <c r="C430" s="270"/>
      <c r="D430" s="140" t="s">
        <v>313</v>
      </c>
      <c r="E430" s="324" t="s">
        <v>777</v>
      </c>
      <c r="F430" s="145"/>
      <c r="G430" s="146">
        <v>0</v>
      </c>
      <c r="H430" s="147">
        <v>0</v>
      </c>
      <c r="I430" s="146">
        <v>0</v>
      </c>
      <c r="J430" s="147">
        <v>0</v>
      </c>
      <c r="K430" s="148">
        <v>0</v>
      </c>
      <c r="L430" s="147">
        <v>0</v>
      </c>
      <c r="M430" s="146">
        <v>1888</v>
      </c>
      <c r="N430" s="147">
        <v>3561</v>
      </c>
      <c r="O430" s="146">
        <v>0</v>
      </c>
      <c r="P430" s="147">
        <v>0</v>
      </c>
      <c r="Q430" s="146">
        <v>0</v>
      </c>
      <c r="R430" s="147">
        <v>0</v>
      </c>
      <c r="S430" s="147">
        <f t="shared" si="41"/>
        <v>5449</v>
      </c>
      <c r="T430" s="385" t="s">
        <v>62</v>
      </c>
      <c r="U430" s="259">
        <v>1</v>
      </c>
      <c r="V430" s="343"/>
    </row>
    <row r="431" spans="1:24" s="260" customFormat="1" ht="15" customHeight="1">
      <c r="A431" s="267"/>
      <c r="B431" s="270"/>
      <c r="C431" s="270"/>
      <c r="D431" s="140" t="s">
        <v>315</v>
      </c>
      <c r="E431" s="324" t="s">
        <v>778</v>
      </c>
      <c r="F431" s="145"/>
      <c r="G431" s="146">
        <v>0</v>
      </c>
      <c r="H431" s="147">
        <v>0</v>
      </c>
      <c r="I431" s="146">
        <v>0</v>
      </c>
      <c r="J431" s="147">
        <v>0</v>
      </c>
      <c r="K431" s="148">
        <v>0</v>
      </c>
      <c r="L431" s="147">
        <v>0</v>
      </c>
      <c r="M431" s="146">
        <v>2605</v>
      </c>
      <c r="N431" s="147">
        <v>3715</v>
      </c>
      <c r="O431" s="146">
        <v>0</v>
      </c>
      <c r="P431" s="147">
        <v>0</v>
      </c>
      <c r="Q431" s="146">
        <v>0</v>
      </c>
      <c r="R431" s="147">
        <v>0</v>
      </c>
      <c r="S431" s="147">
        <f t="shared" si="41"/>
        <v>6320</v>
      </c>
      <c r="T431" s="385" t="s">
        <v>62</v>
      </c>
      <c r="U431" s="259">
        <v>1</v>
      </c>
      <c r="V431" s="343"/>
    </row>
    <row r="432" spans="1:24" s="260" customFormat="1" ht="15" customHeight="1">
      <c r="A432" s="267"/>
      <c r="B432" s="270"/>
      <c r="C432" s="270"/>
      <c r="D432" s="140" t="s">
        <v>317</v>
      </c>
      <c r="E432" s="324" t="s">
        <v>779</v>
      </c>
      <c r="F432" s="145"/>
      <c r="G432" s="146">
        <v>1580</v>
      </c>
      <c r="H432" s="147">
        <v>3032</v>
      </c>
      <c r="I432" s="146">
        <v>3168</v>
      </c>
      <c r="J432" s="147">
        <v>4364</v>
      </c>
      <c r="K432" s="148">
        <v>6253</v>
      </c>
      <c r="L432" s="147">
        <v>4996</v>
      </c>
      <c r="M432" s="146">
        <v>4690</v>
      </c>
      <c r="N432" s="147">
        <v>8100</v>
      </c>
      <c r="O432" s="146">
        <v>6664</v>
      </c>
      <c r="P432" s="147">
        <v>7828</v>
      </c>
      <c r="Q432" s="146">
        <v>4682</v>
      </c>
      <c r="R432" s="147">
        <v>3974</v>
      </c>
      <c r="S432" s="147">
        <f t="shared" si="41"/>
        <v>59331</v>
      </c>
      <c r="T432" s="385" t="s">
        <v>51</v>
      </c>
      <c r="U432" s="259">
        <v>1</v>
      </c>
      <c r="V432" s="343"/>
    </row>
    <row r="433" spans="1:24" s="260" customFormat="1" ht="15" customHeight="1">
      <c r="A433" s="267"/>
      <c r="B433" s="270"/>
      <c r="C433" s="270"/>
      <c r="D433" s="140" t="s">
        <v>319</v>
      </c>
      <c r="E433" s="324" t="s">
        <v>780</v>
      </c>
      <c r="F433" s="145"/>
      <c r="G433" s="146">
        <v>0</v>
      </c>
      <c r="H433" s="147">
        <v>0</v>
      </c>
      <c r="I433" s="146">
        <v>0</v>
      </c>
      <c r="J433" s="147">
        <v>0</v>
      </c>
      <c r="K433" s="148">
        <v>0</v>
      </c>
      <c r="L433" s="147">
        <v>0</v>
      </c>
      <c r="M433" s="146">
        <v>245</v>
      </c>
      <c r="N433" s="147">
        <v>430</v>
      </c>
      <c r="O433" s="146">
        <v>0</v>
      </c>
      <c r="P433" s="147">
        <v>0</v>
      </c>
      <c r="Q433" s="146">
        <v>0</v>
      </c>
      <c r="R433" s="147">
        <v>0</v>
      </c>
      <c r="S433" s="147">
        <f t="shared" si="41"/>
        <v>675</v>
      </c>
      <c r="T433" s="385" t="s">
        <v>62</v>
      </c>
      <c r="U433" s="259">
        <v>1</v>
      </c>
      <c r="V433" s="343"/>
    </row>
    <row r="434" spans="1:24" s="260" customFormat="1" ht="15" customHeight="1">
      <c r="A434" s="267"/>
      <c r="B434" s="270"/>
      <c r="C434" s="270"/>
      <c r="D434" s="140" t="s">
        <v>321</v>
      </c>
      <c r="E434" s="324" t="s">
        <v>781</v>
      </c>
      <c r="F434" s="145"/>
      <c r="G434" s="146">
        <v>1753</v>
      </c>
      <c r="H434" s="147">
        <v>260</v>
      </c>
      <c r="I434" s="146">
        <v>392</v>
      </c>
      <c r="J434" s="147">
        <v>841</v>
      </c>
      <c r="K434" s="148">
        <v>2159</v>
      </c>
      <c r="L434" s="147">
        <v>1787</v>
      </c>
      <c r="M434" s="146">
        <v>1091</v>
      </c>
      <c r="N434" s="147">
        <v>1166</v>
      </c>
      <c r="O434" s="146">
        <v>2558</v>
      </c>
      <c r="P434" s="147">
        <v>2702</v>
      </c>
      <c r="Q434" s="146">
        <v>912</v>
      </c>
      <c r="R434" s="147">
        <v>266</v>
      </c>
      <c r="S434" s="147">
        <f t="shared" si="41"/>
        <v>15887</v>
      </c>
      <c r="T434" s="385" t="s">
        <v>57</v>
      </c>
      <c r="U434" s="259">
        <v>1</v>
      </c>
      <c r="V434" s="343"/>
    </row>
    <row r="435" spans="1:24" s="260" customFormat="1" ht="15" customHeight="1">
      <c r="A435" s="267"/>
      <c r="B435" s="270"/>
      <c r="C435" s="270"/>
      <c r="D435" s="140" t="s">
        <v>323</v>
      </c>
      <c r="E435" s="324" t="s">
        <v>782</v>
      </c>
      <c r="F435" s="145"/>
      <c r="G435" s="146">
        <v>17</v>
      </c>
      <c r="H435" s="147">
        <v>36</v>
      </c>
      <c r="I435" s="146">
        <v>61</v>
      </c>
      <c r="J435" s="147">
        <v>174</v>
      </c>
      <c r="K435" s="148">
        <v>245</v>
      </c>
      <c r="L435" s="147">
        <v>138</v>
      </c>
      <c r="M435" s="146">
        <v>129</v>
      </c>
      <c r="N435" s="147">
        <v>152</v>
      </c>
      <c r="O435" s="146">
        <v>245</v>
      </c>
      <c r="P435" s="147">
        <v>227</v>
      </c>
      <c r="Q435" s="146">
        <v>116</v>
      </c>
      <c r="R435" s="147">
        <v>45</v>
      </c>
      <c r="S435" s="147">
        <f t="shared" si="41"/>
        <v>1585</v>
      </c>
      <c r="T435" s="385" t="s">
        <v>47</v>
      </c>
      <c r="U435" s="259">
        <v>1</v>
      </c>
      <c r="V435" s="343"/>
    </row>
    <row r="436" spans="1:24" s="260" customFormat="1" ht="15" customHeight="1">
      <c r="A436" s="267"/>
      <c r="B436" s="270"/>
      <c r="C436" s="270"/>
      <c r="D436" s="140" t="s">
        <v>325</v>
      </c>
      <c r="E436" s="324" t="s">
        <v>783</v>
      </c>
      <c r="F436" s="145"/>
      <c r="G436" s="146">
        <v>8</v>
      </c>
      <c r="H436" s="147">
        <v>48</v>
      </c>
      <c r="I436" s="146">
        <v>45</v>
      </c>
      <c r="J436" s="147">
        <v>160</v>
      </c>
      <c r="K436" s="148">
        <v>486</v>
      </c>
      <c r="L436" s="147">
        <v>167</v>
      </c>
      <c r="M436" s="146">
        <v>174</v>
      </c>
      <c r="N436" s="147">
        <v>233</v>
      </c>
      <c r="O436" s="146">
        <v>418</v>
      </c>
      <c r="P436" s="147">
        <v>417</v>
      </c>
      <c r="Q436" s="146">
        <v>134</v>
      </c>
      <c r="R436" s="147">
        <v>45</v>
      </c>
      <c r="S436" s="147">
        <f t="shared" si="41"/>
        <v>2335</v>
      </c>
      <c r="T436" s="385" t="s">
        <v>47</v>
      </c>
      <c r="U436" s="259">
        <v>1</v>
      </c>
      <c r="V436" s="343"/>
    </row>
    <row r="437" spans="1:24" s="260" customFormat="1" ht="15" customHeight="1">
      <c r="A437" s="267"/>
      <c r="B437" s="270"/>
      <c r="C437" s="270"/>
      <c r="D437" s="140" t="s">
        <v>327</v>
      </c>
      <c r="E437" s="324" t="s">
        <v>784</v>
      </c>
      <c r="F437" s="145"/>
      <c r="G437" s="146">
        <v>958</v>
      </c>
      <c r="H437" s="147">
        <v>873</v>
      </c>
      <c r="I437" s="146">
        <v>1039</v>
      </c>
      <c r="J437" s="147">
        <v>1044</v>
      </c>
      <c r="K437" s="148">
        <v>1202</v>
      </c>
      <c r="L437" s="147">
        <v>917</v>
      </c>
      <c r="M437" s="146">
        <v>952</v>
      </c>
      <c r="N437" s="147">
        <v>1386</v>
      </c>
      <c r="O437" s="146">
        <v>925</v>
      </c>
      <c r="P437" s="147">
        <v>998</v>
      </c>
      <c r="Q437" s="146">
        <v>963</v>
      </c>
      <c r="R437" s="147">
        <v>991</v>
      </c>
      <c r="S437" s="147">
        <f t="shared" si="41"/>
        <v>12248</v>
      </c>
      <c r="T437" s="385" t="s">
        <v>48</v>
      </c>
      <c r="U437" s="259">
        <v>1</v>
      </c>
      <c r="V437" s="343"/>
    </row>
    <row r="438" spans="1:24" s="260" customFormat="1" ht="15" customHeight="1">
      <c r="A438" s="267"/>
      <c r="B438" s="270"/>
      <c r="C438" s="270"/>
      <c r="D438" s="140" t="s">
        <v>329</v>
      </c>
      <c r="E438" s="324" t="s">
        <v>785</v>
      </c>
      <c r="F438" s="145"/>
      <c r="G438" s="146">
        <v>136</v>
      </c>
      <c r="H438" s="147">
        <v>100</v>
      </c>
      <c r="I438" s="146">
        <v>312</v>
      </c>
      <c r="J438" s="147">
        <v>313</v>
      </c>
      <c r="K438" s="148">
        <v>882</v>
      </c>
      <c r="L438" s="147">
        <v>607</v>
      </c>
      <c r="M438" s="146">
        <v>655</v>
      </c>
      <c r="N438" s="147">
        <v>504</v>
      </c>
      <c r="O438" s="146">
        <v>872</v>
      </c>
      <c r="P438" s="147">
        <v>537</v>
      </c>
      <c r="Q438" s="146">
        <v>278</v>
      </c>
      <c r="R438" s="147">
        <v>214</v>
      </c>
      <c r="S438" s="147">
        <f t="shared" si="41"/>
        <v>5410</v>
      </c>
      <c r="T438" s="385" t="s">
        <v>58</v>
      </c>
      <c r="U438" s="259">
        <v>1</v>
      </c>
      <c r="V438" s="343"/>
    </row>
    <row r="439" spans="1:24" s="260" customFormat="1" ht="15" customHeight="1">
      <c r="A439" s="434"/>
      <c r="B439" s="416"/>
      <c r="C439" s="416"/>
      <c r="D439" s="418" t="s">
        <v>331</v>
      </c>
      <c r="E439" s="428" t="s">
        <v>786</v>
      </c>
      <c r="F439" s="429"/>
      <c r="G439" s="430">
        <v>0</v>
      </c>
      <c r="H439" s="431">
        <v>0</v>
      </c>
      <c r="I439" s="430">
        <v>0</v>
      </c>
      <c r="J439" s="431">
        <v>0</v>
      </c>
      <c r="K439" s="432">
        <v>0</v>
      </c>
      <c r="L439" s="431">
        <v>0</v>
      </c>
      <c r="M439" s="430">
        <v>467</v>
      </c>
      <c r="N439" s="431">
        <v>579</v>
      </c>
      <c r="O439" s="430">
        <v>0</v>
      </c>
      <c r="P439" s="431">
        <v>0</v>
      </c>
      <c r="Q439" s="430">
        <v>0</v>
      </c>
      <c r="R439" s="431">
        <v>0</v>
      </c>
      <c r="S439" s="431">
        <f t="shared" si="41"/>
        <v>1046</v>
      </c>
      <c r="T439" s="433" t="s">
        <v>62</v>
      </c>
      <c r="U439" s="259">
        <v>1</v>
      </c>
      <c r="V439" s="343"/>
    </row>
    <row r="440" spans="1:24" s="260" customFormat="1" ht="15" customHeight="1">
      <c r="A440" s="444"/>
      <c r="B440" s="445"/>
      <c r="C440" s="446"/>
      <c r="D440" s="140" t="s">
        <v>333</v>
      </c>
      <c r="E440" s="324" t="s">
        <v>787</v>
      </c>
      <c r="F440" s="145"/>
      <c r="G440" s="146">
        <v>2217</v>
      </c>
      <c r="H440" s="147">
        <v>362</v>
      </c>
      <c r="I440" s="146">
        <v>547</v>
      </c>
      <c r="J440" s="147">
        <v>874</v>
      </c>
      <c r="K440" s="148">
        <v>2280</v>
      </c>
      <c r="L440" s="147">
        <v>4838</v>
      </c>
      <c r="M440" s="146">
        <v>1140</v>
      </c>
      <c r="N440" s="147">
        <v>1228</v>
      </c>
      <c r="O440" s="146">
        <v>2680</v>
      </c>
      <c r="P440" s="147">
        <v>2818</v>
      </c>
      <c r="Q440" s="146">
        <v>563</v>
      </c>
      <c r="R440" s="147">
        <v>368</v>
      </c>
      <c r="S440" s="147">
        <f t="shared" si="41"/>
        <v>19915</v>
      </c>
      <c r="T440" s="385" t="s">
        <v>57</v>
      </c>
      <c r="U440" s="259">
        <v>1</v>
      </c>
      <c r="V440" s="343"/>
    </row>
    <row r="441" spans="1:24" ht="15" customHeight="1">
      <c r="A441" s="272"/>
      <c r="B441" s="273"/>
      <c r="C441" s="273"/>
      <c r="D441" s="383"/>
      <c r="E441" s="326" t="s">
        <v>253</v>
      </c>
      <c r="F441" s="274"/>
      <c r="G441" s="275">
        <f t="shared" ref="G441:S441" si="42">SUMIFS(G428:G440,$U428:$U440,1)</f>
        <v>7105</v>
      </c>
      <c r="H441" s="276">
        <f t="shared" si="42"/>
        <v>5329</v>
      </c>
      <c r="I441" s="276">
        <f t="shared" si="42"/>
        <v>6517</v>
      </c>
      <c r="J441" s="276">
        <f t="shared" si="42"/>
        <v>9181</v>
      </c>
      <c r="K441" s="276">
        <f t="shared" si="42"/>
        <v>16572</v>
      </c>
      <c r="L441" s="276">
        <f t="shared" si="42"/>
        <v>15324</v>
      </c>
      <c r="M441" s="276">
        <f t="shared" si="42"/>
        <v>15837</v>
      </c>
      <c r="N441" s="276">
        <f t="shared" si="42"/>
        <v>23589</v>
      </c>
      <c r="O441" s="276">
        <f t="shared" si="42"/>
        <v>17748</v>
      </c>
      <c r="P441" s="276">
        <f t="shared" si="42"/>
        <v>18736</v>
      </c>
      <c r="Q441" s="276">
        <f t="shared" si="42"/>
        <v>8491</v>
      </c>
      <c r="R441" s="276">
        <f t="shared" si="42"/>
        <v>6424</v>
      </c>
      <c r="S441" s="276">
        <f t="shared" si="42"/>
        <v>150853</v>
      </c>
      <c r="T441" s="390"/>
      <c r="U441" s="251">
        <v>2</v>
      </c>
      <c r="V441" s="343"/>
      <c r="W441" s="260"/>
      <c r="X441" s="260"/>
    </row>
    <row r="442" spans="1:24" ht="15" customHeight="1">
      <c r="A442" s="279"/>
      <c r="B442" s="280"/>
      <c r="C442" s="280"/>
      <c r="D442" s="375"/>
      <c r="E442" s="327" t="s">
        <v>254</v>
      </c>
      <c r="F442" s="281"/>
      <c r="G442" s="353">
        <f t="shared" ref="G442:S442" si="43">SUMIFS(G6:G441,$U6:$U441,2)</f>
        <v>3156920</v>
      </c>
      <c r="H442" s="354">
        <f t="shared" si="43"/>
        <v>1307722</v>
      </c>
      <c r="I442" s="353">
        <f t="shared" si="43"/>
        <v>2298210</v>
      </c>
      <c r="J442" s="354">
        <f t="shared" si="43"/>
        <v>2642177</v>
      </c>
      <c r="K442" s="355">
        <f t="shared" si="43"/>
        <v>3142782</v>
      </c>
      <c r="L442" s="354">
        <f t="shared" si="43"/>
        <v>1943753</v>
      </c>
      <c r="M442" s="353">
        <f t="shared" si="43"/>
        <v>2258891</v>
      </c>
      <c r="N442" s="354">
        <f t="shared" si="43"/>
        <v>3925424</v>
      </c>
      <c r="O442" s="353">
        <f t="shared" si="43"/>
        <v>2255630</v>
      </c>
      <c r="P442" s="354">
        <f t="shared" si="43"/>
        <v>2950464</v>
      </c>
      <c r="Q442" s="353">
        <f t="shared" si="43"/>
        <v>3257558</v>
      </c>
      <c r="R442" s="354">
        <f t="shared" si="43"/>
        <v>2105366</v>
      </c>
      <c r="S442" s="352">
        <f t="shared" si="43"/>
        <v>31244897</v>
      </c>
      <c r="T442" s="391"/>
      <c r="U442" s="251">
        <v>2</v>
      </c>
      <c r="V442" s="343"/>
      <c r="W442" s="260"/>
      <c r="X442" s="260"/>
    </row>
  </sheetData>
  <autoFilter ref="A5:X442" xr:uid="{00000000-0001-0000-0300-000000000000}">
    <filterColumn colId="3" showButton="0"/>
  </autoFilter>
  <mergeCells count="7">
    <mergeCell ref="T4:T5"/>
    <mergeCell ref="F4:F5"/>
    <mergeCell ref="B4:B5"/>
    <mergeCell ref="D4:E5"/>
    <mergeCell ref="G4:K4"/>
    <mergeCell ref="L4:R4"/>
    <mergeCell ref="S4:S5"/>
  </mergeCells>
  <phoneticPr fontId="5"/>
  <printOptions horizontalCentered="1"/>
  <pageMargins left="0.47244094488188981" right="0.47244094488188981" top="0.78740157480314965" bottom="0.78740157480314965" header="0.31496062992125984" footer="0.39370078740157483"/>
  <pageSetup paperSize="9" scale="91" firstPageNumber="33" fitToWidth="2" fitToHeight="10" pageOrder="overThenDown" orientation="portrait" useFirstPageNumber="1" r:id="rId1"/>
  <rowBreaks count="10" manualBreakCount="10">
    <brk id="48" max="19" man="1"/>
    <brk id="89" max="16383" man="1"/>
    <brk id="133" min="1" max="19" man="1"/>
    <brk id="175" max="19" man="1"/>
    <brk id="219" max="19" man="1"/>
    <brk id="263" min="1" max="19" man="1"/>
    <brk id="307" min="1" max="19" man="1"/>
    <brk id="351" min="1" max="19" man="1"/>
    <brk id="395" min="1" max="19" man="1"/>
    <brk id="439" min="1" max="19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8"/>
  <sheetViews>
    <sheetView view="pageBreakPreview" zoomScaleNormal="100" zoomScaleSheetLayoutView="100" workbookViewId="0"/>
  </sheetViews>
  <sheetFormatPr defaultColWidth="19.625" defaultRowHeight="12"/>
  <cols>
    <col min="1" max="1" width="3.625" style="16" customWidth="1"/>
    <col min="2" max="2" width="10.625" style="1" customWidth="1"/>
    <col min="3" max="3" width="3.625" style="16" customWidth="1"/>
    <col min="4" max="4" width="10.625" style="1" customWidth="1"/>
    <col min="5" max="5" width="3.625" style="16" customWidth="1"/>
    <col min="6" max="6" width="28.125" style="1" customWidth="1"/>
    <col min="7" max="9" width="11.625" style="1" customWidth="1"/>
    <col min="10" max="10" width="9" style="30"/>
    <col min="11" max="14" width="19.625" style="1" customWidth="1"/>
    <col min="15" max="16384" width="19.625" style="1"/>
  </cols>
  <sheetData>
    <row r="1" spans="1:10" ht="21.75" customHeight="1"/>
    <row r="2" spans="1:10" s="7" customFormat="1" ht="21.75" customHeight="1">
      <c r="A2" s="26" t="s">
        <v>261</v>
      </c>
      <c r="C2" s="14"/>
      <c r="E2" s="14"/>
      <c r="J2" s="30"/>
    </row>
    <row r="3" spans="1:10" s="3" customFormat="1" ht="20.25" customHeight="1">
      <c r="A3" s="15"/>
      <c r="C3" s="15"/>
      <c r="E3" s="15"/>
      <c r="I3" s="38" t="s">
        <v>3</v>
      </c>
      <c r="J3" s="30"/>
    </row>
    <row r="4" spans="1:10" s="5" customFormat="1" ht="33.950000000000003" customHeight="1">
      <c r="A4" s="512" t="s">
        <v>92</v>
      </c>
      <c r="B4" s="513"/>
      <c r="C4" s="513" t="s">
        <v>93</v>
      </c>
      <c r="D4" s="513"/>
      <c r="E4" s="513" t="s">
        <v>98</v>
      </c>
      <c r="F4" s="513"/>
      <c r="G4" s="59" t="s">
        <v>307</v>
      </c>
      <c r="H4" s="59" t="s">
        <v>308</v>
      </c>
      <c r="I4" s="60" t="s">
        <v>4</v>
      </c>
      <c r="J4" s="30"/>
    </row>
    <row r="5" spans="1:10" ht="15" customHeight="1">
      <c r="A5" s="58">
        <v>1</v>
      </c>
      <c r="B5" s="155" t="s">
        <v>94</v>
      </c>
      <c r="C5" s="57" t="s">
        <v>96</v>
      </c>
      <c r="D5" s="155" t="s">
        <v>97</v>
      </c>
      <c r="E5" s="162" t="s">
        <v>96</v>
      </c>
      <c r="F5" s="163" t="s">
        <v>99</v>
      </c>
      <c r="G5" s="164">
        <f>SUMIFS('（1）ウ_観光地点別'!$G:$G,'（1）ウ_観光地点別'!$J:$J,J5)</f>
        <v>559601</v>
      </c>
      <c r="H5" s="164">
        <f>SUMIFS('（1）ウ_観光地点別'!$H:$H,'（1）ウ_観光地点別'!$J:$J,J5)</f>
        <v>521001</v>
      </c>
      <c r="I5" s="165">
        <f>IFERROR(+G5/H5-1,"-")</f>
        <v>7.4088149542899107E-2</v>
      </c>
      <c r="J5" s="30" t="str">
        <f>$A$5&amp;"-"&amp;$C$5&amp;"-"&amp;E5</f>
        <v>1-01-01</v>
      </c>
    </row>
    <row r="6" spans="1:10" ht="15" customHeight="1">
      <c r="A6" s="58"/>
      <c r="B6" s="156"/>
      <c r="C6" s="58"/>
      <c r="D6" s="156"/>
      <c r="E6" s="159" t="s">
        <v>101</v>
      </c>
      <c r="F6" s="166" t="s">
        <v>102</v>
      </c>
      <c r="G6" s="160">
        <f>SUMIFS('（1）ウ_観光地点別'!$G:$G,'（1）ウ_観光地点別'!$J:$J,J6)</f>
        <v>23514</v>
      </c>
      <c r="H6" s="160">
        <f>SUMIFS('（1）ウ_観光地点別'!$H:$H,'（1）ウ_観光地点別'!$J:$J,J6)</f>
        <v>19055</v>
      </c>
      <c r="I6" s="242">
        <f t="shared" ref="I6:I11" si="0">IFERROR(+G6/H6-1,"-")</f>
        <v>0.23400682235633696</v>
      </c>
      <c r="J6" s="30" t="str">
        <f t="shared" ref="J6:J11" si="1">$A$5&amp;"-"&amp;$C$5&amp;"-"&amp;E6</f>
        <v>1-01-02</v>
      </c>
    </row>
    <row r="7" spans="1:10" ht="15" customHeight="1">
      <c r="A7" s="58"/>
      <c r="B7" s="156"/>
      <c r="C7" s="58"/>
      <c r="D7" s="156"/>
      <c r="E7" s="168" t="s">
        <v>103</v>
      </c>
      <c r="F7" s="169" t="s">
        <v>104</v>
      </c>
      <c r="G7" s="170">
        <f>SUMIFS('（1）ウ_観光地点別'!$G:$G,'（1）ウ_観光地点別'!$J:$J,J7)</f>
        <v>12070</v>
      </c>
      <c r="H7" s="170">
        <f>SUMIFS('（1）ウ_観光地点別'!$H:$H,'（1）ウ_観光地点別'!$J:$J,J7)</f>
        <v>12459</v>
      </c>
      <c r="I7" s="334">
        <f t="shared" si="0"/>
        <v>-3.1222409503170345E-2</v>
      </c>
      <c r="J7" s="30" t="str">
        <f t="shared" si="1"/>
        <v>1-01-03</v>
      </c>
    </row>
    <row r="8" spans="1:10" ht="15" customHeight="1">
      <c r="A8" s="58"/>
      <c r="B8" s="156"/>
      <c r="C8" s="58"/>
      <c r="D8" s="156"/>
      <c r="E8" s="159" t="s">
        <v>105</v>
      </c>
      <c r="F8" s="166" t="s">
        <v>106</v>
      </c>
      <c r="G8" s="160">
        <f>SUMIFS('（1）ウ_観光地点別'!$G:$G,'（1）ウ_観光地点別'!$J:$J,J8)</f>
        <v>416709</v>
      </c>
      <c r="H8" s="160">
        <f>SUMIFS('（1）ウ_観光地点別'!$H:$H,'（1）ウ_観光地点別'!$J:$J,J8)</f>
        <v>426387</v>
      </c>
      <c r="I8" s="242">
        <f t="shared" si="0"/>
        <v>-2.2697690126575187E-2</v>
      </c>
      <c r="J8" s="30" t="str">
        <f t="shared" si="1"/>
        <v>1-01-04</v>
      </c>
    </row>
    <row r="9" spans="1:10" ht="15" customHeight="1">
      <c r="A9" s="58"/>
      <c r="B9" s="156"/>
      <c r="C9" s="58"/>
      <c r="D9" s="156"/>
      <c r="E9" s="159" t="s">
        <v>107</v>
      </c>
      <c r="F9" s="166" t="s">
        <v>108</v>
      </c>
      <c r="G9" s="160">
        <f>SUMIFS('（1）ウ_観光地点別'!$G:$G,'（1）ウ_観光地点別'!$J:$J,J9)</f>
        <v>1546329</v>
      </c>
      <c r="H9" s="160">
        <f>SUMIFS('（1）ウ_観光地点別'!$H:$H,'（1）ウ_観光地点別'!$J:$J,J9)</f>
        <v>1404181</v>
      </c>
      <c r="I9" s="242">
        <f t="shared" si="0"/>
        <v>0.10123196368559317</v>
      </c>
      <c r="J9" s="30" t="str">
        <f t="shared" si="1"/>
        <v>1-01-05</v>
      </c>
    </row>
    <row r="10" spans="1:10" ht="15" customHeight="1">
      <c r="A10" s="58"/>
      <c r="B10" s="156"/>
      <c r="C10" s="58"/>
      <c r="D10" s="156"/>
      <c r="E10" s="159" t="s">
        <v>109</v>
      </c>
      <c r="F10" s="166" t="s">
        <v>110</v>
      </c>
      <c r="G10" s="160">
        <f>SUMIFS('（1）ウ_観光地点別'!$G:$G,'（1）ウ_観光地点別'!$J:$J,J10)</f>
        <v>2936</v>
      </c>
      <c r="H10" s="160">
        <f>SUMIFS('（1）ウ_観光地点別'!$H:$H,'（1）ウ_観光地点別'!$J:$J,J10)</f>
        <v>2953</v>
      </c>
      <c r="I10" s="242">
        <f t="shared" si="0"/>
        <v>-5.7568574331188227E-3</v>
      </c>
      <c r="J10" s="30" t="str">
        <f t="shared" si="1"/>
        <v>1-01-06</v>
      </c>
    </row>
    <row r="11" spans="1:10" ht="15" customHeight="1">
      <c r="A11" s="58"/>
      <c r="B11" s="156"/>
      <c r="C11" s="58"/>
      <c r="D11" s="158"/>
      <c r="E11" s="159" t="s">
        <v>111</v>
      </c>
      <c r="F11" s="166" t="s">
        <v>112</v>
      </c>
      <c r="G11" s="160">
        <f>SUMIFS('（1）ウ_観光地点別'!$G:$G,'（1）ウ_観光地点別'!$J:$J,J11)</f>
        <v>113673</v>
      </c>
      <c r="H11" s="160">
        <f>SUMIFS('（1）ウ_観光地点別'!$H:$H,'（1）ウ_観光地点別'!$J:$J,J11)</f>
        <v>108111</v>
      </c>
      <c r="I11" s="242">
        <f t="shared" si="0"/>
        <v>5.144712378943872E-2</v>
      </c>
      <c r="J11" s="30" t="str">
        <f t="shared" si="1"/>
        <v>1-01-99</v>
      </c>
    </row>
    <row r="12" spans="1:10" ht="15" customHeight="1">
      <c r="A12" s="58"/>
      <c r="B12" s="156"/>
      <c r="C12" s="172"/>
      <c r="D12" s="173" t="s">
        <v>26</v>
      </c>
      <c r="E12" s="174"/>
      <c r="F12" s="175"/>
      <c r="G12" s="176">
        <f>SUM(G5:G11)</f>
        <v>2674832</v>
      </c>
      <c r="H12" s="176">
        <f>SUM(H5:H11)</f>
        <v>2494147</v>
      </c>
      <c r="I12" s="177">
        <f t="shared" ref="I12" si="2">+G12/H12-1</f>
        <v>7.2443604967950881E-2</v>
      </c>
    </row>
    <row r="13" spans="1:10" ht="15" customHeight="1">
      <c r="A13" s="58"/>
      <c r="B13" s="156"/>
      <c r="C13" s="57" t="s">
        <v>133</v>
      </c>
      <c r="D13" s="178" t="s">
        <v>113</v>
      </c>
      <c r="E13" s="168" t="s">
        <v>95</v>
      </c>
      <c r="F13" s="169" t="s">
        <v>114</v>
      </c>
      <c r="G13" s="170">
        <f>SUMIFS('（1）ウ_観光地点別'!$G:$G,'（1）ウ_観光地点別'!$J:$J,J13)</f>
        <v>149304</v>
      </c>
      <c r="H13" s="170">
        <f>SUMIFS('（1）ウ_観光地点別'!$H:$H,'（1）ウ_観光地点別'!$J:$J,J13)</f>
        <v>146113</v>
      </c>
      <c r="I13" s="171">
        <f t="shared" ref="I13:I25" si="3">IFERROR(+G13/H13-1,"-")</f>
        <v>2.1839261393578946E-2</v>
      </c>
      <c r="J13" s="30" t="str">
        <f>$A$5&amp;"-"&amp;$C$13&amp;"-"&amp;E13</f>
        <v>1-02-01</v>
      </c>
    </row>
    <row r="14" spans="1:10" ht="15" customHeight="1">
      <c r="A14" s="58"/>
      <c r="B14" s="156"/>
      <c r="C14" s="58"/>
      <c r="D14" s="156"/>
      <c r="E14" s="159" t="s">
        <v>101</v>
      </c>
      <c r="F14" s="166" t="s">
        <v>115</v>
      </c>
      <c r="G14" s="160">
        <f>SUMIFS('（1）ウ_観光地点別'!$G:$G,'（1）ウ_観光地点別'!$J:$J,J14)</f>
        <v>895483</v>
      </c>
      <c r="H14" s="160">
        <f>SUMIFS('（1）ウ_観光地点別'!$H:$H,'（1）ウ_観光地点別'!$J:$J,J14)</f>
        <v>854353</v>
      </c>
      <c r="I14" s="167">
        <f t="shared" si="3"/>
        <v>4.8141693187710555E-2</v>
      </c>
      <c r="J14" s="30" t="str">
        <f t="shared" ref="J14:J25" si="4">$A$5&amp;"-"&amp;$C$13&amp;"-"&amp;E14</f>
        <v>1-02-02</v>
      </c>
    </row>
    <row r="15" spans="1:10" ht="15" customHeight="1">
      <c r="A15" s="58"/>
      <c r="B15" s="156"/>
      <c r="C15" s="58"/>
      <c r="D15" s="156"/>
      <c r="E15" s="168" t="s">
        <v>103</v>
      </c>
      <c r="F15" s="169" t="s">
        <v>116</v>
      </c>
      <c r="G15" s="170">
        <f>SUMIFS('（1）ウ_観光地点別'!$G:$G,'（1）ウ_観光地点別'!$J:$J,J15)</f>
        <v>11288096</v>
      </c>
      <c r="H15" s="170">
        <f>SUMIFS('（1）ウ_観光地点別'!$H:$H,'（1）ウ_観光地点別'!$J:$J,J15)</f>
        <v>10660177</v>
      </c>
      <c r="I15" s="171">
        <f t="shared" si="3"/>
        <v>5.8903243351400292E-2</v>
      </c>
      <c r="J15" s="30" t="str">
        <f t="shared" si="4"/>
        <v>1-02-03</v>
      </c>
    </row>
    <row r="16" spans="1:10" ht="15" customHeight="1">
      <c r="A16" s="58"/>
      <c r="B16" s="156"/>
      <c r="C16" s="58"/>
      <c r="D16" s="156"/>
      <c r="E16" s="159" t="s">
        <v>105</v>
      </c>
      <c r="F16" s="166" t="s">
        <v>117</v>
      </c>
      <c r="G16" s="160">
        <f>SUMIFS('（1）ウ_観光地点別'!$G:$G,'（1）ウ_観光地点別'!$J:$J,J16)</f>
        <v>247318</v>
      </c>
      <c r="H16" s="160">
        <f>SUMIFS('（1）ウ_観光地点別'!$H:$H,'（1）ウ_観光地点別'!$J:$J,J16)</f>
        <v>233953</v>
      </c>
      <c r="I16" s="167">
        <f t="shared" si="3"/>
        <v>5.7126858813522308E-2</v>
      </c>
      <c r="J16" s="30" t="str">
        <f t="shared" si="4"/>
        <v>1-02-04</v>
      </c>
    </row>
    <row r="17" spans="1:10" ht="15" customHeight="1">
      <c r="A17" s="58"/>
      <c r="B17" s="156"/>
      <c r="C17" s="58"/>
      <c r="D17" s="156"/>
      <c r="E17" s="159" t="s">
        <v>107</v>
      </c>
      <c r="F17" s="166" t="s">
        <v>118</v>
      </c>
      <c r="G17" s="160">
        <f>SUMIFS('（1）ウ_観光地点別'!$G:$G,'（1）ウ_観光地点別'!$J:$J,J17)</f>
        <v>83649</v>
      </c>
      <c r="H17" s="160">
        <f>SUMIFS('（1）ウ_観光地点別'!$H:$H,'（1）ウ_観光地点別'!$J:$J,J17)</f>
        <v>78943</v>
      </c>
      <c r="I17" s="167">
        <f t="shared" si="3"/>
        <v>5.9612631898965152E-2</v>
      </c>
      <c r="J17" s="30" t="str">
        <f t="shared" si="4"/>
        <v>1-02-05</v>
      </c>
    </row>
    <row r="18" spans="1:10" ht="15" customHeight="1">
      <c r="A18" s="58"/>
      <c r="B18" s="156"/>
      <c r="C18" s="58"/>
      <c r="D18" s="156"/>
      <c r="E18" s="159" t="s">
        <v>109</v>
      </c>
      <c r="F18" s="166" t="s">
        <v>119</v>
      </c>
      <c r="G18" s="160">
        <f>SUMIFS('（1）ウ_観光地点別'!$G:$G,'（1）ウ_観光地点別'!$J:$J,J18)</f>
        <v>1515338</v>
      </c>
      <c r="H18" s="160">
        <f>SUMIFS('（1）ウ_観光地点別'!$H:$H,'（1）ウ_観光地点別'!$J:$J,J18)</f>
        <v>1497886</v>
      </c>
      <c r="I18" s="167">
        <f t="shared" si="3"/>
        <v>1.1651086931849353E-2</v>
      </c>
      <c r="J18" s="30" t="str">
        <f t="shared" si="4"/>
        <v>1-02-06</v>
      </c>
    </row>
    <row r="19" spans="1:10" ht="15" customHeight="1">
      <c r="A19" s="58"/>
      <c r="B19" s="156"/>
      <c r="C19" s="58"/>
      <c r="D19" s="156"/>
      <c r="E19" s="159" t="s">
        <v>120</v>
      </c>
      <c r="F19" s="166" t="s">
        <v>121</v>
      </c>
      <c r="G19" s="160">
        <f>SUMIFS('（1）ウ_観光地点別'!$G:$G,'（1）ウ_観光地点別'!$J:$J,J19)</f>
        <v>1005020</v>
      </c>
      <c r="H19" s="160">
        <f>SUMIFS('（1）ウ_観光地点別'!$H:$H,'（1）ウ_観光地点別'!$J:$J,J19)</f>
        <v>924300</v>
      </c>
      <c r="I19" s="167">
        <f t="shared" si="3"/>
        <v>8.7330953153738067E-2</v>
      </c>
      <c r="J19" s="30" t="str">
        <f t="shared" si="4"/>
        <v>1-02-07</v>
      </c>
    </row>
    <row r="20" spans="1:10" ht="15" customHeight="1">
      <c r="A20" s="58"/>
      <c r="B20" s="156"/>
      <c r="C20" s="58"/>
      <c r="D20" s="156"/>
      <c r="E20" s="159" t="s">
        <v>122</v>
      </c>
      <c r="F20" s="166" t="s">
        <v>123</v>
      </c>
      <c r="G20" s="160">
        <f>SUMIFS('（1）ウ_観光地点別'!$G:$G,'（1）ウ_観光地点別'!$J:$J,J20)</f>
        <v>148815</v>
      </c>
      <c r="H20" s="160">
        <f>SUMIFS('（1）ウ_観光地点別'!$H:$H,'（1）ウ_観光地点別'!$J:$J,J20)</f>
        <v>145704</v>
      </c>
      <c r="I20" s="167">
        <f t="shared" si="3"/>
        <v>2.1351507165211725E-2</v>
      </c>
      <c r="J20" s="30" t="str">
        <f t="shared" si="4"/>
        <v>1-02-08</v>
      </c>
    </row>
    <row r="21" spans="1:10" ht="15" customHeight="1">
      <c r="A21" s="58"/>
      <c r="B21" s="156"/>
      <c r="C21" s="58"/>
      <c r="D21" s="156"/>
      <c r="E21" s="159" t="s">
        <v>124</v>
      </c>
      <c r="F21" s="166" t="s">
        <v>125</v>
      </c>
      <c r="G21" s="160">
        <f>SUMIFS('（1）ウ_観光地点別'!$G:$G,'（1）ウ_観光地点別'!$J:$J,J21)</f>
        <v>316783</v>
      </c>
      <c r="H21" s="160">
        <f>SUMIFS('（1）ウ_観光地点別'!$H:$H,'（1）ウ_観光地点別'!$J:$J,J21)</f>
        <v>368639</v>
      </c>
      <c r="I21" s="167">
        <f t="shared" si="3"/>
        <v>-0.14066878436627706</v>
      </c>
      <c r="J21" s="30" t="str">
        <f t="shared" si="4"/>
        <v>1-02-09</v>
      </c>
    </row>
    <row r="22" spans="1:10" ht="15" customHeight="1">
      <c r="A22" s="58"/>
      <c r="B22" s="156"/>
      <c r="C22" s="58"/>
      <c r="D22" s="156"/>
      <c r="E22" s="159" t="s">
        <v>126</v>
      </c>
      <c r="F22" s="166" t="s">
        <v>127</v>
      </c>
      <c r="G22" s="160">
        <f>SUMIFS('（1）ウ_観光地点別'!$G:$G,'（1）ウ_観光地点別'!$J:$J,J22)</f>
        <v>379324</v>
      </c>
      <c r="H22" s="160">
        <f>SUMIFS('（1）ウ_観光地点別'!$H:$H,'（1）ウ_観光地点別'!$J:$J,J22)</f>
        <v>366995</v>
      </c>
      <c r="I22" s="167">
        <f t="shared" si="3"/>
        <v>3.3594463139824837E-2</v>
      </c>
      <c r="J22" s="30" t="str">
        <f t="shared" si="4"/>
        <v>1-02-10</v>
      </c>
    </row>
    <row r="23" spans="1:10" ht="15" customHeight="1">
      <c r="A23" s="58"/>
      <c r="B23" s="156"/>
      <c r="C23" s="58"/>
      <c r="D23" s="156"/>
      <c r="E23" s="159" t="s">
        <v>128</v>
      </c>
      <c r="F23" s="166" t="s">
        <v>129</v>
      </c>
      <c r="G23" s="160">
        <f>SUMIFS('（1）ウ_観光地点別'!$G:$G,'（1）ウ_観光地点別'!$J:$J,J23)</f>
        <v>12483</v>
      </c>
      <c r="H23" s="160">
        <f>SUMIFS('（1）ウ_観光地点別'!$H:$H,'（1）ウ_観光地点別'!$J:$J,J23)</f>
        <v>12546</v>
      </c>
      <c r="I23" s="167">
        <f t="shared" si="3"/>
        <v>-5.0215208034433134E-3</v>
      </c>
      <c r="J23" s="30" t="str">
        <f t="shared" si="4"/>
        <v>1-02-11</v>
      </c>
    </row>
    <row r="24" spans="1:10" ht="15" customHeight="1">
      <c r="A24" s="58"/>
      <c r="B24" s="156"/>
      <c r="C24" s="58"/>
      <c r="D24" s="156"/>
      <c r="E24" s="159" t="s">
        <v>130</v>
      </c>
      <c r="F24" s="166" t="s">
        <v>131</v>
      </c>
      <c r="G24" s="160">
        <f>SUMIFS('（1）ウ_観光地点別'!$G:$G,'（1）ウ_観光地点別'!$J:$J,J24)</f>
        <v>261041</v>
      </c>
      <c r="H24" s="160">
        <f>SUMIFS('（1）ウ_観光地点別'!$H:$H,'（1）ウ_観光地点別'!$J:$J,J24)</f>
        <v>261552</v>
      </c>
      <c r="I24" s="167">
        <f t="shared" si="3"/>
        <v>-1.9537223955465866E-3</v>
      </c>
      <c r="J24" s="30" t="str">
        <f t="shared" si="4"/>
        <v>1-02-12</v>
      </c>
    </row>
    <row r="25" spans="1:10" ht="15" customHeight="1">
      <c r="A25" s="58"/>
      <c r="B25" s="156"/>
      <c r="C25" s="58"/>
      <c r="D25" s="158"/>
      <c r="E25" s="159" t="s">
        <v>111</v>
      </c>
      <c r="F25" s="166" t="s">
        <v>132</v>
      </c>
      <c r="G25" s="160">
        <f>SUMIFS('（1）ウ_観光地点別'!$G:$G,'（1）ウ_観光地点別'!$J:$J,J25)</f>
        <v>15241</v>
      </c>
      <c r="H25" s="160">
        <f>SUMIFS('（1）ウ_観光地点別'!$H:$H,'（1）ウ_観光地点別'!$J:$J,J25)</f>
        <v>14917</v>
      </c>
      <c r="I25" s="167">
        <f t="shared" si="3"/>
        <v>2.1720185023798244E-2</v>
      </c>
      <c r="J25" s="30" t="str">
        <f t="shared" si="4"/>
        <v>1-02-99</v>
      </c>
    </row>
    <row r="26" spans="1:10" ht="15" customHeight="1">
      <c r="A26" s="58"/>
      <c r="B26" s="156"/>
      <c r="C26" s="172"/>
      <c r="D26" s="173" t="s">
        <v>26</v>
      </c>
      <c r="E26" s="174"/>
      <c r="F26" s="175"/>
      <c r="G26" s="176">
        <f>SUM(G13:G25)</f>
        <v>16317895</v>
      </c>
      <c r="H26" s="176">
        <f>SUM(H13:H25)</f>
        <v>15566078</v>
      </c>
      <c r="I26" s="177">
        <f t="shared" ref="I26:I44" si="5">+G26/H26-1</f>
        <v>4.8298421734749075E-2</v>
      </c>
    </row>
    <row r="27" spans="1:10" ht="15" customHeight="1">
      <c r="A27" s="58"/>
      <c r="B27" s="156"/>
      <c r="C27" s="182" t="s">
        <v>134</v>
      </c>
      <c r="D27" s="179" t="s">
        <v>135</v>
      </c>
      <c r="E27" s="168" t="s">
        <v>95</v>
      </c>
      <c r="F27" s="169" t="s">
        <v>136</v>
      </c>
      <c r="G27" s="180">
        <f>SUMIFS('（1）ウ_観光地点別'!$G:$G,'（1）ウ_観光地点別'!$J:$J,J27)</f>
        <v>2954847</v>
      </c>
      <c r="H27" s="180">
        <f>SUMIFS('（1）ウ_観光地点別'!$H:$H,'（1）ウ_観光地点別'!$J:$J,J27)</f>
        <v>3036199</v>
      </c>
      <c r="I27" s="167">
        <f t="shared" si="5"/>
        <v>-2.6794027664194586E-2</v>
      </c>
      <c r="J27" s="30" t="str">
        <f>$A$5&amp;"-"&amp;$C$27&amp;"-"&amp;E27</f>
        <v>1-03-01</v>
      </c>
    </row>
    <row r="28" spans="1:10" ht="15" customHeight="1">
      <c r="A28" s="58"/>
      <c r="B28" s="156"/>
      <c r="C28" s="161"/>
      <c r="D28" s="173" t="s">
        <v>26</v>
      </c>
      <c r="E28" s="174"/>
      <c r="F28" s="175"/>
      <c r="G28" s="181">
        <f>G27</f>
        <v>2954847</v>
      </c>
      <c r="H28" s="181">
        <f>H27</f>
        <v>3036199</v>
      </c>
      <c r="I28" s="177">
        <f t="shared" si="5"/>
        <v>-2.6794027664194586E-2</v>
      </c>
    </row>
    <row r="29" spans="1:10" ht="15" customHeight="1">
      <c r="A29" s="58"/>
      <c r="B29" s="156"/>
      <c r="C29" s="182" t="s">
        <v>105</v>
      </c>
      <c r="D29" s="509" t="s">
        <v>259</v>
      </c>
      <c r="E29" s="168" t="s">
        <v>95</v>
      </c>
      <c r="F29" s="169" t="s">
        <v>100</v>
      </c>
      <c r="G29" s="170">
        <f>SUMIFS('（1）ウ_観光地点別'!$G:$G,'（1）ウ_観光地点別'!$J:$J,J29)</f>
        <v>276630</v>
      </c>
      <c r="H29" s="170">
        <f>SUMIFS('（1）ウ_観光地点別'!$H:$H,'（1）ウ_観光地点別'!$J:$J,J29)</f>
        <v>304903</v>
      </c>
      <c r="I29" s="171">
        <f t="shared" ref="I29:I37" si="6">IFERROR(+G29/H29-1,"-")</f>
        <v>-9.2727851152661689E-2</v>
      </c>
      <c r="J29" s="30" t="str">
        <f>$A$5&amp;"-"&amp;$C$29&amp;"-"&amp;E29</f>
        <v>1-04-01</v>
      </c>
    </row>
    <row r="30" spans="1:10" ht="15" customHeight="1">
      <c r="A30" s="58"/>
      <c r="B30" s="156"/>
      <c r="C30" s="58"/>
      <c r="D30" s="510"/>
      <c r="E30" s="159" t="s">
        <v>101</v>
      </c>
      <c r="F30" s="166" t="s">
        <v>137</v>
      </c>
      <c r="G30" s="160">
        <f>SUMIFS('（1）ウ_観光地点別'!$G:$G,'（1）ウ_観光地点別'!$J:$J,J30)</f>
        <v>66167</v>
      </c>
      <c r="H30" s="160">
        <f>SUMIFS('（1）ウ_観光地点別'!$H:$H,'（1）ウ_観光地点別'!$J:$J,J30)</f>
        <v>55835</v>
      </c>
      <c r="I30" s="167">
        <f t="shared" si="6"/>
        <v>0.18504522253067068</v>
      </c>
      <c r="J30" s="30" t="str">
        <f t="shared" ref="J30:J37" si="7">$A$5&amp;"-"&amp;$C$29&amp;"-"&amp;E30</f>
        <v>1-04-02</v>
      </c>
    </row>
    <row r="31" spans="1:10" ht="15" customHeight="1">
      <c r="A31" s="58"/>
      <c r="B31" s="156"/>
      <c r="C31" s="58"/>
      <c r="D31" s="510"/>
      <c r="E31" s="159" t="s">
        <v>103</v>
      </c>
      <c r="F31" s="166" t="s">
        <v>138</v>
      </c>
      <c r="G31" s="160">
        <f>SUMIFS('（1）ウ_観光地点別'!$G:$G,'（1）ウ_観光地点別'!$J:$J,J31)</f>
        <v>124559</v>
      </c>
      <c r="H31" s="160">
        <f>SUMIFS('（1）ウ_観光地点別'!$H:$H,'（1）ウ_観光地点別'!$J:$J,J31)</f>
        <v>137457</v>
      </c>
      <c r="I31" s="167">
        <f t="shared" si="6"/>
        <v>-9.3832980495718643E-2</v>
      </c>
      <c r="J31" s="30" t="str">
        <f t="shared" si="7"/>
        <v>1-04-03</v>
      </c>
    </row>
    <row r="32" spans="1:10" ht="15" customHeight="1">
      <c r="A32" s="58"/>
      <c r="B32" s="156"/>
      <c r="C32" s="58"/>
      <c r="D32" s="510"/>
      <c r="E32" s="168" t="s">
        <v>105</v>
      </c>
      <c r="F32" s="169" t="s">
        <v>139</v>
      </c>
      <c r="G32" s="170">
        <f>SUMIFS('（1）ウ_観光地点別'!$G:$G,'（1）ウ_観光地点別'!$J:$J,J32)</f>
        <v>323775</v>
      </c>
      <c r="H32" s="170">
        <f>SUMIFS('（1）ウ_観光地点別'!$H:$H,'（1）ウ_観光地点別'!$J:$J,J32)</f>
        <v>317503</v>
      </c>
      <c r="I32" s="171">
        <f t="shared" si="6"/>
        <v>1.9754144055331713E-2</v>
      </c>
      <c r="J32" s="30" t="str">
        <f t="shared" si="7"/>
        <v>1-04-04</v>
      </c>
    </row>
    <row r="33" spans="1:10" ht="15" customHeight="1">
      <c r="A33" s="58"/>
      <c r="B33" s="156"/>
      <c r="C33" s="58"/>
      <c r="D33" s="510"/>
      <c r="E33" s="159" t="s">
        <v>107</v>
      </c>
      <c r="F33" s="166" t="s">
        <v>140</v>
      </c>
      <c r="G33" s="160">
        <f>SUMIFS('（1）ウ_観光地点別'!$G:$G,'（1）ウ_観光地点別'!$J:$J,J33)</f>
        <v>237964</v>
      </c>
      <c r="H33" s="160">
        <f>SUMIFS('（1）ウ_観光地点別'!$H:$H,'（1）ウ_観光地点別'!$J:$J,J33)</f>
        <v>239034</v>
      </c>
      <c r="I33" s="167">
        <f t="shared" si="6"/>
        <v>-4.4763506446782175E-3</v>
      </c>
      <c r="J33" s="30" t="str">
        <f t="shared" si="7"/>
        <v>1-04-05</v>
      </c>
    </row>
    <row r="34" spans="1:10" ht="15" customHeight="1">
      <c r="A34" s="58"/>
      <c r="B34" s="156"/>
      <c r="C34" s="58"/>
      <c r="D34" s="510"/>
      <c r="E34" s="159" t="s">
        <v>120</v>
      </c>
      <c r="F34" s="166" t="s">
        <v>141</v>
      </c>
      <c r="G34" s="160">
        <f>SUMIFS('（1）ウ_観光地点別'!$G:$G,'（1）ウ_観光地点別'!$J:$J,J34)</f>
        <v>385798</v>
      </c>
      <c r="H34" s="160">
        <f>SUMIFS('（1）ウ_観光地点別'!$H:$H,'（1）ウ_観光地点別'!$J:$J,J34)</f>
        <v>441501</v>
      </c>
      <c r="I34" s="167">
        <f t="shared" si="6"/>
        <v>-0.12616732464932134</v>
      </c>
      <c r="J34" s="30" t="str">
        <f t="shared" si="7"/>
        <v>1-04-07</v>
      </c>
    </row>
    <row r="35" spans="1:10" ht="15" customHeight="1">
      <c r="A35" s="58"/>
      <c r="B35" s="156"/>
      <c r="C35" s="58"/>
      <c r="D35" s="510"/>
      <c r="E35" s="189" t="s">
        <v>274</v>
      </c>
      <c r="F35" s="166" t="s">
        <v>268</v>
      </c>
      <c r="G35" s="160">
        <f>SUMIFS('（1）ウ_観光地点別'!$G:$G,'（1）ウ_観光地点別'!$J:$J,J35)</f>
        <v>27388</v>
      </c>
      <c r="H35" s="160">
        <f>SUMIFS('（1）ウ_観光地点別'!$H:$H,'（1）ウ_観光地点別'!$J:$J,J35)</f>
        <v>33051</v>
      </c>
      <c r="I35" s="242">
        <f t="shared" ref="I35" si="8">IFERROR(+G35/H35-1,"-")</f>
        <v>-0.17134126047623366</v>
      </c>
      <c r="J35" s="30" t="str">
        <f t="shared" ref="J35" si="9">$A$5&amp;"-"&amp;$C$29&amp;"-"&amp;E35</f>
        <v>1-04-08</v>
      </c>
    </row>
    <row r="36" spans="1:10" ht="15" customHeight="1">
      <c r="A36" s="58"/>
      <c r="B36" s="156"/>
      <c r="C36" s="58"/>
      <c r="D36" s="510"/>
      <c r="E36" s="189" t="s">
        <v>270</v>
      </c>
      <c r="F36" s="166" t="s">
        <v>269</v>
      </c>
      <c r="G36" s="160">
        <f>SUMIFS('（1）ウ_観光地点別'!$G:$G,'（1）ウ_観光地点別'!$J:$J,J36)</f>
        <v>0</v>
      </c>
      <c r="H36" s="160">
        <f>SUMIFS('（1）ウ_観光地点別'!$H:$H,'（1）ウ_観光地点別'!$J:$J,J36)</f>
        <v>0</v>
      </c>
      <c r="I36" s="242" t="str">
        <f t="shared" si="6"/>
        <v>-</v>
      </c>
      <c r="J36" s="30" t="str">
        <f>$A$5&amp;"-"&amp;$C$29&amp;"-"&amp;E36</f>
        <v>1-04-09</v>
      </c>
    </row>
    <row r="37" spans="1:10" ht="15" customHeight="1">
      <c r="A37" s="58"/>
      <c r="B37" s="156"/>
      <c r="C37" s="58"/>
      <c r="D37" s="511"/>
      <c r="E37" s="159" t="s">
        <v>111</v>
      </c>
      <c r="F37" s="183" t="s">
        <v>142</v>
      </c>
      <c r="G37" s="160">
        <f>SUMIFS('（1）ウ_観光地点別'!$G:$G,'（1）ウ_観光地点別'!$J:$J,J37)</f>
        <v>528503</v>
      </c>
      <c r="H37" s="160">
        <f>SUMIFS('（1）ウ_観光地点別'!$H:$H,'（1）ウ_観光地点別'!$J:$J,J37)</f>
        <v>538938</v>
      </c>
      <c r="I37" s="167">
        <f t="shared" si="6"/>
        <v>-1.9362152974924718E-2</v>
      </c>
      <c r="J37" s="30" t="str">
        <f t="shared" si="7"/>
        <v>1-04-99</v>
      </c>
    </row>
    <row r="38" spans="1:10" ht="15" customHeight="1">
      <c r="A38" s="58"/>
      <c r="B38" s="156"/>
      <c r="C38" s="172"/>
      <c r="D38" s="173" t="s">
        <v>26</v>
      </c>
      <c r="E38" s="184"/>
      <c r="F38" s="185"/>
      <c r="G38" s="186">
        <f>SUM(G29:G37)</f>
        <v>1970784</v>
      </c>
      <c r="H38" s="186">
        <f>SUM(H29:H37)</f>
        <v>2068222</v>
      </c>
      <c r="I38" s="187">
        <f>+G38/H38-1</f>
        <v>-4.7111963802725199E-2</v>
      </c>
    </row>
    <row r="39" spans="1:10" ht="15" customHeight="1">
      <c r="A39" s="58"/>
      <c r="B39" s="156"/>
      <c r="C39" s="182" t="s">
        <v>143</v>
      </c>
      <c r="D39" s="509" t="s">
        <v>260</v>
      </c>
      <c r="E39" s="168" t="s">
        <v>95</v>
      </c>
      <c r="F39" s="169" t="s">
        <v>144</v>
      </c>
      <c r="G39" s="170">
        <f>SUMIFS('（1）ウ_観光地点別'!$G:$G,'（1）ウ_観光地点別'!$J:$J,J39)</f>
        <v>705272</v>
      </c>
      <c r="H39" s="170">
        <f>SUMIFS('（1）ウ_観光地点別'!$H:$H,'（1）ウ_観光地点別'!$J:$J,J39)</f>
        <v>425136</v>
      </c>
      <c r="I39" s="171">
        <f t="shared" ref="I39:I41" si="10">IFERROR(+G39/H39-1,"-")</f>
        <v>0.65893267095705843</v>
      </c>
      <c r="J39" s="30" t="str">
        <f>$A$5&amp;"-"&amp;$C$39&amp;"-"&amp;E39</f>
        <v>1-05-01</v>
      </c>
    </row>
    <row r="40" spans="1:10" ht="15" customHeight="1">
      <c r="A40" s="58"/>
      <c r="B40" s="156"/>
      <c r="C40" s="58"/>
      <c r="D40" s="514"/>
      <c r="E40" s="159" t="s">
        <v>103</v>
      </c>
      <c r="F40" s="166" t="s">
        <v>145</v>
      </c>
      <c r="G40" s="160">
        <f>SUMIFS('（1）ウ_観光地点別'!$G:$G,'（1）ウ_観光地点別'!$J:$J,J40)</f>
        <v>587890</v>
      </c>
      <c r="H40" s="160">
        <f>SUMIFS('（1）ウ_観光地点別'!$H:$H,'（1）ウ_観光地点別'!$J:$J,J40)</f>
        <v>615274</v>
      </c>
      <c r="I40" s="167">
        <f t="shared" si="10"/>
        <v>-4.4507000133273911E-2</v>
      </c>
      <c r="J40" s="30" t="str">
        <f>$A$5&amp;"-"&amp;$C$39&amp;"-"&amp;E40</f>
        <v>1-05-03</v>
      </c>
    </row>
    <row r="41" spans="1:10" ht="15" customHeight="1">
      <c r="A41" s="58"/>
      <c r="B41" s="156"/>
      <c r="C41" s="58"/>
      <c r="D41" s="515"/>
      <c r="E41" s="159" t="s">
        <v>111</v>
      </c>
      <c r="F41" s="169" t="s">
        <v>146</v>
      </c>
      <c r="G41" s="170">
        <f>SUMIFS('（1）ウ_観光地点別'!$G:$G,'（1）ウ_観光地点別'!$J:$J,J41)</f>
        <v>104150</v>
      </c>
      <c r="H41" s="170">
        <f>SUMIFS('（1）ウ_観光地点別'!$H:$H,'（1）ウ_観光地点別'!$J:$J,J41)</f>
        <v>110831</v>
      </c>
      <c r="I41" s="171">
        <f t="shared" si="10"/>
        <v>-6.0280968321137607E-2</v>
      </c>
      <c r="J41" s="30" t="str">
        <f>$A$5&amp;"-"&amp;$C$39&amp;"-"&amp;E41</f>
        <v>1-05-99</v>
      </c>
    </row>
    <row r="42" spans="1:10" ht="15" customHeight="1">
      <c r="A42" s="58"/>
      <c r="B42" s="156"/>
      <c r="C42" s="172"/>
      <c r="D42" s="218" t="s">
        <v>170</v>
      </c>
      <c r="E42" s="184"/>
      <c r="F42" s="185"/>
      <c r="G42" s="176">
        <f>SUM(G39:G41)</f>
        <v>1397312</v>
      </c>
      <c r="H42" s="176">
        <f>SUM(H39:H41)</f>
        <v>1151241</v>
      </c>
      <c r="I42" s="177">
        <f t="shared" si="5"/>
        <v>0.21374412481834826</v>
      </c>
    </row>
    <row r="43" spans="1:10" ht="15" customHeight="1">
      <c r="A43" s="58"/>
      <c r="B43" s="156"/>
      <c r="C43" s="57" t="s">
        <v>147</v>
      </c>
      <c r="D43" s="158" t="s">
        <v>148</v>
      </c>
      <c r="E43" s="189" t="s">
        <v>149</v>
      </c>
      <c r="F43" s="166" t="s">
        <v>150</v>
      </c>
      <c r="G43" s="170">
        <f>SUMIFS('（1）ウ_観光地点別'!$G:$G,'（1）ウ_観光地点別'!$J:$J,J43)</f>
        <v>4023586</v>
      </c>
      <c r="H43" s="170">
        <f>SUMIFS('（1）ウ_観光地点別'!$H:$H,'（1）ウ_観光地点別'!$J:$J,J43)</f>
        <v>3775346</v>
      </c>
      <c r="I43" s="171">
        <f>+G43/H43-1</f>
        <v>6.575291377267134E-2</v>
      </c>
      <c r="J43" s="30" t="str">
        <f>$A$5&amp;"-"&amp;$C$43&amp;"-"&amp;E43</f>
        <v>1-06-99</v>
      </c>
    </row>
    <row r="44" spans="1:10" ht="15" customHeight="1">
      <c r="A44" s="58"/>
      <c r="B44" s="158"/>
      <c r="C44" s="161"/>
      <c r="D44" s="173" t="s">
        <v>26</v>
      </c>
      <c r="E44" s="188"/>
      <c r="F44" s="175"/>
      <c r="G44" s="176">
        <f>G43</f>
        <v>4023586</v>
      </c>
      <c r="H44" s="176">
        <f>H43</f>
        <v>3775346</v>
      </c>
      <c r="I44" s="177">
        <f t="shared" si="5"/>
        <v>6.575291377267134E-2</v>
      </c>
    </row>
    <row r="45" spans="1:10" ht="15" customHeight="1">
      <c r="A45" s="61"/>
      <c r="B45" s="62" t="s">
        <v>151</v>
      </c>
      <c r="C45" s="63"/>
      <c r="D45" s="62"/>
      <c r="E45" s="190"/>
      <c r="F45" s="191"/>
      <c r="G45" s="192">
        <f>SUM(G12,G26,G28,G38,G42,G44)</f>
        <v>29339256</v>
      </c>
      <c r="H45" s="192">
        <f>SUM(H12,H26,H28,H38,H42,H44)</f>
        <v>28091233</v>
      </c>
      <c r="I45" s="193">
        <f>+G45/H45-1</f>
        <v>4.4427490954206172E-2</v>
      </c>
    </row>
    <row r="46" spans="1:10" ht="15" customHeight="1">
      <c r="A46" s="52">
        <v>2</v>
      </c>
      <c r="B46" s="157" t="s">
        <v>152</v>
      </c>
      <c r="C46" s="227" t="s">
        <v>154</v>
      </c>
      <c r="D46" s="157" t="s">
        <v>155</v>
      </c>
      <c r="E46" s="194" t="s">
        <v>95</v>
      </c>
      <c r="F46" s="224" t="s">
        <v>156</v>
      </c>
      <c r="G46" s="195">
        <f>SUMIFS('（1）ウ_観光地点別'!$G:$G,'（1）ウ_観光地点別'!$J:$J,J46)</f>
        <v>618052</v>
      </c>
      <c r="H46" s="195">
        <f>SUMIFS('（1）ウ_観光地点別'!$H:$H,'（1）ウ_観光地点別'!$J:$J,J46)</f>
        <v>566111</v>
      </c>
      <c r="I46" s="331">
        <f>IFERROR(+G46/H46-1,"-")</f>
        <v>9.175055775280816E-2</v>
      </c>
      <c r="J46" s="30" t="str">
        <f t="shared" ref="J46:J52" si="11">$A$46&amp;"-"&amp;$C$46&amp;"-"&amp;E46</f>
        <v>2-01-01</v>
      </c>
    </row>
    <row r="47" spans="1:10" ht="15" customHeight="1">
      <c r="A47" s="52"/>
      <c r="B47" s="156" t="s">
        <v>153</v>
      </c>
      <c r="C47" s="58"/>
      <c r="D47" s="156" t="s">
        <v>153</v>
      </c>
      <c r="E47" s="360" t="s">
        <v>273</v>
      </c>
      <c r="F47" s="169" t="s">
        <v>272</v>
      </c>
      <c r="G47" s="170">
        <f>SUMIFS('（1）ウ_観光地点別'!$G:$G,'（1）ウ_観光地点別'!$J:$J,J47)</f>
        <v>1600</v>
      </c>
      <c r="H47" s="170">
        <f>SUMIFS('（1）ウ_観光地点別'!$H:$H,'（1）ウ_観光地点別'!$J:$J,J47)</f>
        <v>4213</v>
      </c>
      <c r="I47" s="332">
        <f t="shared" ref="I47" si="12">IFERROR(+G47/H47-1,"-")</f>
        <v>-0.62022311891763593</v>
      </c>
      <c r="J47" s="30" t="str">
        <f t="shared" ref="J47" si="13">$A$46&amp;"-"&amp;$C$46&amp;"-"&amp;E47</f>
        <v>2-01-02</v>
      </c>
    </row>
    <row r="48" spans="1:10" ht="15" customHeight="1">
      <c r="A48" s="52"/>
      <c r="B48" s="156"/>
      <c r="C48" s="58"/>
      <c r="D48" s="156"/>
      <c r="E48" s="168" t="s">
        <v>105</v>
      </c>
      <c r="F48" s="169" t="s">
        <v>157</v>
      </c>
      <c r="G48" s="170">
        <f>SUMIFS('（1）ウ_観光地点別'!$G:$G,'（1）ウ_観光地点別'!$J:$J,J48)</f>
        <v>770000</v>
      </c>
      <c r="H48" s="170">
        <f>SUMIFS('（1）ウ_観光地点別'!$H:$H,'（1）ウ_観光地点別'!$J:$J,J48)</f>
        <v>762000</v>
      </c>
      <c r="I48" s="332">
        <f t="shared" ref="I48:I52" si="14">IFERROR(+G48/H48-1,"-")</f>
        <v>1.049868766404205E-2</v>
      </c>
      <c r="J48" s="30" t="str">
        <f t="shared" si="11"/>
        <v>2-01-04</v>
      </c>
    </row>
    <row r="49" spans="1:10" ht="15" customHeight="1">
      <c r="A49" s="52"/>
      <c r="B49" s="156"/>
      <c r="C49" s="58"/>
      <c r="D49" s="156"/>
      <c r="E49" s="159" t="s">
        <v>107</v>
      </c>
      <c r="F49" s="166" t="s">
        <v>158</v>
      </c>
      <c r="G49" s="160">
        <f>SUMIFS('（1）ウ_観光地点別'!$G:$G,'（1）ウ_観光地点別'!$J:$J,J49)</f>
        <v>79833</v>
      </c>
      <c r="H49" s="160">
        <f>SUMIFS('（1）ウ_観光地点別'!$H:$H,'（1）ウ_観光地点別'!$J:$J,J49)</f>
        <v>79629</v>
      </c>
      <c r="I49" s="333">
        <f t="shared" si="14"/>
        <v>2.5618807218474871E-3</v>
      </c>
      <c r="J49" s="30" t="str">
        <f t="shared" si="11"/>
        <v>2-01-05</v>
      </c>
    </row>
    <row r="50" spans="1:10" ht="15" customHeight="1">
      <c r="A50" s="52"/>
      <c r="B50" s="156"/>
      <c r="C50" s="58"/>
      <c r="D50" s="156"/>
      <c r="E50" s="159" t="s">
        <v>109</v>
      </c>
      <c r="F50" s="166" t="s">
        <v>159</v>
      </c>
      <c r="G50" s="160">
        <f>SUMIFS('（1）ウ_観光地点別'!$G:$G,'（1）ウ_観光地点別'!$J:$J,J50)</f>
        <v>0</v>
      </c>
      <c r="H50" s="160">
        <f>SUMIFS('（1）ウ_観光地点別'!$H:$H,'（1）ウ_観光地点別'!$J:$J,J50)</f>
        <v>0</v>
      </c>
      <c r="I50" s="333" t="str">
        <f t="shared" si="14"/>
        <v>-</v>
      </c>
      <c r="J50" s="30" t="str">
        <f t="shared" si="11"/>
        <v>2-01-06</v>
      </c>
    </row>
    <row r="51" spans="1:10" ht="15" customHeight="1">
      <c r="A51" s="52"/>
      <c r="B51" s="156"/>
      <c r="C51" s="58"/>
      <c r="D51" s="156"/>
      <c r="E51" s="159" t="s">
        <v>126</v>
      </c>
      <c r="F51" s="166" t="s">
        <v>160</v>
      </c>
      <c r="G51" s="160">
        <f>SUMIFS('（1）ウ_観光地点別'!$G:$G,'（1）ウ_観光地点別'!$J:$J,J51)</f>
        <v>91370</v>
      </c>
      <c r="H51" s="160">
        <f>SUMIFS('（1）ウ_観光地点別'!$H:$H,'（1）ウ_観光地点別'!$J:$J,J51)</f>
        <v>84206</v>
      </c>
      <c r="I51" s="333">
        <f t="shared" si="14"/>
        <v>8.5077072892667971E-2</v>
      </c>
      <c r="J51" s="30" t="str">
        <f t="shared" si="11"/>
        <v>2-01-10</v>
      </c>
    </row>
    <row r="52" spans="1:10" ht="15" customHeight="1">
      <c r="A52" s="52"/>
      <c r="B52" s="158"/>
      <c r="C52" s="172"/>
      <c r="D52" s="158"/>
      <c r="E52" s="159" t="s">
        <v>111</v>
      </c>
      <c r="F52" s="166" t="s">
        <v>161</v>
      </c>
      <c r="G52" s="160">
        <f>SUMIFS('（1）ウ_観光地点別'!$G:$G,'（1）ウ_観光地点別'!$J:$J,J52)</f>
        <v>344786</v>
      </c>
      <c r="H52" s="160">
        <f>SUMIFS('（1）ウ_観光地点別'!$H:$H,'（1）ウ_観光地点別'!$J:$J,J52)</f>
        <v>272845</v>
      </c>
      <c r="I52" s="333">
        <f t="shared" si="14"/>
        <v>0.26366984918176994</v>
      </c>
      <c r="J52" s="30" t="str">
        <f t="shared" si="11"/>
        <v>2-01-99</v>
      </c>
    </row>
    <row r="53" spans="1:10" ht="15" customHeight="1">
      <c r="A53" s="42"/>
      <c r="B53" s="41" t="s">
        <v>162</v>
      </c>
      <c r="C53" s="53"/>
      <c r="D53" s="41"/>
      <c r="E53" s="53"/>
      <c r="F53" s="54"/>
      <c r="G53" s="55">
        <f>SUM(G46:G52)</f>
        <v>1905641</v>
      </c>
      <c r="H53" s="55">
        <f>SUM(H46:H52)</f>
        <v>1769004</v>
      </c>
      <c r="I53" s="56">
        <f t="shared" ref="I53" si="15">+G53/H53-1</f>
        <v>7.7239508785734712E-2</v>
      </c>
    </row>
    <row r="54" spans="1:10" ht="15" customHeight="1">
      <c r="A54" s="11"/>
      <c r="B54" s="11"/>
      <c r="C54" s="18"/>
      <c r="D54" s="11"/>
      <c r="E54" s="18"/>
      <c r="F54" s="11"/>
      <c r="G54" s="11"/>
      <c r="H54" s="11"/>
      <c r="I54" s="11"/>
      <c r="J54" s="31"/>
    </row>
    <row r="55" spans="1:10" ht="20.100000000000001" customHeight="1"/>
    <row r="56" spans="1:10" ht="20.100000000000001" customHeight="1">
      <c r="G56" s="32">
        <f>SUM(G53,G45)</f>
        <v>31244897</v>
      </c>
      <c r="H56" s="33">
        <f>SUM(H53,H45)</f>
        <v>29860237</v>
      </c>
      <c r="J56" s="30">
        <v>25950467</v>
      </c>
    </row>
    <row r="57" spans="1:10" ht="20.100000000000001" customHeight="1">
      <c r="G57" s="20" t="str">
        <f>IF(G56='（1）ウ_観光地点別'!P62,"OK","NG")</f>
        <v>OK</v>
      </c>
      <c r="H57" s="27" t="str">
        <f>IF(H56='（1）ウ_観光地点別'!Q62,"OK","NG")</f>
        <v>OK</v>
      </c>
    </row>
    <row r="58" spans="1:10" ht="20.100000000000001" customHeight="1"/>
    <row r="59" spans="1:10" ht="20.100000000000001" customHeight="1">
      <c r="J59" s="31"/>
    </row>
    <row r="60" spans="1:10" ht="20.100000000000001" customHeight="1">
      <c r="G60" s="358"/>
      <c r="J60" s="31"/>
    </row>
    <row r="61" spans="1:10" ht="20.100000000000001" customHeight="1">
      <c r="J61" s="31"/>
    </row>
    <row r="62" spans="1:10" ht="20.100000000000001" customHeight="1">
      <c r="J62" s="31"/>
    </row>
    <row r="63" spans="1:10" ht="20.100000000000001" customHeight="1"/>
    <row r="64" spans="1:10" ht="20.100000000000001" customHeight="1"/>
    <row r="65" spans="10:10" ht="20.100000000000001" customHeight="1"/>
    <row r="66" spans="10:10" ht="20.100000000000001" customHeight="1"/>
    <row r="67" spans="10:10" ht="20.100000000000001" customHeight="1"/>
    <row r="68" spans="10:10" ht="20.100000000000001" customHeight="1"/>
    <row r="69" spans="10:10" ht="20.100000000000001" customHeight="1"/>
    <row r="70" spans="10:10" ht="20.100000000000001" customHeight="1"/>
    <row r="71" spans="10:10" ht="20.100000000000001" customHeight="1"/>
    <row r="72" spans="10:10" ht="20.100000000000001" customHeight="1"/>
    <row r="73" spans="10:10" ht="20.100000000000001" customHeight="1"/>
    <row r="74" spans="10:10" ht="20.100000000000001" customHeight="1"/>
    <row r="75" spans="10:10" ht="20.100000000000001" customHeight="1"/>
    <row r="76" spans="10:10" ht="20.100000000000001" customHeight="1"/>
    <row r="77" spans="10:10" ht="20.100000000000001" customHeight="1"/>
    <row r="78" spans="10:10" ht="20.100000000000001" customHeight="1"/>
    <row r="79" spans="10:10" ht="20.100000000000001" customHeight="1">
      <c r="J79" s="31"/>
    </row>
    <row r="80" spans="10:10" ht="20.100000000000001" customHeight="1">
      <c r="J80" s="31"/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</sheetData>
  <mergeCells count="5">
    <mergeCell ref="D29:D37"/>
    <mergeCell ref="A4:B4"/>
    <mergeCell ref="C4:D4"/>
    <mergeCell ref="E4:F4"/>
    <mergeCell ref="D39:D41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scale="96" firstPageNumber="55" fitToWidth="0" fitToHeight="0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26"/>
  <sheetViews>
    <sheetView view="pageBreakPreview" zoomScale="115" zoomScaleNormal="100" zoomScaleSheetLayoutView="115" workbookViewId="0"/>
  </sheetViews>
  <sheetFormatPr defaultColWidth="19.625" defaultRowHeight="12"/>
  <cols>
    <col min="1" max="4" width="21.25" style="1" customWidth="1"/>
    <col min="5" max="5" width="9" style="254" bestFit="1" customWidth="1"/>
    <col min="6" max="16384" width="19.625" style="1"/>
  </cols>
  <sheetData>
    <row r="1" spans="1:5" s="7" customFormat="1" ht="21.75" customHeight="1">
      <c r="A1" s="7" t="s">
        <v>164</v>
      </c>
    </row>
    <row r="2" spans="1:5" s="7" customFormat="1" ht="21.75" customHeight="1">
      <c r="A2" s="7" t="s">
        <v>165</v>
      </c>
    </row>
    <row r="3" spans="1:5" s="3" customFormat="1" ht="20.25" customHeight="1">
      <c r="B3" s="4"/>
      <c r="C3" s="4"/>
      <c r="D3" s="38" t="s">
        <v>166</v>
      </c>
    </row>
    <row r="4" spans="1:5" s="5" customFormat="1" ht="39.950000000000003" customHeight="1">
      <c r="A4" s="64" t="s">
        <v>257</v>
      </c>
      <c r="B4" s="23" t="s">
        <v>796</v>
      </c>
      <c r="C4" s="23" t="s">
        <v>797</v>
      </c>
      <c r="D4" s="23" t="s">
        <v>4</v>
      </c>
      <c r="E4" s="260"/>
    </row>
    <row r="5" spans="1:5" s="5" customFormat="1" ht="30" customHeight="1">
      <c r="A5" s="196" t="s">
        <v>7</v>
      </c>
      <c r="B5" s="197">
        <v>1797623</v>
      </c>
      <c r="C5" s="197">
        <v>1782880</v>
      </c>
      <c r="D5" s="198">
        <f>B5/C5-1</f>
        <v>8.2692048819887898E-3</v>
      </c>
      <c r="E5" s="339" t="s">
        <v>301</v>
      </c>
    </row>
    <row r="6" spans="1:5" s="5" customFormat="1" ht="30" customHeight="1">
      <c r="A6" s="199" t="s">
        <v>8</v>
      </c>
      <c r="B6" s="113">
        <v>28295</v>
      </c>
      <c r="C6" s="113">
        <v>29961</v>
      </c>
      <c r="D6" s="200">
        <f t="shared" ref="D6:D24" si="0">B6/C6-1</f>
        <v>-5.5605620640165498E-2</v>
      </c>
      <c r="E6" s="339" t="s">
        <v>301</v>
      </c>
    </row>
    <row r="7" spans="1:5" s="5" customFormat="1" ht="30" customHeight="1">
      <c r="A7" s="199" t="s">
        <v>9</v>
      </c>
      <c r="B7" s="113">
        <v>34414</v>
      </c>
      <c r="C7" s="113">
        <v>21757</v>
      </c>
      <c r="D7" s="200">
        <f t="shared" si="0"/>
        <v>0.58174380659098213</v>
      </c>
      <c r="E7" s="339" t="s">
        <v>301</v>
      </c>
    </row>
    <row r="8" spans="1:5" s="5" customFormat="1" ht="30" customHeight="1">
      <c r="A8" s="199" t="s">
        <v>10</v>
      </c>
      <c r="B8" s="113">
        <v>28840</v>
      </c>
      <c r="C8" s="113">
        <v>30007</v>
      </c>
      <c r="D8" s="200">
        <f t="shared" si="0"/>
        <v>-3.8890925450728142E-2</v>
      </c>
      <c r="E8" s="339" t="s">
        <v>792</v>
      </c>
    </row>
    <row r="9" spans="1:5" s="5" customFormat="1" ht="30" customHeight="1">
      <c r="A9" s="199" t="s">
        <v>11</v>
      </c>
      <c r="B9" s="113">
        <v>9846</v>
      </c>
      <c r="C9" s="113">
        <v>9649</v>
      </c>
      <c r="D9" s="200">
        <f t="shared" si="0"/>
        <v>2.0416623484298846E-2</v>
      </c>
      <c r="E9" s="339" t="s">
        <v>792</v>
      </c>
    </row>
    <row r="10" spans="1:5" s="5" customFormat="1" ht="30" customHeight="1">
      <c r="A10" s="199" t="s">
        <v>12</v>
      </c>
      <c r="B10" s="113">
        <v>886536</v>
      </c>
      <c r="C10" s="113">
        <v>852064</v>
      </c>
      <c r="D10" s="200">
        <f t="shared" si="0"/>
        <v>4.0457054869117881E-2</v>
      </c>
      <c r="E10" s="339" t="s">
        <v>301</v>
      </c>
    </row>
    <row r="11" spans="1:5" s="5" customFormat="1" ht="30" customHeight="1">
      <c r="A11" s="199" t="s">
        <v>13</v>
      </c>
      <c r="B11" s="113">
        <v>112118</v>
      </c>
      <c r="C11" s="113">
        <v>111206</v>
      </c>
      <c r="D11" s="200">
        <f t="shared" si="0"/>
        <v>8.2009963491178617E-3</v>
      </c>
      <c r="E11" s="339" t="s">
        <v>792</v>
      </c>
    </row>
    <row r="12" spans="1:5" s="5" customFormat="1" ht="30" customHeight="1">
      <c r="A12" s="199" t="s">
        <v>14</v>
      </c>
      <c r="B12" s="113">
        <v>2141</v>
      </c>
      <c r="C12" s="113">
        <v>2358</v>
      </c>
      <c r="D12" s="200">
        <f t="shared" si="0"/>
        <v>-9.2027141645462218E-2</v>
      </c>
      <c r="E12" s="339" t="s">
        <v>792</v>
      </c>
    </row>
    <row r="13" spans="1:5" s="5" customFormat="1" ht="30" customHeight="1">
      <c r="A13" s="199" t="s">
        <v>15</v>
      </c>
      <c r="B13" s="315">
        <v>9583</v>
      </c>
      <c r="C13" s="113">
        <v>10244</v>
      </c>
      <c r="D13" s="200">
        <f t="shared" si="0"/>
        <v>-6.4525575946895786E-2</v>
      </c>
      <c r="E13" s="339" t="s">
        <v>792</v>
      </c>
    </row>
    <row r="14" spans="1:5" s="5" customFormat="1" ht="30" customHeight="1">
      <c r="A14" s="199" t="s">
        <v>16</v>
      </c>
      <c r="B14" s="113">
        <v>12767</v>
      </c>
      <c r="C14" s="113">
        <v>13619</v>
      </c>
      <c r="D14" s="200">
        <f t="shared" si="0"/>
        <v>-6.2559659299508019E-2</v>
      </c>
      <c r="E14" s="339" t="s">
        <v>301</v>
      </c>
    </row>
    <row r="15" spans="1:5" s="5" customFormat="1" ht="30" customHeight="1">
      <c r="A15" s="199" t="s">
        <v>17</v>
      </c>
      <c r="B15" s="113">
        <v>267155</v>
      </c>
      <c r="C15" s="113">
        <v>291333</v>
      </c>
      <c r="D15" s="200">
        <f t="shared" si="0"/>
        <v>-8.2990941637232973E-2</v>
      </c>
      <c r="E15" s="339" t="s">
        <v>792</v>
      </c>
    </row>
    <row r="16" spans="1:5" s="5" customFormat="1" ht="30" customHeight="1">
      <c r="A16" s="199" t="s">
        <v>18</v>
      </c>
      <c r="B16" s="113">
        <v>68125</v>
      </c>
      <c r="C16" s="113">
        <v>67582</v>
      </c>
      <c r="D16" s="200">
        <f t="shared" si="0"/>
        <v>8.0346837915421521E-3</v>
      </c>
      <c r="E16" s="339" t="s">
        <v>792</v>
      </c>
    </row>
    <row r="17" spans="1:5" s="5" customFormat="1" ht="30" customHeight="1">
      <c r="A17" s="199" t="s">
        <v>19</v>
      </c>
      <c r="B17" s="113">
        <v>185472</v>
      </c>
      <c r="C17" s="113">
        <v>239610</v>
      </c>
      <c r="D17" s="200">
        <f t="shared" si="0"/>
        <v>-0.22594215600350565</v>
      </c>
      <c r="E17" s="339" t="s">
        <v>304</v>
      </c>
    </row>
    <row r="18" spans="1:5" s="5" customFormat="1" ht="30" customHeight="1">
      <c r="A18" s="199" t="s">
        <v>20</v>
      </c>
      <c r="B18" s="113">
        <v>26968</v>
      </c>
      <c r="C18" s="113">
        <v>27422</v>
      </c>
      <c r="D18" s="200">
        <f t="shared" si="0"/>
        <v>-1.6556049886952029E-2</v>
      </c>
      <c r="E18" s="339" t="s">
        <v>792</v>
      </c>
    </row>
    <row r="19" spans="1:5" s="5" customFormat="1" ht="30" customHeight="1">
      <c r="A19" s="199" t="s">
        <v>21</v>
      </c>
      <c r="B19" s="113">
        <v>8518</v>
      </c>
      <c r="C19" s="113">
        <v>8538</v>
      </c>
      <c r="D19" s="200">
        <f t="shared" si="0"/>
        <v>-2.3424689622862926E-3</v>
      </c>
      <c r="E19" s="339" t="s">
        <v>792</v>
      </c>
    </row>
    <row r="20" spans="1:5" s="5" customFormat="1" ht="30" customHeight="1">
      <c r="A20" s="203" t="s">
        <v>22</v>
      </c>
      <c r="B20" s="108">
        <v>17398</v>
      </c>
      <c r="C20" s="108">
        <v>15765</v>
      </c>
      <c r="D20" s="204">
        <f t="shared" si="0"/>
        <v>0.10358388836029175</v>
      </c>
      <c r="E20" s="339" t="s">
        <v>792</v>
      </c>
    </row>
    <row r="21" spans="1:5" s="5" customFormat="1" ht="30" customHeight="1">
      <c r="A21" s="199" t="s">
        <v>23</v>
      </c>
      <c r="B21" s="113">
        <v>17072</v>
      </c>
      <c r="C21" s="113">
        <v>16668</v>
      </c>
      <c r="D21" s="200">
        <f t="shared" si="0"/>
        <v>2.4238060955123597E-2</v>
      </c>
      <c r="E21" s="339" t="s">
        <v>792</v>
      </c>
    </row>
    <row r="22" spans="1:5" s="5" customFormat="1" ht="30" customHeight="1">
      <c r="A22" s="199" t="s">
        <v>24</v>
      </c>
      <c r="B22" s="113">
        <v>1971</v>
      </c>
      <c r="C22" s="113">
        <v>2440</v>
      </c>
      <c r="D22" s="200">
        <f t="shared" si="0"/>
        <v>-0.19221311475409841</v>
      </c>
      <c r="E22" s="339" t="s">
        <v>792</v>
      </c>
    </row>
    <row r="23" spans="1:5" s="5" customFormat="1" ht="30" customHeight="1" thickBot="1">
      <c r="A23" s="201" t="s">
        <v>25</v>
      </c>
      <c r="B23" s="110">
        <v>86791</v>
      </c>
      <c r="C23" s="110">
        <v>80865</v>
      </c>
      <c r="D23" s="202">
        <f t="shared" si="0"/>
        <v>7.3282631546404575E-2</v>
      </c>
      <c r="E23" s="339" t="s">
        <v>792</v>
      </c>
    </row>
    <row r="24" spans="1:5" s="5" customFormat="1" ht="30" customHeight="1" thickTop="1">
      <c r="A24" s="65" t="s">
        <v>26</v>
      </c>
      <c r="B24" s="43">
        <f>SUM(B5:B23)</f>
        <v>3601633</v>
      </c>
      <c r="C24" s="43">
        <f>SUM(C5:C23)</f>
        <v>3613968</v>
      </c>
      <c r="D24" s="66">
        <f t="shared" si="0"/>
        <v>-3.4131458828633443E-3</v>
      </c>
      <c r="E24" s="260"/>
    </row>
    <row r="25" spans="1:5" s="5" customFormat="1" ht="30" customHeight="1">
      <c r="A25" s="11"/>
      <c r="E25" s="260"/>
    </row>
    <row r="26" spans="1:5" s="5" customFormat="1" ht="30" customHeight="1">
      <c r="E26" s="260"/>
    </row>
  </sheetData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firstPageNumber="56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27"/>
  <sheetViews>
    <sheetView view="pageBreakPreview" zoomScaleNormal="100" zoomScaleSheetLayoutView="100" workbookViewId="0"/>
  </sheetViews>
  <sheetFormatPr defaultColWidth="19.625" defaultRowHeight="12"/>
  <cols>
    <col min="1" max="1" width="0.875" style="1" customWidth="1"/>
    <col min="2" max="2" width="10.625" style="1" customWidth="1"/>
    <col min="3" max="3" width="0.875" style="1" customWidth="1"/>
    <col min="4" max="15" width="6" style="1" customWidth="1"/>
    <col min="16" max="16" width="8.375" style="1" customWidth="1"/>
    <col min="17" max="17" width="4" style="16" bestFit="1" customWidth="1"/>
    <col min="18" max="18" width="9.125" style="1" bestFit="1" customWidth="1"/>
    <col min="19" max="22" width="19.625" style="1" customWidth="1"/>
    <col min="23" max="16384" width="19.625" style="1"/>
  </cols>
  <sheetData>
    <row r="1" spans="1:18" ht="21.75" customHeight="1"/>
    <row r="2" spans="1:18" s="7" customFormat="1" ht="21.75" customHeight="1">
      <c r="A2" s="7" t="s">
        <v>167</v>
      </c>
      <c r="Q2" s="14"/>
    </row>
    <row r="3" spans="1:18" s="3" customFormat="1" ht="20.25" customHeight="1">
      <c r="D3" s="4"/>
      <c r="P3" s="38" t="s">
        <v>166</v>
      </c>
      <c r="Q3" s="15"/>
    </row>
    <row r="4" spans="1:18" s="5" customFormat="1" ht="20.100000000000001" customHeight="1">
      <c r="A4" s="74"/>
      <c r="B4" s="516" t="s">
        <v>257</v>
      </c>
      <c r="C4" s="75"/>
      <c r="D4" s="518" t="s">
        <v>28</v>
      </c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9" t="s">
        <v>26</v>
      </c>
      <c r="Q4" s="19"/>
    </row>
    <row r="5" spans="1:18" s="5" customFormat="1" ht="20.100000000000001" customHeight="1">
      <c r="A5" s="76"/>
      <c r="B5" s="517"/>
      <c r="C5" s="73"/>
      <c r="D5" s="24" t="s">
        <v>29</v>
      </c>
      <c r="E5" s="21" t="s">
        <v>30</v>
      </c>
      <c r="F5" s="22" t="s">
        <v>31</v>
      </c>
      <c r="G5" s="21" t="s">
        <v>32</v>
      </c>
      <c r="H5" s="21" t="s">
        <v>33</v>
      </c>
      <c r="I5" s="51" t="s">
        <v>34</v>
      </c>
      <c r="J5" s="21" t="s">
        <v>35</v>
      </c>
      <c r="K5" s="51" t="s">
        <v>36</v>
      </c>
      <c r="L5" s="21" t="s">
        <v>37</v>
      </c>
      <c r="M5" s="51" t="s">
        <v>38</v>
      </c>
      <c r="N5" s="21" t="s">
        <v>39</v>
      </c>
      <c r="O5" s="67" t="s">
        <v>40</v>
      </c>
      <c r="P5" s="520"/>
      <c r="Q5" s="19"/>
    </row>
    <row r="6" spans="1:18" s="5" customFormat="1" ht="30" customHeight="1">
      <c r="A6" s="119"/>
      <c r="B6" s="120" t="s">
        <v>7</v>
      </c>
      <c r="C6" s="205"/>
      <c r="D6" s="458">
        <v>117064</v>
      </c>
      <c r="E6" s="458">
        <v>108012</v>
      </c>
      <c r="F6" s="458">
        <v>167434</v>
      </c>
      <c r="G6" s="458">
        <v>151066</v>
      </c>
      <c r="H6" s="458">
        <v>158038</v>
      </c>
      <c r="I6" s="458">
        <v>127651</v>
      </c>
      <c r="J6" s="458">
        <v>142745</v>
      </c>
      <c r="K6" s="458">
        <v>171143</v>
      </c>
      <c r="L6" s="458">
        <v>137042</v>
      </c>
      <c r="M6" s="458">
        <v>175545</v>
      </c>
      <c r="N6" s="458">
        <v>182632</v>
      </c>
      <c r="O6" s="458">
        <v>159251</v>
      </c>
      <c r="P6" s="458">
        <f>SUM(D6:O6)</f>
        <v>1797623</v>
      </c>
      <c r="Q6" s="35" t="str">
        <f>IF(P6='（2）ア_市町村別宿泊客延べ数'!B5,"OK","NG")</f>
        <v>OK</v>
      </c>
    </row>
    <row r="7" spans="1:18" s="5" customFormat="1" ht="30" customHeight="1">
      <c r="A7" s="126"/>
      <c r="B7" s="115" t="s">
        <v>8</v>
      </c>
      <c r="C7" s="116"/>
      <c r="D7" s="462">
        <v>1428</v>
      </c>
      <c r="E7" s="462">
        <v>1008</v>
      </c>
      <c r="F7" s="462">
        <v>2266</v>
      </c>
      <c r="G7" s="462">
        <v>2464</v>
      </c>
      <c r="H7" s="462">
        <v>3422</v>
      </c>
      <c r="I7" s="462">
        <v>1748</v>
      </c>
      <c r="J7" s="462">
        <v>1737</v>
      </c>
      <c r="K7" s="462">
        <v>3189</v>
      </c>
      <c r="L7" s="462">
        <v>1683</v>
      </c>
      <c r="M7" s="462">
        <v>3083</v>
      </c>
      <c r="N7" s="462">
        <v>4014</v>
      </c>
      <c r="O7" s="462">
        <v>2253</v>
      </c>
      <c r="P7" s="462">
        <f t="shared" ref="P7:P24" si="0">SUM(D7:O7)</f>
        <v>28295</v>
      </c>
      <c r="Q7" s="35" t="str">
        <f>IF(P7='（2）ア_市町村別宿泊客延べ数'!B6,"OK","NG")</f>
        <v>OK</v>
      </c>
      <c r="R7" s="70"/>
    </row>
    <row r="8" spans="1:18" s="5" customFormat="1" ht="30" customHeight="1">
      <c r="A8" s="121"/>
      <c r="B8" s="122" t="s">
        <v>9</v>
      </c>
      <c r="C8" s="123"/>
      <c r="D8" s="462">
        <v>650</v>
      </c>
      <c r="E8" s="462">
        <v>537</v>
      </c>
      <c r="F8" s="462">
        <v>1317</v>
      </c>
      <c r="G8" s="462">
        <v>1807</v>
      </c>
      <c r="H8" s="462">
        <v>2059</v>
      </c>
      <c r="I8" s="462">
        <v>1287</v>
      </c>
      <c r="J8" s="462">
        <v>1739</v>
      </c>
      <c r="K8" s="462">
        <v>6079</v>
      </c>
      <c r="L8" s="462">
        <v>3987</v>
      </c>
      <c r="M8" s="462">
        <v>5169</v>
      </c>
      <c r="N8" s="462">
        <v>5541</v>
      </c>
      <c r="O8" s="462">
        <v>4242</v>
      </c>
      <c r="P8" s="462">
        <f t="shared" si="0"/>
        <v>34414</v>
      </c>
      <c r="Q8" s="35" t="str">
        <f>IF(P8='（2）ア_市町村別宿泊客延べ数'!B7,"OK","NG")</f>
        <v>OK</v>
      </c>
    </row>
    <row r="9" spans="1:18" s="5" customFormat="1" ht="30" customHeight="1">
      <c r="A9" s="126"/>
      <c r="B9" s="115" t="s">
        <v>10</v>
      </c>
      <c r="C9" s="116"/>
      <c r="D9" s="462">
        <v>1647</v>
      </c>
      <c r="E9" s="462">
        <v>1302</v>
      </c>
      <c r="F9" s="462">
        <v>2438</v>
      </c>
      <c r="G9" s="462">
        <v>2510</v>
      </c>
      <c r="H9" s="462">
        <v>2799</v>
      </c>
      <c r="I9" s="462">
        <v>2190</v>
      </c>
      <c r="J9" s="462">
        <v>2787</v>
      </c>
      <c r="K9" s="462">
        <v>3619</v>
      </c>
      <c r="L9" s="462">
        <v>2105</v>
      </c>
      <c r="M9" s="462">
        <v>2660</v>
      </c>
      <c r="N9" s="462">
        <v>2887</v>
      </c>
      <c r="O9" s="462">
        <v>1896</v>
      </c>
      <c r="P9" s="462">
        <f t="shared" si="0"/>
        <v>28840</v>
      </c>
      <c r="Q9" s="35" t="str">
        <f>IF(P9='（2）ア_市町村別宿泊客延べ数'!B8,"OK","NG")</f>
        <v>OK</v>
      </c>
      <c r="R9" s="70"/>
    </row>
    <row r="10" spans="1:18" s="5" customFormat="1" ht="30" customHeight="1">
      <c r="A10" s="126"/>
      <c r="B10" s="115" t="s">
        <v>11</v>
      </c>
      <c r="C10" s="116"/>
      <c r="D10" s="462">
        <v>889</v>
      </c>
      <c r="E10" s="462">
        <v>585</v>
      </c>
      <c r="F10" s="462">
        <v>473</v>
      </c>
      <c r="G10" s="462">
        <v>495</v>
      </c>
      <c r="H10" s="462">
        <v>1274</v>
      </c>
      <c r="I10" s="462">
        <v>658</v>
      </c>
      <c r="J10" s="462">
        <v>1100</v>
      </c>
      <c r="K10" s="462">
        <v>1889</v>
      </c>
      <c r="L10" s="462">
        <v>547</v>
      </c>
      <c r="M10" s="462">
        <v>710</v>
      </c>
      <c r="N10" s="462">
        <v>737</v>
      </c>
      <c r="O10" s="462">
        <v>489</v>
      </c>
      <c r="P10" s="462">
        <f t="shared" si="0"/>
        <v>9846</v>
      </c>
      <c r="Q10" s="35" t="str">
        <f>IF(P10='（2）ア_市町村別宿泊客延べ数'!B9,"OK","NG")</f>
        <v>OK</v>
      </c>
    </row>
    <row r="11" spans="1:18" s="5" customFormat="1" ht="30" customHeight="1">
      <c r="A11" s="126"/>
      <c r="B11" s="115" t="s">
        <v>12</v>
      </c>
      <c r="C11" s="116"/>
      <c r="D11" s="462">
        <v>55711</v>
      </c>
      <c r="E11" s="462">
        <v>52643</v>
      </c>
      <c r="F11" s="462">
        <v>78078</v>
      </c>
      <c r="G11" s="462">
        <v>71469</v>
      </c>
      <c r="H11" s="462">
        <v>79905</v>
      </c>
      <c r="I11" s="462">
        <v>61987</v>
      </c>
      <c r="J11" s="462">
        <v>73609</v>
      </c>
      <c r="K11" s="462">
        <v>91137</v>
      </c>
      <c r="L11" s="462">
        <v>70066</v>
      </c>
      <c r="M11" s="462">
        <v>86459</v>
      </c>
      <c r="N11" s="462">
        <v>88317</v>
      </c>
      <c r="O11" s="462">
        <v>77155</v>
      </c>
      <c r="P11" s="462">
        <f t="shared" si="0"/>
        <v>886536</v>
      </c>
      <c r="Q11" s="35" t="str">
        <f>IF(P11='（2）ア_市町村別宿泊客延べ数'!B10,"OK","NG")</f>
        <v>OK</v>
      </c>
      <c r="R11" s="70"/>
    </row>
    <row r="12" spans="1:18" s="5" customFormat="1" ht="30" customHeight="1">
      <c r="A12" s="126"/>
      <c r="B12" s="115" t="s">
        <v>13</v>
      </c>
      <c r="C12" s="116"/>
      <c r="D12" s="462">
        <v>4280</v>
      </c>
      <c r="E12" s="462">
        <v>4040</v>
      </c>
      <c r="F12" s="462">
        <v>8063</v>
      </c>
      <c r="G12" s="462">
        <v>9213</v>
      </c>
      <c r="H12" s="462">
        <v>12270</v>
      </c>
      <c r="I12" s="462">
        <v>9030</v>
      </c>
      <c r="J12" s="462">
        <v>10958</v>
      </c>
      <c r="K12" s="462">
        <v>16405</v>
      </c>
      <c r="L12" s="462">
        <v>9242</v>
      </c>
      <c r="M12" s="462">
        <v>11357</v>
      </c>
      <c r="N12" s="462">
        <v>11044</v>
      </c>
      <c r="O12" s="462">
        <v>6216</v>
      </c>
      <c r="P12" s="462">
        <f t="shared" si="0"/>
        <v>112118</v>
      </c>
      <c r="Q12" s="35" t="str">
        <f>IF(P12='（2）ア_市町村別宿泊客延べ数'!B11,"OK","NG")</f>
        <v>OK</v>
      </c>
      <c r="R12" s="70"/>
    </row>
    <row r="13" spans="1:18" s="5" customFormat="1" ht="30" customHeight="1">
      <c r="A13" s="126"/>
      <c r="B13" s="115" t="s">
        <v>14</v>
      </c>
      <c r="C13" s="116"/>
      <c r="D13" s="462">
        <v>150</v>
      </c>
      <c r="E13" s="462">
        <v>118</v>
      </c>
      <c r="F13" s="462">
        <v>186</v>
      </c>
      <c r="G13" s="462">
        <v>168</v>
      </c>
      <c r="H13" s="462">
        <v>214</v>
      </c>
      <c r="I13" s="462">
        <v>190</v>
      </c>
      <c r="J13" s="462">
        <v>224</v>
      </c>
      <c r="K13" s="462">
        <v>140</v>
      </c>
      <c r="L13" s="462">
        <v>153</v>
      </c>
      <c r="M13" s="462">
        <v>248</v>
      </c>
      <c r="N13" s="462">
        <v>217</v>
      </c>
      <c r="O13" s="462">
        <v>133</v>
      </c>
      <c r="P13" s="462">
        <f t="shared" si="0"/>
        <v>2141</v>
      </c>
      <c r="Q13" s="35" t="str">
        <f>IF(P13='（2）ア_市町村別宿泊客延べ数'!B12,"OK","NG")</f>
        <v>OK</v>
      </c>
    </row>
    <row r="14" spans="1:18" s="5" customFormat="1" ht="30" customHeight="1">
      <c r="A14" s="126"/>
      <c r="B14" s="115" t="s">
        <v>15</v>
      </c>
      <c r="C14" s="116"/>
      <c r="D14" s="462">
        <v>369</v>
      </c>
      <c r="E14" s="462">
        <v>227</v>
      </c>
      <c r="F14" s="462">
        <v>681</v>
      </c>
      <c r="G14" s="462">
        <v>568</v>
      </c>
      <c r="H14" s="462">
        <v>919</v>
      </c>
      <c r="I14" s="462">
        <v>479</v>
      </c>
      <c r="J14" s="462">
        <v>859</v>
      </c>
      <c r="K14" s="462">
        <v>2044</v>
      </c>
      <c r="L14" s="462">
        <v>760</v>
      </c>
      <c r="M14" s="462">
        <v>1052</v>
      </c>
      <c r="N14" s="462">
        <v>1050</v>
      </c>
      <c r="O14" s="462">
        <v>575</v>
      </c>
      <c r="P14" s="462">
        <f t="shared" si="0"/>
        <v>9583</v>
      </c>
      <c r="Q14" s="35" t="str">
        <f>IF(P14='（2）ア_市町村別宿泊客延べ数'!B13,"OK","NG")</f>
        <v>OK</v>
      </c>
      <c r="R14" s="70"/>
    </row>
    <row r="15" spans="1:18" s="5" customFormat="1" ht="30" customHeight="1">
      <c r="A15" s="126"/>
      <c r="B15" s="115" t="s">
        <v>16</v>
      </c>
      <c r="C15" s="116"/>
      <c r="D15" s="462">
        <v>816</v>
      </c>
      <c r="E15" s="462">
        <v>821</v>
      </c>
      <c r="F15" s="462">
        <v>786</v>
      </c>
      <c r="G15" s="462">
        <v>591</v>
      </c>
      <c r="H15" s="462">
        <v>1064</v>
      </c>
      <c r="I15" s="462">
        <v>750</v>
      </c>
      <c r="J15" s="462">
        <v>1708</v>
      </c>
      <c r="K15" s="462">
        <v>2452</v>
      </c>
      <c r="L15" s="462">
        <v>696</v>
      </c>
      <c r="M15" s="462">
        <v>1157</v>
      </c>
      <c r="N15" s="462">
        <v>1142</v>
      </c>
      <c r="O15" s="462">
        <v>784</v>
      </c>
      <c r="P15" s="462">
        <f t="shared" si="0"/>
        <v>12767</v>
      </c>
      <c r="Q15" s="35" t="str">
        <f>IF(P15='（2）ア_市町村別宿泊客延べ数'!B14,"OK","NG")</f>
        <v>OK</v>
      </c>
    </row>
    <row r="16" spans="1:18" s="5" customFormat="1" ht="30" customHeight="1">
      <c r="A16" s="126"/>
      <c r="B16" s="115" t="s">
        <v>17</v>
      </c>
      <c r="C16" s="116"/>
      <c r="D16" s="462">
        <v>14003</v>
      </c>
      <c r="E16" s="462">
        <v>14949</v>
      </c>
      <c r="F16" s="462">
        <v>18319</v>
      </c>
      <c r="G16" s="462">
        <v>19029</v>
      </c>
      <c r="H16" s="462">
        <v>22526</v>
      </c>
      <c r="I16" s="462">
        <v>17709</v>
      </c>
      <c r="J16" s="462">
        <v>25932</v>
      </c>
      <c r="K16" s="462">
        <v>33201</v>
      </c>
      <c r="L16" s="462">
        <v>23125</v>
      </c>
      <c r="M16" s="462">
        <v>30550</v>
      </c>
      <c r="N16" s="462">
        <v>28493</v>
      </c>
      <c r="O16" s="462">
        <v>19319</v>
      </c>
      <c r="P16" s="462">
        <f t="shared" si="0"/>
        <v>267155</v>
      </c>
      <c r="Q16" s="35" t="str">
        <f>IF(P16='（2）ア_市町村別宿泊客延べ数'!B15,"OK","NG")</f>
        <v>OK</v>
      </c>
    </row>
    <row r="17" spans="1:18" s="5" customFormat="1" ht="30" customHeight="1">
      <c r="A17" s="126"/>
      <c r="B17" s="115" t="s">
        <v>18</v>
      </c>
      <c r="C17" s="116"/>
      <c r="D17" s="462">
        <v>3460</v>
      </c>
      <c r="E17" s="462">
        <v>3594</v>
      </c>
      <c r="F17" s="462">
        <v>5007</v>
      </c>
      <c r="G17" s="462">
        <v>5163</v>
      </c>
      <c r="H17" s="462">
        <v>6250</v>
      </c>
      <c r="I17" s="462">
        <v>5224</v>
      </c>
      <c r="J17" s="462">
        <v>6473</v>
      </c>
      <c r="K17" s="462">
        <v>8699</v>
      </c>
      <c r="L17" s="462">
        <v>5991</v>
      </c>
      <c r="M17" s="462">
        <v>6827</v>
      </c>
      <c r="N17" s="462">
        <v>6875</v>
      </c>
      <c r="O17" s="462">
        <v>4562</v>
      </c>
      <c r="P17" s="462">
        <f t="shared" si="0"/>
        <v>68125</v>
      </c>
      <c r="Q17" s="35" t="str">
        <f>IF(P17='（2）ア_市町村別宿泊客延べ数'!B16,"OK","NG")</f>
        <v>OK</v>
      </c>
    </row>
    <row r="18" spans="1:18" s="5" customFormat="1" ht="30" customHeight="1">
      <c r="A18" s="126"/>
      <c r="B18" s="115" t="s">
        <v>19</v>
      </c>
      <c r="C18" s="116"/>
      <c r="D18" s="462">
        <v>10602</v>
      </c>
      <c r="E18" s="462">
        <v>10073</v>
      </c>
      <c r="F18" s="462">
        <v>14408</v>
      </c>
      <c r="G18" s="462">
        <v>13812</v>
      </c>
      <c r="H18" s="462">
        <v>13640</v>
      </c>
      <c r="I18" s="462">
        <v>14305</v>
      </c>
      <c r="J18" s="462">
        <v>17222</v>
      </c>
      <c r="K18" s="462">
        <v>21498</v>
      </c>
      <c r="L18" s="462">
        <v>17436</v>
      </c>
      <c r="M18" s="462">
        <v>19790</v>
      </c>
      <c r="N18" s="462">
        <v>18965</v>
      </c>
      <c r="O18" s="462">
        <v>13721</v>
      </c>
      <c r="P18" s="462">
        <f t="shared" si="0"/>
        <v>185472</v>
      </c>
      <c r="Q18" s="35" t="str">
        <f>IF(P18='（2）ア_市町村別宿泊客延べ数'!B17,"OK","NG")</f>
        <v>OK</v>
      </c>
    </row>
    <row r="19" spans="1:18" s="5" customFormat="1" ht="30" customHeight="1">
      <c r="A19" s="126"/>
      <c r="B19" s="115" t="s">
        <v>20</v>
      </c>
      <c r="C19" s="116"/>
      <c r="D19" s="462">
        <v>1484</v>
      </c>
      <c r="E19" s="462">
        <v>1268</v>
      </c>
      <c r="F19" s="462">
        <v>2177</v>
      </c>
      <c r="G19" s="462">
        <v>2399</v>
      </c>
      <c r="H19" s="462">
        <v>2525</v>
      </c>
      <c r="I19" s="462">
        <v>1771</v>
      </c>
      <c r="J19" s="462">
        <v>2101</v>
      </c>
      <c r="K19" s="462">
        <v>2912</v>
      </c>
      <c r="L19" s="462">
        <v>2071</v>
      </c>
      <c r="M19" s="462">
        <v>2880</v>
      </c>
      <c r="N19" s="462">
        <v>3326</v>
      </c>
      <c r="O19" s="462">
        <v>2054</v>
      </c>
      <c r="P19" s="462">
        <f t="shared" si="0"/>
        <v>26968</v>
      </c>
      <c r="Q19" s="35" t="str">
        <f>IF(P19='（2）ア_市町村別宿泊客延べ数'!B18,"OK","NG")</f>
        <v>OK</v>
      </c>
    </row>
    <row r="20" spans="1:18" s="5" customFormat="1" ht="30" customHeight="1">
      <c r="A20" s="126"/>
      <c r="B20" s="115" t="s">
        <v>21</v>
      </c>
      <c r="C20" s="116"/>
      <c r="D20" s="462">
        <v>457</v>
      </c>
      <c r="E20" s="462">
        <v>672</v>
      </c>
      <c r="F20" s="462">
        <v>734</v>
      </c>
      <c r="G20" s="462">
        <v>706</v>
      </c>
      <c r="H20" s="462">
        <v>771</v>
      </c>
      <c r="I20" s="462">
        <v>573</v>
      </c>
      <c r="J20" s="462">
        <v>621</v>
      </c>
      <c r="K20" s="462">
        <v>1259</v>
      </c>
      <c r="L20" s="462">
        <v>705</v>
      </c>
      <c r="M20" s="462">
        <v>676</v>
      </c>
      <c r="N20" s="462">
        <v>829</v>
      </c>
      <c r="O20" s="462">
        <v>515</v>
      </c>
      <c r="P20" s="462">
        <f t="shared" si="0"/>
        <v>8518</v>
      </c>
      <c r="Q20" s="35" t="str">
        <f>IF(P20='（2）ア_市町村別宿泊客延べ数'!B19,"OK","NG")</f>
        <v>OK</v>
      </c>
    </row>
    <row r="21" spans="1:18" s="5" customFormat="1" ht="30" customHeight="1">
      <c r="A21" s="126"/>
      <c r="B21" s="115" t="s">
        <v>22</v>
      </c>
      <c r="C21" s="116"/>
      <c r="D21" s="462">
        <v>567</v>
      </c>
      <c r="E21" s="462">
        <v>680</v>
      </c>
      <c r="F21" s="462">
        <v>1213</v>
      </c>
      <c r="G21" s="462">
        <v>1289</v>
      </c>
      <c r="H21" s="462">
        <v>1668</v>
      </c>
      <c r="I21" s="462">
        <v>1290</v>
      </c>
      <c r="J21" s="462">
        <v>2095</v>
      </c>
      <c r="K21" s="462">
        <v>2959</v>
      </c>
      <c r="L21" s="462">
        <v>1887</v>
      </c>
      <c r="M21" s="462">
        <v>1661</v>
      </c>
      <c r="N21" s="462">
        <v>1328</v>
      </c>
      <c r="O21" s="462">
        <v>761</v>
      </c>
      <c r="P21" s="462">
        <f t="shared" si="0"/>
        <v>17398</v>
      </c>
      <c r="Q21" s="35" t="str">
        <f>IF(P21='（2）ア_市町村別宿泊客延べ数'!B20,"OK","NG")</f>
        <v>OK</v>
      </c>
    </row>
    <row r="22" spans="1:18" s="5" customFormat="1" ht="30" customHeight="1">
      <c r="A22" s="126"/>
      <c r="B22" s="115" t="s">
        <v>23</v>
      </c>
      <c r="C22" s="116"/>
      <c r="D22" s="462">
        <v>324</v>
      </c>
      <c r="E22" s="462">
        <v>365</v>
      </c>
      <c r="F22" s="462">
        <v>941</v>
      </c>
      <c r="G22" s="462">
        <v>1315</v>
      </c>
      <c r="H22" s="462">
        <v>2146</v>
      </c>
      <c r="I22" s="462">
        <v>1389</v>
      </c>
      <c r="J22" s="462">
        <v>2043</v>
      </c>
      <c r="K22" s="462">
        <v>2160</v>
      </c>
      <c r="L22" s="462">
        <v>2314</v>
      </c>
      <c r="M22" s="462">
        <v>2416</v>
      </c>
      <c r="N22" s="462">
        <v>1304</v>
      </c>
      <c r="O22" s="462">
        <v>355</v>
      </c>
      <c r="P22" s="462">
        <f t="shared" si="0"/>
        <v>17072</v>
      </c>
      <c r="Q22" s="35" t="str">
        <f>IF(P22='（2）ア_市町村別宿泊客延べ数'!B21,"OK","NG")</f>
        <v>OK</v>
      </c>
      <c r="R22" s="70"/>
    </row>
    <row r="23" spans="1:18" s="5" customFormat="1" ht="30" customHeight="1">
      <c r="A23" s="126"/>
      <c r="B23" s="115" t="s">
        <v>24</v>
      </c>
      <c r="C23" s="116"/>
      <c r="D23" s="462">
        <v>44</v>
      </c>
      <c r="E23" s="462">
        <v>79</v>
      </c>
      <c r="F23" s="462">
        <v>69</v>
      </c>
      <c r="G23" s="462">
        <v>122</v>
      </c>
      <c r="H23" s="462">
        <v>198</v>
      </c>
      <c r="I23" s="462">
        <v>159</v>
      </c>
      <c r="J23" s="462">
        <v>244</v>
      </c>
      <c r="K23" s="462">
        <v>338</v>
      </c>
      <c r="L23" s="462">
        <v>230</v>
      </c>
      <c r="M23" s="462">
        <v>210</v>
      </c>
      <c r="N23" s="462">
        <v>180</v>
      </c>
      <c r="O23" s="462">
        <v>98</v>
      </c>
      <c r="P23" s="462">
        <f>SUM(D23:O23)</f>
        <v>1971</v>
      </c>
      <c r="Q23" s="35" t="str">
        <f>IF(P23='（2）ア_市町村別宿泊客延べ数'!B22,"OK","NG")</f>
        <v>OK</v>
      </c>
      <c r="R23" s="70"/>
    </row>
    <row r="24" spans="1:18" s="5" customFormat="1" ht="30" customHeight="1" thickBot="1">
      <c r="A24" s="85"/>
      <c r="B24" s="127" t="s">
        <v>25</v>
      </c>
      <c r="C24" s="206"/>
      <c r="D24" s="463">
        <v>2531</v>
      </c>
      <c r="E24" s="463">
        <v>3191</v>
      </c>
      <c r="F24" s="463">
        <v>5507</v>
      </c>
      <c r="G24" s="463">
        <v>6597</v>
      </c>
      <c r="H24" s="463">
        <v>9426</v>
      </c>
      <c r="I24" s="463">
        <v>7464</v>
      </c>
      <c r="J24" s="463">
        <v>9084</v>
      </c>
      <c r="K24" s="463">
        <v>13171</v>
      </c>
      <c r="L24" s="463">
        <v>9760</v>
      </c>
      <c r="M24" s="463">
        <v>10235</v>
      </c>
      <c r="N24" s="463">
        <v>6665</v>
      </c>
      <c r="O24" s="463">
        <v>3160</v>
      </c>
      <c r="P24" s="463">
        <f t="shared" si="0"/>
        <v>86791</v>
      </c>
      <c r="Q24" s="35" t="str">
        <f>IF(P24='（2）ア_市町村別宿泊客延べ数'!B23,"OK","NG")</f>
        <v>OK</v>
      </c>
      <c r="R24" s="70"/>
    </row>
    <row r="25" spans="1:18" s="5" customFormat="1" ht="30" customHeight="1" thickTop="1">
      <c r="A25" s="76"/>
      <c r="B25" s="77" t="s">
        <v>26</v>
      </c>
      <c r="C25" s="73"/>
      <c r="D25" s="464">
        <f>SUM(D6:D24)</f>
        <v>216476</v>
      </c>
      <c r="E25" s="464">
        <f t="shared" ref="E25:O25" si="1">SUM(E6:E24)</f>
        <v>204164</v>
      </c>
      <c r="F25" s="464">
        <f t="shared" si="1"/>
        <v>310097</v>
      </c>
      <c r="G25" s="464">
        <f t="shared" si="1"/>
        <v>290783</v>
      </c>
      <c r="H25" s="464">
        <f t="shared" si="1"/>
        <v>321114</v>
      </c>
      <c r="I25" s="464">
        <f t="shared" si="1"/>
        <v>255854</v>
      </c>
      <c r="J25" s="464">
        <f t="shared" si="1"/>
        <v>303281</v>
      </c>
      <c r="K25" s="464">
        <f t="shared" si="1"/>
        <v>384294</v>
      </c>
      <c r="L25" s="464">
        <f t="shared" si="1"/>
        <v>289800</v>
      </c>
      <c r="M25" s="464">
        <f t="shared" si="1"/>
        <v>362685</v>
      </c>
      <c r="N25" s="464">
        <f t="shared" si="1"/>
        <v>365546</v>
      </c>
      <c r="O25" s="464">
        <f t="shared" si="1"/>
        <v>297539</v>
      </c>
      <c r="P25" s="464">
        <f>SUM(P6:P24)</f>
        <v>3601633</v>
      </c>
      <c r="Q25" s="35" t="str">
        <f>IF(P25='（2）ア_市町村別宿泊客延べ数'!B24,"OK","NG")</f>
        <v>OK</v>
      </c>
    </row>
    <row r="26" spans="1:18" s="5" customFormat="1" ht="30" customHeight="1">
      <c r="Q26" s="19"/>
    </row>
    <row r="27" spans="1:18" s="5" customFormat="1" ht="30" customHeight="1">
      <c r="Q27" s="19"/>
    </row>
  </sheetData>
  <mergeCells count="3">
    <mergeCell ref="B4:B5"/>
    <mergeCell ref="D4:O4"/>
    <mergeCell ref="P4:P5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firstPageNumber="57" fitToWidth="0" fitToHeight="0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F45"/>
  <sheetViews>
    <sheetView view="pageBreakPreview" zoomScale="115" zoomScaleNormal="100" zoomScaleSheetLayoutView="115" workbookViewId="0"/>
  </sheetViews>
  <sheetFormatPr defaultColWidth="19.625" defaultRowHeight="12"/>
  <cols>
    <col min="1" max="1" width="0.5" style="1" customWidth="1"/>
    <col min="2" max="2" width="5.625" style="93" customWidth="1"/>
    <col min="3" max="3" width="0.5" style="1" customWidth="1"/>
    <col min="4" max="27" width="3.625" style="90" customWidth="1"/>
    <col min="28" max="28" width="5.125" style="90" customWidth="1"/>
    <col min="29" max="29" width="5.625" style="342" customWidth="1"/>
    <col min="30" max="31" width="5.625" style="1" customWidth="1"/>
    <col min="32" max="16384" width="19.625" style="1"/>
  </cols>
  <sheetData>
    <row r="1" spans="1:32" s="7" customFormat="1" ht="21.75" customHeight="1">
      <c r="A1" s="7" t="s">
        <v>168</v>
      </c>
      <c r="B1" s="91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96"/>
    </row>
    <row r="2" spans="1:32" s="7" customFormat="1" ht="21.75" customHeight="1">
      <c r="A2" s="7" t="s">
        <v>255</v>
      </c>
      <c r="B2" s="91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96"/>
    </row>
    <row r="3" spans="1:32" s="3" customFormat="1" ht="20.25" customHeight="1">
      <c r="B3" s="92"/>
      <c r="C3" s="4"/>
      <c r="D3" s="87"/>
      <c r="E3" s="88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8"/>
      <c r="Z3" s="89"/>
      <c r="AA3" s="89"/>
      <c r="AB3" s="38" t="s">
        <v>166</v>
      </c>
      <c r="AC3" s="97"/>
      <c r="AD3" s="38"/>
      <c r="AE3" s="38"/>
    </row>
    <row r="4" spans="1:32" s="5" customFormat="1" ht="20.100000000000001" customHeight="1">
      <c r="A4" s="78"/>
      <c r="B4" s="529" t="s">
        <v>265</v>
      </c>
      <c r="C4" s="98"/>
      <c r="D4" s="521" t="s">
        <v>169</v>
      </c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3" t="s">
        <v>263</v>
      </c>
      <c r="AB4" s="526" t="s">
        <v>264</v>
      </c>
      <c r="AC4" s="340"/>
    </row>
    <row r="5" spans="1:32" s="5" customFormat="1" ht="3.95" customHeight="1">
      <c r="A5" s="79"/>
      <c r="B5" s="530"/>
      <c r="C5" s="99"/>
      <c r="D5" s="101"/>
      <c r="E5" s="102"/>
      <c r="F5" s="102"/>
      <c r="G5" s="103"/>
      <c r="H5" s="102"/>
      <c r="I5" s="103"/>
      <c r="J5" s="102"/>
      <c r="K5" s="103"/>
      <c r="L5" s="102"/>
      <c r="M5" s="103"/>
      <c r="N5" s="102"/>
      <c r="O5" s="103"/>
      <c r="P5" s="102"/>
      <c r="Q5" s="103"/>
      <c r="R5" s="102"/>
      <c r="S5" s="103"/>
      <c r="T5" s="102"/>
      <c r="U5" s="103"/>
      <c r="V5" s="102"/>
      <c r="W5" s="103"/>
      <c r="X5" s="102"/>
      <c r="Y5" s="103"/>
      <c r="Z5" s="102"/>
      <c r="AA5" s="524"/>
      <c r="AB5" s="527"/>
      <c r="AC5" s="340"/>
    </row>
    <row r="6" spans="1:32" s="5" customFormat="1" ht="99.95" customHeight="1">
      <c r="A6" s="80"/>
      <c r="B6" s="531"/>
      <c r="C6" s="104"/>
      <c r="D6" s="105" t="s">
        <v>172</v>
      </c>
      <c r="E6" s="106" t="s">
        <v>174</v>
      </c>
      <c r="F6" s="106" t="s">
        <v>176</v>
      </c>
      <c r="G6" s="107" t="s">
        <v>178</v>
      </c>
      <c r="H6" s="106" t="s">
        <v>188</v>
      </c>
      <c r="I6" s="107" t="s">
        <v>179</v>
      </c>
      <c r="J6" s="106" t="s">
        <v>189</v>
      </c>
      <c r="K6" s="107" t="s">
        <v>190</v>
      </c>
      <c r="L6" s="106" t="s">
        <v>191</v>
      </c>
      <c r="M6" s="107" t="s">
        <v>192</v>
      </c>
      <c r="N6" s="106" t="s">
        <v>193</v>
      </c>
      <c r="O6" s="107" t="s">
        <v>194</v>
      </c>
      <c r="P6" s="106" t="s">
        <v>201</v>
      </c>
      <c r="Q6" s="107" t="s">
        <v>195</v>
      </c>
      <c r="R6" s="106" t="s">
        <v>196</v>
      </c>
      <c r="S6" s="107" t="s">
        <v>197</v>
      </c>
      <c r="T6" s="106" t="s">
        <v>198</v>
      </c>
      <c r="U6" s="107" t="s">
        <v>199</v>
      </c>
      <c r="V6" s="106" t="s">
        <v>181</v>
      </c>
      <c r="W6" s="107" t="s">
        <v>183</v>
      </c>
      <c r="X6" s="106" t="s">
        <v>185</v>
      </c>
      <c r="Y6" s="107" t="s">
        <v>186</v>
      </c>
      <c r="Z6" s="106" t="s">
        <v>200</v>
      </c>
      <c r="AA6" s="525"/>
      <c r="AB6" s="528"/>
      <c r="AC6" s="341"/>
    </row>
    <row r="7" spans="1:32" s="5" customFormat="1" ht="30" customHeight="1">
      <c r="A7" s="207"/>
      <c r="B7" s="208" t="s">
        <v>202</v>
      </c>
      <c r="C7" s="209"/>
      <c r="D7" s="457">
        <v>13458</v>
      </c>
      <c r="E7" s="457">
        <v>9379</v>
      </c>
      <c r="F7" s="457">
        <v>4039</v>
      </c>
      <c r="G7" s="457">
        <v>21687</v>
      </c>
      <c r="H7" s="457">
        <v>5471</v>
      </c>
      <c r="I7" s="457">
        <v>751</v>
      </c>
      <c r="J7" s="457">
        <v>1448</v>
      </c>
      <c r="K7" s="457">
        <v>1930</v>
      </c>
      <c r="L7" s="457">
        <v>4493</v>
      </c>
      <c r="M7" s="457">
        <v>117</v>
      </c>
      <c r="N7" s="457">
        <v>1055</v>
      </c>
      <c r="O7" s="457">
        <v>1789</v>
      </c>
      <c r="P7" s="457">
        <v>280</v>
      </c>
      <c r="Q7" s="457">
        <v>424</v>
      </c>
      <c r="R7" s="457">
        <v>1967</v>
      </c>
      <c r="S7" s="457">
        <v>225</v>
      </c>
      <c r="T7" s="457">
        <v>781</v>
      </c>
      <c r="U7" s="457">
        <v>100</v>
      </c>
      <c r="V7" s="457">
        <v>261</v>
      </c>
      <c r="W7" s="457">
        <v>3746</v>
      </c>
      <c r="X7" s="457">
        <v>248</v>
      </c>
      <c r="Y7" s="457">
        <v>274</v>
      </c>
      <c r="Z7" s="457">
        <v>45</v>
      </c>
      <c r="AA7" s="457">
        <v>8363</v>
      </c>
      <c r="AB7" s="457">
        <f>SUM(D7:AA7)</f>
        <v>82331</v>
      </c>
      <c r="AC7" s="339" t="s">
        <v>793</v>
      </c>
      <c r="AF7" s="36"/>
    </row>
    <row r="8" spans="1:32" s="5" customFormat="1" ht="30" customHeight="1">
      <c r="A8" s="153"/>
      <c r="B8" s="154" t="s">
        <v>203</v>
      </c>
      <c r="C8" s="210"/>
      <c r="D8" s="459">
        <v>206</v>
      </c>
      <c r="E8" s="459">
        <v>150</v>
      </c>
      <c r="F8" s="459">
        <v>49</v>
      </c>
      <c r="G8" s="459">
        <v>28</v>
      </c>
      <c r="H8" s="459">
        <v>96</v>
      </c>
      <c r="I8" s="459">
        <v>7</v>
      </c>
      <c r="J8" s="459">
        <v>25</v>
      </c>
      <c r="K8" s="459">
        <v>42</v>
      </c>
      <c r="L8" s="459">
        <v>67</v>
      </c>
      <c r="M8" s="459">
        <v>2</v>
      </c>
      <c r="N8" s="459">
        <v>16</v>
      </c>
      <c r="O8" s="459">
        <v>14</v>
      </c>
      <c r="P8" s="459">
        <v>2</v>
      </c>
      <c r="Q8" s="459">
        <v>1</v>
      </c>
      <c r="R8" s="459">
        <v>49</v>
      </c>
      <c r="S8" s="459">
        <v>9</v>
      </c>
      <c r="T8" s="459">
        <v>1</v>
      </c>
      <c r="U8" s="459">
        <v>5</v>
      </c>
      <c r="V8" s="459">
        <v>1</v>
      </c>
      <c r="W8" s="459">
        <v>65</v>
      </c>
      <c r="X8" s="459">
        <v>8</v>
      </c>
      <c r="Y8" s="459">
        <v>3</v>
      </c>
      <c r="Z8" s="459">
        <v>1</v>
      </c>
      <c r="AA8" s="459">
        <v>27</v>
      </c>
      <c r="AB8" s="459">
        <f t="shared" ref="AB8:AB25" si="0">SUM(D8:AA8)</f>
        <v>874</v>
      </c>
      <c r="AC8" s="339" t="s">
        <v>793</v>
      </c>
      <c r="AF8" s="36"/>
    </row>
    <row r="9" spans="1:32" s="5" customFormat="1" ht="30" customHeight="1">
      <c r="A9" s="153"/>
      <c r="B9" s="154" t="s">
        <v>204</v>
      </c>
      <c r="C9" s="210"/>
      <c r="D9" s="459">
        <v>126</v>
      </c>
      <c r="E9" s="459">
        <v>52</v>
      </c>
      <c r="F9" s="459">
        <v>19</v>
      </c>
      <c r="G9" s="459">
        <v>25</v>
      </c>
      <c r="H9" s="459">
        <v>1</v>
      </c>
      <c r="I9" s="459">
        <v>0</v>
      </c>
      <c r="J9" s="459">
        <v>4</v>
      </c>
      <c r="K9" s="459">
        <v>3</v>
      </c>
      <c r="L9" s="459">
        <v>0</v>
      </c>
      <c r="M9" s="459">
        <v>0</v>
      </c>
      <c r="N9" s="459">
        <v>2</v>
      </c>
      <c r="O9" s="459">
        <v>6</v>
      </c>
      <c r="P9" s="459">
        <v>0</v>
      </c>
      <c r="Q9" s="459">
        <v>0</v>
      </c>
      <c r="R9" s="459">
        <v>0</v>
      </c>
      <c r="S9" s="459">
        <v>0</v>
      </c>
      <c r="T9" s="459">
        <v>45</v>
      </c>
      <c r="U9" s="459">
        <v>0</v>
      </c>
      <c r="V9" s="459">
        <v>0</v>
      </c>
      <c r="W9" s="459">
        <v>0</v>
      </c>
      <c r="X9" s="459">
        <v>0</v>
      </c>
      <c r="Y9" s="459">
        <v>0</v>
      </c>
      <c r="Z9" s="459">
        <v>0</v>
      </c>
      <c r="AA9" s="459">
        <v>107</v>
      </c>
      <c r="AB9" s="459">
        <f t="shared" si="0"/>
        <v>390</v>
      </c>
      <c r="AC9" s="339" t="s">
        <v>793</v>
      </c>
      <c r="AD9" s="260"/>
      <c r="AF9" s="36"/>
    </row>
    <row r="10" spans="1:32" s="5" customFormat="1" ht="30" customHeight="1">
      <c r="A10" s="211"/>
      <c r="B10" s="213" t="s">
        <v>205</v>
      </c>
      <c r="C10" s="212"/>
      <c r="D10" s="459">
        <v>2</v>
      </c>
      <c r="E10" s="459">
        <v>13</v>
      </c>
      <c r="F10" s="459">
        <v>46</v>
      </c>
      <c r="G10" s="459">
        <v>6</v>
      </c>
      <c r="H10" s="459">
        <v>1</v>
      </c>
      <c r="I10" s="459">
        <v>0</v>
      </c>
      <c r="J10" s="459">
        <v>5</v>
      </c>
      <c r="K10" s="459">
        <v>0</v>
      </c>
      <c r="L10" s="459">
        <v>0</v>
      </c>
      <c r="M10" s="459">
        <v>0</v>
      </c>
      <c r="N10" s="459">
        <v>5</v>
      </c>
      <c r="O10" s="459">
        <v>3</v>
      </c>
      <c r="P10" s="459">
        <v>0</v>
      </c>
      <c r="Q10" s="459">
        <v>0</v>
      </c>
      <c r="R10" s="459">
        <v>0</v>
      </c>
      <c r="S10" s="459">
        <v>0</v>
      </c>
      <c r="T10" s="459">
        <v>1</v>
      </c>
      <c r="U10" s="459">
        <v>3</v>
      </c>
      <c r="V10" s="459">
        <v>0</v>
      </c>
      <c r="W10" s="459">
        <v>26</v>
      </c>
      <c r="X10" s="459">
        <v>0</v>
      </c>
      <c r="Y10" s="459">
        <v>0</v>
      </c>
      <c r="Z10" s="459">
        <v>0</v>
      </c>
      <c r="AA10" s="459">
        <v>0</v>
      </c>
      <c r="AB10" s="459">
        <f t="shared" si="0"/>
        <v>111</v>
      </c>
      <c r="AC10" s="339" t="s">
        <v>794</v>
      </c>
      <c r="AD10" s="260"/>
      <c r="AF10" s="36"/>
    </row>
    <row r="11" spans="1:32" s="5" customFormat="1" ht="30" customHeight="1">
      <c r="A11" s="153"/>
      <c r="B11" s="154" t="s">
        <v>206</v>
      </c>
      <c r="C11" s="210"/>
      <c r="D11" s="459">
        <v>0</v>
      </c>
      <c r="E11" s="459">
        <v>0</v>
      </c>
      <c r="F11" s="459">
        <v>0</v>
      </c>
      <c r="G11" s="459">
        <v>0</v>
      </c>
      <c r="H11" s="459">
        <v>7</v>
      </c>
      <c r="I11" s="459">
        <v>0</v>
      </c>
      <c r="J11" s="459">
        <v>0</v>
      </c>
      <c r="K11" s="459">
        <v>0</v>
      </c>
      <c r="L11" s="459">
        <v>0</v>
      </c>
      <c r="M11" s="459">
        <v>0</v>
      </c>
      <c r="N11" s="459">
        <v>0</v>
      </c>
      <c r="O11" s="459">
        <v>0</v>
      </c>
      <c r="P11" s="459">
        <v>0</v>
      </c>
      <c r="Q11" s="459">
        <v>0</v>
      </c>
      <c r="R11" s="459">
        <v>0</v>
      </c>
      <c r="S11" s="459">
        <v>0</v>
      </c>
      <c r="T11" s="459">
        <v>0</v>
      </c>
      <c r="U11" s="459">
        <v>0</v>
      </c>
      <c r="V11" s="459">
        <v>0</v>
      </c>
      <c r="W11" s="459">
        <v>0</v>
      </c>
      <c r="X11" s="459">
        <v>0</v>
      </c>
      <c r="Y11" s="459">
        <v>0</v>
      </c>
      <c r="Z11" s="459">
        <v>0</v>
      </c>
      <c r="AA11" s="459">
        <v>0</v>
      </c>
      <c r="AB11" s="459">
        <f t="shared" si="0"/>
        <v>7</v>
      </c>
      <c r="AC11" s="339" t="s">
        <v>794</v>
      </c>
      <c r="AD11" s="260"/>
    </row>
    <row r="12" spans="1:32" s="5" customFormat="1" ht="30" customHeight="1">
      <c r="A12" s="153"/>
      <c r="B12" s="154" t="s">
        <v>207</v>
      </c>
      <c r="C12" s="210"/>
      <c r="D12" s="459">
        <v>774</v>
      </c>
      <c r="E12" s="459">
        <v>4624</v>
      </c>
      <c r="F12" s="459">
        <v>1109</v>
      </c>
      <c r="G12" s="459">
        <v>5049</v>
      </c>
      <c r="H12" s="459">
        <v>974</v>
      </c>
      <c r="I12" s="459">
        <v>159</v>
      </c>
      <c r="J12" s="459">
        <v>228</v>
      </c>
      <c r="K12" s="459">
        <v>231</v>
      </c>
      <c r="L12" s="459">
        <v>385</v>
      </c>
      <c r="M12" s="459">
        <v>31</v>
      </c>
      <c r="N12" s="459">
        <v>463</v>
      </c>
      <c r="O12" s="459">
        <v>241</v>
      </c>
      <c r="P12" s="459">
        <v>103</v>
      </c>
      <c r="Q12" s="459">
        <v>28</v>
      </c>
      <c r="R12" s="459">
        <v>341</v>
      </c>
      <c r="S12" s="459">
        <v>33</v>
      </c>
      <c r="T12" s="459">
        <v>567</v>
      </c>
      <c r="U12" s="459">
        <v>192</v>
      </c>
      <c r="V12" s="459">
        <v>58</v>
      </c>
      <c r="W12" s="459">
        <v>603</v>
      </c>
      <c r="X12" s="459">
        <v>28</v>
      </c>
      <c r="Y12" s="459">
        <v>86</v>
      </c>
      <c r="Z12" s="459">
        <v>13</v>
      </c>
      <c r="AA12" s="459">
        <v>1176</v>
      </c>
      <c r="AB12" s="459">
        <f t="shared" si="0"/>
        <v>17496</v>
      </c>
      <c r="AC12" s="339" t="s">
        <v>793</v>
      </c>
      <c r="AD12" s="260"/>
    </row>
    <row r="13" spans="1:32" s="5" customFormat="1" ht="30" customHeight="1">
      <c r="A13" s="153"/>
      <c r="B13" s="154" t="s">
        <v>208</v>
      </c>
      <c r="C13" s="210"/>
      <c r="D13" s="459">
        <v>104</v>
      </c>
      <c r="E13" s="459">
        <v>182</v>
      </c>
      <c r="F13" s="459">
        <v>112</v>
      </c>
      <c r="G13" s="459">
        <v>251</v>
      </c>
      <c r="H13" s="459">
        <v>233</v>
      </c>
      <c r="I13" s="459">
        <v>46</v>
      </c>
      <c r="J13" s="459">
        <v>71</v>
      </c>
      <c r="K13" s="459">
        <v>88</v>
      </c>
      <c r="L13" s="459">
        <v>91</v>
      </c>
      <c r="M13" s="459">
        <v>68</v>
      </c>
      <c r="N13" s="459">
        <v>57</v>
      </c>
      <c r="O13" s="459">
        <v>6</v>
      </c>
      <c r="P13" s="459">
        <v>14</v>
      </c>
      <c r="Q13" s="459">
        <v>0</v>
      </c>
      <c r="R13" s="459">
        <v>148</v>
      </c>
      <c r="S13" s="459">
        <v>0</v>
      </c>
      <c r="T13" s="459">
        <v>0</v>
      </c>
      <c r="U13" s="459">
        <v>0</v>
      </c>
      <c r="V13" s="459">
        <v>47</v>
      </c>
      <c r="W13" s="459">
        <v>156</v>
      </c>
      <c r="X13" s="459">
        <v>74</v>
      </c>
      <c r="Y13" s="459">
        <v>43</v>
      </c>
      <c r="Z13" s="459">
        <v>1</v>
      </c>
      <c r="AA13" s="459">
        <v>51</v>
      </c>
      <c r="AB13" s="459">
        <f t="shared" si="0"/>
        <v>1843</v>
      </c>
      <c r="AC13" s="339" t="s">
        <v>794</v>
      </c>
      <c r="AD13" s="260"/>
    </row>
    <row r="14" spans="1:32" s="5" customFormat="1" ht="30" customHeight="1">
      <c r="A14" s="153"/>
      <c r="B14" s="154" t="s">
        <v>209</v>
      </c>
      <c r="C14" s="210"/>
      <c r="D14" s="459">
        <v>0</v>
      </c>
      <c r="E14" s="459">
        <v>0</v>
      </c>
      <c r="F14" s="459">
        <v>0</v>
      </c>
      <c r="G14" s="459">
        <v>0</v>
      </c>
      <c r="H14" s="459">
        <v>1</v>
      </c>
      <c r="I14" s="459">
        <v>0</v>
      </c>
      <c r="J14" s="459">
        <v>0</v>
      </c>
      <c r="K14" s="459">
        <v>0</v>
      </c>
      <c r="L14" s="459">
        <v>0</v>
      </c>
      <c r="M14" s="459">
        <v>0</v>
      </c>
      <c r="N14" s="459">
        <v>0</v>
      </c>
      <c r="O14" s="459">
        <v>0</v>
      </c>
      <c r="P14" s="459">
        <v>0</v>
      </c>
      <c r="Q14" s="459">
        <v>0</v>
      </c>
      <c r="R14" s="459">
        <v>0</v>
      </c>
      <c r="S14" s="459">
        <v>0</v>
      </c>
      <c r="T14" s="459">
        <v>0</v>
      </c>
      <c r="U14" s="459">
        <v>0</v>
      </c>
      <c r="V14" s="459">
        <v>0</v>
      </c>
      <c r="W14" s="459">
        <v>0</v>
      </c>
      <c r="X14" s="459">
        <v>0</v>
      </c>
      <c r="Y14" s="459">
        <v>0</v>
      </c>
      <c r="Z14" s="459">
        <v>0</v>
      </c>
      <c r="AA14" s="459">
        <v>16</v>
      </c>
      <c r="AB14" s="459">
        <f t="shared" si="0"/>
        <v>17</v>
      </c>
      <c r="AC14" s="339" t="s">
        <v>794</v>
      </c>
      <c r="AD14" s="260"/>
    </row>
    <row r="15" spans="1:32" s="5" customFormat="1" ht="30" customHeight="1">
      <c r="A15" s="153"/>
      <c r="B15" s="154" t="s">
        <v>210</v>
      </c>
      <c r="C15" s="210"/>
      <c r="D15" s="459">
        <v>5</v>
      </c>
      <c r="E15" s="459">
        <v>25</v>
      </c>
      <c r="F15" s="459">
        <v>2</v>
      </c>
      <c r="G15" s="459">
        <v>96</v>
      </c>
      <c r="H15" s="459">
        <v>2</v>
      </c>
      <c r="I15" s="459">
        <v>0</v>
      </c>
      <c r="J15" s="459">
        <v>2</v>
      </c>
      <c r="K15" s="459">
        <v>0</v>
      </c>
      <c r="L15" s="459">
        <v>3</v>
      </c>
      <c r="M15" s="459">
        <v>0</v>
      </c>
      <c r="N15" s="459">
        <v>0</v>
      </c>
      <c r="O15" s="459">
        <v>0</v>
      </c>
      <c r="P15" s="459">
        <v>0</v>
      </c>
      <c r="Q15" s="459">
        <v>0</v>
      </c>
      <c r="R15" s="459">
        <v>0</v>
      </c>
      <c r="S15" s="459">
        <v>91</v>
      </c>
      <c r="T15" s="459">
        <v>0</v>
      </c>
      <c r="U15" s="459">
        <v>0</v>
      </c>
      <c r="V15" s="459">
        <v>5</v>
      </c>
      <c r="W15" s="459">
        <v>15</v>
      </c>
      <c r="X15" s="459">
        <v>0</v>
      </c>
      <c r="Y15" s="459">
        <v>0</v>
      </c>
      <c r="Z15" s="459">
        <v>0</v>
      </c>
      <c r="AA15" s="459">
        <v>0</v>
      </c>
      <c r="AB15" s="459">
        <f t="shared" si="0"/>
        <v>246</v>
      </c>
      <c r="AC15" s="339" t="s">
        <v>794</v>
      </c>
      <c r="AD15" s="260"/>
    </row>
    <row r="16" spans="1:32" s="5" customFormat="1" ht="30" customHeight="1">
      <c r="A16" s="153"/>
      <c r="B16" s="154" t="s">
        <v>211</v>
      </c>
      <c r="C16" s="210"/>
      <c r="D16" s="459">
        <v>0</v>
      </c>
      <c r="E16" s="459">
        <v>9</v>
      </c>
      <c r="F16" s="459">
        <v>4</v>
      </c>
      <c r="G16" s="459">
        <v>4</v>
      </c>
      <c r="H16" s="459">
        <v>6</v>
      </c>
      <c r="I16" s="459">
        <v>2</v>
      </c>
      <c r="J16" s="459">
        <v>0</v>
      </c>
      <c r="K16" s="459">
        <v>2</v>
      </c>
      <c r="L16" s="459">
        <v>2</v>
      </c>
      <c r="M16" s="459">
        <v>0</v>
      </c>
      <c r="N16" s="459">
        <v>0</v>
      </c>
      <c r="O16" s="459">
        <v>0</v>
      </c>
      <c r="P16" s="459">
        <v>0</v>
      </c>
      <c r="Q16" s="459">
        <v>0</v>
      </c>
      <c r="R16" s="459">
        <v>0</v>
      </c>
      <c r="S16" s="459">
        <v>55</v>
      </c>
      <c r="T16" s="459">
        <v>17</v>
      </c>
      <c r="U16" s="459">
        <v>0</v>
      </c>
      <c r="V16" s="459">
        <v>55</v>
      </c>
      <c r="W16" s="459">
        <v>0</v>
      </c>
      <c r="X16" s="459">
        <v>0</v>
      </c>
      <c r="Y16" s="459">
        <v>0</v>
      </c>
      <c r="Z16" s="459">
        <v>0</v>
      </c>
      <c r="AA16" s="459">
        <v>0</v>
      </c>
      <c r="AB16" s="459">
        <f t="shared" si="0"/>
        <v>156</v>
      </c>
      <c r="AC16" s="339" t="s">
        <v>793</v>
      </c>
      <c r="AD16" s="260"/>
    </row>
    <row r="17" spans="1:30" s="5" customFormat="1" ht="30" customHeight="1">
      <c r="A17" s="153"/>
      <c r="B17" s="154" t="s">
        <v>212</v>
      </c>
      <c r="C17" s="210"/>
      <c r="D17" s="459">
        <v>192</v>
      </c>
      <c r="E17" s="459">
        <v>644</v>
      </c>
      <c r="F17" s="459">
        <v>77</v>
      </c>
      <c r="G17" s="459">
        <v>210</v>
      </c>
      <c r="H17" s="459">
        <v>234</v>
      </c>
      <c r="I17" s="459">
        <v>20</v>
      </c>
      <c r="J17" s="459">
        <v>35</v>
      </c>
      <c r="K17" s="459">
        <v>37</v>
      </c>
      <c r="L17" s="459">
        <v>51</v>
      </c>
      <c r="M17" s="459">
        <v>28</v>
      </c>
      <c r="N17" s="459">
        <v>85</v>
      </c>
      <c r="O17" s="459">
        <v>36</v>
      </c>
      <c r="P17" s="459">
        <v>65</v>
      </c>
      <c r="Q17" s="459">
        <v>7</v>
      </c>
      <c r="R17" s="459">
        <v>67</v>
      </c>
      <c r="S17" s="459">
        <v>105</v>
      </c>
      <c r="T17" s="459">
        <v>655</v>
      </c>
      <c r="U17" s="459">
        <v>235</v>
      </c>
      <c r="V17" s="459">
        <v>108</v>
      </c>
      <c r="W17" s="459">
        <v>83</v>
      </c>
      <c r="X17" s="459">
        <v>2</v>
      </c>
      <c r="Y17" s="459">
        <v>29</v>
      </c>
      <c r="Z17" s="459">
        <v>27</v>
      </c>
      <c r="AA17" s="459">
        <v>100</v>
      </c>
      <c r="AB17" s="459">
        <f t="shared" si="0"/>
        <v>3132</v>
      </c>
      <c r="AC17" s="339" t="s">
        <v>794</v>
      </c>
      <c r="AD17" s="260"/>
    </row>
    <row r="18" spans="1:30" s="5" customFormat="1" ht="30" customHeight="1">
      <c r="A18" s="153"/>
      <c r="B18" s="154" t="s">
        <v>213</v>
      </c>
      <c r="C18" s="210"/>
      <c r="D18" s="459">
        <v>6</v>
      </c>
      <c r="E18" s="459">
        <v>100</v>
      </c>
      <c r="F18" s="459">
        <v>21</v>
      </c>
      <c r="G18" s="459">
        <v>59</v>
      </c>
      <c r="H18" s="459">
        <v>147</v>
      </c>
      <c r="I18" s="459">
        <v>18</v>
      </c>
      <c r="J18" s="459">
        <v>74</v>
      </c>
      <c r="K18" s="459">
        <v>32</v>
      </c>
      <c r="L18" s="459">
        <v>34</v>
      </c>
      <c r="M18" s="459">
        <v>9</v>
      </c>
      <c r="N18" s="459">
        <v>16</v>
      </c>
      <c r="O18" s="459">
        <v>17</v>
      </c>
      <c r="P18" s="459">
        <v>13</v>
      </c>
      <c r="Q18" s="459">
        <v>0</v>
      </c>
      <c r="R18" s="459">
        <v>6</v>
      </c>
      <c r="S18" s="459">
        <v>154</v>
      </c>
      <c r="T18" s="459">
        <v>361</v>
      </c>
      <c r="U18" s="459">
        <v>45</v>
      </c>
      <c r="V18" s="459">
        <v>94</v>
      </c>
      <c r="W18" s="459">
        <v>25</v>
      </c>
      <c r="X18" s="459">
        <v>29</v>
      </c>
      <c r="Y18" s="459">
        <v>1</v>
      </c>
      <c r="Z18" s="459">
        <v>0</v>
      </c>
      <c r="AA18" s="459">
        <v>40</v>
      </c>
      <c r="AB18" s="459">
        <f t="shared" si="0"/>
        <v>1301</v>
      </c>
      <c r="AC18" s="339" t="s">
        <v>794</v>
      </c>
      <c r="AD18" s="260"/>
    </row>
    <row r="19" spans="1:30" s="5" customFormat="1" ht="30" customHeight="1">
      <c r="A19" s="153"/>
      <c r="B19" s="154" t="s">
        <v>214</v>
      </c>
      <c r="C19" s="210"/>
      <c r="D19" s="459">
        <v>56</v>
      </c>
      <c r="E19" s="459">
        <v>247</v>
      </c>
      <c r="F19" s="459">
        <v>62</v>
      </c>
      <c r="G19" s="459">
        <v>93</v>
      </c>
      <c r="H19" s="459">
        <v>124</v>
      </c>
      <c r="I19" s="459">
        <v>32</v>
      </c>
      <c r="J19" s="459">
        <v>30</v>
      </c>
      <c r="K19" s="459">
        <v>53</v>
      </c>
      <c r="L19" s="459">
        <v>81</v>
      </c>
      <c r="M19" s="459">
        <v>0</v>
      </c>
      <c r="N19" s="459">
        <v>53</v>
      </c>
      <c r="O19" s="459">
        <v>36</v>
      </c>
      <c r="P19" s="459">
        <v>6</v>
      </c>
      <c r="Q19" s="459">
        <v>5</v>
      </c>
      <c r="R19" s="459">
        <v>59</v>
      </c>
      <c r="S19" s="459">
        <v>315</v>
      </c>
      <c r="T19" s="459">
        <v>469</v>
      </c>
      <c r="U19" s="459">
        <v>123</v>
      </c>
      <c r="V19" s="459">
        <v>375</v>
      </c>
      <c r="W19" s="459">
        <v>76</v>
      </c>
      <c r="X19" s="459">
        <v>6</v>
      </c>
      <c r="Y19" s="459">
        <v>27</v>
      </c>
      <c r="Z19" s="459">
        <v>0</v>
      </c>
      <c r="AA19" s="459">
        <v>25</v>
      </c>
      <c r="AB19" s="459">
        <f t="shared" si="0"/>
        <v>2353</v>
      </c>
      <c r="AC19" s="339" t="s">
        <v>795</v>
      </c>
    </row>
    <row r="20" spans="1:30" s="5" customFormat="1" ht="30" customHeight="1">
      <c r="A20" s="153"/>
      <c r="B20" s="240" t="s">
        <v>215</v>
      </c>
      <c r="C20" s="210"/>
      <c r="D20" s="459">
        <v>70</v>
      </c>
      <c r="E20" s="459">
        <v>86</v>
      </c>
      <c r="F20" s="459">
        <v>33</v>
      </c>
      <c r="G20" s="459">
        <v>150</v>
      </c>
      <c r="H20" s="459">
        <v>233</v>
      </c>
      <c r="I20" s="459">
        <v>22</v>
      </c>
      <c r="J20" s="459">
        <v>72</v>
      </c>
      <c r="K20" s="459">
        <v>154</v>
      </c>
      <c r="L20" s="459">
        <v>373</v>
      </c>
      <c r="M20" s="459">
        <v>1</v>
      </c>
      <c r="N20" s="459">
        <v>51</v>
      </c>
      <c r="O20" s="459">
        <v>3</v>
      </c>
      <c r="P20" s="459">
        <v>23</v>
      </c>
      <c r="Q20" s="459">
        <v>0</v>
      </c>
      <c r="R20" s="459">
        <v>131</v>
      </c>
      <c r="S20" s="459">
        <v>0</v>
      </c>
      <c r="T20" s="459">
        <v>0</v>
      </c>
      <c r="U20" s="459">
        <v>2</v>
      </c>
      <c r="V20" s="459">
        <v>35</v>
      </c>
      <c r="W20" s="459">
        <v>247</v>
      </c>
      <c r="X20" s="459">
        <v>11</v>
      </c>
      <c r="Y20" s="459">
        <v>8</v>
      </c>
      <c r="Z20" s="459">
        <v>0</v>
      </c>
      <c r="AA20" s="459">
        <v>0</v>
      </c>
      <c r="AB20" s="459">
        <f t="shared" si="0"/>
        <v>1705</v>
      </c>
      <c r="AC20" s="339" t="s">
        <v>794</v>
      </c>
    </row>
    <row r="21" spans="1:30" s="5" customFormat="1" ht="30" customHeight="1">
      <c r="A21" s="153"/>
      <c r="B21" s="154" t="s">
        <v>216</v>
      </c>
      <c r="C21" s="210"/>
      <c r="D21" s="459">
        <v>0</v>
      </c>
      <c r="E21" s="459">
        <v>0</v>
      </c>
      <c r="F21" s="459">
        <v>0</v>
      </c>
      <c r="G21" s="459">
        <v>0</v>
      </c>
      <c r="H21" s="459">
        <v>0</v>
      </c>
      <c r="I21" s="459">
        <v>0</v>
      </c>
      <c r="J21" s="459">
        <v>0</v>
      </c>
      <c r="K21" s="459">
        <v>0</v>
      </c>
      <c r="L21" s="459">
        <v>0</v>
      </c>
      <c r="M21" s="459">
        <v>0</v>
      </c>
      <c r="N21" s="459">
        <v>0</v>
      </c>
      <c r="O21" s="459">
        <v>0</v>
      </c>
      <c r="P21" s="459">
        <v>0</v>
      </c>
      <c r="Q21" s="459">
        <v>0</v>
      </c>
      <c r="R21" s="459">
        <v>0</v>
      </c>
      <c r="S21" s="459">
        <v>0</v>
      </c>
      <c r="T21" s="459">
        <v>0</v>
      </c>
      <c r="U21" s="459">
        <v>0</v>
      </c>
      <c r="V21" s="459">
        <v>0</v>
      </c>
      <c r="W21" s="459">
        <v>0</v>
      </c>
      <c r="X21" s="459">
        <v>0</v>
      </c>
      <c r="Y21" s="459">
        <v>0</v>
      </c>
      <c r="Z21" s="459">
        <v>0</v>
      </c>
      <c r="AA21" s="459">
        <v>0</v>
      </c>
      <c r="AB21" s="459">
        <f t="shared" si="0"/>
        <v>0</v>
      </c>
      <c r="AC21" s="339" t="s">
        <v>794</v>
      </c>
    </row>
    <row r="22" spans="1:30" s="5" customFormat="1" ht="30" customHeight="1">
      <c r="A22" s="153"/>
      <c r="B22" s="154" t="s">
        <v>217</v>
      </c>
      <c r="C22" s="210"/>
      <c r="D22" s="459">
        <v>0</v>
      </c>
      <c r="E22" s="459">
        <v>192</v>
      </c>
      <c r="F22" s="459">
        <v>19</v>
      </c>
      <c r="G22" s="459">
        <v>70</v>
      </c>
      <c r="H22" s="459">
        <v>41</v>
      </c>
      <c r="I22" s="459">
        <v>70</v>
      </c>
      <c r="J22" s="459">
        <v>0</v>
      </c>
      <c r="K22" s="459">
        <v>19</v>
      </c>
      <c r="L22" s="459">
        <v>50</v>
      </c>
      <c r="M22" s="459">
        <v>0</v>
      </c>
      <c r="N22" s="459">
        <v>30</v>
      </c>
      <c r="O22" s="459">
        <v>10</v>
      </c>
      <c r="P22" s="459">
        <v>2</v>
      </c>
      <c r="Q22" s="459">
        <v>0</v>
      </c>
      <c r="R22" s="459">
        <v>13</v>
      </c>
      <c r="S22" s="459">
        <v>0</v>
      </c>
      <c r="T22" s="459">
        <v>3</v>
      </c>
      <c r="U22" s="459">
        <v>0</v>
      </c>
      <c r="V22" s="459">
        <v>0</v>
      </c>
      <c r="W22" s="459">
        <v>83</v>
      </c>
      <c r="X22" s="459">
        <v>0</v>
      </c>
      <c r="Y22" s="459">
        <v>0</v>
      </c>
      <c r="Z22" s="459">
        <v>0</v>
      </c>
      <c r="AA22" s="459">
        <v>3</v>
      </c>
      <c r="AB22" s="459">
        <f t="shared" si="0"/>
        <v>605</v>
      </c>
      <c r="AC22" s="339" t="s">
        <v>794</v>
      </c>
    </row>
    <row r="23" spans="1:30" s="5" customFormat="1" ht="30" customHeight="1">
      <c r="A23" s="153"/>
      <c r="B23" s="240" t="s">
        <v>218</v>
      </c>
      <c r="C23" s="210"/>
      <c r="D23" s="459">
        <v>7</v>
      </c>
      <c r="E23" s="459">
        <v>86</v>
      </c>
      <c r="F23" s="459">
        <v>9</v>
      </c>
      <c r="G23" s="459">
        <v>21</v>
      </c>
      <c r="H23" s="459">
        <v>14</v>
      </c>
      <c r="I23" s="459">
        <v>4</v>
      </c>
      <c r="J23" s="459">
        <v>0</v>
      </c>
      <c r="K23" s="459">
        <v>6</v>
      </c>
      <c r="L23" s="459">
        <v>36</v>
      </c>
      <c r="M23" s="459">
        <v>0</v>
      </c>
      <c r="N23" s="459">
        <v>10</v>
      </c>
      <c r="O23" s="459">
        <v>2</v>
      </c>
      <c r="P23" s="459">
        <v>0</v>
      </c>
      <c r="Q23" s="459">
        <v>0</v>
      </c>
      <c r="R23" s="459">
        <v>3</v>
      </c>
      <c r="S23" s="459">
        <v>0</v>
      </c>
      <c r="T23" s="459">
        <v>0</v>
      </c>
      <c r="U23" s="459">
        <v>0</v>
      </c>
      <c r="V23" s="459">
        <v>0</v>
      </c>
      <c r="W23" s="459">
        <v>12</v>
      </c>
      <c r="X23" s="459">
        <v>4</v>
      </c>
      <c r="Y23" s="459">
        <v>1</v>
      </c>
      <c r="Z23" s="459">
        <v>0</v>
      </c>
      <c r="AA23" s="459">
        <v>0</v>
      </c>
      <c r="AB23" s="459">
        <f t="shared" si="0"/>
        <v>215</v>
      </c>
      <c r="AC23" s="339" t="s">
        <v>794</v>
      </c>
    </row>
    <row r="24" spans="1:30" s="5" customFormat="1" ht="30" customHeight="1">
      <c r="A24" s="153"/>
      <c r="B24" s="154" t="s">
        <v>219</v>
      </c>
      <c r="C24" s="210"/>
      <c r="D24" s="459">
        <v>2</v>
      </c>
      <c r="E24" s="459">
        <v>1</v>
      </c>
      <c r="F24" s="459">
        <v>0</v>
      </c>
      <c r="G24" s="459">
        <v>6</v>
      </c>
      <c r="H24" s="459">
        <v>16</v>
      </c>
      <c r="I24" s="459">
        <v>0</v>
      </c>
      <c r="J24" s="459">
        <v>0</v>
      </c>
      <c r="K24" s="459">
        <v>0</v>
      </c>
      <c r="L24" s="459">
        <v>3</v>
      </c>
      <c r="M24" s="459">
        <v>0</v>
      </c>
      <c r="N24" s="459">
        <v>1</v>
      </c>
      <c r="O24" s="459">
        <v>0</v>
      </c>
      <c r="P24" s="459">
        <v>0</v>
      </c>
      <c r="Q24" s="459">
        <v>0</v>
      </c>
      <c r="R24" s="459">
        <v>5</v>
      </c>
      <c r="S24" s="459">
        <v>0</v>
      </c>
      <c r="T24" s="459">
        <v>0</v>
      </c>
      <c r="U24" s="459">
        <v>0</v>
      </c>
      <c r="V24" s="459">
        <v>0</v>
      </c>
      <c r="W24" s="459">
        <v>26</v>
      </c>
      <c r="X24" s="459">
        <v>8</v>
      </c>
      <c r="Y24" s="459">
        <v>0</v>
      </c>
      <c r="Z24" s="459">
        <v>0</v>
      </c>
      <c r="AA24" s="459">
        <v>0</v>
      </c>
      <c r="AB24" s="459">
        <f t="shared" si="0"/>
        <v>68</v>
      </c>
      <c r="AC24" s="339" t="s">
        <v>794</v>
      </c>
    </row>
    <row r="25" spans="1:30" s="5" customFormat="1" ht="30" customHeight="1" thickBot="1">
      <c r="A25" s="81"/>
      <c r="B25" s="241" t="s">
        <v>220</v>
      </c>
      <c r="C25" s="94"/>
      <c r="D25" s="460">
        <v>0</v>
      </c>
      <c r="E25" s="460">
        <v>0</v>
      </c>
      <c r="F25" s="460">
        <v>0</v>
      </c>
      <c r="G25" s="460">
        <v>11</v>
      </c>
      <c r="H25" s="460">
        <v>54</v>
      </c>
      <c r="I25" s="460">
        <v>0</v>
      </c>
      <c r="J25" s="460">
        <v>4</v>
      </c>
      <c r="K25" s="460">
        <v>12</v>
      </c>
      <c r="L25" s="460">
        <v>2</v>
      </c>
      <c r="M25" s="460">
        <v>0</v>
      </c>
      <c r="N25" s="460">
        <v>9</v>
      </c>
      <c r="O25" s="460">
        <v>0</v>
      </c>
      <c r="P25" s="460">
        <v>0</v>
      </c>
      <c r="Q25" s="460">
        <v>0</v>
      </c>
      <c r="R25" s="460">
        <v>10</v>
      </c>
      <c r="S25" s="460">
        <v>0</v>
      </c>
      <c r="T25" s="460">
        <v>0</v>
      </c>
      <c r="U25" s="460">
        <v>0</v>
      </c>
      <c r="V25" s="460">
        <v>200</v>
      </c>
      <c r="W25" s="460">
        <v>102</v>
      </c>
      <c r="X25" s="460">
        <v>0</v>
      </c>
      <c r="Y25" s="460">
        <v>0</v>
      </c>
      <c r="Z25" s="460">
        <v>0</v>
      </c>
      <c r="AA25" s="460">
        <v>45</v>
      </c>
      <c r="AB25" s="460">
        <f t="shared" si="0"/>
        <v>449</v>
      </c>
      <c r="AC25" s="339" t="s">
        <v>794</v>
      </c>
    </row>
    <row r="26" spans="1:30" s="5" customFormat="1" ht="30" customHeight="1" thickTop="1">
      <c r="A26" s="80"/>
      <c r="B26" s="100" t="s">
        <v>170</v>
      </c>
      <c r="C26" s="95"/>
      <c r="D26" s="461">
        <f>SUM(D7:D25)</f>
        <v>15008</v>
      </c>
      <c r="E26" s="461">
        <f t="shared" ref="E26:AA26" si="1">SUM(E7:E25)</f>
        <v>15790</v>
      </c>
      <c r="F26" s="461">
        <f t="shared" si="1"/>
        <v>5601</v>
      </c>
      <c r="G26" s="461">
        <f t="shared" si="1"/>
        <v>27766</v>
      </c>
      <c r="H26" s="461">
        <f t="shared" si="1"/>
        <v>7655</v>
      </c>
      <c r="I26" s="461">
        <f t="shared" si="1"/>
        <v>1131</v>
      </c>
      <c r="J26" s="461">
        <f t="shared" si="1"/>
        <v>1998</v>
      </c>
      <c r="K26" s="461">
        <f t="shared" si="1"/>
        <v>2609</v>
      </c>
      <c r="L26" s="461">
        <f t="shared" si="1"/>
        <v>5671</v>
      </c>
      <c r="M26" s="461">
        <f t="shared" si="1"/>
        <v>256</v>
      </c>
      <c r="N26" s="461">
        <f t="shared" si="1"/>
        <v>1853</v>
      </c>
      <c r="O26" s="461">
        <f t="shared" si="1"/>
        <v>2163</v>
      </c>
      <c r="P26" s="461">
        <f t="shared" si="1"/>
        <v>508</v>
      </c>
      <c r="Q26" s="461">
        <f t="shared" si="1"/>
        <v>465</v>
      </c>
      <c r="R26" s="461">
        <f t="shared" si="1"/>
        <v>2799</v>
      </c>
      <c r="S26" s="461">
        <f t="shared" si="1"/>
        <v>987</v>
      </c>
      <c r="T26" s="461">
        <f t="shared" si="1"/>
        <v>2900</v>
      </c>
      <c r="U26" s="461">
        <f t="shared" si="1"/>
        <v>705</v>
      </c>
      <c r="V26" s="461">
        <f t="shared" si="1"/>
        <v>1239</v>
      </c>
      <c r="W26" s="461">
        <f t="shared" si="1"/>
        <v>5265</v>
      </c>
      <c r="X26" s="461">
        <f t="shared" si="1"/>
        <v>418</v>
      </c>
      <c r="Y26" s="461">
        <f t="shared" si="1"/>
        <v>472</v>
      </c>
      <c r="Z26" s="461">
        <f t="shared" si="1"/>
        <v>87</v>
      </c>
      <c r="AA26" s="461">
        <f t="shared" si="1"/>
        <v>9953</v>
      </c>
      <c r="AB26" s="461">
        <f>SUM(AB7:AB25)</f>
        <v>113299</v>
      </c>
      <c r="AC26" s="340"/>
    </row>
    <row r="27" spans="1:30" ht="30" customHeight="1"/>
    <row r="28" spans="1:30" ht="30" customHeight="1"/>
    <row r="29" spans="1:30" ht="30" customHeight="1"/>
    <row r="30" spans="1:30" ht="30" customHeight="1"/>
    <row r="31" spans="1:30" ht="30" customHeight="1"/>
    <row r="32" spans="1:30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</sheetData>
  <mergeCells count="4">
    <mergeCell ref="D4:Z4"/>
    <mergeCell ref="AA4:AA6"/>
    <mergeCell ref="AB4:AB6"/>
    <mergeCell ref="B4:B6"/>
  </mergeCells>
  <phoneticPr fontId="14"/>
  <printOptions horizontalCentered="1"/>
  <pageMargins left="0.47244094488188981" right="0.47244094488188981" top="0.78740157480314965" bottom="0.78740157480314965" header="0.31496062992125984" footer="0.39370078740157483"/>
  <pageSetup paperSize="9" scale="96" firstPageNumber="58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R27"/>
  <sheetViews>
    <sheetView view="pageBreakPreview" zoomScale="115" zoomScaleNormal="100" zoomScaleSheetLayoutView="115" workbookViewId="0"/>
  </sheetViews>
  <sheetFormatPr defaultColWidth="19.625" defaultRowHeight="12"/>
  <cols>
    <col min="1" max="1" width="0.875" style="1" customWidth="1"/>
    <col min="2" max="2" width="10.625" style="1" customWidth="1"/>
    <col min="3" max="3" width="0.875" style="1" customWidth="1"/>
    <col min="4" max="15" width="6.125" style="1" customWidth="1"/>
    <col min="16" max="16" width="8.625" style="1" customWidth="1"/>
    <col min="17" max="17" width="4" style="16" bestFit="1" customWidth="1"/>
    <col min="18" max="18" width="9.125" style="254" bestFit="1" customWidth="1"/>
    <col min="19" max="22" width="19.625" style="1" customWidth="1"/>
    <col min="23" max="16384" width="19.625" style="1"/>
  </cols>
  <sheetData>
    <row r="1" spans="1:18" ht="21.75" customHeight="1"/>
    <row r="2" spans="1:18" s="7" customFormat="1" ht="21.75" customHeight="1">
      <c r="A2" s="7" t="s">
        <v>256</v>
      </c>
      <c r="Q2" s="14"/>
    </row>
    <row r="3" spans="1:18" s="3" customFormat="1" ht="20.25" customHeight="1">
      <c r="D3" s="4"/>
      <c r="P3" s="38" t="s">
        <v>166</v>
      </c>
      <c r="Q3" s="15"/>
    </row>
    <row r="4" spans="1:18" s="5" customFormat="1" ht="20.100000000000001" customHeight="1">
      <c r="A4" s="74"/>
      <c r="B4" s="516" t="s">
        <v>223</v>
      </c>
      <c r="C4" s="75"/>
      <c r="D4" s="532" t="s">
        <v>28</v>
      </c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9" t="s">
        <v>26</v>
      </c>
      <c r="Q4" s="19"/>
      <c r="R4" s="260"/>
    </row>
    <row r="5" spans="1:18" s="5" customFormat="1" ht="20.100000000000001" customHeight="1">
      <c r="A5" s="76"/>
      <c r="B5" s="517"/>
      <c r="C5" s="73"/>
      <c r="D5" s="67" t="s">
        <v>29</v>
      </c>
      <c r="E5" s="67" t="s">
        <v>30</v>
      </c>
      <c r="F5" s="67" t="s">
        <v>31</v>
      </c>
      <c r="G5" s="67" t="s">
        <v>32</v>
      </c>
      <c r="H5" s="67" t="s">
        <v>33</v>
      </c>
      <c r="I5" s="67" t="s">
        <v>34</v>
      </c>
      <c r="J5" s="67" t="s">
        <v>35</v>
      </c>
      <c r="K5" s="67" t="s">
        <v>36</v>
      </c>
      <c r="L5" s="67" t="s">
        <v>37</v>
      </c>
      <c r="M5" s="67" t="s">
        <v>38</v>
      </c>
      <c r="N5" s="67" t="s">
        <v>39</v>
      </c>
      <c r="O5" s="67" t="s">
        <v>40</v>
      </c>
      <c r="P5" s="520"/>
      <c r="Q5" s="19"/>
      <c r="R5" s="260"/>
    </row>
    <row r="6" spans="1:18" s="5" customFormat="1" ht="30" customHeight="1">
      <c r="A6" s="119"/>
      <c r="B6" s="120" t="s">
        <v>7</v>
      </c>
      <c r="C6" s="205"/>
      <c r="D6" s="458">
        <v>4802</v>
      </c>
      <c r="E6" s="458">
        <v>4099</v>
      </c>
      <c r="F6" s="458">
        <v>7083</v>
      </c>
      <c r="G6" s="458">
        <v>7928</v>
      </c>
      <c r="H6" s="458">
        <v>6939</v>
      </c>
      <c r="I6" s="458">
        <v>5970</v>
      </c>
      <c r="J6" s="458">
        <v>6141</v>
      </c>
      <c r="K6" s="458">
        <v>5731</v>
      </c>
      <c r="L6" s="458">
        <v>5938</v>
      </c>
      <c r="M6" s="458">
        <v>10079</v>
      </c>
      <c r="N6" s="458">
        <v>9679</v>
      </c>
      <c r="O6" s="458">
        <v>7942</v>
      </c>
      <c r="P6" s="458">
        <f>SUM(D6:O6)</f>
        <v>82331</v>
      </c>
      <c r="Q6" s="35" t="str">
        <f>IF(P6='（3）ア_国籍別外国人宿泊客延べ数'!AB7,"OK","NG")</f>
        <v>OK</v>
      </c>
      <c r="R6" s="260"/>
    </row>
    <row r="7" spans="1:18" s="5" customFormat="1" ht="30" customHeight="1">
      <c r="A7" s="126"/>
      <c r="B7" s="115" t="s">
        <v>8</v>
      </c>
      <c r="C7" s="116"/>
      <c r="D7" s="462">
        <v>27</v>
      </c>
      <c r="E7" s="462">
        <v>34</v>
      </c>
      <c r="F7" s="462">
        <v>79</v>
      </c>
      <c r="G7" s="462">
        <v>93</v>
      </c>
      <c r="H7" s="462">
        <v>103</v>
      </c>
      <c r="I7" s="462">
        <v>89</v>
      </c>
      <c r="J7" s="462">
        <v>69</v>
      </c>
      <c r="K7" s="462">
        <v>46</v>
      </c>
      <c r="L7" s="462">
        <v>78</v>
      </c>
      <c r="M7" s="462">
        <v>101</v>
      </c>
      <c r="N7" s="462">
        <v>85</v>
      </c>
      <c r="O7" s="462">
        <v>70</v>
      </c>
      <c r="P7" s="462">
        <f t="shared" ref="P7:P24" si="0">SUM(D7:O7)</f>
        <v>874</v>
      </c>
      <c r="Q7" s="35" t="str">
        <f>IF(P7='（3）ア_国籍別外国人宿泊客延べ数'!AB8,"OK","NG")</f>
        <v>OK</v>
      </c>
      <c r="R7" s="260"/>
    </row>
    <row r="8" spans="1:18" s="5" customFormat="1" ht="30" customHeight="1">
      <c r="A8" s="126"/>
      <c r="B8" s="115" t="s">
        <v>9</v>
      </c>
      <c r="C8" s="116"/>
      <c r="D8" s="462">
        <v>1</v>
      </c>
      <c r="E8" s="462">
        <v>16</v>
      </c>
      <c r="F8" s="462">
        <v>6</v>
      </c>
      <c r="G8" s="462">
        <v>7</v>
      </c>
      <c r="H8" s="462">
        <v>0</v>
      </c>
      <c r="I8" s="462">
        <v>0</v>
      </c>
      <c r="J8" s="462">
        <v>5</v>
      </c>
      <c r="K8" s="462">
        <v>44</v>
      </c>
      <c r="L8" s="462">
        <v>109</v>
      </c>
      <c r="M8" s="462">
        <v>101</v>
      </c>
      <c r="N8" s="462">
        <v>50</v>
      </c>
      <c r="O8" s="462">
        <v>51</v>
      </c>
      <c r="P8" s="462">
        <f t="shared" si="0"/>
        <v>390</v>
      </c>
      <c r="Q8" s="35" t="str">
        <f>IF(P8='（3）ア_国籍別外国人宿泊客延べ数'!AB9,"OK","NG")</f>
        <v>OK</v>
      </c>
      <c r="R8" s="260"/>
    </row>
    <row r="9" spans="1:18" s="5" customFormat="1" ht="30" customHeight="1">
      <c r="A9" s="126"/>
      <c r="B9" s="115" t="s">
        <v>10</v>
      </c>
      <c r="C9" s="116"/>
      <c r="D9" s="462">
        <v>0</v>
      </c>
      <c r="E9" s="462">
        <v>2</v>
      </c>
      <c r="F9" s="462">
        <v>4</v>
      </c>
      <c r="G9" s="462">
        <v>10</v>
      </c>
      <c r="H9" s="462">
        <v>48</v>
      </c>
      <c r="I9" s="462">
        <v>4</v>
      </c>
      <c r="J9" s="462">
        <v>0</v>
      </c>
      <c r="K9" s="462">
        <v>15</v>
      </c>
      <c r="L9" s="462">
        <v>2</v>
      </c>
      <c r="M9" s="462">
        <v>21</v>
      </c>
      <c r="N9" s="462">
        <v>5</v>
      </c>
      <c r="O9" s="462">
        <v>0</v>
      </c>
      <c r="P9" s="462">
        <f t="shared" si="0"/>
        <v>111</v>
      </c>
      <c r="Q9" s="35" t="str">
        <f>IF(P9='（3）ア_国籍別外国人宿泊客延べ数'!AB10,"OK","NG")</f>
        <v>OK</v>
      </c>
      <c r="R9" s="39"/>
    </row>
    <row r="10" spans="1:18" s="5" customFormat="1" ht="30" customHeight="1">
      <c r="A10" s="126"/>
      <c r="B10" s="115" t="s">
        <v>11</v>
      </c>
      <c r="C10" s="116"/>
      <c r="D10" s="462">
        <v>0</v>
      </c>
      <c r="E10" s="462">
        <v>0</v>
      </c>
      <c r="F10" s="462">
        <v>0</v>
      </c>
      <c r="G10" s="462">
        <v>0</v>
      </c>
      <c r="H10" s="462">
        <v>4</v>
      </c>
      <c r="I10" s="462">
        <v>0</v>
      </c>
      <c r="J10" s="462">
        <v>3</v>
      </c>
      <c r="K10" s="462">
        <v>0</v>
      </c>
      <c r="L10" s="462">
        <v>0</v>
      </c>
      <c r="M10" s="462">
        <v>0</v>
      </c>
      <c r="N10" s="462">
        <v>0</v>
      </c>
      <c r="O10" s="462">
        <v>0</v>
      </c>
      <c r="P10" s="462">
        <f t="shared" si="0"/>
        <v>7</v>
      </c>
      <c r="Q10" s="35" t="str">
        <f>IF(P10='（3）ア_国籍別外国人宿泊客延べ数'!AB11,"OK","NG")</f>
        <v>OK</v>
      </c>
      <c r="R10" s="260"/>
    </row>
    <row r="11" spans="1:18" s="5" customFormat="1" ht="30" customHeight="1">
      <c r="A11" s="126"/>
      <c r="B11" s="115" t="s">
        <v>12</v>
      </c>
      <c r="C11" s="116"/>
      <c r="D11" s="462">
        <v>1156</v>
      </c>
      <c r="E11" s="462">
        <v>1074</v>
      </c>
      <c r="F11" s="462">
        <v>1564</v>
      </c>
      <c r="G11" s="462">
        <v>1547</v>
      </c>
      <c r="H11" s="462">
        <v>1457</v>
      </c>
      <c r="I11" s="462">
        <v>1245</v>
      </c>
      <c r="J11" s="462">
        <v>1445</v>
      </c>
      <c r="K11" s="462">
        <v>1470</v>
      </c>
      <c r="L11" s="462">
        <v>1161</v>
      </c>
      <c r="M11" s="462">
        <v>1877</v>
      </c>
      <c r="N11" s="462">
        <v>1904</v>
      </c>
      <c r="O11" s="462">
        <v>1596</v>
      </c>
      <c r="P11" s="462">
        <f t="shared" si="0"/>
        <v>17496</v>
      </c>
      <c r="Q11" s="35" t="str">
        <f>IF(P11='（3）ア_国籍別外国人宿泊客延べ数'!AB12,"OK","NG")</f>
        <v>OK</v>
      </c>
      <c r="R11" s="39"/>
    </row>
    <row r="12" spans="1:18" s="5" customFormat="1" ht="30" customHeight="1">
      <c r="A12" s="126"/>
      <c r="B12" s="115" t="s">
        <v>13</v>
      </c>
      <c r="C12" s="116"/>
      <c r="D12" s="462">
        <v>54</v>
      </c>
      <c r="E12" s="462">
        <v>55</v>
      </c>
      <c r="F12" s="462">
        <v>152</v>
      </c>
      <c r="G12" s="462">
        <v>235</v>
      </c>
      <c r="H12" s="462">
        <v>183</v>
      </c>
      <c r="I12" s="462">
        <v>136</v>
      </c>
      <c r="J12" s="462">
        <v>195</v>
      </c>
      <c r="K12" s="462">
        <v>65</v>
      </c>
      <c r="L12" s="462">
        <v>118</v>
      </c>
      <c r="M12" s="462">
        <v>229</v>
      </c>
      <c r="N12" s="462">
        <v>238</v>
      </c>
      <c r="O12" s="462">
        <v>183</v>
      </c>
      <c r="P12" s="462">
        <f t="shared" si="0"/>
        <v>1843</v>
      </c>
      <c r="Q12" s="35" t="str">
        <f>IF(P12='（3）ア_国籍別外国人宿泊客延べ数'!AB13,"OK","NG")</f>
        <v>OK</v>
      </c>
      <c r="R12" s="260"/>
    </row>
    <row r="13" spans="1:18" s="5" customFormat="1" ht="30" customHeight="1">
      <c r="A13" s="126"/>
      <c r="B13" s="115" t="s">
        <v>14</v>
      </c>
      <c r="C13" s="116"/>
      <c r="D13" s="462">
        <v>0</v>
      </c>
      <c r="E13" s="462">
        <v>1</v>
      </c>
      <c r="F13" s="462">
        <v>0</v>
      </c>
      <c r="G13" s="462">
        <v>1</v>
      </c>
      <c r="H13" s="462">
        <v>2</v>
      </c>
      <c r="I13" s="462">
        <v>0</v>
      </c>
      <c r="J13" s="462">
        <v>0</v>
      </c>
      <c r="K13" s="462">
        <v>0</v>
      </c>
      <c r="L13" s="462">
        <v>0</v>
      </c>
      <c r="M13" s="462">
        <v>6</v>
      </c>
      <c r="N13" s="462">
        <v>2</v>
      </c>
      <c r="O13" s="462">
        <v>5</v>
      </c>
      <c r="P13" s="462">
        <f t="shared" si="0"/>
        <v>17</v>
      </c>
      <c r="Q13" s="35" t="str">
        <f>IF(P13='（3）ア_国籍別外国人宿泊客延べ数'!AB14,"OK","NG")</f>
        <v>OK</v>
      </c>
      <c r="R13" s="260"/>
    </row>
    <row r="14" spans="1:18" s="5" customFormat="1" ht="30" customHeight="1">
      <c r="A14" s="126"/>
      <c r="B14" s="115" t="s">
        <v>15</v>
      </c>
      <c r="C14" s="116"/>
      <c r="D14" s="462">
        <v>6</v>
      </c>
      <c r="E14" s="462">
        <v>10</v>
      </c>
      <c r="F14" s="462">
        <v>2</v>
      </c>
      <c r="G14" s="462">
        <v>0</v>
      </c>
      <c r="H14" s="462">
        <v>17</v>
      </c>
      <c r="I14" s="462">
        <v>2</v>
      </c>
      <c r="J14" s="462">
        <v>13</v>
      </c>
      <c r="K14" s="462">
        <v>16</v>
      </c>
      <c r="L14" s="462">
        <v>4</v>
      </c>
      <c r="M14" s="462">
        <v>164</v>
      </c>
      <c r="N14" s="462">
        <v>5</v>
      </c>
      <c r="O14" s="462">
        <v>7</v>
      </c>
      <c r="P14" s="462">
        <f t="shared" si="0"/>
        <v>246</v>
      </c>
      <c r="Q14" s="35" t="str">
        <f>IF(P14='（3）ア_国籍別外国人宿泊客延べ数'!AB15,"OK","NG")</f>
        <v>OK</v>
      </c>
      <c r="R14" s="39"/>
    </row>
    <row r="15" spans="1:18" s="5" customFormat="1" ht="30" customHeight="1">
      <c r="A15" s="126"/>
      <c r="B15" s="115" t="s">
        <v>16</v>
      </c>
      <c r="C15" s="116"/>
      <c r="D15" s="462">
        <v>14</v>
      </c>
      <c r="E15" s="462">
        <v>3</v>
      </c>
      <c r="F15" s="462">
        <v>10</v>
      </c>
      <c r="G15" s="462">
        <v>2</v>
      </c>
      <c r="H15" s="462">
        <v>0</v>
      </c>
      <c r="I15" s="462">
        <v>4</v>
      </c>
      <c r="J15" s="462">
        <v>100</v>
      </c>
      <c r="K15" s="462">
        <v>10</v>
      </c>
      <c r="L15" s="462">
        <v>4</v>
      </c>
      <c r="M15" s="462">
        <v>2</v>
      </c>
      <c r="N15" s="462">
        <v>2</v>
      </c>
      <c r="O15" s="462">
        <v>5</v>
      </c>
      <c r="P15" s="462">
        <f t="shared" si="0"/>
        <v>156</v>
      </c>
      <c r="Q15" s="35" t="str">
        <f>IF(P15='（3）ア_国籍別外国人宿泊客延べ数'!AB16,"OK","NG")</f>
        <v>OK</v>
      </c>
      <c r="R15" s="260"/>
    </row>
    <row r="16" spans="1:18" s="5" customFormat="1" ht="30" customHeight="1">
      <c r="A16" s="126"/>
      <c r="B16" s="115" t="s">
        <v>17</v>
      </c>
      <c r="C16" s="116"/>
      <c r="D16" s="462">
        <v>193</v>
      </c>
      <c r="E16" s="462">
        <v>321</v>
      </c>
      <c r="F16" s="462">
        <v>164</v>
      </c>
      <c r="G16" s="462">
        <v>173</v>
      </c>
      <c r="H16" s="462">
        <v>211</v>
      </c>
      <c r="I16" s="462">
        <v>113</v>
      </c>
      <c r="J16" s="462">
        <v>358</v>
      </c>
      <c r="K16" s="462">
        <v>193</v>
      </c>
      <c r="L16" s="462">
        <v>223</v>
      </c>
      <c r="M16" s="462">
        <v>542</v>
      </c>
      <c r="N16" s="462">
        <v>332</v>
      </c>
      <c r="O16" s="462">
        <v>309</v>
      </c>
      <c r="P16" s="462">
        <f t="shared" si="0"/>
        <v>3132</v>
      </c>
      <c r="Q16" s="35" t="str">
        <f>IF(P16='（3）ア_国籍別外国人宿泊客延べ数'!AB17,"OK","NG")</f>
        <v>OK</v>
      </c>
      <c r="R16" s="260"/>
    </row>
    <row r="17" spans="1:18" s="5" customFormat="1" ht="30" customHeight="1">
      <c r="A17" s="126"/>
      <c r="B17" s="115" t="s">
        <v>18</v>
      </c>
      <c r="C17" s="116"/>
      <c r="D17" s="462">
        <v>70</v>
      </c>
      <c r="E17" s="462">
        <v>101</v>
      </c>
      <c r="F17" s="462">
        <v>77</v>
      </c>
      <c r="G17" s="462">
        <v>121</v>
      </c>
      <c r="H17" s="462">
        <v>286</v>
      </c>
      <c r="I17" s="462">
        <v>79</v>
      </c>
      <c r="J17" s="462">
        <v>135</v>
      </c>
      <c r="K17" s="462">
        <v>77</v>
      </c>
      <c r="L17" s="462">
        <v>69</v>
      </c>
      <c r="M17" s="462">
        <v>132</v>
      </c>
      <c r="N17" s="462">
        <v>90</v>
      </c>
      <c r="O17" s="462">
        <v>64</v>
      </c>
      <c r="P17" s="462">
        <f t="shared" si="0"/>
        <v>1301</v>
      </c>
      <c r="Q17" s="35" t="str">
        <f>IF(P17='（3）ア_国籍別外国人宿泊客延べ数'!AB18,"OK","NG")</f>
        <v>OK</v>
      </c>
      <c r="R17" s="39"/>
    </row>
    <row r="18" spans="1:18" s="5" customFormat="1" ht="30" customHeight="1">
      <c r="A18" s="126"/>
      <c r="B18" s="115" t="s">
        <v>19</v>
      </c>
      <c r="C18" s="116"/>
      <c r="D18" s="462">
        <v>109</v>
      </c>
      <c r="E18" s="462">
        <v>155</v>
      </c>
      <c r="F18" s="462">
        <v>139</v>
      </c>
      <c r="G18" s="462">
        <v>207</v>
      </c>
      <c r="H18" s="462">
        <v>169</v>
      </c>
      <c r="I18" s="462">
        <v>161</v>
      </c>
      <c r="J18" s="462">
        <v>273</v>
      </c>
      <c r="K18" s="462">
        <v>199</v>
      </c>
      <c r="L18" s="462">
        <v>349</v>
      </c>
      <c r="M18" s="462">
        <v>205</v>
      </c>
      <c r="N18" s="462">
        <v>261</v>
      </c>
      <c r="O18" s="462">
        <v>126</v>
      </c>
      <c r="P18" s="462">
        <f t="shared" si="0"/>
        <v>2353</v>
      </c>
      <c r="Q18" s="35" t="str">
        <f>IF(P18='（3）ア_国籍別外国人宿泊客延べ数'!AB19,"OK","NG")</f>
        <v>OK</v>
      </c>
      <c r="R18" s="260"/>
    </row>
    <row r="19" spans="1:18" s="5" customFormat="1" ht="30" customHeight="1">
      <c r="A19" s="126"/>
      <c r="B19" s="115" t="s">
        <v>20</v>
      </c>
      <c r="C19" s="116"/>
      <c r="D19" s="462">
        <v>68</v>
      </c>
      <c r="E19" s="462">
        <v>40</v>
      </c>
      <c r="F19" s="462">
        <v>124</v>
      </c>
      <c r="G19" s="462">
        <v>238</v>
      </c>
      <c r="H19" s="462">
        <v>205</v>
      </c>
      <c r="I19" s="462">
        <v>84</v>
      </c>
      <c r="J19" s="462">
        <v>74</v>
      </c>
      <c r="K19" s="462">
        <v>129</v>
      </c>
      <c r="L19" s="462">
        <v>105</v>
      </c>
      <c r="M19" s="462">
        <v>251</v>
      </c>
      <c r="N19" s="462">
        <v>306</v>
      </c>
      <c r="O19" s="462">
        <v>81</v>
      </c>
      <c r="P19" s="462">
        <f t="shared" si="0"/>
        <v>1705</v>
      </c>
      <c r="Q19" s="35" t="str">
        <f>IF(P19='（3）ア_国籍別外国人宿泊客延べ数'!AB20,"OK","NG")</f>
        <v>OK</v>
      </c>
      <c r="R19" s="260"/>
    </row>
    <row r="20" spans="1:18" s="5" customFormat="1" ht="30" customHeight="1">
      <c r="A20" s="126"/>
      <c r="B20" s="115" t="s">
        <v>21</v>
      </c>
      <c r="C20" s="116"/>
      <c r="D20" s="462">
        <v>0</v>
      </c>
      <c r="E20" s="462">
        <v>0</v>
      </c>
      <c r="F20" s="462">
        <v>0</v>
      </c>
      <c r="G20" s="462">
        <v>0</v>
      </c>
      <c r="H20" s="462">
        <v>0</v>
      </c>
      <c r="I20" s="462">
        <v>0</v>
      </c>
      <c r="J20" s="462">
        <v>0</v>
      </c>
      <c r="K20" s="462">
        <v>0</v>
      </c>
      <c r="L20" s="462">
        <v>0</v>
      </c>
      <c r="M20" s="462">
        <v>0</v>
      </c>
      <c r="N20" s="462">
        <v>0</v>
      </c>
      <c r="O20" s="462">
        <v>0</v>
      </c>
      <c r="P20" s="462">
        <f t="shared" si="0"/>
        <v>0</v>
      </c>
      <c r="Q20" s="35" t="str">
        <f>IF(P20='（3）ア_国籍別外国人宿泊客延べ数'!AB21,"OK","NG")</f>
        <v>OK</v>
      </c>
      <c r="R20" s="260"/>
    </row>
    <row r="21" spans="1:18" s="5" customFormat="1" ht="30" customHeight="1">
      <c r="A21" s="126"/>
      <c r="B21" s="115" t="s">
        <v>22</v>
      </c>
      <c r="C21" s="116"/>
      <c r="D21" s="462">
        <v>5</v>
      </c>
      <c r="E21" s="462">
        <v>10</v>
      </c>
      <c r="F21" s="462">
        <v>13</v>
      </c>
      <c r="G21" s="462">
        <v>73</v>
      </c>
      <c r="H21" s="462">
        <v>42</v>
      </c>
      <c r="I21" s="462">
        <v>35</v>
      </c>
      <c r="J21" s="462">
        <v>29</v>
      </c>
      <c r="K21" s="462">
        <v>94</v>
      </c>
      <c r="L21" s="462">
        <v>70</v>
      </c>
      <c r="M21" s="462">
        <v>176</v>
      </c>
      <c r="N21" s="462">
        <v>43</v>
      </c>
      <c r="O21" s="462">
        <v>15</v>
      </c>
      <c r="P21" s="462">
        <f t="shared" si="0"/>
        <v>605</v>
      </c>
      <c r="Q21" s="35" t="str">
        <f>IF(P21='（3）ア_国籍別外国人宿泊客延べ数'!AB22,"OK","NG")</f>
        <v>OK</v>
      </c>
      <c r="R21" s="260"/>
    </row>
    <row r="22" spans="1:18" s="5" customFormat="1" ht="30" customHeight="1">
      <c r="A22" s="126"/>
      <c r="B22" s="115" t="s">
        <v>23</v>
      </c>
      <c r="C22" s="116"/>
      <c r="D22" s="462">
        <v>2</v>
      </c>
      <c r="E22" s="462">
        <v>0</v>
      </c>
      <c r="F22" s="462">
        <v>7</v>
      </c>
      <c r="G22" s="462">
        <v>24</v>
      </c>
      <c r="H22" s="462">
        <v>20</v>
      </c>
      <c r="I22" s="462">
        <v>22</v>
      </c>
      <c r="J22" s="462">
        <v>15</v>
      </c>
      <c r="K22" s="462">
        <v>30</v>
      </c>
      <c r="L22" s="462">
        <v>31</v>
      </c>
      <c r="M22" s="462">
        <v>26</v>
      </c>
      <c r="N22" s="462">
        <v>38</v>
      </c>
      <c r="O22" s="462">
        <v>0</v>
      </c>
      <c r="P22" s="462">
        <f t="shared" si="0"/>
        <v>215</v>
      </c>
      <c r="Q22" s="35" t="str">
        <f>IF(P22='（3）ア_国籍別外国人宿泊客延べ数'!AB23,"OK","NG")</f>
        <v>OK</v>
      </c>
      <c r="R22" s="260"/>
    </row>
    <row r="23" spans="1:18" s="5" customFormat="1" ht="30" customHeight="1">
      <c r="A23" s="126"/>
      <c r="B23" s="115" t="s">
        <v>24</v>
      </c>
      <c r="C23" s="116"/>
      <c r="D23" s="462">
        <v>0</v>
      </c>
      <c r="E23" s="462">
        <v>0</v>
      </c>
      <c r="F23" s="462">
        <v>0</v>
      </c>
      <c r="G23" s="462">
        <v>2</v>
      </c>
      <c r="H23" s="462">
        <v>26</v>
      </c>
      <c r="I23" s="462">
        <v>0</v>
      </c>
      <c r="J23" s="462">
        <v>7</v>
      </c>
      <c r="K23" s="462">
        <v>0</v>
      </c>
      <c r="L23" s="462">
        <v>0</v>
      </c>
      <c r="M23" s="462">
        <v>33</v>
      </c>
      <c r="N23" s="462">
        <v>0</v>
      </c>
      <c r="O23" s="462">
        <v>0</v>
      </c>
      <c r="P23" s="462">
        <f>SUM(D23:O23)</f>
        <v>68</v>
      </c>
      <c r="Q23" s="35" t="str">
        <f>IF(P23='（3）ア_国籍別外国人宿泊客延べ数'!AB24,"OK","NG")</f>
        <v>OK</v>
      </c>
      <c r="R23" s="39"/>
    </row>
    <row r="24" spans="1:18" s="5" customFormat="1" ht="30" customHeight="1" thickBot="1">
      <c r="A24" s="214"/>
      <c r="B24" s="127" t="s">
        <v>25</v>
      </c>
      <c r="C24" s="206"/>
      <c r="D24" s="463">
        <v>0</v>
      </c>
      <c r="E24" s="463">
        <v>14</v>
      </c>
      <c r="F24" s="463">
        <v>21</v>
      </c>
      <c r="G24" s="463">
        <v>80</v>
      </c>
      <c r="H24" s="463">
        <v>19</v>
      </c>
      <c r="I24" s="463">
        <v>30</v>
      </c>
      <c r="J24" s="463">
        <v>35</v>
      </c>
      <c r="K24" s="463">
        <v>24</v>
      </c>
      <c r="L24" s="463">
        <v>41</v>
      </c>
      <c r="M24" s="463">
        <v>109</v>
      </c>
      <c r="N24" s="463">
        <v>66</v>
      </c>
      <c r="O24" s="463">
        <v>10</v>
      </c>
      <c r="P24" s="463">
        <f t="shared" si="0"/>
        <v>449</v>
      </c>
      <c r="Q24" s="35" t="str">
        <f>IF(P24='（3）ア_国籍別外国人宿泊客延べ数'!AB25,"OK","NG")</f>
        <v>OK</v>
      </c>
      <c r="R24" s="260"/>
    </row>
    <row r="25" spans="1:18" s="5" customFormat="1" ht="30" customHeight="1" thickTop="1">
      <c r="A25" s="76"/>
      <c r="B25" s="77" t="s">
        <v>26</v>
      </c>
      <c r="C25" s="73"/>
      <c r="D25" s="464">
        <f>SUM(D6:D24)</f>
        <v>6507</v>
      </c>
      <c r="E25" s="464">
        <f t="shared" ref="E25:P25" si="1">SUM(E6:E24)</f>
        <v>5935</v>
      </c>
      <c r="F25" s="464">
        <f t="shared" si="1"/>
        <v>9445</v>
      </c>
      <c r="G25" s="464">
        <f t="shared" si="1"/>
        <v>10741</v>
      </c>
      <c r="H25" s="464">
        <f t="shared" si="1"/>
        <v>9731</v>
      </c>
      <c r="I25" s="464">
        <f t="shared" si="1"/>
        <v>7974</v>
      </c>
      <c r="J25" s="464">
        <f t="shared" si="1"/>
        <v>8897</v>
      </c>
      <c r="K25" s="464">
        <f t="shared" si="1"/>
        <v>8143</v>
      </c>
      <c r="L25" s="464">
        <f t="shared" si="1"/>
        <v>8302</v>
      </c>
      <c r="M25" s="464">
        <f t="shared" si="1"/>
        <v>14054</v>
      </c>
      <c r="N25" s="464">
        <f t="shared" si="1"/>
        <v>13106</v>
      </c>
      <c r="O25" s="464">
        <f t="shared" si="1"/>
        <v>10464</v>
      </c>
      <c r="P25" s="464">
        <f t="shared" si="1"/>
        <v>113299</v>
      </c>
      <c r="Q25" s="35" t="str">
        <f>IF(P25='（3）ア_国籍別外国人宿泊客延べ数'!AB26,"OK","NG")</f>
        <v>OK</v>
      </c>
      <c r="R25" s="260"/>
    </row>
    <row r="26" spans="1:18" s="5" customFormat="1" ht="30" customHeight="1">
      <c r="Q26" s="19"/>
      <c r="R26" s="260"/>
    </row>
    <row r="27" spans="1:18" s="5" customFormat="1" ht="30" customHeight="1">
      <c r="Q27" s="19"/>
      <c r="R27" s="260"/>
    </row>
  </sheetData>
  <mergeCells count="3">
    <mergeCell ref="B4:B5"/>
    <mergeCell ref="D4:O4"/>
    <mergeCell ref="P4:P5"/>
  </mergeCells>
  <phoneticPr fontId="2"/>
  <printOptions horizontalCentered="1"/>
  <pageMargins left="0.47244094488188981" right="0.47244094488188981" top="0.78740157480314965" bottom="0.78740157480314965" header="0.31496062992125984" footer="0.39370078740157483"/>
  <pageSetup paperSize="9" firstPageNumber="59" fitToWidth="0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(1)ア_市町村別</vt:lpstr>
      <vt:lpstr>(1)イ_月別</vt:lpstr>
      <vt:lpstr>（1）ウ_観光地点別</vt:lpstr>
      <vt:lpstr>（1）エ_月別観光地点別</vt:lpstr>
      <vt:lpstr>(1)オ_行動目的別</vt:lpstr>
      <vt:lpstr>（2）ア_市町村別宿泊客延べ数</vt:lpstr>
      <vt:lpstr>（2）イ_市町村別月別宿泊客延べ数</vt:lpstr>
      <vt:lpstr>（3）ア_国籍別外国人宿泊客延べ数</vt:lpstr>
      <vt:lpstr>（3）イ_月別外国人宿泊客延べ数</vt:lpstr>
      <vt:lpstr>（3）ウ_国籍別外国人宿泊客延べ数</vt:lpstr>
      <vt:lpstr>'(1)ア_市町村別'!Print_Area</vt:lpstr>
      <vt:lpstr>'(1)イ_月別'!Print_Area</vt:lpstr>
      <vt:lpstr>'（1）ウ_観光地点別'!Print_Area</vt:lpstr>
      <vt:lpstr>'（1）エ_月別観光地点別'!Print_Area</vt:lpstr>
      <vt:lpstr>'(1)オ_行動目的別'!Print_Area</vt:lpstr>
      <vt:lpstr>'（2）ア_市町村別宿泊客延べ数'!Print_Area</vt:lpstr>
      <vt:lpstr>'（2）イ_市町村別月別宿泊客延べ数'!Print_Area</vt:lpstr>
      <vt:lpstr>'（3）ア_国籍別外国人宿泊客延べ数'!Print_Area</vt:lpstr>
      <vt:lpstr>'（3）イ_月別外国人宿泊客延べ数'!Print_Area</vt:lpstr>
      <vt:lpstr>'（3）ウ_国籍別外国人宿泊客延べ数'!Print_Area</vt:lpstr>
      <vt:lpstr>'（1）ウ_観光地点別'!Print_Titles</vt:lpstr>
      <vt:lpstr>'（1）エ_月別観光地点別'!Print_Titles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コスモブレイン04</dc:creator>
  <cp:lastModifiedBy>コスモブレイン04</cp:lastModifiedBy>
  <cp:lastPrinted>2026-06-16T02:56:53Z</cp:lastPrinted>
  <dcterms:created xsi:type="dcterms:W3CDTF">2018-03-13T02:16:43Z</dcterms:created>
  <dcterms:modified xsi:type="dcterms:W3CDTF">2026-06-18T02:50:43Z</dcterms:modified>
</cp:coreProperties>
</file>