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.ad.pref.shimane.jp\商工労働部\観光振興課\〇R6年度\10 観光企画係\03 観光動態調査\☆公表\01　確定値\★データ編【5月30日作成】\"/>
    </mc:Choice>
  </mc:AlternateContent>
  <bookViews>
    <workbookView xWindow="-120" yWindow="-120" windowWidth="29040" windowHeight="15720" activeTab="2"/>
  </bookViews>
  <sheets>
    <sheet name="(1)ア_市町村別" sheetId="1" r:id="rId1"/>
    <sheet name="(1)イ_月別" sheetId="2" r:id="rId2"/>
    <sheet name="（1）ウ_観光地点別" sheetId="3" r:id="rId3"/>
    <sheet name="（1）エ_月別観光地点別" sheetId="4" r:id="rId4"/>
    <sheet name="(1)オ_行動目的別" sheetId="5" r:id="rId5"/>
    <sheet name="（2）ア_市町村別宿泊客延べ数" sheetId="6" r:id="rId6"/>
    <sheet name="（2）イ_市町村別月別宿泊客延べ数" sheetId="7" r:id="rId7"/>
    <sheet name="（3）ア_国籍別外国人宿泊客延べ数" sheetId="8" r:id="rId8"/>
    <sheet name="（3）イ_月別外国人宿泊客延べ数" sheetId="9" r:id="rId9"/>
    <sheet name="（3）ウ_国籍別外国人宿泊客延べ数" sheetId="10" r:id="rId10"/>
  </sheets>
  <definedNames>
    <definedName name="_xlnm._FilterDatabase" localSheetId="2" hidden="1">'（1）ウ_観光地点別'!$A$5:$S$445</definedName>
    <definedName name="_xlnm._FilterDatabase" localSheetId="3" hidden="1">'（1）エ_月別観光地点別'!$A$5:$X$445</definedName>
    <definedName name="_xlnm.Print_Area" localSheetId="0">'(1)ア_市町村別'!$A$1:$D$28</definedName>
    <definedName name="_xlnm.Print_Area" localSheetId="1">'(1)イ_月別'!$A$1:$P$26</definedName>
    <definedName name="_xlnm.Print_Area" localSheetId="2">'（1）ウ_観光地点別'!$A$1:$J$445</definedName>
    <definedName name="_xlnm.Print_Area" localSheetId="3">'（1）エ_月別観光地点別'!$A$1:$T$445</definedName>
    <definedName name="_xlnm.Print_Area" localSheetId="4">'(1)オ_行動目的別'!$A$1:$I$53</definedName>
    <definedName name="_xlnm.Print_Area" localSheetId="5">'（2）ア_市町村別宿泊客延べ数'!$A$1:$D$25</definedName>
    <definedName name="_xlnm.Print_Area" localSheetId="6">'（2）イ_市町村別月別宿泊客延べ数'!$A$1:$P$26</definedName>
    <definedName name="_xlnm.Print_Area" localSheetId="7">'（3）ア_国籍別外国人宿泊客延べ数'!$A$1:$AB$26</definedName>
    <definedName name="_xlnm.Print_Area" localSheetId="8">'（3）イ_月別外国人宿泊客延べ数'!$A$1:$P$26</definedName>
    <definedName name="_xlnm.Print_Area" localSheetId="9">'（3）ウ_国籍別外国人宿泊客延べ数'!$A$1:$P$30</definedName>
    <definedName name="_xlnm.Print_Titles" localSheetId="2">'（1）ウ_観光地点別'!$1:$5</definedName>
    <definedName name="_xlnm.Print_Titles" localSheetId="3">'（1）エ_月別観光地点別'!$1:$5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4" l="1"/>
  <c r="I54" i="4"/>
  <c r="J54" i="4"/>
  <c r="K54" i="4"/>
  <c r="L54" i="4"/>
  <c r="M54" i="4"/>
  <c r="N54" i="4"/>
  <c r="O54" i="4"/>
  <c r="P54" i="4"/>
  <c r="Q54" i="4"/>
  <c r="R54" i="4"/>
  <c r="G54" i="4"/>
  <c r="H75" i="4"/>
  <c r="I75" i="4"/>
  <c r="J75" i="4"/>
  <c r="K75" i="4"/>
  <c r="L75" i="4"/>
  <c r="M75" i="4"/>
  <c r="N75" i="4"/>
  <c r="O75" i="4"/>
  <c r="P75" i="4"/>
  <c r="Q75" i="4"/>
  <c r="R75" i="4"/>
  <c r="G75" i="4"/>
  <c r="G75" i="3"/>
  <c r="G54" i="3"/>
  <c r="H152" i="3"/>
  <c r="R444" i="4"/>
  <c r="Q444" i="4"/>
  <c r="P444" i="4"/>
  <c r="O444" i="4"/>
  <c r="N444" i="4"/>
  <c r="M444" i="4"/>
  <c r="L444" i="4"/>
  <c r="K444" i="4"/>
  <c r="J444" i="4"/>
  <c r="I444" i="4"/>
  <c r="H444" i="4"/>
  <c r="G444" i="4"/>
  <c r="S443" i="4"/>
  <c r="L443" i="3"/>
  <c r="S442" i="4"/>
  <c r="L442" i="3"/>
  <c r="S441" i="4"/>
  <c r="L441" i="3"/>
  <c r="S440" i="4"/>
  <c r="L440" i="3"/>
  <c r="S439" i="4"/>
  <c r="L439" i="3"/>
  <c r="S438" i="4"/>
  <c r="L438" i="3"/>
  <c r="S437" i="4"/>
  <c r="L437" i="3"/>
  <c r="S436" i="4"/>
  <c r="L436" i="3"/>
  <c r="S435" i="4"/>
  <c r="L435" i="3"/>
  <c r="S434" i="4"/>
  <c r="L434" i="3"/>
  <c r="S433" i="4"/>
  <c r="L433" i="3"/>
  <c r="S432" i="4"/>
  <c r="L432" i="3"/>
  <c r="S431" i="4"/>
  <c r="L431" i="3"/>
  <c r="R430" i="4"/>
  <c r="Q430" i="4"/>
  <c r="P430" i="4"/>
  <c r="O430" i="4"/>
  <c r="N430" i="4"/>
  <c r="M430" i="4"/>
  <c r="L430" i="4"/>
  <c r="K430" i="4"/>
  <c r="J430" i="4"/>
  <c r="I430" i="4"/>
  <c r="H430" i="4"/>
  <c r="G430" i="4"/>
  <c r="S429" i="4"/>
  <c r="L429" i="3"/>
  <c r="R428" i="4"/>
  <c r="Q428" i="4"/>
  <c r="P428" i="4"/>
  <c r="O428" i="4"/>
  <c r="N428" i="4"/>
  <c r="M428" i="4"/>
  <c r="L428" i="4"/>
  <c r="K428" i="4"/>
  <c r="J428" i="4"/>
  <c r="I428" i="4"/>
  <c r="H428" i="4"/>
  <c r="G428" i="4"/>
  <c r="S427" i="4"/>
  <c r="L427" i="3"/>
  <c r="S426" i="4"/>
  <c r="L426" i="3"/>
  <c r="S425" i="4"/>
  <c r="L425" i="3"/>
  <c r="S424" i="4"/>
  <c r="L424" i="3"/>
  <c r="S423" i="4"/>
  <c r="L423" i="3"/>
  <c r="S422" i="4"/>
  <c r="L422" i="3"/>
  <c r="S421" i="4"/>
  <c r="L421" i="3"/>
  <c r="R420" i="4"/>
  <c r="Q420" i="4"/>
  <c r="P420" i="4"/>
  <c r="O420" i="4"/>
  <c r="N420" i="4"/>
  <c r="M420" i="4"/>
  <c r="L420" i="4"/>
  <c r="K420" i="4"/>
  <c r="J420" i="4"/>
  <c r="I420" i="4"/>
  <c r="H420" i="4"/>
  <c r="G420" i="4"/>
  <c r="S419" i="4"/>
  <c r="L419" i="3"/>
  <c r="S418" i="4"/>
  <c r="L418" i="3"/>
  <c r="S417" i="4"/>
  <c r="L417" i="3"/>
  <c r="S416" i="4"/>
  <c r="L416" i="3"/>
  <c r="S415" i="4"/>
  <c r="L415" i="3"/>
  <c r="R414" i="4"/>
  <c r="Q414" i="4"/>
  <c r="P414" i="4"/>
  <c r="O414" i="4"/>
  <c r="N414" i="4"/>
  <c r="M414" i="4"/>
  <c r="L414" i="4"/>
  <c r="K414" i="4"/>
  <c r="J414" i="4"/>
  <c r="I414" i="4"/>
  <c r="H414" i="4"/>
  <c r="G414" i="4"/>
  <c r="S413" i="4"/>
  <c r="L413" i="3"/>
  <c r="S412" i="4"/>
  <c r="L412" i="3"/>
  <c r="S411" i="4"/>
  <c r="L411" i="3"/>
  <c r="S410" i="4"/>
  <c r="L410" i="3"/>
  <c r="S409" i="4"/>
  <c r="L409" i="3"/>
  <c r="S408" i="4"/>
  <c r="L408" i="3"/>
  <c r="S407" i="4"/>
  <c r="L407" i="3"/>
  <c r="R406" i="4"/>
  <c r="Q406" i="4"/>
  <c r="P406" i="4"/>
  <c r="O406" i="4"/>
  <c r="N406" i="4"/>
  <c r="M406" i="4"/>
  <c r="L406" i="4"/>
  <c r="K406" i="4"/>
  <c r="J406" i="4"/>
  <c r="I406" i="4"/>
  <c r="H406" i="4"/>
  <c r="G406" i="4"/>
  <c r="S405" i="4"/>
  <c r="L405" i="3"/>
  <c r="S404" i="4"/>
  <c r="L404" i="3"/>
  <c r="S403" i="4"/>
  <c r="L403" i="3"/>
  <c r="S402" i="4"/>
  <c r="L402" i="3"/>
  <c r="S401" i="4"/>
  <c r="L401" i="3"/>
  <c r="S400" i="4"/>
  <c r="L400" i="3"/>
  <c r="S399" i="4"/>
  <c r="L399" i="3"/>
  <c r="S398" i="4"/>
  <c r="L398" i="3"/>
  <c r="S397" i="4"/>
  <c r="L397" i="3"/>
  <c r="S396" i="4"/>
  <c r="L396" i="3"/>
  <c r="S395" i="4"/>
  <c r="L395" i="3"/>
  <c r="S394" i="4"/>
  <c r="L394" i="3"/>
  <c r="S393" i="4"/>
  <c r="L393" i="3"/>
  <c r="S392" i="4"/>
  <c r="L392" i="3"/>
  <c r="S391" i="4"/>
  <c r="L391" i="3"/>
  <c r="S390" i="4"/>
  <c r="L390" i="3"/>
  <c r="S389" i="4"/>
  <c r="L389" i="3"/>
  <c r="S388" i="4"/>
  <c r="L388" i="3"/>
  <c r="S387" i="4"/>
  <c r="L387" i="3"/>
  <c r="R386" i="4"/>
  <c r="Q386" i="4"/>
  <c r="P386" i="4"/>
  <c r="O386" i="4"/>
  <c r="N386" i="4"/>
  <c r="M386" i="4"/>
  <c r="L386" i="4"/>
  <c r="K386" i="4"/>
  <c r="J386" i="4"/>
  <c r="I386" i="4"/>
  <c r="H386" i="4"/>
  <c r="G386" i="4"/>
  <c r="S385" i="4"/>
  <c r="L385" i="3"/>
  <c r="S384" i="4"/>
  <c r="L384" i="3"/>
  <c r="S383" i="4"/>
  <c r="L383" i="3"/>
  <c r="S382" i="4"/>
  <c r="L382" i="3"/>
  <c r="S381" i="4"/>
  <c r="L381" i="3"/>
  <c r="S380" i="4"/>
  <c r="L380" i="3"/>
  <c r="S379" i="4"/>
  <c r="L379" i="3"/>
  <c r="S378" i="4"/>
  <c r="L378" i="3"/>
  <c r="S377" i="4"/>
  <c r="L377" i="3"/>
  <c r="S376" i="4"/>
  <c r="L376" i="3"/>
  <c r="S375" i="4"/>
  <c r="L375" i="3"/>
  <c r="S374" i="4"/>
  <c r="L374" i="3"/>
  <c r="S373" i="4"/>
  <c r="L373" i="3"/>
  <c r="S372" i="4"/>
  <c r="L372" i="3"/>
  <c r="S371" i="4"/>
  <c r="L371" i="3"/>
  <c r="S370" i="4"/>
  <c r="L370" i="3"/>
  <c r="S369" i="4"/>
  <c r="L369" i="3"/>
  <c r="S368" i="4"/>
  <c r="L368" i="3"/>
  <c r="S367" i="4"/>
  <c r="L367" i="3"/>
  <c r="S366" i="4"/>
  <c r="L366" i="3"/>
  <c r="S365" i="4"/>
  <c r="L365" i="3"/>
  <c r="S364" i="4"/>
  <c r="L364" i="3"/>
  <c r="S363" i="4"/>
  <c r="L363" i="3"/>
  <c r="S362" i="4"/>
  <c r="L362" i="3"/>
  <c r="S361" i="4"/>
  <c r="L361" i="3"/>
  <c r="S360" i="4"/>
  <c r="L360" i="3"/>
  <c r="R359" i="4"/>
  <c r="Q359" i="4"/>
  <c r="P359" i="4"/>
  <c r="O359" i="4"/>
  <c r="N359" i="4"/>
  <c r="M359" i="4"/>
  <c r="L359" i="4"/>
  <c r="K359" i="4"/>
  <c r="J359" i="4"/>
  <c r="I359" i="4"/>
  <c r="H359" i="4"/>
  <c r="G359" i="4"/>
  <c r="S358" i="4"/>
  <c r="L358" i="3"/>
  <c r="S357" i="4"/>
  <c r="L357" i="3"/>
  <c r="S356" i="4"/>
  <c r="L356" i="3"/>
  <c r="S355" i="4"/>
  <c r="L355" i="3"/>
  <c r="S354" i="4"/>
  <c r="L354" i="3"/>
  <c r="S353" i="4"/>
  <c r="L353" i="3"/>
  <c r="S352" i="4"/>
  <c r="L352" i="3"/>
  <c r="S351" i="4"/>
  <c r="L351" i="3"/>
  <c r="S350" i="4"/>
  <c r="L350" i="3"/>
  <c r="S349" i="4"/>
  <c r="L349" i="3"/>
  <c r="S348" i="4"/>
  <c r="L348" i="3"/>
  <c r="S347" i="4"/>
  <c r="L347" i="3"/>
  <c r="S346" i="4"/>
  <c r="L346" i="3"/>
  <c r="S345" i="4"/>
  <c r="L345" i="3"/>
  <c r="S344" i="4"/>
  <c r="L344" i="3"/>
  <c r="R343" i="4"/>
  <c r="Q343" i="4"/>
  <c r="P343" i="4"/>
  <c r="O343" i="4"/>
  <c r="N343" i="4"/>
  <c r="M343" i="4"/>
  <c r="L343" i="4"/>
  <c r="K343" i="4"/>
  <c r="J343" i="4"/>
  <c r="I343" i="4"/>
  <c r="H343" i="4"/>
  <c r="G343" i="4"/>
  <c r="S342" i="4"/>
  <c r="L342" i="3"/>
  <c r="S341" i="4"/>
  <c r="L341" i="3"/>
  <c r="S340" i="4"/>
  <c r="L340" i="3"/>
  <c r="S339" i="4"/>
  <c r="L339" i="3"/>
  <c r="S338" i="4"/>
  <c r="L338" i="3"/>
  <c r="S337" i="4"/>
  <c r="L337" i="3"/>
  <c r="S336" i="4"/>
  <c r="L336" i="3"/>
  <c r="S335" i="4"/>
  <c r="L335" i="3"/>
  <c r="S334" i="4"/>
  <c r="L334" i="3"/>
  <c r="S333" i="4"/>
  <c r="L333" i="3"/>
  <c r="S332" i="4"/>
  <c r="L332" i="3"/>
  <c r="S331" i="4"/>
  <c r="L331" i="3"/>
  <c r="S330" i="4"/>
  <c r="L330" i="3"/>
  <c r="S329" i="4"/>
  <c r="L329" i="3"/>
  <c r="S328" i="4"/>
  <c r="L328" i="3"/>
  <c r="S327" i="4"/>
  <c r="L327" i="3"/>
  <c r="S326" i="4"/>
  <c r="L326" i="3"/>
  <c r="S325" i="4"/>
  <c r="L325" i="3"/>
  <c r="S324" i="4"/>
  <c r="L324" i="3"/>
  <c r="S323" i="4"/>
  <c r="L323" i="3"/>
  <c r="S322" i="4"/>
  <c r="L322" i="3"/>
  <c r="S321" i="4"/>
  <c r="L321" i="3"/>
  <c r="S320" i="4"/>
  <c r="L320" i="3"/>
  <c r="S319" i="4"/>
  <c r="L319" i="3"/>
  <c r="S318" i="4"/>
  <c r="L318" i="3"/>
  <c r="S317" i="4"/>
  <c r="L317" i="3"/>
  <c r="S316" i="4"/>
  <c r="L316" i="3"/>
  <c r="S315" i="4"/>
  <c r="L315" i="3"/>
  <c r="S314" i="4"/>
  <c r="L314" i="3"/>
  <c r="S313" i="4"/>
  <c r="L313" i="3"/>
  <c r="S312" i="4"/>
  <c r="L312" i="3"/>
  <c r="S311" i="4"/>
  <c r="L311" i="3"/>
  <c r="S310" i="4"/>
  <c r="L310" i="3"/>
  <c r="S309" i="4"/>
  <c r="L309" i="3"/>
  <c r="S308" i="4"/>
  <c r="L308" i="3"/>
  <c r="S307" i="4"/>
  <c r="L307" i="3"/>
  <c r="S306" i="4"/>
  <c r="L306" i="3"/>
  <c r="R305" i="4"/>
  <c r="Q305" i="4"/>
  <c r="P305" i="4"/>
  <c r="O305" i="4"/>
  <c r="N305" i="4"/>
  <c r="M305" i="4"/>
  <c r="L305" i="4"/>
  <c r="K305" i="4"/>
  <c r="J305" i="4"/>
  <c r="I305" i="4"/>
  <c r="H305" i="4"/>
  <c r="G305" i="4"/>
  <c r="S304" i="4"/>
  <c r="L304" i="3"/>
  <c r="S303" i="4"/>
  <c r="L303" i="3"/>
  <c r="S302" i="4"/>
  <c r="L302" i="3"/>
  <c r="S301" i="4"/>
  <c r="L301" i="3"/>
  <c r="S300" i="4"/>
  <c r="L300" i="3"/>
  <c r="S299" i="4"/>
  <c r="L299" i="3"/>
  <c r="S298" i="4"/>
  <c r="L298" i="3"/>
  <c r="S297" i="4"/>
  <c r="L297" i="3"/>
  <c r="S296" i="4"/>
  <c r="L296" i="3"/>
  <c r="S295" i="4"/>
  <c r="L295" i="3"/>
  <c r="S294" i="4"/>
  <c r="L294" i="3"/>
  <c r="S293" i="4"/>
  <c r="L293" i="3"/>
  <c r="R292" i="4"/>
  <c r="Q292" i="4"/>
  <c r="P292" i="4"/>
  <c r="O292" i="4"/>
  <c r="N292" i="4"/>
  <c r="M292" i="4"/>
  <c r="L292" i="4"/>
  <c r="K292" i="4"/>
  <c r="J292" i="4"/>
  <c r="I292" i="4"/>
  <c r="H292" i="4"/>
  <c r="G292" i="4"/>
  <c r="S291" i="4"/>
  <c r="L291" i="3"/>
  <c r="S290" i="4"/>
  <c r="L290" i="3"/>
  <c r="S289" i="4"/>
  <c r="L289" i="3"/>
  <c r="S288" i="4"/>
  <c r="L288" i="3"/>
  <c r="S287" i="4"/>
  <c r="L287" i="3"/>
  <c r="S286" i="4"/>
  <c r="L286" i="3"/>
  <c r="S285" i="4"/>
  <c r="L285" i="3"/>
  <c r="R284" i="4"/>
  <c r="Q284" i="4"/>
  <c r="P284" i="4"/>
  <c r="O284" i="4"/>
  <c r="N284" i="4"/>
  <c r="M284" i="4"/>
  <c r="L284" i="4"/>
  <c r="K284" i="4"/>
  <c r="J284" i="4"/>
  <c r="I284" i="4"/>
  <c r="H284" i="4"/>
  <c r="G284" i="4"/>
  <c r="S283" i="4"/>
  <c r="L283" i="3"/>
  <c r="S282" i="4"/>
  <c r="L282" i="3"/>
  <c r="S281" i="4"/>
  <c r="L281" i="3"/>
  <c r="S280" i="4"/>
  <c r="L280" i="3"/>
  <c r="R279" i="4"/>
  <c r="Q279" i="4"/>
  <c r="P279" i="4"/>
  <c r="O279" i="4"/>
  <c r="N279" i="4"/>
  <c r="M279" i="4"/>
  <c r="L279" i="4"/>
  <c r="K279" i="4"/>
  <c r="J279" i="4"/>
  <c r="I279" i="4"/>
  <c r="H279" i="4"/>
  <c r="G279" i="4"/>
  <c r="S278" i="4"/>
  <c r="L278" i="3"/>
  <c r="S277" i="4"/>
  <c r="L277" i="3"/>
  <c r="S276" i="4"/>
  <c r="L276" i="3"/>
  <c r="S275" i="4"/>
  <c r="L275" i="3"/>
  <c r="S274" i="4"/>
  <c r="L274" i="3"/>
  <c r="S273" i="4"/>
  <c r="L273" i="3"/>
  <c r="S272" i="4"/>
  <c r="L272" i="3"/>
  <c r="S271" i="4"/>
  <c r="L271" i="3"/>
  <c r="S270" i="4"/>
  <c r="L270" i="3"/>
  <c r="S269" i="4"/>
  <c r="L269" i="3"/>
  <c r="S268" i="4"/>
  <c r="L268" i="3"/>
  <c r="S267" i="4"/>
  <c r="L267" i="3"/>
  <c r="S266" i="4"/>
  <c r="L266" i="3"/>
  <c r="S265" i="4"/>
  <c r="L265" i="3"/>
  <c r="S264" i="4"/>
  <c r="L264" i="3"/>
  <c r="S263" i="4"/>
  <c r="L263" i="3"/>
  <c r="S262" i="4"/>
  <c r="L262" i="3"/>
  <c r="S261" i="4"/>
  <c r="L261" i="3"/>
  <c r="S260" i="4"/>
  <c r="L260" i="3"/>
  <c r="S259" i="4"/>
  <c r="L259" i="3"/>
  <c r="S258" i="4"/>
  <c r="L258" i="3"/>
  <c r="S257" i="4"/>
  <c r="L257" i="3"/>
  <c r="S256" i="4"/>
  <c r="L256" i="3"/>
  <c r="S255" i="4"/>
  <c r="L255" i="3"/>
  <c r="S254" i="4"/>
  <c r="L254" i="3"/>
  <c r="S253" i="4"/>
  <c r="L253" i="3"/>
  <c r="S252" i="4"/>
  <c r="L252" i="3"/>
  <c r="S251" i="4"/>
  <c r="L251" i="3"/>
  <c r="S250" i="4"/>
  <c r="L250" i="3"/>
  <c r="S50" i="4"/>
  <c r="L50" i="3"/>
  <c r="S49" i="4"/>
  <c r="L49" i="3"/>
  <c r="S233" i="4"/>
  <c r="L233" i="3"/>
  <c r="S232" i="4"/>
  <c r="L232" i="3"/>
  <c r="R249" i="4"/>
  <c r="Q249" i="4"/>
  <c r="P249" i="4"/>
  <c r="O249" i="4"/>
  <c r="N249" i="4"/>
  <c r="M249" i="4"/>
  <c r="L249" i="4"/>
  <c r="K249" i="4"/>
  <c r="J249" i="4"/>
  <c r="I249" i="4"/>
  <c r="H249" i="4"/>
  <c r="G249" i="4"/>
  <c r="S248" i="4"/>
  <c r="L248" i="3"/>
  <c r="S247" i="4"/>
  <c r="L247" i="3"/>
  <c r="S246" i="4"/>
  <c r="L246" i="3"/>
  <c r="S245" i="4"/>
  <c r="L245" i="3"/>
  <c r="S244" i="4"/>
  <c r="L244" i="3"/>
  <c r="S243" i="4"/>
  <c r="L243" i="3"/>
  <c r="S242" i="4"/>
  <c r="L242" i="3"/>
  <c r="S241" i="4"/>
  <c r="L241" i="3"/>
  <c r="S240" i="4"/>
  <c r="L240" i="3"/>
  <c r="S239" i="4"/>
  <c r="L239" i="3"/>
  <c r="S238" i="4"/>
  <c r="L238" i="3"/>
  <c r="S237" i="4"/>
  <c r="L237" i="3"/>
  <c r="S236" i="4"/>
  <c r="L236" i="3"/>
  <c r="S235" i="4"/>
  <c r="L235" i="3"/>
  <c r="S234" i="4"/>
  <c r="L234" i="3"/>
  <c r="S231" i="4"/>
  <c r="L231" i="3"/>
  <c r="S230" i="4"/>
  <c r="L230" i="3"/>
  <c r="S229" i="4"/>
  <c r="L229" i="3"/>
  <c r="S228" i="4"/>
  <c r="L228" i="3"/>
  <c r="S227" i="4"/>
  <c r="L227" i="3"/>
  <c r="S226" i="4"/>
  <c r="L226" i="3"/>
  <c r="S225" i="4"/>
  <c r="L225" i="3"/>
  <c r="S224" i="4"/>
  <c r="L224" i="3"/>
  <c r="S223" i="4"/>
  <c r="L223" i="3"/>
  <c r="S222" i="4"/>
  <c r="L222" i="3"/>
  <c r="S221" i="4"/>
  <c r="L221" i="3"/>
  <c r="S220" i="4"/>
  <c r="L220" i="3"/>
  <c r="S219" i="4"/>
  <c r="L219" i="3"/>
  <c r="S218" i="4"/>
  <c r="L218" i="3"/>
  <c r="S217" i="4"/>
  <c r="L217" i="3"/>
  <c r="S216" i="4"/>
  <c r="L216" i="3"/>
  <c r="S215" i="4"/>
  <c r="L215" i="3"/>
  <c r="S214" i="4"/>
  <c r="L214" i="3"/>
  <c r="S213" i="4"/>
  <c r="L213" i="3"/>
  <c r="S212" i="4"/>
  <c r="L212" i="3"/>
  <c r="S211" i="4"/>
  <c r="L211" i="3"/>
  <c r="S210" i="4"/>
  <c r="L210" i="3"/>
  <c r="S209" i="4"/>
  <c r="L209" i="3"/>
  <c r="S208" i="4"/>
  <c r="L208" i="3"/>
  <c r="S207" i="4"/>
  <c r="L207" i="3"/>
  <c r="S206" i="4"/>
  <c r="L206" i="3"/>
  <c r="S205" i="4"/>
  <c r="L205" i="3"/>
  <c r="S204" i="4"/>
  <c r="L204" i="3"/>
  <c r="S203" i="4"/>
  <c r="L203" i="3"/>
  <c r="S202" i="4"/>
  <c r="L202" i="3"/>
  <c r="S201" i="4"/>
  <c r="L201" i="3"/>
  <c r="S200" i="4"/>
  <c r="L200" i="3"/>
  <c r="S199" i="4"/>
  <c r="L199" i="3"/>
  <c r="S198" i="4"/>
  <c r="L198" i="3"/>
  <c r="S197" i="4"/>
  <c r="L197" i="3"/>
  <c r="S196" i="4"/>
  <c r="L196" i="3"/>
  <c r="S195" i="4"/>
  <c r="L195" i="3"/>
  <c r="S194" i="4"/>
  <c r="L194" i="3"/>
  <c r="S193" i="4"/>
  <c r="L193" i="3"/>
  <c r="S192" i="4"/>
  <c r="L192" i="3"/>
  <c r="S191" i="4"/>
  <c r="L191" i="3"/>
  <c r="S190" i="4"/>
  <c r="L190" i="3"/>
  <c r="S189" i="4"/>
  <c r="L189" i="3"/>
  <c r="R188" i="4"/>
  <c r="Q188" i="4"/>
  <c r="P188" i="4"/>
  <c r="O188" i="4"/>
  <c r="N188" i="4"/>
  <c r="M188" i="4"/>
  <c r="L188" i="4"/>
  <c r="K188" i="4"/>
  <c r="J188" i="4"/>
  <c r="I188" i="4"/>
  <c r="H188" i="4"/>
  <c r="G188" i="4"/>
  <c r="S187" i="4"/>
  <c r="L187" i="3"/>
  <c r="S186" i="4"/>
  <c r="L186" i="3"/>
  <c r="S185" i="4"/>
  <c r="L185" i="3"/>
  <c r="S184" i="4"/>
  <c r="L184" i="3"/>
  <c r="S183" i="4"/>
  <c r="L183" i="3"/>
  <c r="S182" i="4"/>
  <c r="L182" i="3"/>
  <c r="S181" i="4"/>
  <c r="L181" i="3"/>
  <c r="S180" i="4"/>
  <c r="L180" i="3"/>
  <c r="S179" i="4"/>
  <c r="L179" i="3"/>
  <c r="S178" i="4"/>
  <c r="L178" i="3"/>
  <c r="S177" i="4"/>
  <c r="L177" i="3"/>
  <c r="S176" i="4"/>
  <c r="L176" i="3"/>
  <c r="S175" i="4"/>
  <c r="L175" i="3"/>
  <c r="S174" i="4"/>
  <c r="L174" i="3"/>
  <c r="S173" i="4"/>
  <c r="L173" i="3"/>
  <c r="S172" i="4"/>
  <c r="L172" i="3"/>
  <c r="S171" i="4"/>
  <c r="L171" i="3"/>
  <c r="S170" i="4"/>
  <c r="L170" i="3"/>
  <c r="R169" i="4"/>
  <c r="Q169" i="4"/>
  <c r="P169" i="4"/>
  <c r="O169" i="4"/>
  <c r="N169" i="4"/>
  <c r="M169" i="4"/>
  <c r="L169" i="4"/>
  <c r="K169" i="4"/>
  <c r="J169" i="4"/>
  <c r="I169" i="4"/>
  <c r="H169" i="4"/>
  <c r="G169" i="4"/>
  <c r="S168" i="4"/>
  <c r="L168" i="3"/>
  <c r="S167" i="4"/>
  <c r="L167" i="3"/>
  <c r="S166" i="4"/>
  <c r="L166" i="3"/>
  <c r="S165" i="4"/>
  <c r="L165" i="3"/>
  <c r="S164" i="4"/>
  <c r="L164" i="3"/>
  <c r="S163" i="4"/>
  <c r="L163" i="3"/>
  <c r="S162" i="4"/>
  <c r="L162" i="3"/>
  <c r="S161" i="4"/>
  <c r="L161" i="3"/>
  <c r="S160" i="4"/>
  <c r="L160" i="3"/>
  <c r="S159" i="4"/>
  <c r="L159" i="3"/>
  <c r="S158" i="4"/>
  <c r="L158" i="3"/>
  <c r="S157" i="4"/>
  <c r="L157" i="3"/>
  <c r="S156" i="4"/>
  <c r="L156" i="3"/>
  <c r="S155" i="4"/>
  <c r="L155" i="3"/>
  <c r="S154" i="4"/>
  <c r="L154" i="3"/>
  <c r="S153" i="4"/>
  <c r="L153" i="3"/>
  <c r="R152" i="4"/>
  <c r="Q152" i="4"/>
  <c r="P152" i="4"/>
  <c r="O152" i="4"/>
  <c r="N152" i="4"/>
  <c r="M152" i="4"/>
  <c r="L152" i="4"/>
  <c r="K152" i="4"/>
  <c r="J152" i="4"/>
  <c r="I152" i="4"/>
  <c r="H152" i="4"/>
  <c r="G152" i="4"/>
  <c r="S151" i="4"/>
  <c r="L151" i="3"/>
  <c r="S150" i="4"/>
  <c r="L150" i="3"/>
  <c r="S149" i="4"/>
  <c r="L149" i="3"/>
  <c r="S148" i="4"/>
  <c r="L148" i="3"/>
  <c r="S147" i="4"/>
  <c r="L147" i="3"/>
  <c r="S146" i="4"/>
  <c r="L146" i="3"/>
  <c r="S145" i="4"/>
  <c r="L145" i="3"/>
  <c r="S144" i="4"/>
  <c r="L144" i="3"/>
  <c r="S143" i="4"/>
  <c r="L143" i="3"/>
  <c r="S142" i="4"/>
  <c r="L142" i="3"/>
  <c r="S141" i="4"/>
  <c r="L141" i="3"/>
  <c r="S140" i="4"/>
  <c r="L140" i="3"/>
  <c r="S139" i="4"/>
  <c r="L139" i="3"/>
  <c r="S138" i="4"/>
  <c r="L138" i="3"/>
  <c r="S137" i="4"/>
  <c r="L137" i="3"/>
  <c r="S136" i="4"/>
  <c r="L136" i="3"/>
  <c r="S135" i="4"/>
  <c r="L135" i="3"/>
  <c r="S134" i="4"/>
  <c r="L134" i="3"/>
  <c r="S133" i="4"/>
  <c r="L133" i="3"/>
  <c r="S132" i="4"/>
  <c r="L132" i="3"/>
  <c r="S131" i="4"/>
  <c r="L131" i="3"/>
  <c r="S130" i="4"/>
  <c r="L130" i="3"/>
  <c r="S129" i="4"/>
  <c r="L129" i="3"/>
  <c r="S128" i="4"/>
  <c r="L128" i="3"/>
  <c r="S127" i="4"/>
  <c r="L127" i="3"/>
  <c r="S126" i="4"/>
  <c r="L126" i="3"/>
  <c r="S125" i="4"/>
  <c r="L125" i="3"/>
  <c r="S124" i="4"/>
  <c r="L124" i="3"/>
  <c r="S123" i="4"/>
  <c r="L123" i="3"/>
  <c r="S122" i="4"/>
  <c r="L122" i="3"/>
  <c r="S121" i="4"/>
  <c r="L121" i="3"/>
  <c r="S120" i="4"/>
  <c r="L120" i="3"/>
  <c r="S119" i="4"/>
  <c r="L119" i="3"/>
  <c r="S118" i="4"/>
  <c r="L118" i="3"/>
  <c r="S117" i="4"/>
  <c r="L117" i="3"/>
  <c r="S116" i="4"/>
  <c r="L116" i="3"/>
  <c r="R115" i="4"/>
  <c r="Q115" i="4"/>
  <c r="P115" i="4"/>
  <c r="O115" i="4"/>
  <c r="N115" i="4"/>
  <c r="M115" i="4"/>
  <c r="L115" i="4"/>
  <c r="K115" i="4"/>
  <c r="J115" i="4"/>
  <c r="I115" i="4"/>
  <c r="H115" i="4"/>
  <c r="G115" i="4"/>
  <c r="S114" i="4"/>
  <c r="L114" i="3"/>
  <c r="S113" i="4"/>
  <c r="L113" i="3"/>
  <c r="S112" i="4"/>
  <c r="L112" i="3"/>
  <c r="S111" i="4"/>
  <c r="L111" i="3"/>
  <c r="S110" i="4"/>
  <c r="L110" i="3"/>
  <c r="S109" i="4"/>
  <c r="L109" i="3"/>
  <c r="S108" i="4"/>
  <c r="L108" i="3"/>
  <c r="S107" i="4"/>
  <c r="L107" i="3"/>
  <c r="S106" i="4"/>
  <c r="L106" i="3"/>
  <c r="S105" i="4"/>
  <c r="L105" i="3"/>
  <c r="S104" i="4"/>
  <c r="L104" i="3"/>
  <c r="S103" i="4"/>
  <c r="L103" i="3"/>
  <c r="S102" i="4"/>
  <c r="L102" i="3"/>
  <c r="S101" i="4"/>
  <c r="L101" i="3"/>
  <c r="S100" i="4"/>
  <c r="L100" i="3"/>
  <c r="S99" i="4"/>
  <c r="L99" i="3"/>
  <c r="S98" i="4"/>
  <c r="L98" i="3"/>
  <c r="S97" i="4"/>
  <c r="L97" i="3"/>
  <c r="S96" i="4"/>
  <c r="L96" i="3"/>
  <c r="S95" i="4"/>
  <c r="L95" i="3"/>
  <c r="S94" i="4"/>
  <c r="L94" i="3"/>
  <c r="S93" i="4"/>
  <c r="L93" i="3"/>
  <c r="S152" i="4"/>
  <c r="S292" i="4"/>
  <c r="S406" i="4"/>
  <c r="S279" i="4"/>
  <c r="S169" i="4"/>
  <c r="S359" i="4"/>
  <c r="S428" i="4"/>
  <c r="S305" i="4"/>
  <c r="S414" i="4"/>
  <c r="S284" i="4"/>
  <c r="S188" i="4"/>
  <c r="S386" i="4"/>
  <c r="S249" i="4"/>
  <c r="S430" i="4"/>
  <c r="S115" i="4"/>
  <c r="S343" i="4"/>
  <c r="S420" i="4"/>
  <c r="S444" i="4"/>
  <c r="S89" i="4"/>
  <c r="L89" i="3"/>
  <c r="S91" i="4"/>
  <c r="L91" i="3"/>
  <c r="S90" i="4"/>
  <c r="L90" i="3"/>
  <c r="H115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29" i="3"/>
  <c r="I427" i="3"/>
  <c r="I426" i="3"/>
  <c r="I425" i="3"/>
  <c r="I424" i="3"/>
  <c r="I423" i="3"/>
  <c r="I422" i="3"/>
  <c r="I421" i="3"/>
  <c r="I419" i="3"/>
  <c r="I418" i="3"/>
  <c r="I417" i="3"/>
  <c r="I416" i="3"/>
  <c r="I415" i="3"/>
  <c r="I413" i="3"/>
  <c r="I412" i="3"/>
  <c r="I411" i="3"/>
  <c r="I410" i="3"/>
  <c r="I409" i="3"/>
  <c r="I408" i="3"/>
  <c r="I407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1" i="3"/>
  <c r="I290" i="3"/>
  <c r="I289" i="3"/>
  <c r="I288" i="3"/>
  <c r="I287" i="3"/>
  <c r="I286" i="3"/>
  <c r="I285" i="3"/>
  <c r="I283" i="3"/>
  <c r="I282" i="3"/>
  <c r="I281" i="3"/>
  <c r="I280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H444" i="3"/>
  <c r="G444" i="3"/>
  <c r="L444" i="3"/>
  <c r="H430" i="3"/>
  <c r="G430" i="3"/>
  <c r="L430" i="3"/>
  <c r="H428" i="3"/>
  <c r="G428" i="3"/>
  <c r="L428" i="3"/>
  <c r="H420" i="3"/>
  <c r="G420" i="3"/>
  <c r="L420" i="3"/>
  <c r="H414" i="3"/>
  <c r="G414" i="3"/>
  <c r="L414" i="3"/>
  <c r="H406" i="3"/>
  <c r="G406" i="3"/>
  <c r="L406" i="3"/>
  <c r="H386" i="3"/>
  <c r="G386" i="3"/>
  <c r="L386" i="3"/>
  <c r="H359" i="3"/>
  <c r="G359" i="3"/>
  <c r="L359" i="3"/>
  <c r="H343" i="3"/>
  <c r="G343" i="3"/>
  <c r="L343" i="3"/>
  <c r="H305" i="3"/>
  <c r="G305" i="3"/>
  <c r="L305" i="3"/>
  <c r="H292" i="3"/>
  <c r="G292" i="3"/>
  <c r="L292" i="3"/>
  <c r="H284" i="3"/>
  <c r="G284" i="3"/>
  <c r="L284" i="3"/>
  <c r="I444" i="3"/>
  <c r="I430" i="3"/>
  <c r="I428" i="3"/>
  <c r="I420" i="3"/>
  <c r="I414" i="3"/>
  <c r="I406" i="3"/>
  <c r="I386" i="3"/>
  <c r="I359" i="3"/>
  <c r="I343" i="3"/>
  <c r="I305" i="3"/>
  <c r="I292" i="3"/>
  <c r="I284" i="3"/>
  <c r="G169" i="3"/>
  <c r="L169" i="3"/>
  <c r="H169" i="3"/>
  <c r="G188" i="3"/>
  <c r="L188" i="3"/>
  <c r="H188" i="3"/>
  <c r="I188" i="3"/>
  <c r="I169" i="3"/>
  <c r="I91" i="3"/>
  <c r="I90" i="3"/>
  <c r="I89" i="3"/>
  <c r="G92" i="3"/>
  <c r="H92" i="3"/>
  <c r="P54" i="3"/>
  <c r="Q54" i="3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3" i="5"/>
  <c r="G43" i="5"/>
  <c r="H41" i="5"/>
  <c r="G41" i="5"/>
  <c r="H40" i="5"/>
  <c r="G40" i="5"/>
  <c r="H39" i="5"/>
  <c r="G39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7" i="5"/>
  <c r="G27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J35" i="5"/>
  <c r="J36" i="5"/>
  <c r="J47" i="5"/>
  <c r="I35" i="5"/>
  <c r="I36" i="5"/>
  <c r="I47" i="5"/>
  <c r="D25" i="9"/>
  <c r="E25" i="9"/>
  <c r="F25" i="9"/>
  <c r="G25" i="9"/>
  <c r="H25" i="9"/>
  <c r="I25" i="9"/>
  <c r="J25" i="9"/>
  <c r="K25" i="9"/>
  <c r="L25" i="9"/>
  <c r="M25" i="9"/>
  <c r="N25" i="9"/>
  <c r="O25" i="9"/>
  <c r="G152" i="3"/>
  <c r="L152" i="3"/>
  <c r="P11" i="2"/>
  <c r="G92" i="4"/>
  <c r="H92" i="4"/>
  <c r="I92" i="4"/>
  <c r="J92" i="4"/>
  <c r="K92" i="4"/>
  <c r="L92" i="4"/>
  <c r="M92" i="4"/>
  <c r="N92" i="4"/>
  <c r="O92" i="4"/>
  <c r="P92" i="4"/>
  <c r="Q92" i="4"/>
  <c r="R92" i="4"/>
  <c r="I46" i="3"/>
  <c r="S78" i="4"/>
  <c r="L78" i="3"/>
  <c r="S46" i="4"/>
  <c r="L46" i="3"/>
  <c r="I78" i="3"/>
  <c r="G115" i="3"/>
  <c r="L115" i="3"/>
  <c r="H249" i="3"/>
  <c r="H279" i="3"/>
  <c r="H445" i="3"/>
  <c r="I47" i="3"/>
  <c r="I48" i="3"/>
  <c r="I79" i="3"/>
  <c r="I80" i="3"/>
  <c r="I81" i="3"/>
  <c r="I82" i="3"/>
  <c r="P23" i="7"/>
  <c r="P6" i="2"/>
  <c r="S82" i="4"/>
  <c r="L82" i="3"/>
  <c r="S47" i="4"/>
  <c r="L47" i="3"/>
  <c r="S48" i="4"/>
  <c r="L48" i="3"/>
  <c r="S79" i="4"/>
  <c r="L79" i="3"/>
  <c r="S80" i="4"/>
  <c r="L80" i="3"/>
  <c r="S81" i="4"/>
  <c r="L81" i="3"/>
  <c r="P9" i="7"/>
  <c r="Q9" i="7"/>
  <c r="P14" i="2"/>
  <c r="P13" i="2"/>
  <c r="G279" i="3"/>
  <c r="L279" i="3"/>
  <c r="P12" i="2"/>
  <c r="Q12" i="2"/>
  <c r="G249" i="3"/>
  <c r="L249" i="3"/>
  <c r="P10" i="2"/>
  <c r="P7" i="2"/>
  <c r="Q7" i="2"/>
  <c r="L25" i="2"/>
  <c r="K25" i="2"/>
  <c r="I68" i="3"/>
  <c r="I67" i="3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AB7" i="8"/>
  <c r="S68" i="4"/>
  <c r="L68" i="3"/>
  <c r="Q58" i="3"/>
  <c r="B24" i="6"/>
  <c r="D30" i="10"/>
  <c r="P29" i="10"/>
  <c r="P25" i="10"/>
  <c r="P26" i="10"/>
  <c r="P27" i="10"/>
  <c r="P28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P8" i="2"/>
  <c r="P50" i="3"/>
  <c r="Q50" i="3"/>
  <c r="S88" i="4"/>
  <c r="L88" i="3"/>
  <c r="P40" i="3"/>
  <c r="Q40" i="3"/>
  <c r="P41" i="3"/>
  <c r="Q41" i="3"/>
  <c r="P9" i="3"/>
  <c r="P7" i="3"/>
  <c r="Z26" i="8"/>
  <c r="Y26" i="8"/>
  <c r="T26" i="8"/>
  <c r="Q22" i="10"/>
  <c r="S26" i="8"/>
  <c r="Q21" i="10"/>
  <c r="N26" i="8"/>
  <c r="Q16" i="10"/>
  <c r="M26" i="8"/>
  <c r="Q15" i="10"/>
  <c r="H26" i="8"/>
  <c r="Q10" i="10"/>
  <c r="G26" i="8"/>
  <c r="Q9" i="10"/>
  <c r="D26" i="8"/>
  <c r="E26" i="8"/>
  <c r="Q7" i="10"/>
  <c r="F26" i="8"/>
  <c r="Q8" i="10"/>
  <c r="I26" i="8"/>
  <c r="Q11" i="10"/>
  <c r="J26" i="8"/>
  <c r="Q12" i="10"/>
  <c r="K26" i="8"/>
  <c r="Q13" i="10"/>
  <c r="L26" i="8"/>
  <c r="Q14" i="10"/>
  <c r="O26" i="8"/>
  <c r="Q17" i="10"/>
  <c r="P26" i="8"/>
  <c r="Q18" i="10"/>
  <c r="Q26" i="8"/>
  <c r="Q19" i="10"/>
  <c r="R26" i="8"/>
  <c r="Q20" i="10"/>
  <c r="U26" i="8"/>
  <c r="Q23" i="10"/>
  <c r="V26" i="8"/>
  <c r="Q24" i="10"/>
  <c r="W26" i="8"/>
  <c r="X26" i="8"/>
  <c r="AA26" i="8"/>
  <c r="P7" i="7"/>
  <c r="Q6" i="10"/>
  <c r="I6" i="3"/>
  <c r="P23" i="9"/>
  <c r="P19" i="2"/>
  <c r="P24" i="2"/>
  <c r="P23" i="2"/>
  <c r="P22" i="2"/>
  <c r="P21" i="2"/>
  <c r="P20" i="2"/>
  <c r="P18" i="2"/>
  <c r="P17" i="2"/>
  <c r="D11" i="1"/>
  <c r="D12" i="1"/>
  <c r="Q17" i="2"/>
  <c r="Q19" i="2"/>
  <c r="Q21" i="2"/>
  <c r="Q22" i="2"/>
  <c r="Q23" i="2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AB26" i="8"/>
  <c r="I88" i="3"/>
  <c r="I87" i="3"/>
  <c r="I86" i="3"/>
  <c r="I85" i="3"/>
  <c r="I84" i="3"/>
  <c r="I83" i="3"/>
  <c r="I77" i="3"/>
  <c r="I76" i="3"/>
  <c r="I75" i="3"/>
  <c r="I74" i="3"/>
  <c r="I73" i="3"/>
  <c r="I72" i="3"/>
  <c r="I71" i="3"/>
  <c r="I70" i="3"/>
  <c r="I69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Q25" i="10"/>
  <c r="Q26" i="10"/>
  <c r="Q29" i="10"/>
  <c r="Q28" i="10"/>
  <c r="Q27" i="10"/>
  <c r="P24" i="9"/>
  <c r="Q24" i="9"/>
  <c r="Q23" i="9"/>
  <c r="P22" i="9"/>
  <c r="Q22" i="9"/>
  <c r="P21" i="9"/>
  <c r="Q21" i="9"/>
  <c r="P20" i="9"/>
  <c r="Q20" i="9"/>
  <c r="P19" i="9"/>
  <c r="Q19" i="9"/>
  <c r="P18" i="9"/>
  <c r="Q18" i="9"/>
  <c r="P17" i="9"/>
  <c r="Q17" i="9"/>
  <c r="P16" i="9"/>
  <c r="Q16" i="9"/>
  <c r="P15" i="9"/>
  <c r="Q15" i="9"/>
  <c r="P14" i="9"/>
  <c r="Q14" i="9"/>
  <c r="P13" i="9"/>
  <c r="Q13" i="9"/>
  <c r="P12" i="9"/>
  <c r="Q12" i="9"/>
  <c r="P11" i="9"/>
  <c r="Q11" i="9"/>
  <c r="P10" i="9"/>
  <c r="Q10" i="9"/>
  <c r="P9" i="9"/>
  <c r="Q9" i="9"/>
  <c r="P8" i="9"/>
  <c r="Q8" i="9"/>
  <c r="P7" i="9"/>
  <c r="Q7" i="9"/>
  <c r="P6" i="9"/>
  <c r="Q6" i="9"/>
  <c r="Q30" i="10"/>
  <c r="P25" i="9"/>
  <c r="Q25" i="9"/>
  <c r="O25" i="7"/>
  <c r="N25" i="7"/>
  <c r="M25" i="7"/>
  <c r="L25" i="7"/>
  <c r="K25" i="7"/>
  <c r="J25" i="7"/>
  <c r="I25" i="7"/>
  <c r="H25" i="7"/>
  <c r="G25" i="7"/>
  <c r="F25" i="7"/>
  <c r="E25" i="7"/>
  <c r="D25" i="7"/>
  <c r="P24" i="7"/>
  <c r="Q24" i="7"/>
  <c r="Q23" i="7"/>
  <c r="P22" i="7"/>
  <c r="Q22" i="7"/>
  <c r="P21" i="7"/>
  <c r="Q21" i="7"/>
  <c r="P20" i="7"/>
  <c r="Q20" i="7"/>
  <c r="P19" i="7"/>
  <c r="Q19" i="7"/>
  <c r="P18" i="7"/>
  <c r="P17" i="7"/>
  <c r="Q17" i="7"/>
  <c r="P16" i="7"/>
  <c r="Q16" i="7"/>
  <c r="P15" i="7"/>
  <c r="Q15" i="7"/>
  <c r="P14" i="7"/>
  <c r="Q14" i="7"/>
  <c r="P13" i="7"/>
  <c r="Q13" i="7"/>
  <c r="P12" i="7"/>
  <c r="Q12" i="7"/>
  <c r="P11" i="7"/>
  <c r="Q11" i="7"/>
  <c r="P10" i="7"/>
  <c r="Q10" i="7"/>
  <c r="P8" i="7"/>
  <c r="Q8" i="7"/>
  <c r="Q7" i="7"/>
  <c r="P6" i="7"/>
  <c r="C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Q6" i="7"/>
  <c r="P25" i="7"/>
  <c r="Q25" i="7"/>
  <c r="Q18" i="7"/>
  <c r="D24" i="6"/>
  <c r="Q59" i="3"/>
  <c r="P59" i="3"/>
  <c r="P58" i="3"/>
  <c r="Q57" i="3"/>
  <c r="P57" i="3"/>
  <c r="Q56" i="3"/>
  <c r="P56" i="3"/>
  <c r="Q55" i="3"/>
  <c r="P55" i="3"/>
  <c r="Q53" i="3"/>
  <c r="P53" i="3"/>
  <c r="Q51" i="3"/>
  <c r="P51" i="3"/>
  <c r="Q47" i="3"/>
  <c r="P47" i="3"/>
  <c r="Q46" i="3"/>
  <c r="P46" i="3"/>
  <c r="Q45" i="3"/>
  <c r="P45" i="3"/>
  <c r="Q42" i="3"/>
  <c r="P42" i="3"/>
  <c r="Q39" i="3"/>
  <c r="P39" i="3"/>
  <c r="Q38" i="3"/>
  <c r="P38" i="3"/>
  <c r="Q37" i="3"/>
  <c r="P37" i="3"/>
  <c r="Q36" i="3"/>
  <c r="P36" i="3"/>
  <c r="Q35" i="3"/>
  <c r="P35" i="3"/>
  <c r="Q34" i="3"/>
  <c r="P34" i="3"/>
  <c r="Q31" i="3"/>
  <c r="P31" i="3"/>
  <c r="P32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Q16" i="3"/>
  <c r="P16" i="3"/>
  <c r="Q13" i="3"/>
  <c r="P13" i="3"/>
  <c r="Q12" i="3"/>
  <c r="P12" i="3"/>
  <c r="Q11" i="3"/>
  <c r="P11" i="3"/>
  <c r="Q10" i="3"/>
  <c r="P10" i="3"/>
  <c r="Q9" i="3"/>
  <c r="Q8" i="3"/>
  <c r="P8" i="3"/>
  <c r="Q7" i="3"/>
  <c r="J52" i="5"/>
  <c r="J51" i="5"/>
  <c r="J50" i="5"/>
  <c r="J49" i="5"/>
  <c r="J48" i="5"/>
  <c r="J46" i="5"/>
  <c r="J43" i="5"/>
  <c r="G44" i="5"/>
  <c r="J41" i="5"/>
  <c r="J40" i="5"/>
  <c r="J39" i="5"/>
  <c r="J37" i="5"/>
  <c r="J34" i="5"/>
  <c r="J33" i="5"/>
  <c r="J32" i="5"/>
  <c r="J31" i="5"/>
  <c r="J30" i="5"/>
  <c r="J29" i="5"/>
  <c r="J27" i="5"/>
  <c r="H28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1" i="5"/>
  <c r="J10" i="5"/>
  <c r="J9" i="5"/>
  <c r="J8" i="5"/>
  <c r="J7" i="5"/>
  <c r="J6" i="5"/>
  <c r="J5" i="5"/>
  <c r="S87" i="4"/>
  <c r="L87" i="3"/>
  <c r="S86" i="4"/>
  <c r="L86" i="3"/>
  <c r="S85" i="4"/>
  <c r="L85" i="3"/>
  <c r="S84" i="4"/>
  <c r="L84" i="3"/>
  <c r="S83" i="4"/>
  <c r="L83" i="3"/>
  <c r="S77" i="4"/>
  <c r="L77" i="3"/>
  <c r="S76" i="4"/>
  <c r="L76" i="3"/>
  <c r="S75" i="4"/>
  <c r="L75" i="3"/>
  <c r="S74" i="4"/>
  <c r="L74" i="3"/>
  <c r="S73" i="4"/>
  <c r="L73" i="3"/>
  <c r="S72" i="4"/>
  <c r="L72" i="3"/>
  <c r="S71" i="4"/>
  <c r="L71" i="3"/>
  <c r="S70" i="4"/>
  <c r="L70" i="3"/>
  <c r="S69" i="4"/>
  <c r="L69" i="3"/>
  <c r="S67" i="4"/>
  <c r="L67" i="3"/>
  <c r="S66" i="4"/>
  <c r="L66" i="3"/>
  <c r="S65" i="4"/>
  <c r="L65" i="3"/>
  <c r="S64" i="4"/>
  <c r="L64" i="3"/>
  <c r="S63" i="4"/>
  <c r="L63" i="3"/>
  <c r="S62" i="4"/>
  <c r="L62" i="3"/>
  <c r="S61" i="4"/>
  <c r="L61" i="3"/>
  <c r="S60" i="4"/>
  <c r="L60" i="3"/>
  <c r="S59" i="4"/>
  <c r="L59" i="3"/>
  <c r="S58" i="4"/>
  <c r="L58" i="3"/>
  <c r="S57" i="4"/>
  <c r="L57" i="3"/>
  <c r="S56" i="4"/>
  <c r="L56" i="3"/>
  <c r="S55" i="4"/>
  <c r="L55" i="3"/>
  <c r="S54" i="4"/>
  <c r="L54" i="3"/>
  <c r="S53" i="4"/>
  <c r="L53" i="3"/>
  <c r="S52" i="4"/>
  <c r="L52" i="3"/>
  <c r="S51" i="4"/>
  <c r="L51" i="3"/>
  <c r="S45" i="4"/>
  <c r="L45" i="3"/>
  <c r="S44" i="4"/>
  <c r="L44" i="3"/>
  <c r="S43" i="4"/>
  <c r="L43" i="3"/>
  <c r="S42" i="4"/>
  <c r="L42" i="3"/>
  <c r="S41" i="4"/>
  <c r="L41" i="3"/>
  <c r="S40" i="4"/>
  <c r="L40" i="3"/>
  <c r="S39" i="4"/>
  <c r="L39" i="3"/>
  <c r="S38" i="4"/>
  <c r="L38" i="3"/>
  <c r="S37" i="4"/>
  <c r="L37" i="3"/>
  <c r="S36" i="4"/>
  <c r="L36" i="3"/>
  <c r="S35" i="4"/>
  <c r="L35" i="3"/>
  <c r="S34" i="4"/>
  <c r="L34" i="3"/>
  <c r="S33" i="4"/>
  <c r="L33" i="3"/>
  <c r="S32" i="4"/>
  <c r="L32" i="3"/>
  <c r="S31" i="4"/>
  <c r="L31" i="3"/>
  <c r="S30" i="4"/>
  <c r="L30" i="3"/>
  <c r="S29" i="4"/>
  <c r="L29" i="3"/>
  <c r="S28" i="4"/>
  <c r="L28" i="3"/>
  <c r="S27" i="4"/>
  <c r="L27" i="3"/>
  <c r="S26" i="4"/>
  <c r="L26" i="3"/>
  <c r="S25" i="4"/>
  <c r="L25" i="3"/>
  <c r="S24" i="4"/>
  <c r="L24" i="3"/>
  <c r="S23" i="4"/>
  <c r="L23" i="3"/>
  <c r="S22" i="4"/>
  <c r="L22" i="3"/>
  <c r="S21" i="4"/>
  <c r="L21" i="3"/>
  <c r="S20" i="4"/>
  <c r="L20" i="3"/>
  <c r="S19" i="4"/>
  <c r="L19" i="3"/>
  <c r="S18" i="4"/>
  <c r="L18" i="3"/>
  <c r="S17" i="4"/>
  <c r="L17" i="3"/>
  <c r="S16" i="4"/>
  <c r="L16" i="3"/>
  <c r="S15" i="4"/>
  <c r="L15" i="3"/>
  <c r="S14" i="4"/>
  <c r="L14" i="3"/>
  <c r="S13" i="4"/>
  <c r="L13" i="3"/>
  <c r="S12" i="4"/>
  <c r="L12" i="3"/>
  <c r="S11" i="4"/>
  <c r="L11" i="3"/>
  <c r="S10" i="4"/>
  <c r="L10" i="3"/>
  <c r="S9" i="4"/>
  <c r="L9" i="3"/>
  <c r="S8" i="4"/>
  <c r="L8" i="3"/>
  <c r="S7" i="4"/>
  <c r="L7" i="3"/>
  <c r="S6" i="4"/>
  <c r="Q32" i="3"/>
  <c r="L6" i="3"/>
  <c r="R445" i="4"/>
  <c r="I31" i="5"/>
  <c r="Q60" i="3"/>
  <c r="P60" i="3"/>
  <c r="I49" i="5"/>
  <c r="I30" i="5"/>
  <c r="H44" i="5"/>
  <c r="I44" i="5"/>
  <c r="I6" i="5"/>
  <c r="H53" i="5"/>
  <c r="I37" i="5"/>
  <c r="I13" i="5"/>
  <c r="I34" i="5"/>
  <c r="I24" i="5"/>
  <c r="I17" i="5"/>
  <c r="I8" i="5"/>
  <c r="I10" i="5"/>
  <c r="Q48" i="3"/>
  <c r="I279" i="3"/>
  <c r="P48" i="3"/>
  <c r="I32" i="5"/>
  <c r="I39" i="5"/>
  <c r="I40" i="5"/>
  <c r="I46" i="5"/>
  <c r="G445" i="4"/>
  <c r="K445" i="4"/>
  <c r="I7" i="5"/>
  <c r="I9" i="5"/>
  <c r="I11" i="5"/>
  <c r="I20" i="5"/>
  <c r="I29" i="5"/>
  <c r="I33" i="5"/>
  <c r="I41" i="5"/>
  <c r="I48" i="5"/>
  <c r="I52" i="5"/>
  <c r="I51" i="5"/>
  <c r="G28" i="5"/>
  <c r="I28" i="5"/>
  <c r="I22" i="5"/>
  <c r="H445" i="4"/>
  <c r="I445" i="4"/>
  <c r="J445" i="4"/>
  <c r="L445" i="4"/>
  <c r="M445" i="4"/>
  <c r="N445" i="4"/>
  <c r="O445" i="4"/>
  <c r="P445" i="4"/>
  <c r="Q445" i="4"/>
  <c r="P43" i="3"/>
  <c r="Q43" i="3"/>
  <c r="P29" i="3"/>
  <c r="Q29" i="3"/>
  <c r="Q14" i="3"/>
  <c r="P14" i="3"/>
  <c r="I16" i="5"/>
  <c r="I23" i="5"/>
  <c r="I19" i="5"/>
  <c r="I15" i="5"/>
  <c r="I18" i="5"/>
  <c r="I14" i="5"/>
  <c r="I25" i="5"/>
  <c r="I21" i="5"/>
  <c r="S92" i="4"/>
  <c r="L92" i="3"/>
  <c r="I249" i="3"/>
  <c r="O25" i="2"/>
  <c r="N25" i="2"/>
  <c r="M25" i="2"/>
  <c r="J25" i="2"/>
  <c r="I25" i="2"/>
  <c r="H25" i="2"/>
  <c r="G25" i="2"/>
  <c r="F25" i="2"/>
  <c r="E25" i="2"/>
  <c r="D25" i="2"/>
  <c r="Q24" i="2"/>
  <c r="Q20" i="2"/>
  <c r="Q18" i="2"/>
  <c r="P16" i="2"/>
  <c r="Q16" i="2"/>
  <c r="P15" i="2"/>
  <c r="Q14" i="2"/>
  <c r="Q13" i="2"/>
  <c r="Q11" i="2"/>
  <c r="Q10" i="2"/>
  <c r="P9" i="2"/>
  <c r="Q9" i="2"/>
  <c r="Q8" i="2"/>
  <c r="D9" i="1"/>
  <c r="D10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8" i="1"/>
  <c r="C27" i="1"/>
  <c r="B27" i="1"/>
  <c r="Q15" i="2"/>
  <c r="P25" i="2"/>
  <c r="S445" i="4"/>
  <c r="I5" i="5"/>
  <c r="I50" i="5"/>
  <c r="Q62" i="3"/>
  <c r="Q6" i="2"/>
  <c r="G445" i="3"/>
  <c r="P62" i="3"/>
  <c r="I43" i="5"/>
  <c r="G26" i="5"/>
  <c r="D27" i="1"/>
  <c r="I115" i="3"/>
  <c r="I152" i="3"/>
  <c r="I92" i="3"/>
  <c r="H42" i="5"/>
  <c r="H38" i="5"/>
  <c r="G42" i="5"/>
  <c r="H12" i="5"/>
  <c r="G12" i="5"/>
  <c r="G38" i="5"/>
  <c r="G53" i="5"/>
  <c r="I27" i="5"/>
  <c r="H26" i="5"/>
  <c r="L445" i="3"/>
  <c r="Q63" i="3"/>
  <c r="Q25" i="2"/>
  <c r="P64" i="3"/>
  <c r="P65" i="3"/>
  <c r="I53" i="5"/>
  <c r="P63" i="3"/>
  <c r="I26" i="5"/>
  <c r="I38" i="5"/>
  <c r="I445" i="3"/>
  <c r="I12" i="5"/>
  <c r="I42" i="5"/>
  <c r="G45" i="5"/>
  <c r="G56" i="5"/>
  <c r="G57" i="5"/>
  <c r="H45" i="5"/>
  <c r="H56" i="5"/>
  <c r="H57" i="5"/>
  <c r="I45" i="5"/>
</calcChain>
</file>

<file path=xl/sharedStrings.xml><?xml version="1.0" encoding="utf-8"?>
<sst xmlns="http://schemas.openxmlformats.org/spreadsheetml/2006/main" count="3111" uniqueCount="801">
  <si>
    <t>１．市町村観光動態調査結果</t>
    <rPh sb="2" eb="5">
      <t>シチョウソン</t>
    </rPh>
    <rPh sb="5" eb="7">
      <t>カンコウ</t>
    </rPh>
    <rPh sb="7" eb="9">
      <t>ドウタイ</t>
    </rPh>
    <rPh sb="9" eb="11">
      <t>チョウサ</t>
    </rPh>
    <rPh sb="11" eb="13">
      <t>ケッカ</t>
    </rPh>
    <phoneticPr fontId="5"/>
  </si>
  <si>
    <t xml:space="preserve"> （１）観光地点調査</t>
    <rPh sb="4" eb="6">
      <t>カンコウ</t>
    </rPh>
    <rPh sb="6" eb="8">
      <t>チテン</t>
    </rPh>
    <rPh sb="8" eb="10">
      <t>チョウサ</t>
    </rPh>
    <phoneticPr fontId="5"/>
  </si>
  <si>
    <t xml:space="preserve">   ア．市町村別観光入込客延べ数</t>
    <rPh sb="13" eb="14">
      <t>キャク</t>
    </rPh>
    <rPh sb="14" eb="15">
      <t>ノ</t>
    </rPh>
    <phoneticPr fontId="5"/>
  </si>
  <si>
    <t>(単位：人地点)</t>
    <rPh sb="1" eb="3">
      <t>タンイ</t>
    </rPh>
    <rPh sb="4" eb="5">
      <t>ニン</t>
    </rPh>
    <rPh sb="5" eb="7">
      <t>チテン</t>
    </rPh>
    <phoneticPr fontId="5"/>
  </si>
  <si>
    <t>対前年増減</t>
    <rPh sb="0" eb="1">
      <t>タイ</t>
    </rPh>
    <rPh sb="1" eb="3">
      <t>ゼンネン</t>
    </rPh>
    <rPh sb="3" eb="5">
      <t>ゾウゲン</t>
    </rPh>
    <phoneticPr fontId="2"/>
  </si>
  <si>
    <t>安来市</t>
    <rPh sb="0" eb="3">
      <t>ヤスギシ</t>
    </rPh>
    <phoneticPr fontId="4"/>
  </si>
  <si>
    <t>出雲市</t>
    <rPh sb="0" eb="3">
      <t>イズモシ</t>
    </rPh>
    <phoneticPr fontId="4"/>
  </si>
  <si>
    <t>松江市</t>
    <rPh sb="0" eb="3">
      <t>マツエシ</t>
    </rPh>
    <phoneticPr fontId="2"/>
  </si>
  <si>
    <t>安来市</t>
    <rPh sb="0" eb="3">
      <t>ヤスギシ</t>
    </rPh>
    <phoneticPr fontId="2"/>
  </si>
  <si>
    <t>雲南市</t>
    <rPh sb="0" eb="1">
      <t>ウン</t>
    </rPh>
    <rPh sb="1" eb="2">
      <t>ナン</t>
    </rPh>
    <rPh sb="2" eb="3">
      <t>シ</t>
    </rPh>
    <phoneticPr fontId="2"/>
  </si>
  <si>
    <t>奥出雲町</t>
    <rPh sb="0" eb="1">
      <t>オク</t>
    </rPh>
    <rPh sb="1" eb="4">
      <t>イズモチョウ</t>
    </rPh>
    <phoneticPr fontId="2"/>
  </si>
  <si>
    <t>飯南町</t>
    <rPh sb="0" eb="1">
      <t>イイ</t>
    </rPh>
    <rPh sb="1" eb="2">
      <t>ナン</t>
    </rPh>
    <rPh sb="2" eb="3">
      <t>チョウ</t>
    </rPh>
    <phoneticPr fontId="2"/>
  </si>
  <si>
    <t>出雲市</t>
    <rPh sb="0" eb="3">
      <t>イズモシ</t>
    </rPh>
    <phoneticPr fontId="2"/>
  </si>
  <si>
    <t>大田市</t>
    <rPh sb="0" eb="3">
      <t>オオダシ</t>
    </rPh>
    <phoneticPr fontId="2"/>
  </si>
  <si>
    <t>川本町</t>
    <rPh sb="0" eb="2">
      <t>カワモト</t>
    </rPh>
    <rPh sb="2" eb="3">
      <t>チョウ</t>
    </rPh>
    <phoneticPr fontId="2"/>
  </si>
  <si>
    <t>美郷町</t>
    <rPh sb="0" eb="3">
      <t>ミサトチョウ</t>
    </rPh>
    <phoneticPr fontId="2"/>
  </si>
  <si>
    <t>邑南町</t>
    <rPh sb="0" eb="3">
      <t>オオナンチョウ</t>
    </rPh>
    <phoneticPr fontId="2"/>
  </si>
  <si>
    <t>浜田市</t>
    <rPh sb="0" eb="3">
      <t>ハマダシ</t>
    </rPh>
    <phoneticPr fontId="2"/>
  </si>
  <si>
    <t>江津市</t>
    <rPh sb="0" eb="3">
      <t>ゴウツシ</t>
    </rPh>
    <phoneticPr fontId="2"/>
  </si>
  <si>
    <t>益田市</t>
    <rPh sb="0" eb="3">
      <t>マスダシ</t>
    </rPh>
    <phoneticPr fontId="2"/>
  </si>
  <si>
    <t>津和野町</t>
    <rPh sb="0" eb="4">
      <t>ツワノチョウ</t>
    </rPh>
    <phoneticPr fontId="2"/>
  </si>
  <si>
    <t>吉賀町</t>
    <rPh sb="0" eb="3">
      <t>ヨシカチョウ</t>
    </rPh>
    <phoneticPr fontId="2"/>
  </si>
  <si>
    <t>海士町</t>
    <rPh sb="0" eb="3">
      <t>アマチョウ</t>
    </rPh>
    <phoneticPr fontId="2"/>
  </si>
  <si>
    <t>西ノ島町</t>
    <rPh sb="0" eb="4">
      <t>ニシノシマチョウ</t>
    </rPh>
    <phoneticPr fontId="2"/>
  </si>
  <si>
    <t>知夫村</t>
    <rPh sb="0" eb="3">
      <t>チブムラ</t>
    </rPh>
    <phoneticPr fontId="2"/>
  </si>
  <si>
    <t>隠岐の島町</t>
    <rPh sb="0" eb="2">
      <t>オキ</t>
    </rPh>
    <rPh sb="3" eb="5">
      <t>シマチョウ</t>
    </rPh>
    <phoneticPr fontId="2"/>
  </si>
  <si>
    <t>合計</t>
    <rPh sb="0" eb="2">
      <t>ゴウケイ</t>
    </rPh>
    <phoneticPr fontId="2"/>
  </si>
  <si>
    <t xml:space="preserve">   イ．月別観光入込客延べ数</t>
    <rPh sb="5" eb="6">
      <t>ツキ</t>
    </rPh>
    <rPh sb="11" eb="12">
      <t>キャク</t>
    </rPh>
    <rPh sb="12" eb="13">
      <t>ノ</t>
    </rPh>
    <phoneticPr fontId="5"/>
  </si>
  <si>
    <t>月　　別　　内　　訳</t>
    <rPh sb="0" eb="1">
      <t>ツキ</t>
    </rPh>
    <rPh sb="3" eb="4">
      <t>ベツ</t>
    </rPh>
    <rPh sb="6" eb="7">
      <t>ウチ</t>
    </rPh>
    <rPh sb="9" eb="10">
      <t>ヤク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</si>
  <si>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</si>
  <si>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</si>
  <si>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</si>
  <si>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</si>
  <si>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</si>
  <si>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</si>
  <si>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</si>
  <si>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</si>
  <si>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</si>
  <si>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</si>
  <si>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</si>
  <si>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</si>
  <si>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ウ．観光地点別観光入込客延べ数</t>
    <phoneticPr fontId="5"/>
  </si>
  <si>
    <t>新規</t>
    <rPh sb="0" eb="2">
      <t>シンキ</t>
    </rPh>
    <phoneticPr fontId="2"/>
  </si>
  <si>
    <t>対前年
増減</t>
    <phoneticPr fontId="2"/>
  </si>
  <si>
    <t>分類
コード</t>
    <phoneticPr fontId="2"/>
  </si>
  <si>
    <t>1-01-03</t>
  </si>
  <si>
    <t>1-02-02</t>
  </si>
  <si>
    <t>1-02-06</t>
  </si>
  <si>
    <t>1-03-01</t>
  </si>
  <si>
    <t>1-06-99</t>
  </si>
  <si>
    <t>1-01-04</t>
  </si>
  <si>
    <t>1-05-03</t>
  </si>
  <si>
    <t>1-04-07</t>
  </si>
  <si>
    <t>1-02-07</t>
  </si>
  <si>
    <t>1-05-01</t>
  </si>
  <si>
    <t>1-02-04</t>
  </si>
  <si>
    <t>1-02-09</t>
  </si>
  <si>
    <t>1-02-03</t>
  </si>
  <si>
    <t>1-04-99</t>
  </si>
  <si>
    <t>1-04-03</t>
  </si>
  <si>
    <t>1-02-11</t>
  </si>
  <si>
    <t>1-01-01</t>
  </si>
  <si>
    <t>1-04-05</t>
  </si>
  <si>
    <t>1-01-05</t>
  </si>
  <si>
    <t>1-01-99</t>
  </si>
  <si>
    <t>1-04-04</t>
  </si>
  <si>
    <t>1-04-01</t>
  </si>
  <si>
    <t>2-01-01</t>
  </si>
  <si>
    <t>2-01-06</t>
  </si>
  <si>
    <t>2-01-04</t>
  </si>
  <si>
    <t>2-01-05</t>
  </si>
  <si>
    <t>1-02-01</t>
  </si>
  <si>
    <t>1-02-08</t>
  </si>
  <si>
    <t>1-02-12</t>
  </si>
  <si>
    <t>2-01-99</t>
  </si>
  <si>
    <t>雲南市</t>
    <rPh sb="0" eb="3">
      <t>ウンナンシ</t>
    </rPh>
    <phoneticPr fontId="4"/>
  </si>
  <si>
    <t>2-01-10</t>
  </si>
  <si>
    <t>奥出雲町</t>
    <rPh sb="0" eb="4">
      <t>オクイズモチョウ</t>
    </rPh>
    <phoneticPr fontId="4"/>
  </si>
  <si>
    <t>1-04-02</t>
  </si>
  <si>
    <t>1-05-99</t>
  </si>
  <si>
    <t>飯南町</t>
    <rPh sb="0" eb="2">
      <t>イイナン</t>
    </rPh>
    <rPh sb="2" eb="3">
      <t>チョウ</t>
    </rPh>
    <phoneticPr fontId="4"/>
  </si>
  <si>
    <t>大田市</t>
    <rPh sb="0" eb="3">
      <t>オオダシ</t>
    </rPh>
    <phoneticPr fontId="4"/>
  </si>
  <si>
    <t>1-02-99</t>
  </si>
  <si>
    <t>1-02-05</t>
  </si>
  <si>
    <t>川本町</t>
    <rPh sb="0" eb="3">
      <t>カワモトチョウ</t>
    </rPh>
    <phoneticPr fontId="4"/>
  </si>
  <si>
    <t>美郷町</t>
    <rPh sb="0" eb="3">
      <t>ミサトチョウ</t>
    </rPh>
    <phoneticPr fontId="4"/>
  </si>
  <si>
    <t>1-01-02</t>
  </si>
  <si>
    <t>1-02-10</t>
  </si>
  <si>
    <t>1-01-06</t>
  </si>
  <si>
    <t>　エ．月別観光地点別観光入込客延べ数</t>
    <phoneticPr fontId="5"/>
  </si>
  <si>
    <t>月別内訳</t>
    <phoneticPr fontId="2"/>
  </si>
  <si>
    <t>月別内訳</t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</si>
  <si>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</si>
  <si>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</si>
  <si>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観光地点</t>
    <rPh sb="0" eb="3">
      <t>カンコウチ</t>
    </rPh>
    <rPh sb="3" eb="4">
      <t>テン</t>
    </rPh>
    <phoneticPr fontId="2"/>
  </si>
  <si>
    <t>01</t>
  </si>
  <si>
    <t>01</t>
    <phoneticPr fontId="2"/>
  </si>
  <si>
    <t>自然</t>
    <rPh sb="0" eb="2">
      <t>シゼン</t>
    </rPh>
    <phoneticPr fontId="2"/>
  </si>
  <si>
    <t>小分類</t>
    <rPh sb="0" eb="1">
      <t>ショウ</t>
    </rPh>
    <rPh sb="1" eb="3">
      <t>ブンルイ</t>
    </rPh>
    <phoneticPr fontId="2"/>
  </si>
  <si>
    <t>山岳</t>
    <rPh sb="0" eb="2">
      <t>サンガク</t>
    </rPh>
    <phoneticPr fontId="2"/>
  </si>
  <si>
    <t>スポーツ･レクリエーション施設</t>
    <rPh sb="13" eb="15">
      <t>シセツ</t>
    </rPh>
    <phoneticPr fontId="14"/>
  </si>
  <si>
    <t>02</t>
  </si>
  <si>
    <t>高原</t>
    <rPh sb="0" eb="2">
      <t>コウゲン</t>
    </rPh>
    <phoneticPr fontId="14"/>
  </si>
  <si>
    <t>03</t>
  </si>
  <si>
    <t>湖沼</t>
    <rPh sb="0" eb="1">
      <t>ミズウミ</t>
    </rPh>
    <rPh sb="1" eb="2">
      <t>ヌマ</t>
    </rPh>
    <phoneticPr fontId="14"/>
  </si>
  <si>
    <t>04</t>
  </si>
  <si>
    <t>河川</t>
    <rPh sb="0" eb="2">
      <t>カセン</t>
    </rPh>
    <phoneticPr fontId="14"/>
  </si>
  <si>
    <t>05</t>
  </si>
  <si>
    <t>海岸</t>
    <rPh sb="0" eb="2">
      <t>カイガン</t>
    </rPh>
    <phoneticPr fontId="14"/>
  </si>
  <si>
    <t>06</t>
  </si>
  <si>
    <t>海中</t>
    <rPh sb="0" eb="2">
      <t>カイチュウ</t>
    </rPh>
    <phoneticPr fontId="14"/>
  </si>
  <si>
    <t>99</t>
  </si>
  <si>
    <t>その他</t>
    <rPh sb="2" eb="3">
      <t>タ</t>
    </rPh>
    <phoneticPr fontId="14"/>
  </si>
  <si>
    <t>歴史･文化</t>
    <rPh sb="0" eb="2">
      <t>レキシ</t>
    </rPh>
    <rPh sb="3" eb="5">
      <t>ブンカ</t>
    </rPh>
    <phoneticPr fontId="14"/>
  </si>
  <si>
    <t>史跡</t>
    <rPh sb="0" eb="2">
      <t>シセキ</t>
    </rPh>
    <phoneticPr fontId="14"/>
  </si>
  <si>
    <t>城</t>
    <rPh sb="0" eb="1">
      <t>シロ</t>
    </rPh>
    <phoneticPr fontId="14"/>
  </si>
  <si>
    <t>神社･仏閣</t>
    <rPh sb="0" eb="2">
      <t>ジンジャ</t>
    </rPh>
    <rPh sb="3" eb="5">
      <t>ブッカク</t>
    </rPh>
    <phoneticPr fontId="14"/>
  </si>
  <si>
    <t>庭園</t>
    <rPh sb="0" eb="2">
      <t>テイエン</t>
    </rPh>
    <phoneticPr fontId="14"/>
  </si>
  <si>
    <t>歴史的まち並み、旧街道</t>
    <rPh sb="0" eb="3">
      <t>レキシテキ</t>
    </rPh>
    <rPh sb="5" eb="6">
      <t>ナ</t>
    </rPh>
    <rPh sb="8" eb="11">
      <t>キュウカイドウ</t>
    </rPh>
    <phoneticPr fontId="14"/>
  </si>
  <si>
    <t>博物館</t>
    <rPh sb="0" eb="2">
      <t>ハクブツ</t>
    </rPh>
    <rPh sb="2" eb="3">
      <t>カン</t>
    </rPh>
    <phoneticPr fontId="14"/>
  </si>
  <si>
    <t>07</t>
  </si>
  <si>
    <t>美術館</t>
    <rPh sb="0" eb="3">
      <t>ビジュツカン</t>
    </rPh>
    <phoneticPr fontId="14"/>
  </si>
  <si>
    <t>08</t>
  </si>
  <si>
    <t>記念･資料館</t>
    <rPh sb="0" eb="2">
      <t>キネン</t>
    </rPh>
    <rPh sb="3" eb="5">
      <t>シリョウ</t>
    </rPh>
    <rPh sb="5" eb="6">
      <t>カン</t>
    </rPh>
    <phoneticPr fontId="14"/>
  </si>
  <si>
    <t>09</t>
  </si>
  <si>
    <t>動･植物園</t>
    <rPh sb="0" eb="1">
      <t>ドウ</t>
    </rPh>
    <rPh sb="2" eb="5">
      <t>ショクブツエン</t>
    </rPh>
    <phoneticPr fontId="14"/>
  </si>
  <si>
    <t>10</t>
  </si>
  <si>
    <t>水族館</t>
    <rPh sb="0" eb="3">
      <t>スイゾクカン</t>
    </rPh>
    <phoneticPr fontId="14"/>
  </si>
  <si>
    <t>11</t>
  </si>
  <si>
    <t>産業観光</t>
    <rPh sb="0" eb="2">
      <t>サンギョウ</t>
    </rPh>
    <rPh sb="2" eb="4">
      <t>カンコウ</t>
    </rPh>
    <phoneticPr fontId="14"/>
  </si>
  <si>
    <t>12</t>
  </si>
  <si>
    <t>歴史的建造物</t>
    <rPh sb="0" eb="3">
      <t>レキシテキ</t>
    </rPh>
    <rPh sb="3" eb="6">
      <t>ケンゾウブツ</t>
    </rPh>
    <phoneticPr fontId="14"/>
  </si>
  <si>
    <t>その他歴史</t>
    <rPh sb="2" eb="3">
      <t>タ</t>
    </rPh>
    <rPh sb="3" eb="5">
      <t>レキシ</t>
    </rPh>
    <phoneticPr fontId="14"/>
  </si>
  <si>
    <t>02</t>
    <phoneticPr fontId="2"/>
  </si>
  <si>
    <t>03</t>
    <phoneticPr fontId="2"/>
  </si>
  <si>
    <t>温泉・健康</t>
    <rPh sb="0" eb="2">
      <t>オンセン</t>
    </rPh>
    <rPh sb="3" eb="5">
      <t>ケンコウ</t>
    </rPh>
    <phoneticPr fontId="14"/>
  </si>
  <si>
    <t>温泉</t>
    <rPh sb="0" eb="2">
      <t>オンセン</t>
    </rPh>
    <phoneticPr fontId="14"/>
  </si>
  <si>
    <t>スキー場</t>
    <rPh sb="3" eb="4">
      <t>ジョウ</t>
    </rPh>
    <phoneticPr fontId="14"/>
  </si>
  <si>
    <t>キャンプ場</t>
    <rPh sb="4" eb="5">
      <t>ジョウ</t>
    </rPh>
    <phoneticPr fontId="14"/>
  </si>
  <si>
    <t>釣り場</t>
    <rPh sb="0" eb="1">
      <t>ツ</t>
    </rPh>
    <rPh sb="2" eb="3">
      <t>バ</t>
    </rPh>
    <phoneticPr fontId="14"/>
  </si>
  <si>
    <t>海水浴場</t>
    <rPh sb="0" eb="3">
      <t>カイスイヨク</t>
    </rPh>
    <rPh sb="3" eb="4">
      <t>ジョウ</t>
    </rPh>
    <phoneticPr fontId="14"/>
  </si>
  <si>
    <t>公園</t>
    <rPh sb="0" eb="2">
      <t>コウエン</t>
    </rPh>
    <phoneticPr fontId="14"/>
  </si>
  <si>
    <t>その他スポーツ･レクリエーション施設</t>
    <rPh sb="2" eb="3">
      <t>タ</t>
    </rPh>
    <rPh sb="16" eb="18">
      <t>シセツ</t>
    </rPh>
    <phoneticPr fontId="14"/>
  </si>
  <si>
    <t>05</t>
    <phoneticPr fontId="2"/>
  </si>
  <si>
    <t>商業施設</t>
    <rPh sb="0" eb="2">
      <t>ショウギョウ</t>
    </rPh>
    <rPh sb="2" eb="4">
      <t>シセツ</t>
    </rPh>
    <phoneticPr fontId="14"/>
  </si>
  <si>
    <t>食･グルメ</t>
    <rPh sb="0" eb="1">
      <t>ショク</t>
    </rPh>
    <phoneticPr fontId="14"/>
  </si>
  <si>
    <t>その他都市型観光－買物･食等－</t>
    <rPh sb="2" eb="3">
      <t>タ</t>
    </rPh>
    <rPh sb="3" eb="6">
      <t>トシガタ</t>
    </rPh>
    <rPh sb="6" eb="8">
      <t>カンコウ</t>
    </rPh>
    <rPh sb="9" eb="11">
      <t>カイモノ</t>
    </rPh>
    <rPh sb="12" eb="13">
      <t>ショク</t>
    </rPh>
    <rPh sb="13" eb="14">
      <t>トウ</t>
    </rPh>
    <phoneticPr fontId="14"/>
  </si>
  <si>
    <t>06</t>
    <phoneticPr fontId="2"/>
  </si>
  <si>
    <t>その他</t>
    <rPh sb="2" eb="3">
      <t>タ</t>
    </rPh>
    <phoneticPr fontId="2"/>
  </si>
  <si>
    <t>99</t>
    <phoneticPr fontId="2"/>
  </si>
  <si>
    <t>他に分類されない観光地点</t>
    <rPh sb="0" eb="1">
      <t>タ</t>
    </rPh>
    <rPh sb="2" eb="4">
      <t>ブンルイ</t>
    </rPh>
    <rPh sb="8" eb="11">
      <t>カンコウチ</t>
    </rPh>
    <rPh sb="11" eb="12">
      <t>テン</t>
    </rPh>
    <phoneticPr fontId="2"/>
  </si>
  <si>
    <t>観光地点　合計</t>
    <rPh sb="0" eb="4">
      <t>カンコウチテン</t>
    </rPh>
    <rPh sb="5" eb="7">
      <t>ゴウケイ</t>
    </rPh>
    <phoneticPr fontId="2"/>
  </si>
  <si>
    <t>行祭事・</t>
    <rPh sb="0" eb="1">
      <t>ギョウ</t>
    </rPh>
    <rPh sb="1" eb="3">
      <t>サイジ</t>
    </rPh>
    <phoneticPr fontId="2"/>
  </si>
  <si>
    <t>イベント</t>
    <phoneticPr fontId="2"/>
  </si>
  <si>
    <t>01</t>
    <phoneticPr fontId="2"/>
  </si>
  <si>
    <t>行祭事・</t>
    <rPh sb="0" eb="3">
      <t>ギョウサイジ</t>
    </rPh>
    <phoneticPr fontId="2"/>
  </si>
  <si>
    <t>行･祭事</t>
    <rPh sb="0" eb="1">
      <t>ギョウ</t>
    </rPh>
    <rPh sb="2" eb="3">
      <t>サイ</t>
    </rPh>
    <rPh sb="3" eb="4">
      <t>ジ</t>
    </rPh>
    <phoneticPr fontId="14"/>
  </si>
  <si>
    <t>花火大会</t>
    <rPh sb="0" eb="2">
      <t>ハナビ</t>
    </rPh>
    <rPh sb="2" eb="4">
      <t>タイカイ</t>
    </rPh>
    <phoneticPr fontId="14"/>
  </si>
  <si>
    <t>郷土芸能</t>
    <rPh sb="0" eb="2">
      <t>キョウド</t>
    </rPh>
    <rPh sb="2" eb="4">
      <t>ゲイノウ</t>
    </rPh>
    <phoneticPr fontId="14"/>
  </si>
  <si>
    <t>地域風俗</t>
    <rPh sb="0" eb="2">
      <t>チイキ</t>
    </rPh>
    <rPh sb="2" eb="4">
      <t>フウゾク</t>
    </rPh>
    <phoneticPr fontId="14"/>
  </si>
  <si>
    <t>映画祭</t>
    <rPh sb="0" eb="3">
      <t>エイガサイ</t>
    </rPh>
    <phoneticPr fontId="14"/>
  </si>
  <si>
    <t>他に分類されない行祭事･イベント</t>
    <rPh sb="0" eb="1">
      <t>ホカ</t>
    </rPh>
    <rPh sb="2" eb="4">
      <t>ブンルイ</t>
    </rPh>
    <phoneticPr fontId="14"/>
  </si>
  <si>
    <t>行祭事・イベント　合計</t>
    <rPh sb="0" eb="1">
      <t>ギョウ</t>
    </rPh>
    <rPh sb="1" eb="3">
      <t>サイジ</t>
    </rPh>
    <rPh sb="9" eb="11">
      <t>ゴウケイ</t>
    </rPh>
    <phoneticPr fontId="2"/>
  </si>
  <si>
    <t>小分類</t>
    <rPh sb="0" eb="3">
      <t>ショウブンルイ</t>
    </rPh>
    <phoneticPr fontId="2"/>
  </si>
  <si>
    <t>（２）宿泊客調査</t>
    <rPh sb="3" eb="6">
      <t>シュクハクキャク</t>
    </rPh>
    <rPh sb="6" eb="8">
      <t>チョウサ</t>
    </rPh>
    <phoneticPr fontId="14"/>
  </si>
  <si>
    <t xml:space="preserve">  ア．市町村別宿泊客延べ数</t>
    <rPh sb="8" eb="10">
      <t>シュクハク</t>
    </rPh>
    <rPh sb="11" eb="12">
      <t>ノ</t>
    </rPh>
    <phoneticPr fontId="14"/>
  </si>
  <si>
    <t>(単位：人泊)</t>
    <rPh sb="1" eb="3">
      <t>タンイ</t>
    </rPh>
    <rPh sb="4" eb="5">
      <t>ニン</t>
    </rPh>
    <rPh sb="5" eb="6">
      <t>ハク</t>
    </rPh>
    <phoneticPr fontId="5"/>
  </si>
  <si>
    <t xml:space="preserve">   イ．月別宿泊客延べ数</t>
    <phoneticPr fontId="5"/>
  </si>
  <si>
    <t>（３）外国人宿泊客調査</t>
    <rPh sb="3" eb="5">
      <t>ガイコク</t>
    </rPh>
    <rPh sb="5" eb="6">
      <t>ジン</t>
    </rPh>
    <rPh sb="6" eb="9">
      <t>シュクハクキャク</t>
    </rPh>
    <rPh sb="9" eb="11">
      <t>チョウサ</t>
    </rPh>
    <phoneticPr fontId="14"/>
  </si>
  <si>
    <t>国　　　籍　　　別　　　内　　　訳</t>
    <rPh sb="0" eb="1">
      <t>クニ</t>
    </rPh>
    <rPh sb="4" eb="5">
      <t>セキ</t>
    </rPh>
    <rPh sb="8" eb="9">
      <t>ベツ</t>
    </rPh>
    <rPh sb="12" eb="13">
      <t>ウチ</t>
    </rPh>
    <rPh sb="16" eb="17">
      <t>ヤク</t>
    </rPh>
    <phoneticPr fontId="5"/>
  </si>
  <si>
    <t>合計</t>
    <rPh sb="0" eb="2">
      <t>ゴウケイ</t>
    </rPh>
    <phoneticPr fontId="14"/>
  </si>
  <si>
    <t>韓国</t>
    <rPh sb="0" eb="2">
      <t>カンコク</t>
    </rPh>
    <phoneticPr fontId="14"/>
  </si>
  <si>
    <t>韓国</t>
    <rPh sb="0" eb="2">
      <t>カンコク</t>
    </rPh>
    <phoneticPr fontId="5"/>
  </si>
  <si>
    <t>中国</t>
    <rPh sb="0" eb="2">
      <t>チュウゴク</t>
    </rPh>
    <phoneticPr fontId="19"/>
  </si>
  <si>
    <t>中国</t>
    <rPh sb="0" eb="2">
      <t>チュウゴク</t>
    </rPh>
    <phoneticPr fontId="2"/>
  </si>
  <si>
    <t>香港</t>
    <rPh sb="0" eb="2">
      <t>ホンコン</t>
    </rPh>
    <phoneticPr fontId="14"/>
  </si>
  <si>
    <t>香港</t>
    <rPh sb="0" eb="2">
      <t>ホンコン</t>
    </rPh>
    <phoneticPr fontId="5"/>
  </si>
  <si>
    <t>台湾</t>
    <rPh sb="0" eb="2">
      <t>タイワン</t>
    </rPh>
    <phoneticPr fontId="19"/>
  </si>
  <si>
    <t>台湾</t>
    <rPh sb="0" eb="2">
      <t>タイワン</t>
    </rPh>
    <phoneticPr fontId="2"/>
  </si>
  <si>
    <t>カナダ</t>
  </si>
  <si>
    <t>その他アジア</t>
    <rPh sb="2" eb="3">
      <t>タ</t>
    </rPh>
    <phoneticPr fontId="19"/>
  </si>
  <si>
    <t>その他アジア</t>
    <rPh sb="2" eb="3">
      <t>タ</t>
    </rPh>
    <phoneticPr fontId="2"/>
  </si>
  <si>
    <t>その他ヨーロッパ</t>
    <rPh sb="2" eb="3">
      <t>タ</t>
    </rPh>
    <phoneticPr fontId="19"/>
  </si>
  <si>
    <t>その他ヨーロッパ</t>
    <rPh sb="2" eb="3">
      <t>タ</t>
    </rPh>
    <phoneticPr fontId="2"/>
  </si>
  <si>
    <t>その他オセアニア</t>
    <rPh sb="2" eb="3">
      <t>タ</t>
    </rPh>
    <phoneticPr fontId="19"/>
  </si>
  <si>
    <t>その他オセアニア</t>
    <rPh sb="2" eb="3">
      <t>タ</t>
    </rPh>
    <phoneticPr fontId="2"/>
  </si>
  <si>
    <t>中南米</t>
  </si>
  <si>
    <t>その他</t>
    <rPh sb="2" eb="3">
      <t>タ</t>
    </rPh>
    <phoneticPr fontId="19"/>
  </si>
  <si>
    <t>アメリカ</t>
  </si>
  <si>
    <t>イギリス</t>
  </si>
  <si>
    <t>ドイツ</t>
  </si>
  <si>
    <t>フランス</t>
  </si>
  <si>
    <t>ロシア</t>
  </si>
  <si>
    <t>シンガポール</t>
  </si>
  <si>
    <t>タイ</t>
  </si>
  <si>
    <t>インド</t>
  </si>
  <si>
    <t>オーストラリア</t>
  </si>
  <si>
    <t>インドネシア</t>
  </si>
  <si>
    <t>ベトナム</t>
  </si>
  <si>
    <t>フィリピン</t>
  </si>
  <si>
    <t>アフリカ</t>
  </si>
  <si>
    <t>マレーシア</t>
  </si>
  <si>
    <t>松江市</t>
    <rPh sb="0" eb="2">
      <t>マツエ</t>
    </rPh>
    <rPh sb="2" eb="3">
      <t>シ</t>
    </rPh>
    <phoneticPr fontId="14"/>
  </si>
  <si>
    <t>安来市</t>
    <rPh sb="0" eb="3">
      <t>ヤスギシ</t>
    </rPh>
    <phoneticPr fontId="14"/>
  </si>
  <si>
    <t>雲南市</t>
    <rPh sb="0" eb="1">
      <t>ウン</t>
    </rPh>
    <rPh sb="1" eb="2">
      <t>ナン</t>
    </rPh>
    <rPh sb="2" eb="3">
      <t>シ</t>
    </rPh>
    <phoneticPr fontId="14"/>
  </si>
  <si>
    <t>奥出雲町</t>
    <rPh sb="0" eb="1">
      <t>オク</t>
    </rPh>
    <rPh sb="1" eb="3">
      <t>イズモ</t>
    </rPh>
    <rPh sb="3" eb="4">
      <t>チョウ</t>
    </rPh>
    <phoneticPr fontId="14"/>
  </si>
  <si>
    <t>飯南町</t>
    <rPh sb="0" eb="1">
      <t>イイ</t>
    </rPh>
    <rPh sb="1" eb="2">
      <t>ナン</t>
    </rPh>
    <rPh sb="2" eb="3">
      <t>チョウ</t>
    </rPh>
    <phoneticPr fontId="14"/>
  </si>
  <si>
    <t>出雲市</t>
    <rPh sb="0" eb="3">
      <t>イズモシ</t>
    </rPh>
    <phoneticPr fontId="14"/>
  </si>
  <si>
    <t>大田市</t>
    <rPh sb="0" eb="3">
      <t>オオダシ</t>
    </rPh>
    <phoneticPr fontId="14"/>
  </si>
  <si>
    <t>川本町</t>
    <rPh sb="0" eb="1">
      <t>カワ</t>
    </rPh>
    <rPh sb="1" eb="2">
      <t>モト</t>
    </rPh>
    <rPh sb="2" eb="3">
      <t>チョウ</t>
    </rPh>
    <phoneticPr fontId="14"/>
  </si>
  <si>
    <t>美郷町</t>
    <rPh sb="0" eb="3">
      <t>ミサトチョウ</t>
    </rPh>
    <phoneticPr fontId="14"/>
  </si>
  <si>
    <t>邑南町</t>
    <rPh sb="0" eb="3">
      <t>オオナンチョウ</t>
    </rPh>
    <phoneticPr fontId="14"/>
  </si>
  <si>
    <t>浜田市</t>
    <rPh sb="0" eb="3">
      <t>ハマダシ</t>
    </rPh>
    <phoneticPr fontId="14"/>
  </si>
  <si>
    <t>江津市</t>
    <rPh sb="0" eb="3">
      <t>ゴウツシ</t>
    </rPh>
    <phoneticPr fontId="14"/>
  </si>
  <si>
    <t>益田市</t>
    <rPh sb="0" eb="3">
      <t>マスダシ</t>
    </rPh>
    <phoneticPr fontId="14"/>
  </si>
  <si>
    <t>津和野町</t>
    <rPh sb="0" eb="4">
      <t>ツワノチョウ</t>
    </rPh>
    <phoneticPr fontId="14"/>
  </si>
  <si>
    <t>吉賀町</t>
    <rPh sb="0" eb="3">
      <t>ヨシカチョウ</t>
    </rPh>
    <phoneticPr fontId="14"/>
  </si>
  <si>
    <t>海士町</t>
    <rPh sb="0" eb="2">
      <t>アマ</t>
    </rPh>
    <rPh sb="2" eb="3">
      <t>チョウ</t>
    </rPh>
    <phoneticPr fontId="14"/>
  </si>
  <si>
    <t>西ノ島町</t>
    <rPh sb="0" eb="1">
      <t>ニシ</t>
    </rPh>
    <rPh sb="2" eb="4">
      <t>シマチョウ</t>
    </rPh>
    <phoneticPr fontId="14"/>
  </si>
  <si>
    <t>知夫村</t>
    <rPh sb="0" eb="3">
      <t>チブムラ</t>
    </rPh>
    <phoneticPr fontId="14"/>
  </si>
  <si>
    <t>隠岐の島町</t>
    <rPh sb="0" eb="2">
      <t>オキ</t>
    </rPh>
    <rPh sb="3" eb="5">
      <t>シマチョウ</t>
    </rPh>
    <phoneticPr fontId="14"/>
  </si>
  <si>
    <t xml:space="preserve">   ウ ．月別国籍別外国人宿泊客延べ数</t>
    <phoneticPr fontId="5"/>
  </si>
  <si>
    <t>中南米</t>
    <rPh sb="0" eb="3">
      <t>チュウナンベイ</t>
    </rPh>
    <phoneticPr fontId="19"/>
  </si>
  <si>
    <t>区　分</t>
    <rPh sb="0" eb="1">
      <t>ク</t>
    </rPh>
    <rPh sb="2" eb="3">
      <t>フン</t>
    </rPh>
    <phoneticPr fontId="2"/>
  </si>
  <si>
    <t>区　　　分</t>
    <rPh sb="0" eb="1">
      <t>ク</t>
    </rPh>
    <rPh sb="4" eb="5">
      <t>フン</t>
    </rPh>
    <phoneticPr fontId="14"/>
  </si>
  <si>
    <t>松江市 合計</t>
    <rPh sb="0" eb="3">
      <t>マツエシ</t>
    </rPh>
    <rPh sb="4" eb="6">
      <t>ゴウケイ</t>
    </rPh>
    <phoneticPr fontId="2"/>
  </si>
  <si>
    <t>安来市 合計</t>
    <rPh sb="0" eb="2">
      <t>ヤスギ</t>
    </rPh>
    <rPh sb="2" eb="3">
      <t>シ</t>
    </rPh>
    <rPh sb="4" eb="6">
      <t>ゴウケイ</t>
    </rPh>
    <phoneticPr fontId="2"/>
  </si>
  <si>
    <t>雲南市 合計</t>
    <rPh sb="0" eb="3">
      <t>ウンナンシ</t>
    </rPh>
    <rPh sb="4" eb="6">
      <t>ゴウケイ</t>
    </rPh>
    <phoneticPr fontId="2"/>
  </si>
  <si>
    <t>奥出雲町 合計</t>
    <rPh sb="0" eb="4">
      <t>オクイズモチョウ</t>
    </rPh>
    <rPh sb="5" eb="7">
      <t>ゴウケイ</t>
    </rPh>
    <phoneticPr fontId="2"/>
  </si>
  <si>
    <t>飯南町 合計</t>
    <rPh sb="0" eb="2">
      <t>イイナン</t>
    </rPh>
    <rPh sb="2" eb="3">
      <t>チョウ</t>
    </rPh>
    <rPh sb="4" eb="6">
      <t>ゴウケイ</t>
    </rPh>
    <phoneticPr fontId="2"/>
  </si>
  <si>
    <t>出雲市 合計</t>
    <rPh sb="0" eb="2">
      <t>イズモ</t>
    </rPh>
    <rPh sb="2" eb="3">
      <t>シ</t>
    </rPh>
    <rPh sb="4" eb="6">
      <t>ゴウケイ</t>
    </rPh>
    <phoneticPr fontId="2"/>
  </si>
  <si>
    <t>大田市 合計</t>
    <rPh sb="0" eb="3">
      <t>オオダシ</t>
    </rPh>
    <rPh sb="4" eb="6">
      <t>ゴウケイ</t>
    </rPh>
    <phoneticPr fontId="2"/>
  </si>
  <si>
    <t>川本町 合計</t>
    <rPh sb="0" eb="2">
      <t>カワモト</t>
    </rPh>
    <rPh sb="2" eb="3">
      <t>チョウ</t>
    </rPh>
    <rPh sb="4" eb="6">
      <t>ゴウケイ</t>
    </rPh>
    <phoneticPr fontId="2"/>
  </si>
  <si>
    <t>邑南町 合計</t>
    <rPh sb="0" eb="2">
      <t>オオナン</t>
    </rPh>
    <rPh sb="2" eb="3">
      <t>チョウ</t>
    </rPh>
    <rPh sb="4" eb="6">
      <t>ゴウケイ</t>
    </rPh>
    <phoneticPr fontId="2"/>
  </si>
  <si>
    <t>浜田市 合計</t>
    <rPh sb="0" eb="3">
      <t>ハマダシ</t>
    </rPh>
    <rPh sb="4" eb="6">
      <t>ゴウケイ</t>
    </rPh>
    <phoneticPr fontId="2"/>
  </si>
  <si>
    <t>江津市 合計</t>
    <rPh sb="0" eb="2">
      <t>ゴウツ</t>
    </rPh>
    <rPh sb="2" eb="3">
      <t>シ</t>
    </rPh>
    <rPh sb="4" eb="6">
      <t>ゴウケイ</t>
    </rPh>
    <phoneticPr fontId="2"/>
  </si>
  <si>
    <t>益田市 合計</t>
    <rPh sb="0" eb="2">
      <t>マスダ</t>
    </rPh>
    <rPh sb="2" eb="3">
      <t>シ</t>
    </rPh>
    <rPh sb="4" eb="6">
      <t>ゴウケイ</t>
    </rPh>
    <phoneticPr fontId="2"/>
  </si>
  <si>
    <t>津和野町 合計</t>
    <rPh sb="0" eb="4">
      <t>ツワノチョウ</t>
    </rPh>
    <rPh sb="5" eb="7">
      <t>ゴウケイ</t>
    </rPh>
    <phoneticPr fontId="2"/>
  </si>
  <si>
    <t>海士町 合計</t>
    <rPh sb="0" eb="2">
      <t>アマ</t>
    </rPh>
    <rPh sb="2" eb="3">
      <t>チョウ</t>
    </rPh>
    <rPh sb="4" eb="6">
      <t>ゴウケイ</t>
    </rPh>
    <phoneticPr fontId="2"/>
  </si>
  <si>
    <t>吉賀町 合計</t>
    <rPh sb="0" eb="2">
      <t>ヨシガ</t>
    </rPh>
    <rPh sb="2" eb="3">
      <t>チョウ</t>
    </rPh>
    <rPh sb="4" eb="6">
      <t>ゴウケイ</t>
    </rPh>
    <phoneticPr fontId="2"/>
  </si>
  <si>
    <t>西ノ島町 合計</t>
    <rPh sb="0" eb="1">
      <t>ニシ</t>
    </rPh>
    <rPh sb="2" eb="3">
      <t>シマ</t>
    </rPh>
    <rPh sb="3" eb="4">
      <t>チョウ</t>
    </rPh>
    <rPh sb="5" eb="7">
      <t>ゴウケイ</t>
    </rPh>
    <phoneticPr fontId="2"/>
  </si>
  <si>
    <t>知夫村 合計</t>
    <rPh sb="0" eb="3">
      <t>チブムラ</t>
    </rPh>
    <rPh sb="4" eb="6">
      <t>ゴウケイ</t>
    </rPh>
    <phoneticPr fontId="2"/>
  </si>
  <si>
    <t>島根県 合計</t>
    <rPh sb="0" eb="3">
      <t>シマネケン</t>
    </rPh>
    <rPh sb="4" eb="6">
      <t>ゴウケイ</t>
    </rPh>
    <phoneticPr fontId="2"/>
  </si>
  <si>
    <t>観光地・施設名
（観光地内訳）</t>
    <rPh sb="0" eb="3">
      <t>カンコウチ</t>
    </rPh>
    <rPh sb="4" eb="6">
      <t>シセツ</t>
    </rPh>
    <rPh sb="6" eb="7">
      <t>メイ</t>
    </rPh>
    <phoneticPr fontId="2"/>
  </si>
  <si>
    <t>松江市　合計</t>
    <rPh sb="0" eb="3">
      <t>マツエシ</t>
    </rPh>
    <rPh sb="4" eb="6">
      <t>ゴウケイ</t>
    </rPh>
    <phoneticPr fontId="2"/>
  </si>
  <si>
    <t>安来市　合計</t>
    <rPh sb="0" eb="2">
      <t>ヤスギ</t>
    </rPh>
    <rPh sb="2" eb="3">
      <t>シ</t>
    </rPh>
    <rPh sb="4" eb="6">
      <t>ゴウケイ</t>
    </rPh>
    <phoneticPr fontId="2"/>
  </si>
  <si>
    <t>奥出雲町　合計</t>
    <rPh sb="0" eb="4">
      <t>オクイズモチョウ</t>
    </rPh>
    <rPh sb="5" eb="7">
      <t>ゴウケイ</t>
    </rPh>
    <phoneticPr fontId="2"/>
  </si>
  <si>
    <t>飯南町　合計</t>
    <rPh sb="0" eb="2">
      <t>イイナン</t>
    </rPh>
    <rPh sb="2" eb="3">
      <t>チョウ</t>
    </rPh>
    <rPh sb="4" eb="6">
      <t>ゴウケイ</t>
    </rPh>
    <phoneticPr fontId="2"/>
  </si>
  <si>
    <t>浜田市　合計</t>
    <rPh sb="0" eb="3">
      <t>ハマダシ</t>
    </rPh>
    <rPh sb="4" eb="6">
      <t>ゴウケイ</t>
    </rPh>
    <phoneticPr fontId="2"/>
  </si>
  <si>
    <t>江津市　合計</t>
    <rPh sb="0" eb="2">
      <t>ゴウツ</t>
    </rPh>
    <rPh sb="2" eb="3">
      <t>シ</t>
    </rPh>
    <rPh sb="4" eb="6">
      <t>ゴウケイ</t>
    </rPh>
    <phoneticPr fontId="2"/>
  </si>
  <si>
    <t>益田市　合計</t>
    <rPh sb="0" eb="2">
      <t>マスダ</t>
    </rPh>
    <rPh sb="2" eb="3">
      <t>シ</t>
    </rPh>
    <rPh sb="4" eb="6">
      <t>ゴウケイ</t>
    </rPh>
    <phoneticPr fontId="2"/>
  </si>
  <si>
    <t>津和野町　合計</t>
    <rPh sb="0" eb="4">
      <t>ツワノチョウ</t>
    </rPh>
    <rPh sb="5" eb="7">
      <t>ゴウケイ</t>
    </rPh>
    <phoneticPr fontId="2"/>
  </si>
  <si>
    <t>知夫村　合計</t>
    <rPh sb="0" eb="3">
      <t>チブムラ</t>
    </rPh>
    <rPh sb="4" eb="6">
      <t>ゴウケイ</t>
    </rPh>
    <phoneticPr fontId="2"/>
  </si>
  <si>
    <t>隠岐の島町　合計</t>
    <rPh sb="0" eb="2">
      <t>オキ</t>
    </rPh>
    <rPh sb="3" eb="5">
      <t>シマチョウ</t>
    </rPh>
    <rPh sb="6" eb="8">
      <t>ゴウケイ</t>
    </rPh>
    <phoneticPr fontId="2"/>
  </si>
  <si>
    <t>島根県　合計</t>
    <rPh sb="0" eb="3">
      <t>シマネケン</t>
    </rPh>
    <rPh sb="4" eb="6">
      <t>ゴウケイ</t>
    </rPh>
    <phoneticPr fontId="2"/>
  </si>
  <si>
    <t xml:space="preserve">  ア．国籍別市町村別外国人宿泊客延べ数</t>
    <rPh sb="4" eb="6">
      <t>コクセキ</t>
    </rPh>
    <rPh sb="6" eb="7">
      <t>ベツ</t>
    </rPh>
    <rPh sb="7" eb="10">
      <t>シチョウソン</t>
    </rPh>
    <rPh sb="10" eb="11">
      <t>ベツ</t>
    </rPh>
    <rPh sb="11" eb="13">
      <t>ガイコク</t>
    </rPh>
    <rPh sb="13" eb="14">
      <t>ジン</t>
    </rPh>
    <rPh sb="14" eb="17">
      <t>シュクハクキャク</t>
    </rPh>
    <rPh sb="17" eb="18">
      <t>ノ</t>
    </rPh>
    <rPh sb="19" eb="20">
      <t>スウ</t>
    </rPh>
    <phoneticPr fontId="14"/>
  </si>
  <si>
    <t xml:space="preserve">   イ ．月別市町村別外国人宿泊客延べ数</t>
    <phoneticPr fontId="5"/>
  </si>
  <si>
    <t>区分</t>
    <rPh sb="0" eb="2">
      <t>クブン</t>
    </rPh>
    <phoneticPr fontId="2"/>
  </si>
  <si>
    <t>海士町</t>
    <phoneticPr fontId="4"/>
  </si>
  <si>
    <t>スポーツ・
レクリエーション</t>
    <phoneticPr fontId="2"/>
  </si>
  <si>
    <t>都市型観光
-買物・食等-</t>
    <rPh sb="0" eb="3">
      <t>トシガタ</t>
    </rPh>
    <rPh sb="3" eb="5">
      <t>カンコウ</t>
    </rPh>
    <phoneticPr fontId="2"/>
  </si>
  <si>
    <t xml:space="preserve">   オ．行動目的別観光入込客延べ数</t>
    <phoneticPr fontId="5"/>
  </si>
  <si>
    <t xml:space="preserve">   エ．月別観光地点別観光入込客延べ数</t>
    <phoneticPr fontId="2"/>
  </si>
  <si>
    <t>その他</t>
    <rPh sb="2" eb="3">
      <t>タ</t>
    </rPh>
    <phoneticPr fontId="14"/>
  </si>
  <si>
    <t>合計</t>
    <rPh sb="0" eb="2">
      <t>ゴウケイ</t>
    </rPh>
    <phoneticPr fontId="14"/>
  </si>
  <si>
    <t>区分</t>
    <rPh sb="0" eb="2">
      <t>クブン</t>
    </rPh>
    <phoneticPr fontId="14"/>
  </si>
  <si>
    <t>1-04-09</t>
  </si>
  <si>
    <t>1-04-08</t>
  </si>
  <si>
    <t>レジャーランド・遊園地</t>
    <rPh sb="8" eb="11">
      <t>ユウエンチ</t>
    </rPh>
    <phoneticPr fontId="14"/>
  </si>
  <si>
    <t>テーマパーク</t>
    <phoneticPr fontId="14"/>
  </si>
  <si>
    <t>09</t>
    <phoneticPr fontId="2"/>
  </si>
  <si>
    <t>2-01-02</t>
  </si>
  <si>
    <t>R5入込客延べ数</t>
    <phoneticPr fontId="2"/>
  </si>
  <si>
    <t>R5</t>
    <phoneticPr fontId="2"/>
  </si>
  <si>
    <t>花見</t>
    <rPh sb="0" eb="2">
      <t>ハナミ</t>
    </rPh>
    <phoneticPr fontId="14"/>
  </si>
  <si>
    <t>02</t>
    <phoneticPr fontId="2"/>
  </si>
  <si>
    <t>08</t>
    <phoneticPr fontId="2"/>
  </si>
  <si>
    <t xml:space="preserve">  </t>
    <phoneticPr fontId="2"/>
  </si>
  <si>
    <t>美郷町 合計</t>
    <rPh sb="0" eb="3">
      <t>ミサトチョウ</t>
    </rPh>
    <rPh sb="4" eb="6">
      <t>ゴウケイ</t>
    </rPh>
    <phoneticPr fontId="2"/>
  </si>
  <si>
    <t>隠岐の島町 合計</t>
  </si>
  <si>
    <t>邑南町</t>
    <phoneticPr fontId="4"/>
  </si>
  <si>
    <t>浜田市</t>
    <phoneticPr fontId="4"/>
  </si>
  <si>
    <t>江津市</t>
    <phoneticPr fontId="4"/>
  </si>
  <si>
    <t>益田市</t>
    <phoneticPr fontId="4"/>
  </si>
  <si>
    <t>津和野町</t>
    <phoneticPr fontId="4"/>
  </si>
  <si>
    <t>吉賀町</t>
    <phoneticPr fontId="4"/>
  </si>
  <si>
    <t>西ノ島町</t>
    <phoneticPr fontId="4"/>
  </si>
  <si>
    <t>知夫村</t>
    <phoneticPr fontId="4"/>
  </si>
  <si>
    <t>隠岐の島町</t>
    <phoneticPr fontId="4"/>
  </si>
  <si>
    <t>雲南市</t>
    <rPh sb="0" eb="3">
      <t>ウンナンシ</t>
    </rPh>
    <phoneticPr fontId="2"/>
  </si>
  <si>
    <t>雲南市　合計</t>
    <rPh sb="0" eb="2">
      <t>ウンナン</t>
    </rPh>
    <rPh sb="2" eb="3">
      <t>シ</t>
    </rPh>
    <rPh sb="4" eb="6">
      <t>ゴウケイ</t>
    </rPh>
    <phoneticPr fontId="2"/>
  </si>
  <si>
    <t>奥出雲町</t>
    <rPh sb="0" eb="4">
      <t>オクイズモチョウ</t>
    </rPh>
    <phoneticPr fontId="2"/>
  </si>
  <si>
    <t>飯南町</t>
    <rPh sb="0" eb="3">
      <t>イイナンチョウ</t>
    </rPh>
    <phoneticPr fontId="2"/>
  </si>
  <si>
    <t>出雲市　合計</t>
    <rPh sb="0" eb="3">
      <t>イズモシ</t>
    </rPh>
    <rPh sb="4" eb="6">
      <t>ゴウケイ</t>
    </rPh>
    <phoneticPr fontId="2"/>
  </si>
  <si>
    <t>大田市　合計</t>
    <rPh sb="0" eb="2">
      <t>オオダ</t>
    </rPh>
    <rPh sb="2" eb="3">
      <t>シ</t>
    </rPh>
    <rPh sb="4" eb="6">
      <t>ゴウケイ</t>
    </rPh>
    <phoneticPr fontId="2"/>
  </si>
  <si>
    <t>川本町</t>
    <rPh sb="0" eb="3">
      <t>カワモトチョウ</t>
    </rPh>
    <phoneticPr fontId="2"/>
  </si>
  <si>
    <t>川本町　合計</t>
    <rPh sb="0" eb="3">
      <t>カワモトチョウ</t>
    </rPh>
    <rPh sb="4" eb="6">
      <t>ゴウケイ</t>
    </rPh>
    <phoneticPr fontId="2"/>
  </si>
  <si>
    <t>美郷町　合計</t>
    <rPh sb="0" eb="2">
      <t>ミサト</t>
    </rPh>
    <rPh sb="2" eb="3">
      <t>マチ</t>
    </rPh>
    <rPh sb="4" eb="6">
      <t>ゴウケイ</t>
    </rPh>
    <phoneticPr fontId="2"/>
  </si>
  <si>
    <t>邑南町　合計</t>
    <rPh sb="0" eb="2">
      <t>オオナン</t>
    </rPh>
    <rPh sb="2" eb="3">
      <t>マチ</t>
    </rPh>
    <rPh sb="4" eb="6">
      <t>ゴウケイ</t>
    </rPh>
    <phoneticPr fontId="2"/>
  </si>
  <si>
    <t>吉賀町　合計</t>
    <rPh sb="0" eb="2">
      <t>ヨシカ</t>
    </rPh>
    <rPh sb="2" eb="3">
      <t>チョウ</t>
    </rPh>
    <rPh sb="4" eb="6">
      <t>ゴウケイ</t>
    </rPh>
    <phoneticPr fontId="2"/>
  </si>
  <si>
    <t>海士町　合計</t>
    <rPh sb="0" eb="3">
      <t>アマチョウ</t>
    </rPh>
    <rPh sb="4" eb="6">
      <t>ゴウケイ</t>
    </rPh>
    <phoneticPr fontId="2"/>
  </si>
  <si>
    <t>西ノ島町</t>
    <rPh sb="0" eb="1">
      <t>ニシ</t>
    </rPh>
    <rPh sb="2" eb="4">
      <t>シマチョウ</t>
    </rPh>
    <phoneticPr fontId="2"/>
  </si>
  <si>
    <t>西ノ島町　合計</t>
    <rPh sb="0" eb="1">
      <t>ニシ</t>
    </rPh>
    <rPh sb="2" eb="4">
      <t>シマチョウ</t>
    </rPh>
    <rPh sb="5" eb="7">
      <t>ゴウケイ</t>
    </rPh>
    <phoneticPr fontId="2"/>
  </si>
  <si>
    <t>250519時点</t>
  </si>
  <si>
    <t>250520時点</t>
  </si>
  <si>
    <t>250210時点</t>
  </si>
  <si>
    <t>250530時点</t>
  </si>
  <si>
    <t>250221時点</t>
  </si>
  <si>
    <t>R6入込客延べ数</t>
    <phoneticPr fontId="2"/>
  </si>
  <si>
    <t>(1)</t>
  </si>
  <si>
    <t>宍道湖遊覧船</t>
  </si>
  <si>
    <t>(2)</t>
  </si>
  <si>
    <t>松江城</t>
  </si>
  <si>
    <t>(3)</t>
  </si>
  <si>
    <t>松江城山公園</t>
  </si>
  <si>
    <t>(4)</t>
  </si>
  <si>
    <t>松江歴史館</t>
  </si>
  <si>
    <t>(5)</t>
  </si>
  <si>
    <t>小泉八雲記念館</t>
  </si>
  <si>
    <t>(6)</t>
  </si>
  <si>
    <t>武家屋敷</t>
  </si>
  <si>
    <t>(7)</t>
  </si>
  <si>
    <t>八雲立つ風土記の丘</t>
  </si>
  <si>
    <t>(8)</t>
  </si>
  <si>
    <t>ガイダンス山代の郷</t>
  </si>
  <si>
    <t>(9)</t>
  </si>
  <si>
    <t>かんべの里</t>
  </si>
  <si>
    <t>(10)</t>
  </si>
  <si>
    <t>松江しんじ湖温泉</t>
  </si>
  <si>
    <t>(11)</t>
  </si>
  <si>
    <t>ぐるっと松江レイクライン</t>
  </si>
  <si>
    <t>(12)</t>
  </si>
  <si>
    <t>ぐるっと松江堀川めぐり</t>
  </si>
  <si>
    <t>(13)</t>
  </si>
  <si>
    <t>松江・堀川地ビール館</t>
  </si>
  <si>
    <t>(14)</t>
  </si>
  <si>
    <t>秋鹿なぎさ公園</t>
  </si>
  <si>
    <t>(15)</t>
  </si>
  <si>
    <t>島根県立美術館</t>
  </si>
  <si>
    <t>(16)</t>
  </si>
  <si>
    <t>カラコロ工房</t>
  </si>
  <si>
    <t>(17)</t>
  </si>
  <si>
    <t>松江フォーゲルパーク</t>
  </si>
  <si>
    <t>(18)</t>
  </si>
  <si>
    <t>明々庵</t>
  </si>
  <si>
    <t>(19)</t>
  </si>
  <si>
    <t>普門院（観月庵）</t>
  </si>
  <si>
    <t>(20)</t>
  </si>
  <si>
    <t>月照寺</t>
  </si>
  <si>
    <t>(21)</t>
  </si>
  <si>
    <t>田部美術館</t>
  </si>
  <si>
    <t>(22)</t>
  </si>
  <si>
    <t>島根県物産観光館</t>
  </si>
  <si>
    <t>(23)</t>
  </si>
  <si>
    <t>ボートピア松江</t>
  </si>
  <si>
    <t>(24)</t>
  </si>
  <si>
    <t>忌部自然休養村</t>
  </si>
  <si>
    <t>(25)</t>
  </si>
  <si>
    <t>袖師窯</t>
  </si>
  <si>
    <t>(26)</t>
  </si>
  <si>
    <t>八重垣神社</t>
  </si>
  <si>
    <t>(27)</t>
  </si>
  <si>
    <t>枕木山</t>
  </si>
  <si>
    <t>(28)</t>
  </si>
  <si>
    <t>朝日山</t>
  </si>
  <si>
    <t>(29)</t>
  </si>
  <si>
    <t>嵩山</t>
  </si>
  <si>
    <t>(30)</t>
  </si>
  <si>
    <t>その他（神社・史跡等）</t>
  </si>
  <si>
    <t>(31)</t>
  </si>
  <si>
    <t>佐太神社</t>
  </si>
  <si>
    <t>(32)</t>
  </si>
  <si>
    <t>島根原子力館</t>
  </si>
  <si>
    <t>(33)</t>
  </si>
  <si>
    <t>恵曇海岸</t>
  </si>
  <si>
    <t>(34)</t>
  </si>
  <si>
    <t>古浦海水浴場</t>
  </si>
  <si>
    <t>(35)</t>
  </si>
  <si>
    <t>鹿島多久の湯</t>
  </si>
  <si>
    <t>(36)</t>
  </si>
  <si>
    <t>加賀の潜戸</t>
  </si>
  <si>
    <t>(37)</t>
  </si>
  <si>
    <t>潜戸遊覧船</t>
  </si>
  <si>
    <t>(38)</t>
  </si>
  <si>
    <t>小波海水浴場</t>
  </si>
  <si>
    <t>(39)</t>
  </si>
  <si>
    <t>桂島海水浴場</t>
  </si>
  <si>
    <t>(40)</t>
  </si>
  <si>
    <t>その他海水浴場</t>
  </si>
  <si>
    <t>(41)</t>
  </si>
  <si>
    <t>小波キャンプ場</t>
  </si>
  <si>
    <t>(42)</t>
  </si>
  <si>
    <t>桂島キャンプ場</t>
  </si>
  <si>
    <t>(43)</t>
  </si>
  <si>
    <t>島根町全域釣り</t>
  </si>
  <si>
    <t>(44)</t>
  </si>
  <si>
    <t>マリンハウス加賀</t>
  </si>
  <si>
    <t>(45)</t>
  </si>
  <si>
    <t>マリンゲートしまね</t>
  </si>
  <si>
    <t>(46)</t>
  </si>
  <si>
    <t>マリンパーク多古鼻</t>
  </si>
  <si>
    <t/>
  </si>
  <si>
    <t>a（宿泊棟）</t>
  </si>
  <si>
    <t>b（その他）</t>
  </si>
  <si>
    <t>(47)</t>
  </si>
  <si>
    <t>美保関</t>
  </si>
  <si>
    <t>a（美保神社）</t>
  </si>
  <si>
    <t>b（美保関灯台）</t>
  </si>
  <si>
    <t>(48)</t>
  </si>
  <si>
    <t>北浦海水浴場</t>
  </si>
  <si>
    <t>(49)</t>
  </si>
  <si>
    <t>メテオプラザ</t>
  </si>
  <si>
    <t>(50)</t>
  </si>
  <si>
    <t>美保関町全域釣り</t>
  </si>
  <si>
    <t>(51)</t>
  </si>
  <si>
    <t>熊野大社</t>
  </si>
  <si>
    <t>(52)</t>
  </si>
  <si>
    <t>安部榮四郎記念館</t>
  </si>
  <si>
    <t>(53)</t>
  </si>
  <si>
    <t>ホットランドやくも</t>
  </si>
  <si>
    <t>(54)</t>
  </si>
  <si>
    <t>ゆうあい熊野館</t>
  </si>
  <si>
    <t>(55)</t>
  </si>
  <si>
    <t>玉造温泉</t>
  </si>
  <si>
    <t>(56)</t>
  </si>
  <si>
    <t>玉造温泉ゆ～ゆ</t>
  </si>
  <si>
    <t>(57)</t>
  </si>
  <si>
    <t>出雲玉作資料館</t>
  </si>
  <si>
    <t>(58)</t>
  </si>
  <si>
    <t>玉作湯神社</t>
  </si>
  <si>
    <t>(59)</t>
  </si>
  <si>
    <t>ふるさと森林公園</t>
  </si>
  <si>
    <t>a（グランキャビン）</t>
  </si>
  <si>
    <t>b（キャンプ場）</t>
  </si>
  <si>
    <t>c（コテージ）</t>
  </si>
  <si>
    <t>d（その他）</t>
  </si>
  <si>
    <t>(60)</t>
  </si>
  <si>
    <t>玉造温泉カントリークラブ</t>
  </si>
  <si>
    <t>(61)</t>
  </si>
  <si>
    <t>来待ストーン</t>
  </si>
  <si>
    <t>(62)</t>
  </si>
  <si>
    <t>大根島</t>
  </si>
  <si>
    <t>a（由志園）</t>
  </si>
  <si>
    <t>(63)</t>
  </si>
  <si>
    <t>松江ホーランエンヤ伝承館</t>
  </si>
  <si>
    <t>(64)</t>
  </si>
  <si>
    <t>黄泉比良坂</t>
  </si>
  <si>
    <t>(65)</t>
  </si>
  <si>
    <t>中村元記念館</t>
  </si>
  <si>
    <t>(66)</t>
  </si>
  <si>
    <t>興雲閣</t>
  </si>
  <si>
    <t>(67)</t>
  </si>
  <si>
    <t>菅原天満宮</t>
  </si>
  <si>
    <t>(68)</t>
  </si>
  <si>
    <t>道の駅本庄</t>
  </si>
  <si>
    <t>(69)</t>
  </si>
  <si>
    <t>イベント等</t>
  </si>
  <si>
    <t>〇</t>
  </si>
  <si>
    <t>a（お城まつり）</t>
  </si>
  <si>
    <t>b（武者行列）</t>
  </si>
  <si>
    <t>c（大根島ぼたん祭 ※由志園を除く）</t>
  </si>
  <si>
    <t>d（松江水郷祭）</t>
  </si>
  <si>
    <t>e（松江水燈路）</t>
  </si>
  <si>
    <t>f（松江鼕行列）</t>
  </si>
  <si>
    <t>g（その他）</t>
  </si>
  <si>
    <t>足立美術館</t>
  </si>
  <si>
    <t>和鋼博物館</t>
  </si>
  <si>
    <t>清水寺</t>
  </si>
  <si>
    <t>鷺の湯温泉</t>
  </si>
  <si>
    <t>夢ランドしらさぎ</t>
  </si>
  <si>
    <t>安来節演芸館</t>
  </si>
  <si>
    <t>広瀬絣センター</t>
  </si>
  <si>
    <t>歴史民俗資料館</t>
  </si>
  <si>
    <t>月山の湯憩いの家</t>
  </si>
  <si>
    <t>山佐ダム</t>
  </si>
  <si>
    <t>比田温泉健康増進施設</t>
  </si>
  <si>
    <t>金屋子神話民族館</t>
  </si>
  <si>
    <t>チューリップ祭</t>
  </si>
  <si>
    <t>上の台緑の村</t>
  </si>
  <si>
    <t>a（上の台緑の村キャンプ場）</t>
  </si>
  <si>
    <t>やすぎ月の輪まつり</t>
  </si>
  <si>
    <t>やすぎ刃物まつり</t>
  </si>
  <si>
    <t>安来市加納美術館</t>
  </si>
  <si>
    <t>月山富田城跡</t>
  </si>
  <si>
    <t>安来市観光交流プラザ</t>
  </si>
  <si>
    <t>道の駅あらエッサ</t>
  </si>
  <si>
    <t>かみくの桃源郷</t>
  </si>
  <si>
    <t>a（かみくの桃源郷キャンプ場）</t>
  </si>
  <si>
    <t>温泉</t>
  </si>
  <si>
    <t>a（海潮温泉）</t>
  </si>
  <si>
    <t>b（おろち湯ったり館）</t>
  </si>
  <si>
    <t>c（ふかたに温泉ふかたに荘）</t>
  </si>
  <si>
    <t>d（出雲湯村温泉）</t>
  </si>
  <si>
    <t>e（波多温泉満壽の湯）</t>
  </si>
  <si>
    <t>古代鉄歌謡館</t>
  </si>
  <si>
    <t>海洋センター</t>
  </si>
  <si>
    <t>加茂岩倉遺跡</t>
  </si>
  <si>
    <t>斐伊川堤防桜並木</t>
  </si>
  <si>
    <t>雲南市健康の森</t>
  </si>
  <si>
    <t>a（雲南市健康の森キャンプ場）</t>
  </si>
  <si>
    <t>明石緑が丘公園</t>
  </si>
  <si>
    <t>芦谷峡・やまめの里</t>
  </si>
  <si>
    <t>鉄の歴史博物館</t>
  </si>
  <si>
    <t>菅谷たたら山内(山内生活伝承館)</t>
  </si>
  <si>
    <t>吉田グリーンシャワーの森</t>
  </si>
  <si>
    <t>龍頭八重滝県立自然公園</t>
  </si>
  <si>
    <t>クラシック島根カントリークラブ</t>
  </si>
  <si>
    <t>道の駅さくらの里きすき</t>
  </si>
  <si>
    <t>さくらおろち湖周辺施設</t>
  </si>
  <si>
    <t>石照庭園</t>
  </si>
  <si>
    <t>道の駅掛合の里</t>
  </si>
  <si>
    <t>大東七夕祭り</t>
  </si>
  <si>
    <t>うんなんまめなカー市</t>
  </si>
  <si>
    <t>須我神社</t>
  </si>
  <si>
    <t>奥出雲葡萄園</t>
  </si>
  <si>
    <t>道の駅おろちの里</t>
  </si>
  <si>
    <t>道の駅たたらば壱番地</t>
  </si>
  <si>
    <t>フォレストアドベンチャー</t>
  </si>
  <si>
    <t>永井隆記念館</t>
  </si>
  <si>
    <t>心の駅　陽だまりの丘</t>
  </si>
  <si>
    <t>鬼の舌震</t>
  </si>
  <si>
    <t>可部屋集成館</t>
  </si>
  <si>
    <t>奥出雲多根自然博物館</t>
  </si>
  <si>
    <t>玉峰山荘</t>
  </si>
  <si>
    <t>道の駅酒蔵奥出雲交流館</t>
  </si>
  <si>
    <t>絲原記念館</t>
  </si>
  <si>
    <t>奥出雲たたらと刀剣館</t>
  </si>
  <si>
    <t>道の駅おろちループ</t>
  </si>
  <si>
    <t>交流館「三国」</t>
  </si>
  <si>
    <t>ヴィラ船通山斐乃上荘</t>
  </si>
  <si>
    <t>三成愛宕祭</t>
  </si>
  <si>
    <t>船通山</t>
  </si>
  <si>
    <t>延命水</t>
  </si>
  <si>
    <t>佐白温泉 長者の湯</t>
  </si>
  <si>
    <t>トロッコ列車「奥出雲おろち号」</t>
  </si>
  <si>
    <t>金言寺大イチョウ</t>
  </si>
  <si>
    <t>東三瓶フラワーバレー</t>
  </si>
  <si>
    <t>琴引フォレストパークスキー場</t>
  </si>
  <si>
    <t>琴引ビレッジキャンプ場</t>
  </si>
  <si>
    <t>琴引ビレッジ山荘</t>
  </si>
  <si>
    <t>道の駅頓原</t>
  </si>
  <si>
    <t>赤名観光ぼたん園</t>
  </si>
  <si>
    <t>飯南町ふるさとの森</t>
  </si>
  <si>
    <t>a（飯南町ふるさとの森キャンプ場）</t>
  </si>
  <si>
    <t>道の駅赤来高原</t>
  </si>
  <si>
    <t>加田の湯</t>
  </si>
  <si>
    <t>うぐいす茶屋</t>
  </si>
  <si>
    <t>青空市ぶなの里</t>
  </si>
  <si>
    <t>大しめ縄創作館</t>
  </si>
  <si>
    <t>ラムネ銀泉</t>
  </si>
  <si>
    <t>ラムネＭＩＬＫ堂</t>
  </si>
  <si>
    <t>赤来高原観光りんご園</t>
  </si>
  <si>
    <t>ぼたんの郷</t>
  </si>
  <si>
    <t>立久恵峡</t>
  </si>
  <si>
    <t>出雲民芸館</t>
  </si>
  <si>
    <t>出雲文化伝承館</t>
  </si>
  <si>
    <t>出雲健康公園(出雲ドーム含む)</t>
  </si>
  <si>
    <t>出雲ゆうプラザ</t>
  </si>
  <si>
    <t>出雲科学館</t>
  </si>
  <si>
    <t>しまね花の郷</t>
  </si>
  <si>
    <t>長浜神社</t>
  </si>
  <si>
    <t>一畑薬師</t>
  </si>
  <si>
    <t>平田本陣記念館</t>
  </si>
  <si>
    <t>木綿街道交流館</t>
  </si>
  <si>
    <t>平田海岸</t>
  </si>
  <si>
    <t>島根ゴルフ倶楽部</t>
  </si>
  <si>
    <t>湖遊館</t>
  </si>
  <si>
    <t>宍道湖グリーンパーク</t>
  </si>
  <si>
    <t>ゴビウス</t>
  </si>
  <si>
    <t>湯元楯縫割烹温泉ゆらり</t>
  </si>
  <si>
    <t>すさのおの郷ゆかり館</t>
  </si>
  <si>
    <t>目田森林公園</t>
  </si>
  <si>
    <t>須佐神社</t>
  </si>
  <si>
    <t>八雲風穴</t>
  </si>
  <si>
    <t>多伎いちじく温泉</t>
  </si>
  <si>
    <t>田儀海岸</t>
  </si>
  <si>
    <t>a（田儀海水浴場）</t>
  </si>
  <si>
    <t>キララビーチ（岐久海岸）</t>
  </si>
  <si>
    <t>a（海水浴場）</t>
  </si>
  <si>
    <t>多伎町全域釣り</t>
  </si>
  <si>
    <t>キララコテージ</t>
  </si>
  <si>
    <t>道の駅キララ多伎</t>
  </si>
  <si>
    <t>マリンタラソ出雲</t>
  </si>
  <si>
    <t>湖陵温泉</t>
  </si>
  <si>
    <t>いづも大社カントリークラブ</t>
  </si>
  <si>
    <t>日御碕</t>
  </si>
  <si>
    <t>出雲大社</t>
  </si>
  <si>
    <t>吉兆館</t>
  </si>
  <si>
    <t>蔵の美術館（手銭記念館）</t>
  </si>
  <si>
    <t>島根ワイナリー</t>
  </si>
  <si>
    <t>稲佐の浜海水浴場</t>
  </si>
  <si>
    <t>おわし浜海水浴場</t>
  </si>
  <si>
    <t>大社町全域釣り</t>
  </si>
  <si>
    <t>古代出雲歴史博物館</t>
  </si>
  <si>
    <t>出雲弥生の森博物館</t>
  </si>
  <si>
    <t>出雲神話まつり</t>
  </si>
  <si>
    <t>いずも産業未来博</t>
  </si>
  <si>
    <t>鰐淵寺紅葉まつり</t>
  </si>
  <si>
    <t>荒神谷遺跡</t>
  </si>
  <si>
    <t>a（荒神谷博物館）</t>
  </si>
  <si>
    <t>b（公園）</t>
  </si>
  <si>
    <t>湯の川温泉</t>
  </si>
  <si>
    <t>万九千神社</t>
  </si>
  <si>
    <t>出雲いりすの丘 ひかわ美人の湯</t>
  </si>
  <si>
    <t>道の駅湯の川</t>
  </si>
  <si>
    <t>原鹿の旧豪農屋敷</t>
  </si>
  <si>
    <t>出雲空港カントリー倶楽部</t>
  </si>
  <si>
    <t>出雲市トキ学習コーナー</t>
  </si>
  <si>
    <t>出雲市トキ公開施設</t>
  </si>
  <si>
    <t>鰐淵寺</t>
  </si>
  <si>
    <t>地域の祭り・イベント</t>
  </si>
  <si>
    <t>三瓶山</t>
  </si>
  <si>
    <t>a（三瓶観光リフト）</t>
  </si>
  <si>
    <t>b（北の原キャンプ場）</t>
  </si>
  <si>
    <t>c（三瓶自然館）</t>
  </si>
  <si>
    <t>d（三瓶小豆原埋没林公園）</t>
  </si>
  <si>
    <t>e（三瓶温泉）</t>
  </si>
  <si>
    <t>f（その他）</t>
  </si>
  <si>
    <t>石見銀山</t>
  </si>
  <si>
    <t>a（石見銀山資料館）</t>
  </si>
  <si>
    <t>b（石見銀山龍源寺間歩）</t>
  </si>
  <si>
    <t>c（大久保間歩）</t>
  </si>
  <si>
    <t>d（河島家）</t>
  </si>
  <si>
    <t>e（熊谷家）</t>
  </si>
  <si>
    <t>f（世界遺産センター）</t>
  </si>
  <si>
    <t>大田海岸</t>
  </si>
  <si>
    <t>a（久手海水浴場）</t>
  </si>
  <si>
    <t>b（鳥井海水浴場）</t>
  </si>
  <si>
    <t>c（琴ヶ浜）</t>
  </si>
  <si>
    <t>温泉津温泉</t>
  </si>
  <si>
    <t>櫛島キャンプ場</t>
  </si>
  <si>
    <t>やきもの館</t>
  </si>
  <si>
    <t>ゆう・ゆう館</t>
  </si>
  <si>
    <t>仁摩サンドミュージアム</t>
  </si>
  <si>
    <t>道の駅ごいせ仁摩</t>
  </si>
  <si>
    <t>大田市彼岸市「中日つぁん」</t>
  </si>
  <si>
    <t>大田市民のまつり「天領さん」</t>
  </si>
  <si>
    <t>石見神楽公演</t>
  </si>
  <si>
    <t>その他（イベント等）</t>
  </si>
  <si>
    <t>ふれあい公園笹遊里</t>
  </si>
  <si>
    <t>湯谷温泉 弥山荘</t>
  </si>
  <si>
    <t>音戯館</t>
  </si>
  <si>
    <t>道の駅インフォメーションセンターかわもと</t>
  </si>
  <si>
    <t>ゴールデンユートピアおおち</t>
  </si>
  <si>
    <t>カヌーの里おおち</t>
  </si>
  <si>
    <t>湯抱温泉</t>
  </si>
  <si>
    <t>潮温泉施設（石見ワイナリーホテル美郷）</t>
  </si>
  <si>
    <t>斎藤茂吉鴨山記念館</t>
  </si>
  <si>
    <t>道の駅　グリーンロード大和</t>
  </si>
  <si>
    <t>千原温泉</t>
  </si>
  <si>
    <t>ほたるの館</t>
  </si>
  <si>
    <t>伴蔵山自然回帰公園</t>
  </si>
  <si>
    <t>邑南町青少年旅行村</t>
  </si>
  <si>
    <t>瑞穂ハイランド</t>
  </si>
  <si>
    <t>ハンザケ自然館</t>
  </si>
  <si>
    <t>断魚渓</t>
  </si>
  <si>
    <t>a（深篠川キャンプ場）</t>
  </si>
  <si>
    <t>いこいの村しまね</t>
  </si>
  <si>
    <t>香木の森公園</t>
  </si>
  <si>
    <t>いわみ温泉</t>
  </si>
  <si>
    <t>軍原キャンプ場</t>
  </si>
  <si>
    <t>石見海浜公園</t>
  </si>
  <si>
    <t>a（アクアス）</t>
  </si>
  <si>
    <t>b（海浜公園海水浴場）</t>
  </si>
  <si>
    <t>c（海浜公園キャンプ場）</t>
  </si>
  <si>
    <t>石見畳ヶ浦</t>
  </si>
  <si>
    <t>海水浴場</t>
  </si>
  <si>
    <t>a（国府海水浴場）</t>
  </si>
  <si>
    <t>b（浜田海岸海水浴場）</t>
  </si>
  <si>
    <t>c（折居海岸海水浴場）</t>
  </si>
  <si>
    <t>浜田市全域釣り</t>
  </si>
  <si>
    <t>その他海岸</t>
  </si>
  <si>
    <t>a（浜田海岸）</t>
  </si>
  <si>
    <t>b（折居海岸）</t>
  </si>
  <si>
    <t>はまだお魚市場</t>
  </si>
  <si>
    <t>美又温泉</t>
  </si>
  <si>
    <t>旭温泉</t>
  </si>
  <si>
    <t>湯屋温泉（きんたの里）</t>
  </si>
  <si>
    <t>浜田市ふるさと体験村</t>
  </si>
  <si>
    <t>かなぎウエスタンライディングパーク</t>
  </si>
  <si>
    <t>浜田市ゴルフ場</t>
  </si>
  <si>
    <t>a（浜田ゴルフリンクス）</t>
  </si>
  <si>
    <t>b（金城カントリークラブ）</t>
  </si>
  <si>
    <t>浜田市世界こども美術館</t>
  </si>
  <si>
    <t>石正美術館</t>
  </si>
  <si>
    <t>アクアみすみ</t>
  </si>
  <si>
    <t>三隅発電所ふれあいホール</t>
  </si>
  <si>
    <t>道の駅ゆうひパーク三隅</t>
  </si>
  <si>
    <t>道の駅ゆうひパーク浜田</t>
  </si>
  <si>
    <t>浜田の夜神楽週末公演</t>
  </si>
  <si>
    <t>浜っ子春まつり</t>
  </si>
  <si>
    <t>浜っ子夏まつり</t>
  </si>
  <si>
    <t>BB大鍋フェスティバル</t>
  </si>
  <si>
    <t>三隅つつじ祭り</t>
  </si>
  <si>
    <t>三隅公園</t>
  </si>
  <si>
    <t>コワ温泉</t>
  </si>
  <si>
    <t>石州和紙会館</t>
  </si>
  <si>
    <t>千丈渓</t>
  </si>
  <si>
    <t>風の国</t>
  </si>
  <si>
    <t>江津海岸</t>
  </si>
  <si>
    <t>a（波子海水浴場）</t>
  </si>
  <si>
    <t>b（浅利海水浴場）</t>
  </si>
  <si>
    <t>c（黒松海水浴場）</t>
  </si>
  <si>
    <t>d（釣り）</t>
  </si>
  <si>
    <t>e（その他）</t>
  </si>
  <si>
    <t>有福温泉</t>
  </si>
  <si>
    <t>地場産センター</t>
  </si>
  <si>
    <t>菰沢公園オートキャンプ場</t>
  </si>
  <si>
    <t>ごうつ秋まつり</t>
  </si>
  <si>
    <t>江の川祭り</t>
  </si>
  <si>
    <t>石見神楽特別公演</t>
  </si>
  <si>
    <t>道の駅サンピコごうつ</t>
  </si>
  <si>
    <t>医光寺</t>
  </si>
  <si>
    <t>萬福寺</t>
  </si>
  <si>
    <t>雪舟の郷記念館</t>
  </si>
  <si>
    <t>万葉公園</t>
  </si>
  <si>
    <t>島根県芸術文化センター グラントワ</t>
  </si>
  <si>
    <t>a（石見美術館）</t>
  </si>
  <si>
    <t>b（いわみ芸術劇場）</t>
  </si>
  <si>
    <t>c（その他）</t>
  </si>
  <si>
    <t>持石海水浴場</t>
  </si>
  <si>
    <t>益田市全域釣り</t>
  </si>
  <si>
    <t>みと自然の森</t>
  </si>
  <si>
    <t>美都温泉</t>
  </si>
  <si>
    <t>a（湯元館）</t>
  </si>
  <si>
    <t>秦記念館</t>
  </si>
  <si>
    <t>ひだまりパークみと</t>
  </si>
  <si>
    <t>裏匹見峡</t>
  </si>
  <si>
    <t>メイズ</t>
  </si>
  <si>
    <t>裏匹見峡キャンプ場</t>
  </si>
  <si>
    <t>やすらぎの湯</t>
  </si>
  <si>
    <t>匹見川釣り</t>
  </si>
  <si>
    <t>美濃地屋敷</t>
  </si>
  <si>
    <t>石見の夜神楽公演</t>
  </si>
  <si>
    <t>道の駅サンエイト美都</t>
  </si>
  <si>
    <t>持石「海陽王国」</t>
  </si>
  <si>
    <t>益田市歴史文化交流館れきしーな</t>
  </si>
  <si>
    <t>津和野郷土館</t>
  </si>
  <si>
    <t>津和野町民俗資料館</t>
  </si>
  <si>
    <t>森鷗外記念館</t>
  </si>
  <si>
    <t>三本松城跡観光リフト</t>
  </si>
  <si>
    <t>桑原史成写真美術館</t>
  </si>
  <si>
    <t>太皷谷稲成神社</t>
  </si>
  <si>
    <t>安野光雅美術館</t>
  </si>
  <si>
    <t>道の駅なごみの里</t>
  </si>
  <si>
    <t>日原天文台(星と森の科学館含む)</t>
  </si>
  <si>
    <t>枕瀬山森林公園キャンプ場</t>
  </si>
  <si>
    <t>高津川・鮎つり</t>
  </si>
  <si>
    <t>道の駅シルクウェイにちはら</t>
  </si>
  <si>
    <t>森鷗外旧宅</t>
  </si>
  <si>
    <t>ＳＬやまぐち号</t>
  </si>
  <si>
    <t>津和野夜神楽公演</t>
  </si>
  <si>
    <t>日本遺産センター</t>
  </si>
  <si>
    <t>堀庭園</t>
  </si>
  <si>
    <t>旧畑迫病院</t>
  </si>
  <si>
    <t>藩校養老館</t>
  </si>
  <si>
    <t>柿木温泉</t>
  </si>
  <si>
    <t>道の駅かきのきむら</t>
  </si>
  <si>
    <t>リバーサイドログハウス村</t>
  </si>
  <si>
    <t>ゴギの里ログハウス村</t>
  </si>
  <si>
    <t>水源会館</t>
  </si>
  <si>
    <t>むいかいち温泉ゆ・ら・ら</t>
  </si>
  <si>
    <t>道の駅むいかいち温泉</t>
  </si>
  <si>
    <t>隠岐神社</t>
  </si>
  <si>
    <t>後鳥羽院資料館</t>
  </si>
  <si>
    <t>海中展望船あまんぼう</t>
  </si>
  <si>
    <t>明屋海岸海水浴場</t>
  </si>
  <si>
    <t>レインボービーチ</t>
  </si>
  <si>
    <t>国賀海岸</t>
  </si>
  <si>
    <t>黒木御所碧風館</t>
  </si>
  <si>
    <t>西ノ島ふるさと館</t>
  </si>
  <si>
    <t>外浜海水浴場</t>
  </si>
  <si>
    <t>耳浦(東国賀)海水浴場</t>
  </si>
  <si>
    <t>耳浦キャンプ場</t>
  </si>
  <si>
    <t>ノア隠岐</t>
  </si>
  <si>
    <t>知夫赤壁</t>
  </si>
  <si>
    <t>隠岐国分寺</t>
  </si>
  <si>
    <t>隠岐自然館</t>
  </si>
  <si>
    <t>塩浜海水浴場</t>
  </si>
  <si>
    <t>中村海水浴場</t>
  </si>
  <si>
    <t>フィッシャーマンズワーフ隠岐</t>
  </si>
  <si>
    <t>春日の浜海水浴場</t>
  </si>
  <si>
    <t>水若酢神社</t>
  </si>
  <si>
    <t>隠岐郷土館</t>
  </si>
  <si>
    <t>五箇創生館</t>
  </si>
  <si>
    <t>隠岐温泉ＧＯＫＡ</t>
  </si>
  <si>
    <t>津戸園地（体育館+テニスコート）</t>
  </si>
  <si>
    <t>福浦海水浴場</t>
  </si>
  <si>
    <t>玉若酢命神社</t>
  </si>
  <si>
    <t>R6_x000D_
入込客延べ数</t>
    <phoneticPr fontId="2"/>
  </si>
  <si>
    <t>R5_x000D_
入込客延べ数</t>
    <phoneticPr fontId="2"/>
  </si>
  <si>
    <t>R6</t>
    <phoneticPr fontId="2"/>
  </si>
  <si>
    <t>250212時点</t>
  </si>
  <si>
    <t>250603時点</t>
  </si>
  <si>
    <t>250519時点</t>
    <phoneticPr fontId="14"/>
  </si>
  <si>
    <t>250210時点</t>
    <phoneticPr fontId="14"/>
  </si>
  <si>
    <t>250212時点</t>
    <phoneticPr fontId="14"/>
  </si>
  <si>
    <t>250530時点</t>
    <phoneticPr fontId="14"/>
  </si>
  <si>
    <t>250603時点</t>
    <phoneticPr fontId="14"/>
  </si>
  <si>
    <t>R6宿泊客延べ数</t>
    <rPh sb="2" eb="4">
      <t>シュクハク</t>
    </rPh>
    <phoneticPr fontId="14"/>
  </si>
  <si>
    <t>R5宿泊客延べ数</t>
    <rPh sb="2" eb="4">
      <t>シュクハク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</si>
</sst>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+0.0%;\-0.0%;0.0%"/>
    <numFmt numFmtId="177" formatCode="#,##0_ ;[Red]\-#,##0\ "/>
    <numFmt numFmtId="178" formatCode="#,##0_);[Red]\(#,##0\)"/>
    <numFmt numFmtId="179" formatCode="#,##0_ "/>
  </numFmts>
  <fonts count="5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10.5"/>
      <name val="ＭＳ明朝"/>
      <family val="3"/>
      <charset val="128"/>
    </font>
    <font>
      <sz val="10"/>
      <name val="ＭＳ明朝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.5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9"/>
      <color rgb="FFFF0000"/>
      <name val="ＭＳ Ｐ明朝"/>
      <family val="1"/>
      <charset val="128"/>
    </font>
    <font>
      <sz val="9"/>
      <color rgb="FFFF0066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/>
      <top style="thin">
        <color indexed="64"/>
      </top>
      <bottom style="hair">
        <color theme="1"/>
      </bottom>
      <diagonal/>
    </border>
    <border>
      <left/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/>
      <right style="thin">
        <color theme="1"/>
      </right>
      <top/>
      <bottom style="double">
        <color indexed="64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indexed="64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indexed="64"/>
      </top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/>
      <top style="hair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/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</borders>
  <cellStyleXfs count="5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4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3" borderId="141" applyNumberFormat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13" fillId="25" borderId="142" applyNumberFormat="0" applyFont="0" applyAlignment="0" applyProtection="0">
      <alignment vertical="center"/>
    </xf>
    <xf numFmtId="0" fontId="46" fillId="0" borderId="143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4" borderId="14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50" fillId="0" borderId="145" applyNumberFormat="0" applyFill="0" applyAlignment="0" applyProtection="0">
      <alignment vertical="center"/>
    </xf>
    <xf numFmtId="0" fontId="51" fillId="0" borderId="146" applyNumberFormat="0" applyFill="0" applyAlignment="0" applyProtection="0">
      <alignment vertical="center"/>
    </xf>
    <xf numFmtId="0" fontId="52" fillId="0" borderId="14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48" applyNumberFormat="0" applyFill="0" applyAlignment="0" applyProtection="0">
      <alignment vertical="center"/>
    </xf>
    <xf numFmtId="0" fontId="54" fillId="4" borderId="14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144" applyNumberFormat="0" applyAlignment="0" applyProtection="0">
      <alignment vertical="center"/>
    </xf>
    <xf numFmtId="0" fontId="57" fillId="7" borderId="0" applyNumberFormat="0" applyBorder="0" applyAlignment="0" applyProtection="0">
      <alignment vertical="center"/>
    </xf>
  </cellStyleXfs>
  <cellXfs count="57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8" fillId="2" borderId="0" xfId="0" applyFont="1" applyFill="1">
      <alignment vertical="center"/>
    </xf>
    <xf numFmtId="38" fontId="15" fillId="2" borderId="0" xfId="1" applyFont="1" applyFill="1">
      <alignment vertical="center"/>
    </xf>
    <xf numFmtId="38" fontId="16" fillId="2" borderId="0" xfId="1" applyFont="1" applyFill="1">
      <alignment vertical="center"/>
    </xf>
    <xf numFmtId="0" fontId="9" fillId="2" borderId="0" xfId="0" applyFont="1" applyFill="1">
      <alignment vertical="center"/>
    </xf>
    <xf numFmtId="0" fontId="12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78" fontId="15" fillId="2" borderId="0" xfId="1" applyNumberFormat="1" applyFont="1" applyFill="1">
      <alignment vertical="center"/>
    </xf>
    <xf numFmtId="0" fontId="12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10" fontId="23" fillId="2" borderId="0" xfId="5" applyNumberFormat="1" applyFont="1" applyFill="1" applyAlignment="1">
      <alignment horizontal="center" vertical="center"/>
    </xf>
    <xf numFmtId="177" fontId="3" fillId="2" borderId="12" xfId="0" applyNumberFormat="1" applyFont="1" applyFill="1" applyBorder="1">
      <alignment vertical="center"/>
    </xf>
    <xf numFmtId="177" fontId="3" fillId="2" borderId="16" xfId="0" applyNumberFormat="1" applyFont="1" applyFill="1" applyBorder="1">
      <alignment vertical="center"/>
    </xf>
    <xf numFmtId="38" fontId="20" fillId="2" borderId="3" xfId="1" applyFont="1" applyFill="1" applyBorder="1" applyAlignment="1">
      <alignment vertical="center" shrinkToFit="1"/>
    </xf>
    <xf numFmtId="0" fontId="21" fillId="2" borderId="0" xfId="0" applyFont="1" applyFill="1" applyAlignment="1">
      <alignment horizontal="center" vertical="center"/>
    </xf>
    <xf numFmtId="2" fontId="10" fillId="2" borderId="0" xfId="0" applyNumberFormat="1" applyFont="1" applyFill="1">
      <alignment vertical="center"/>
    </xf>
    <xf numFmtId="0" fontId="20" fillId="2" borderId="25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center" vertical="center"/>
    </xf>
    <xf numFmtId="178" fontId="24" fillId="2" borderId="0" xfId="1" applyNumberFormat="1" applyFont="1" applyFill="1">
      <alignment vertical="center"/>
    </xf>
    <xf numFmtId="0" fontId="20" fillId="3" borderId="8" xfId="0" applyFont="1" applyFill="1" applyBorder="1">
      <alignment vertical="center"/>
    </xf>
    <xf numFmtId="0" fontId="20" fillId="3" borderId="20" xfId="0" applyFont="1" applyFill="1" applyBorder="1" applyAlignment="1">
      <alignment horizontal="center" vertical="center"/>
    </xf>
    <xf numFmtId="38" fontId="20" fillId="2" borderId="3" xfId="1" applyFont="1" applyFill="1" applyBorder="1" applyAlignment="1">
      <alignment horizontal="right" vertical="center" indent="1"/>
    </xf>
    <xf numFmtId="0" fontId="20" fillId="2" borderId="24" xfId="0" applyFont="1" applyFill="1" applyBorder="1" applyAlignment="1">
      <alignment horizontal="distributed" vertical="center" indent="1"/>
    </xf>
    <xf numFmtId="0" fontId="20" fillId="2" borderId="2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distributed" vertical="center" indent="1"/>
    </xf>
    <xf numFmtId="176" fontId="20" fillId="2" borderId="5" xfId="0" applyNumberFormat="1" applyFont="1" applyFill="1" applyBorder="1" applyAlignment="1">
      <alignment horizontal="right" vertical="center" indent="1"/>
    </xf>
    <xf numFmtId="38" fontId="20" fillId="2" borderId="18" xfId="1" applyFont="1" applyFill="1" applyBorder="1" applyAlignment="1">
      <alignment horizontal="right" vertical="center" shrinkToFit="1"/>
    </xf>
    <xf numFmtId="38" fontId="20" fillId="2" borderId="3" xfId="1" applyFont="1" applyFill="1" applyBorder="1" applyAlignment="1">
      <alignment horizontal="right" vertical="center" shrinkToFit="1"/>
    </xf>
    <xf numFmtId="38" fontId="20" fillId="2" borderId="18" xfId="1" applyFont="1" applyFill="1" applyBorder="1" applyAlignment="1">
      <alignment vertical="center" shrinkToFit="1"/>
    </xf>
    <xf numFmtId="0" fontId="20" fillId="2" borderId="8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38" xfId="0" applyFont="1" applyFill="1" applyBorder="1">
      <alignment vertical="center"/>
    </xf>
    <xf numFmtId="177" fontId="20" fillId="3" borderId="37" xfId="0" applyNumberFormat="1" applyFont="1" applyFill="1" applyBorder="1" applyAlignment="1">
      <alignment vertical="center" shrinkToFit="1"/>
    </xf>
    <xf numFmtId="176" fontId="20" fillId="3" borderId="40" xfId="4" applyNumberFormat="1" applyFont="1" applyFill="1" applyBorder="1">
      <alignment vertical="center"/>
    </xf>
    <xf numFmtId="0" fontId="20" fillId="3" borderId="17" xfId="0" quotePrefix="1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18" xfId="0" applyFont="1" applyFill="1" applyBorder="1">
      <alignment vertical="center"/>
    </xf>
    <xf numFmtId="0" fontId="20" fillId="3" borderId="1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distributed" vertical="center" indent="1"/>
    </xf>
    <xf numFmtId="0" fontId="20" fillId="2" borderId="3" xfId="0" applyFont="1" applyFill="1" applyBorder="1" applyAlignment="1">
      <alignment horizontal="distributed" vertical="center" indent="1"/>
    </xf>
    <xf numFmtId="176" fontId="20" fillId="2" borderId="3" xfId="0" applyNumberFormat="1" applyFont="1" applyFill="1" applyBorder="1" applyAlignment="1">
      <alignment horizontal="right" vertical="center" indent="1"/>
    </xf>
    <xf numFmtId="0" fontId="20" fillId="2" borderId="22" xfId="0" applyFont="1" applyFill="1" applyBorder="1" applyAlignment="1">
      <alignment horizontal="center" vertical="center"/>
    </xf>
    <xf numFmtId="177" fontId="20" fillId="2" borderId="22" xfId="1" applyNumberFormat="1" applyFont="1" applyFill="1" applyBorder="1" applyAlignment="1">
      <alignment vertical="center" shrinkToFit="1"/>
    </xf>
    <xf numFmtId="0" fontId="20" fillId="2" borderId="20" xfId="0" applyFont="1" applyFill="1" applyBorder="1" applyAlignment="1">
      <alignment horizontal="distributed" vertical="center"/>
    </xf>
    <xf numFmtId="0" fontId="20" fillId="2" borderId="9" xfId="0" applyFont="1" applyFill="1" applyBorder="1" applyAlignment="1">
      <alignment horizontal="distributed" vertical="center"/>
    </xf>
    <xf numFmtId="0" fontId="20" fillId="2" borderId="44" xfId="0" applyFont="1" applyFill="1" applyBorder="1" applyAlignment="1">
      <alignment horizontal="distributed" vertical="center"/>
    </xf>
    <xf numFmtId="0" fontId="28" fillId="2" borderId="0" xfId="0" applyFont="1" applyFill="1" applyAlignment="1">
      <alignment horizontal="center" vertical="center"/>
    </xf>
    <xf numFmtId="38" fontId="20" fillId="2" borderId="46" xfId="1" applyFont="1" applyFill="1" applyBorder="1" applyAlignment="1">
      <alignment horizontal="right" vertical="center" indent="1"/>
    </xf>
    <xf numFmtId="177" fontId="20" fillId="2" borderId="20" xfId="1" applyNumberFormat="1" applyFont="1" applyFill="1" applyBorder="1" applyAlignment="1">
      <alignment horizontal="right" vertical="center" shrinkToFit="1"/>
    </xf>
    <xf numFmtId="177" fontId="20" fillId="2" borderId="19" xfId="1" applyNumberFormat="1" applyFont="1" applyFill="1" applyBorder="1" applyAlignment="1">
      <alignment horizontal="right" vertical="center" shrinkToFit="1"/>
    </xf>
    <xf numFmtId="177" fontId="20" fillId="2" borderId="19" xfId="1" applyNumberFormat="1" applyFont="1" applyFill="1" applyBorder="1" applyAlignment="1">
      <alignment vertical="center" shrinkToFit="1"/>
    </xf>
    <xf numFmtId="177" fontId="20" fillId="2" borderId="8" xfId="1" applyNumberFormat="1" applyFont="1" applyFill="1" applyBorder="1" applyAlignment="1">
      <alignment vertical="center" shrinkToFit="1"/>
    </xf>
    <xf numFmtId="178" fontId="20" fillId="2" borderId="22" xfId="1" applyNumberFormat="1" applyFont="1" applyFill="1" applyBorder="1" applyAlignment="1">
      <alignment horizontal="right" vertical="center" shrinkToFit="1"/>
    </xf>
    <xf numFmtId="178" fontId="20" fillId="2" borderId="22" xfId="1" applyNumberFormat="1" applyFont="1" applyFill="1" applyBorder="1" applyAlignment="1">
      <alignment vertical="center" shrinkToFit="1"/>
    </xf>
    <xf numFmtId="178" fontId="20" fillId="2" borderId="23" xfId="1" applyNumberFormat="1" applyFont="1" applyFill="1" applyBorder="1" applyAlignment="1">
      <alignment vertical="center" shrinkToFit="1"/>
    </xf>
    <xf numFmtId="178" fontId="20" fillId="2" borderId="39" xfId="1" applyNumberFormat="1" applyFont="1" applyFill="1" applyBorder="1" applyAlignment="1">
      <alignment vertical="center" shrinkToFit="1"/>
    </xf>
    <xf numFmtId="178" fontId="20" fillId="2" borderId="37" xfId="1" applyNumberFormat="1" applyFont="1" applyFill="1" applyBorder="1" applyAlignment="1">
      <alignment horizontal="right" vertical="center" shrinkToFit="1"/>
    </xf>
    <xf numFmtId="178" fontId="20" fillId="2" borderId="37" xfId="1" applyNumberFormat="1" applyFont="1" applyFill="1" applyBorder="1" applyAlignment="1">
      <alignment vertical="center" shrinkToFit="1"/>
    </xf>
    <xf numFmtId="178" fontId="20" fillId="2" borderId="40" xfId="1" applyNumberFormat="1" applyFont="1" applyFill="1" applyBorder="1" applyAlignment="1">
      <alignment vertical="center" shrinkToFit="1"/>
    </xf>
    <xf numFmtId="0" fontId="20" fillId="2" borderId="37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distributed" vertical="center" justifyLastLine="1"/>
    </xf>
    <xf numFmtId="0" fontId="10" fillId="2" borderId="30" xfId="0" applyFont="1" applyFill="1" applyBorder="1">
      <alignment vertical="center"/>
    </xf>
    <xf numFmtId="0" fontId="20" fillId="2" borderId="48" xfId="0" applyFont="1" applyFill="1" applyBorder="1" applyAlignment="1">
      <alignment horizontal="distributed" vertical="center" justifyLastLine="1"/>
    </xf>
    <xf numFmtId="0" fontId="10" fillId="2" borderId="20" xfId="0" applyFont="1" applyFill="1" applyBorder="1">
      <alignment vertical="center"/>
    </xf>
    <xf numFmtId="0" fontId="20" fillId="2" borderId="8" xfId="0" applyFont="1" applyFill="1" applyBorder="1" applyAlignment="1">
      <alignment horizontal="distributed" vertical="center"/>
    </xf>
    <xf numFmtId="0" fontId="10" fillId="2" borderId="12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49" xfId="0" applyFont="1" applyFill="1" applyBorder="1">
      <alignment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0" fillId="2" borderId="54" xfId="0" applyFont="1" applyFill="1" applyBorder="1">
      <alignment vertical="center"/>
    </xf>
    <xf numFmtId="0" fontId="12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27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distributed" vertical="center"/>
    </xf>
    <xf numFmtId="0" fontId="7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9" fillId="2" borderId="58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12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left" vertical="center"/>
    </xf>
    <xf numFmtId="0" fontId="20" fillId="2" borderId="14" xfId="0" applyFont="1" applyFill="1" applyBorder="1">
      <alignment vertical="center"/>
    </xf>
    <xf numFmtId="0" fontId="20" fillId="2" borderId="0" xfId="0" applyFont="1" applyFill="1">
      <alignment vertical="center"/>
    </xf>
    <xf numFmtId="0" fontId="25" fillId="2" borderId="18" xfId="0" applyFont="1" applyFill="1" applyBorder="1" applyAlignment="1">
      <alignment horizontal="distributed" vertical="center"/>
    </xf>
    <xf numFmtId="0" fontId="25" fillId="2" borderId="15" xfId="0" applyFont="1" applyFill="1" applyBorder="1" applyAlignment="1">
      <alignment vertical="center" shrinkToFit="1"/>
    </xf>
    <xf numFmtId="0" fontId="25" fillId="2" borderId="50" xfId="0" applyFont="1" applyFill="1" applyBorder="1" applyAlignment="1">
      <alignment vertical="center" shrinkToFit="1"/>
    </xf>
    <xf numFmtId="0" fontId="25" fillId="2" borderId="0" xfId="0" applyFont="1" applyFill="1" applyAlignment="1">
      <alignment vertical="center" shrinkToFit="1"/>
    </xf>
    <xf numFmtId="0" fontId="20" fillId="2" borderId="18" xfId="0" applyFont="1" applyFill="1" applyBorder="1">
      <alignment vertical="center"/>
    </xf>
    <xf numFmtId="0" fontId="25" fillId="2" borderId="62" xfId="0" applyFont="1" applyFill="1" applyBorder="1" applyAlignment="1">
      <alignment vertical="top" textRotation="255" shrinkToFit="1"/>
    </xf>
    <xf numFmtId="0" fontId="25" fillId="2" borderId="63" xfId="0" applyFont="1" applyFill="1" applyBorder="1" applyAlignment="1">
      <alignment vertical="top" textRotation="255" shrinkToFit="1"/>
    </xf>
    <xf numFmtId="0" fontId="25" fillId="2" borderId="18" xfId="0" applyFont="1" applyFill="1" applyBorder="1" applyAlignment="1">
      <alignment vertical="top" textRotation="255" shrinkToFit="1"/>
    </xf>
    <xf numFmtId="179" fontId="25" fillId="2" borderId="54" xfId="0" applyNumberFormat="1" applyFont="1" applyFill="1" applyBorder="1" applyAlignment="1">
      <alignment horizontal="right" vertical="center" shrinkToFit="1"/>
    </xf>
    <xf numFmtId="179" fontId="25" fillId="2" borderId="57" xfId="0" applyNumberFormat="1" applyFont="1" applyFill="1" applyBorder="1" applyAlignment="1">
      <alignment horizontal="right" vertical="center" shrinkToFit="1"/>
    </xf>
    <xf numFmtId="179" fontId="25" fillId="2" borderId="58" xfId="0" applyNumberFormat="1" applyFont="1" applyFill="1" applyBorder="1" applyAlignment="1">
      <alignment horizontal="right" vertical="center" shrinkToFit="1"/>
    </xf>
    <xf numFmtId="179" fontId="25" fillId="2" borderId="61" xfId="0" applyNumberFormat="1" applyFont="1" applyFill="1" applyBorder="1" applyAlignment="1">
      <alignment horizontal="right" vertical="center" shrinkToFit="1"/>
    </xf>
    <xf numFmtId="179" fontId="25" fillId="2" borderId="62" xfId="0" applyNumberFormat="1" applyFont="1" applyFill="1" applyBorder="1" applyAlignment="1">
      <alignment horizontal="right" vertical="center" shrinkToFit="1"/>
    </xf>
    <xf numFmtId="179" fontId="25" fillId="2" borderId="63" xfId="0" applyNumberFormat="1" applyFont="1" applyFill="1" applyBorder="1" applyAlignment="1">
      <alignment horizontal="right" vertical="center" shrinkToFit="1"/>
    </xf>
    <xf numFmtId="179" fontId="25" fillId="2" borderId="18" xfId="0" applyNumberFormat="1" applyFont="1" applyFill="1" applyBorder="1" applyAlignment="1">
      <alignment horizontal="right" vertical="center" shrinkToFit="1"/>
    </xf>
    <xf numFmtId="179" fontId="25" fillId="2" borderId="53" xfId="0" applyNumberFormat="1" applyFont="1" applyFill="1" applyBorder="1" applyAlignment="1">
      <alignment horizontal="right" vertical="center" shrinkToFit="1"/>
    </xf>
    <xf numFmtId="38" fontId="20" fillId="2" borderId="67" xfId="1" applyFont="1" applyFill="1" applyBorder="1" applyAlignment="1">
      <alignment horizontal="right" vertical="center" indent="1"/>
    </xf>
    <xf numFmtId="0" fontId="20" fillId="2" borderId="70" xfId="0" applyFont="1" applyFill="1" applyBorder="1" applyAlignment="1">
      <alignment horizontal="distributed" vertical="center" indent="1"/>
    </xf>
    <xf numFmtId="38" fontId="20" fillId="2" borderId="71" xfId="1" applyFont="1" applyFill="1" applyBorder="1" applyAlignment="1">
      <alignment horizontal="right" vertical="center" indent="1"/>
    </xf>
    <xf numFmtId="176" fontId="20" fillId="2" borderId="72" xfId="0" applyNumberFormat="1" applyFont="1" applyFill="1" applyBorder="1" applyAlignment="1">
      <alignment horizontal="right" vertical="center" indent="1"/>
    </xf>
    <xf numFmtId="0" fontId="20" fillId="2" borderId="73" xfId="0" applyFont="1" applyFill="1" applyBorder="1" applyAlignment="1">
      <alignment horizontal="distributed" vertical="center" indent="1"/>
    </xf>
    <xf numFmtId="38" fontId="20" fillId="2" borderId="74" xfId="1" applyFont="1" applyFill="1" applyBorder="1" applyAlignment="1">
      <alignment horizontal="right" vertical="center" indent="1"/>
    </xf>
    <xf numFmtId="176" fontId="20" fillId="2" borderId="75" xfId="0" applyNumberFormat="1" applyFont="1" applyFill="1" applyBorder="1" applyAlignment="1">
      <alignment horizontal="right" vertical="center" indent="1"/>
    </xf>
    <xf numFmtId="0" fontId="20" fillId="2" borderId="76" xfId="0" applyFont="1" applyFill="1" applyBorder="1" applyAlignment="1">
      <alignment horizontal="distributed" vertical="center"/>
    </xf>
    <xf numFmtId="0" fontId="20" fillId="2" borderId="77" xfId="0" applyFont="1" applyFill="1" applyBorder="1" applyAlignment="1">
      <alignment horizontal="distributed" vertical="center" justifyLastLine="1"/>
    </xf>
    <xf numFmtId="38" fontId="20" fillId="2" borderId="76" xfId="1" applyFont="1" applyFill="1" applyBorder="1" applyAlignment="1">
      <alignment vertical="center" shrinkToFit="1"/>
    </xf>
    <xf numFmtId="38" fontId="20" fillId="2" borderId="74" xfId="1" applyFont="1" applyFill="1" applyBorder="1" applyAlignment="1">
      <alignment vertical="center" shrinkToFit="1"/>
    </xf>
    <xf numFmtId="0" fontId="10" fillId="2" borderId="78" xfId="0" applyFont="1" applyFill="1" applyBorder="1">
      <alignment vertical="center"/>
    </xf>
    <xf numFmtId="0" fontId="20" fillId="2" borderId="79" xfId="0" applyFont="1" applyFill="1" applyBorder="1" applyAlignment="1">
      <alignment horizontal="distributed" vertical="center"/>
    </xf>
    <xf numFmtId="0" fontId="10" fillId="2" borderId="81" xfId="0" applyFont="1" applyFill="1" applyBorder="1">
      <alignment vertical="center"/>
    </xf>
    <xf numFmtId="0" fontId="20" fillId="2" borderId="82" xfId="0" applyFont="1" applyFill="1" applyBorder="1" applyAlignment="1">
      <alignment horizontal="distributed" vertical="center"/>
    </xf>
    <xf numFmtId="0" fontId="20" fillId="2" borderId="83" xfId="0" applyFont="1" applyFill="1" applyBorder="1" applyAlignment="1">
      <alignment horizontal="distributed" vertical="center" justifyLastLine="1"/>
    </xf>
    <xf numFmtId="38" fontId="20" fillId="2" borderId="82" xfId="1" applyFont="1" applyFill="1" applyBorder="1" applyAlignment="1">
      <alignment vertical="center" shrinkToFit="1"/>
    </xf>
    <xf numFmtId="38" fontId="20" fillId="2" borderId="67" xfId="1" applyFont="1" applyFill="1" applyBorder="1" applyAlignment="1">
      <alignment vertical="center" shrinkToFit="1"/>
    </xf>
    <xf numFmtId="0" fontId="10" fillId="2" borderId="84" xfId="0" applyFont="1" applyFill="1" applyBorder="1">
      <alignment vertical="center"/>
    </xf>
    <xf numFmtId="0" fontId="20" fillId="2" borderId="58" xfId="0" applyFont="1" applyFill="1" applyBorder="1" applyAlignment="1">
      <alignment horizontal="distributed" vertical="center"/>
    </xf>
    <xf numFmtId="0" fontId="20" fillId="2" borderId="85" xfId="0" applyFont="1" applyFill="1" applyBorder="1" applyAlignment="1">
      <alignment horizontal="distributed" vertical="center" justifyLastLine="1"/>
    </xf>
    <xf numFmtId="38" fontId="20" fillId="2" borderId="86" xfId="1" applyFont="1" applyFill="1" applyBorder="1" applyAlignment="1">
      <alignment vertical="center" shrinkToFit="1"/>
    </xf>
    <xf numFmtId="38" fontId="20" fillId="2" borderId="23" xfId="1" applyFont="1" applyFill="1" applyBorder="1" applyAlignment="1">
      <alignment vertical="center" shrinkToFit="1"/>
    </xf>
    <xf numFmtId="0" fontId="26" fillId="2" borderId="87" xfId="0" applyFont="1" applyFill="1" applyBorder="1">
      <alignment vertical="center"/>
    </xf>
    <xf numFmtId="38" fontId="26" fillId="0" borderId="88" xfId="1" applyFont="1" applyBorder="1" applyAlignment="1">
      <alignment horizontal="center" vertical="center"/>
    </xf>
    <xf numFmtId="0" fontId="26" fillId="2" borderId="83" xfId="0" applyFont="1" applyFill="1" applyBorder="1">
      <alignment vertical="center"/>
    </xf>
    <xf numFmtId="38" fontId="26" fillId="0" borderId="90" xfId="1" applyFont="1" applyBorder="1" applyAlignment="1">
      <alignment horizontal="center" vertical="center"/>
    </xf>
    <xf numFmtId="0" fontId="26" fillId="2" borderId="77" xfId="0" applyFont="1" applyFill="1" applyBorder="1">
      <alignment vertical="center"/>
    </xf>
    <xf numFmtId="38" fontId="26" fillId="0" borderId="93" xfId="1" applyFont="1" applyBorder="1" applyAlignment="1">
      <alignment horizontal="center" vertical="center"/>
    </xf>
    <xf numFmtId="38" fontId="26" fillId="0" borderId="93" xfId="2" applyFont="1" applyBorder="1" applyAlignment="1">
      <alignment horizontal="center" vertical="center"/>
    </xf>
    <xf numFmtId="49" fontId="26" fillId="2" borderId="94" xfId="0" applyNumberFormat="1" applyFont="1" applyFill="1" applyBorder="1" applyAlignment="1">
      <alignment horizontal="center" vertical="center" shrinkToFit="1"/>
    </xf>
    <xf numFmtId="49" fontId="26" fillId="2" borderId="95" xfId="0" applyNumberFormat="1" applyFont="1" applyFill="1" applyBorder="1" applyAlignment="1">
      <alignment horizontal="center" vertical="center" shrinkToFit="1"/>
    </xf>
    <xf numFmtId="49" fontId="26" fillId="2" borderId="96" xfId="0" applyNumberFormat="1" applyFont="1" applyFill="1" applyBorder="1" applyAlignment="1">
      <alignment horizontal="center" vertical="center" shrinkToFit="1"/>
    </xf>
    <xf numFmtId="38" fontId="26" fillId="2" borderId="103" xfId="1" applyFont="1" applyFill="1" applyBorder="1" applyAlignment="1">
      <alignment horizontal="center" vertical="center"/>
    </xf>
    <xf numFmtId="178" fontId="26" fillId="2" borderId="89" xfId="1" applyNumberFormat="1" applyFont="1" applyFill="1" applyBorder="1" applyAlignment="1">
      <alignment horizontal="right" vertical="center" shrinkToFit="1"/>
    </xf>
    <xf numFmtId="178" fontId="26" fillId="2" borderId="103" xfId="1" applyNumberFormat="1" applyFont="1" applyFill="1" applyBorder="1" applyAlignment="1">
      <alignment horizontal="right" vertical="center" shrinkToFit="1"/>
    </xf>
    <xf numFmtId="178" fontId="26" fillId="2" borderId="102" xfId="1" applyNumberFormat="1" applyFont="1" applyFill="1" applyBorder="1" applyAlignment="1">
      <alignment horizontal="right" vertical="center" shrinkToFit="1"/>
    </xf>
    <xf numFmtId="38" fontId="26" fillId="2" borderId="74" xfId="1" applyFont="1" applyFill="1" applyBorder="1" applyAlignment="1">
      <alignment horizontal="center" vertical="center"/>
    </xf>
    <xf numFmtId="178" fontId="26" fillId="2" borderId="76" xfId="1" applyNumberFormat="1" applyFont="1" applyFill="1" applyBorder="1" applyAlignment="1">
      <alignment horizontal="right" vertical="center" shrinkToFit="1"/>
    </xf>
    <xf numFmtId="178" fontId="26" fillId="2" borderId="74" xfId="1" applyNumberFormat="1" applyFont="1" applyFill="1" applyBorder="1" applyAlignment="1">
      <alignment horizontal="right" vertical="center" shrinkToFit="1"/>
    </xf>
    <xf numFmtId="178" fontId="26" fillId="2" borderId="75" xfId="1" applyNumberFormat="1" applyFont="1" applyFill="1" applyBorder="1" applyAlignment="1">
      <alignment horizontal="right" vertical="center" shrinkToFit="1"/>
    </xf>
    <xf numFmtId="38" fontId="26" fillId="2" borderId="67" xfId="1" applyFont="1" applyFill="1" applyBorder="1" applyAlignment="1">
      <alignment horizontal="center" vertical="center"/>
    </xf>
    <xf numFmtId="178" fontId="26" fillId="2" borderId="82" xfId="1" applyNumberFormat="1" applyFont="1" applyFill="1" applyBorder="1" applyAlignment="1">
      <alignment horizontal="right" vertical="center" shrinkToFit="1"/>
    </xf>
    <xf numFmtId="178" fontId="26" fillId="2" borderId="67" xfId="1" applyNumberFormat="1" applyFont="1" applyFill="1" applyBorder="1" applyAlignment="1">
      <alignment horizontal="right" vertical="center" shrinkToFit="1"/>
    </xf>
    <xf numFmtId="178" fontId="26" fillId="2" borderId="69" xfId="1" applyNumberFormat="1" applyFont="1" applyFill="1" applyBorder="1" applyAlignment="1">
      <alignment horizontal="right" vertical="center" shrinkToFit="1"/>
    </xf>
    <xf numFmtId="0" fontId="10" fillId="2" borderId="73" xfId="0" applyFont="1" applyFill="1" applyBorder="1">
      <alignment vertical="center"/>
    </xf>
    <xf numFmtId="0" fontId="25" fillId="2" borderId="76" xfId="0" applyFont="1" applyFill="1" applyBorder="1" applyAlignment="1">
      <alignment horizontal="distributed" vertical="center"/>
    </xf>
    <xf numFmtId="0" fontId="20" fillId="2" borderId="107" xfId="0" applyFont="1" applyFill="1" applyBorder="1">
      <alignment vertical="center"/>
    </xf>
    <xf numFmtId="0" fontId="20" fillId="2" borderId="108" xfId="0" applyFont="1" applyFill="1" applyBorder="1">
      <alignment vertical="center"/>
    </xf>
    <xf numFmtId="0" fontId="20" fillId="2" borderId="109" xfId="0" applyFont="1" applyFill="1" applyBorder="1">
      <alignment vertical="center"/>
    </xf>
    <xf numFmtId="0" fontId="20" fillId="2" borderId="99" xfId="0" applyFont="1" applyFill="1" applyBorder="1">
      <alignment vertical="center"/>
    </xf>
    <xf numFmtId="0" fontId="20" fillId="2" borderId="73" xfId="0" applyFont="1" applyFill="1" applyBorder="1" applyAlignment="1">
      <alignment horizontal="center" vertical="center"/>
    </xf>
    <xf numFmtId="177" fontId="20" fillId="2" borderId="74" xfId="1" applyNumberFormat="1" applyFont="1" applyFill="1" applyBorder="1" applyAlignment="1">
      <alignment vertical="center" shrinkToFit="1"/>
    </xf>
    <xf numFmtId="0" fontId="20" fillId="3" borderId="73" xfId="0" quotePrefix="1" applyFont="1" applyFill="1" applyBorder="1" applyAlignment="1">
      <alignment horizontal="center" vertical="center"/>
    </xf>
    <xf numFmtId="0" fontId="20" fillId="2" borderId="65" xfId="0" quotePrefix="1" applyFont="1" applyFill="1" applyBorder="1" applyAlignment="1">
      <alignment horizontal="center" vertical="center"/>
    </xf>
    <xf numFmtId="0" fontId="20" fillId="2" borderId="66" xfId="0" applyFont="1" applyFill="1" applyBorder="1">
      <alignment vertical="center"/>
    </xf>
    <xf numFmtId="177" fontId="20" fillId="2" borderId="64" xfId="1" applyNumberFormat="1" applyFont="1" applyFill="1" applyBorder="1" applyAlignment="1">
      <alignment vertical="center" shrinkToFit="1"/>
    </xf>
    <xf numFmtId="176" fontId="20" fillId="2" borderId="64" xfId="4" applyNumberFormat="1" applyFont="1" applyFill="1" applyBorder="1">
      <alignment vertical="center"/>
    </xf>
    <xf numFmtId="0" fontId="20" fillId="2" borderId="75" xfId="0" applyFont="1" applyFill="1" applyBorder="1">
      <alignment vertical="center"/>
    </xf>
    <xf numFmtId="176" fontId="20" fillId="2" borderId="74" xfId="4" applyNumberFormat="1" applyFont="1" applyFill="1" applyBorder="1">
      <alignment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69" xfId="0" applyFont="1" applyFill="1" applyBorder="1">
      <alignment vertical="center"/>
    </xf>
    <xf numFmtId="177" fontId="20" fillId="2" borderId="67" xfId="1" applyNumberFormat="1" applyFont="1" applyFill="1" applyBorder="1" applyAlignment="1">
      <alignment vertical="center" shrinkToFit="1"/>
    </xf>
    <xf numFmtId="176" fontId="20" fillId="2" borderId="67" xfId="4" applyNumberFormat="1" applyFont="1" applyFill="1" applyBorder="1">
      <alignment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76" xfId="0" applyFont="1" applyFill="1" applyBorder="1">
      <alignment vertical="center"/>
    </xf>
    <xf numFmtId="0" fontId="20" fillId="3" borderId="76" xfId="0" applyFont="1" applyFill="1" applyBorder="1" applyAlignment="1">
      <alignment horizontal="center" vertical="center"/>
    </xf>
    <xf numFmtId="0" fontId="20" fillId="3" borderId="75" xfId="0" applyFont="1" applyFill="1" applyBorder="1">
      <alignment vertical="center"/>
    </xf>
    <xf numFmtId="177" fontId="20" fillId="3" borderId="74" xfId="1" applyNumberFormat="1" applyFont="1" applyFill="1" applyBorder="1" applyAlignment="1">
      <alignment vertical="center" shrinkToFit="1"/>
    </xf>
    <xf numFmtId="176" fontId="20" fillId="3" borderId="74" xfId="4" applyNumberFormat="1" applyFont="1" applyFill="1" applyBorder="1">
      <alignment vertical="center"/>
    </xf>
    <xf numFmtId="0" fontId="20" fillId="2" borderId="111" xfId="0" applyFont="1" applyFill="1" applyBorder="1">
      <alignment vertical="center"/>
    </xf>
    <xf numFmtId="0" fontId="20" fillId="2" borderId="98" xfId="0" applyFont="1" applyFill="1" applyBorder="1">
      <alignment vertical="center"/>
    </xf>
    <xf numFmtId="179" fontId="20" fillId="2" borderId="67" xfId="0" applyNumberFormat="1" applyFont="1" applyFill="1" applyBorder="1" applyAlignment="1">
      <alignment vertical="center" shrinkToFit="1"/>
    </xf>
    <xf numFmtId="179" fontId="20" fillId="3" borderId="74" xfId="0" applyNumberFormat="1" applyFont="1" applyFill="1" applyBorder="1" applyAlignment="1">
      <alignment vertical="center" shrinkToFit="1"/>
    </xf>
    <xf numFmtId="0" fontId="20" fillId="3" borderId="112" xfId="0" quotePrefix="1" applyFont="1" applyFill="1" applyBorder="1" applyAlignment="1">
      <alignment horizontal="center" vertical="center"/>
    </xf>
    <xf numFmtId="0" fontId="20" fillId="2" borderId="75" xfId="0" applyFont="1" applyFill="1" applyBorder="1" applyAlignment="1">
      <alignment vertical="center" shrinkToFit="1"/>
    </xf>
    <xf numFmtId="0" fontId="20" fillId="3" borderId="82" xfId="0" applyFont="1" applyFill="1" applyBorder="1" applyAlignment="1">
      <alignment horizontal="center" vertical="center"/>
    </xf>
    <xf numFmtId="0" fontId="20" fillId="3" borderId="69" xfId="0" applyFont="1" applyFill="1" applyBorder="1">
      <alignment vertical="center"/>
    </xf>
    <xf numFmtId="177" fontId="20" fillId="3" borderId="67" xfId="1" applyNumberFormat="1" applyFont="1" applyFill="1" applyBorder="1" applyAlignment="1">
      <alignment vertical="center" shrinkToFit="1"/>
    </xf>
    <xf numFmtId="176" fontId="20" fillId="3" borderId="67" xfId="4" applyNumberFormat="1" applyFont="1" applyFill="1" applyBorder="1">
      <alignment vertical="center"/>
    </xf>
    <xf numFmtId="0" fontId="20" fillId="3" borderId="76" xfId="0" quotePrefix="1" applyFont="1" applyFill="1" applyBorder="1" applyAlignment="1">
      <alignment horizontal="center" vertical="center"/>
    </xf>
    <xf numFmtId="0" fontId="20" fillId="2" borderId="73" xfId="0" quotePrefix="1" applyFont="1" applyFill="1" applyBorder="1" applyAlignment="1">
      <alignment horizontal="center" vertical="center"/>
    </xf>
    <xf numFmtId="0" fontId="20" fillId="3" borderId="105" xfId="0" applyFont="1" applyFill="1" applyBorder="1" applyAlignment="1">
      <alignment horizontal="center" vertical="center"/>
    </xf>
    <xf numFmtId="0" fontId="20" fillId="3" borderId="105" xfId="0" applyFont="1" applyFill="1" applyBorder="1">
      <alignment vertical="center"/>
    </xf>
    <xf numFmtId="177" fontId="20" fillId="3" borderId="104" xfId="0" applyNumberFormat="1" applyFont="1" applyFill="1" applyBorder="1" applyAlignment="1">
      <alignment vertical="center" shrinkToFit="1"/>
    </xf>
    <xf numFmtId="176" fontId="20" fillId="3" borderId="104" xfId="4" applyNumberFormat="1" applyFont="1" applyFill="1" applyBorder="1">
      <alignment vertical="center"/>
    </xf>
    <xf numFmtId="0" fontId="20" fillId="2" borderId="106" xfId="0" applyFont="1" applyFill="1" applyBorder="1" applyAlignment="1">
      <alignment horizontal="center" vertical="center"/>
    </xf>
    <xf numFmtId="177" fontId="20" fillId="2" borderId="103" xfId="1" applyNumberFormat="1" applyFont="1" applyFill="1" applyBorder="1" applyAlignment="1">
      <alignment vertical="center" shrinkToFit="1"/>
    </xf>
    <xf numFmtId="0" fontId="20" fillId="2" borderId="103" xfId="0" applyFont="1" applyFill="1" applyBorder="1" applyAlignment="1">
      <alignment horizontal="distributed" vertical="center" indent="1"/>
    </xf>
    <xf numFmtId="38" fontId="20" fillId="2" borderId="103" xfId="1" applyFont="1" applyFill="1" applyBorder="1" applyAlignment="1">
      <alignment horizontal="right" vertical="center" indent="1"/>
    </xf>
    <xf numFmtId="176" fontId="20" fillId="2" borderId="103" xfId="0" applyNumberFormat="1" applyFont="1" applyFill="1" applyBorder="1" applyAlignment="1">
      <alignment horizontal="right" vertical="center" indent="1"/>
    </xf>
    <xf numFmtId="0" fontId="20" fillId="2" borderId="74" xfId="0" applyFont="1" applyFill="1" applyBorder="1" applyAlignment="1">
      <alignment horizontal="distributed" vertical="center" indent="1"/>
    </xf>
    <xf numFmtId="176" fontId="20" fillId="2" borderId="74" xfId="0" applyNumberFormat="1" applyFont="1" applyFill="1" applyBorder="1" applyAlignment="1">
      <alignment horizontal="right" vertical="center" indent="1"/>
    </xf>
    <xf numFmtId="0" fontId="20" fillId="2" borderId="71" xfId="0" applyFont="1" applyFill="1" applyBorder="1" applyAlignment="1">
      <alignment horizontal="distributed" vertical="center" indent="1"/>
    </xf>
    <xf numFmtId="176" fontId="20" fillId="2" borderId="71" xfId="0" applyNumberFormat="1" applyFont="1" applyFill="1" applyBorder="1" applyAlignment="1">
      <alignment horizontal="right" vertical="center" indent="1"/>
    </xf>
    <xf numFmtId="0" fontId="20" fillId="2" borderId="67" xfId="0" applyFont="1" applyFill="1" applyBorder="1" applyAlignment="1">
      <alignment horizontal="distributed" vertical="center" indent="1"/>
    </xf>
    <xf numFmtId="176" fontId="20" fillId="2" borderId="67" xfId="0" applyNumberFormat="1" applyFont="1" applyFill="1" applyBorder="1" applyAlignment="1">
      <alignment horizontal="right" vertical="center" indent="1"/>
    </xf>
    <xf numFmtId="0" fontId="20" fillId="2" borderId="91" xfId="0" applyFont="1" applyFill="1" applyBorder="1" applyAlignment="1">
      <alignment horizontal="distributed" vertical="center" justifyLastLine="1"/>
    </xf>
    <xf numFmtId="177" fontId="20" fillId="2" borderId="91" xfId="1" applyNumberFormat="1" applyFont="1" applyFill="1" applyBorder="1" applyAlignment="1">
      <alignment vertical="center" shrinkToFit="1"/>
    </xf>
    <xf numFmtId="177" fontId="20" fillId="2" borderId="84" xfId="1" applyNumberFormat="1" applyFont="1" applyFill="1" applyBorder="1" applyAlignment="1">
      <alignment vertical="center" shrinkToFit="1"/>
    </xf>
    <xf numFmtId="177" fontId="20" fillId="2" borderId="93" xfId="1" applyNumberFormat="1" applyFont="1" applyFill="1" applyBorder="1" applyAlignment="1">
      <alignment vertical="center" shrinkToFit="1"/>
    </xf>
    <xf numFmtId="177" fontId="20" fillId="2" borderId="76" xfId="1" applyNumberFormat="1" applyFont="1" applyFill="1" applyBorder="1" applyAlignment="1">
      <alignment vertical="center" shrinkToFit="1"/>
    </xf>
    <xf numFmtId="177" fontId="20" fillId="2" borderId="77" xfId="1" applyNumberFormat="1" applyFont="1" applyFill="1" applyBorder="1" applyAlignment="1">
      <alignment vertical="center" shrinkToFit="1"/>
    </xf>
    <xf numFmtId="0" fontId="20" fillId="2" borderId="115" xfId="0" applyFont="1" applyFill="1" applyBorder="1" applyAlignment="1">
      <alignment horizontal="distributed" vertical="center" justifyLastLine="1"/>
    </xf>
    <xf numFmtId="177" fontId="20" fillId="2" borderId="54" xfId="1" applyNumberFormat="1" applyFont="1" applyFill="1" applyBorder="1" applyAlignment="1">
      <alignment vertical="center" shrinkToFit="1"/>
    </xf>
    <xf numFmtId="177" fontId="20" fillId="2" borderId="57" xfId="1" applyNumberFormat="1" applyFont="1" applyFill="1" applyBorder="1" applyAlignment="1">
      <alignment vertical="center" shrinkToFit="1"/>
    </xf>
    <xf numFmtId="177" fontId="20" fillId="2" borderId="58" xfId="1" applyNumberFormat="1" applyFont="1" applyFill="1" applyBorder="1" applyAlignment="1">
      <alignment vertical="center" shrinkToFit="1"/>
    </xf>
    <xf numFmtId="177" fontId="20" fillId="2" borderId="115" xfId="1" applyNumberFormat="1" applyFont="1" applyFill="1" applyBorder="1" applyAlignment="1">
      <alignment vertical="center" shrinkToFit="1"/>
    </xf>
    <xf numFmtId="177" fontId="20" fillId="2" borderId="81" xfId="1" applyNumberFormat="1" applyFont="1" applyFill="1" applyBorder="1" applyAlignment="1">
      <alignment vertical="center" shrinkToFit="1"/>
    </xf>
    <xf numFmtId="177" fontId="20" fillId="2" borderId="90" xfId="1" applyNumberFormat="1" applyFont="1" applyFill="1" applyBorder="1" applyAlignment="1">
      <alignment vertical="center" shrinkToFit="1"/>
    </xf>
    <xf numFmtId="177" fontId="20" fillId="2" borderId="82" xfId="1" applyNumberFormat="1" applyFont="1" applyFill="1" applyBorder="1" applyAlignment="1">
      <alignment vertical="center" shrinkToFit="1"/>
    </xf>
    <xf numFmtId="177" fontId="20" fillId="2" borderId="83" xfId="1" applyNumberFormat="1" applyFont="1" applyFill="1" applyBorder="1" applyAlignment="1">
      <alignment vertical="center" shrinkToFit="1"/>
    </xf>
    <xf numFmtId="0" fontId="10" fillId="2" borderId="106" xfId="0" applyFont="1" applyFill="1" applyBorder="1">
      <alignment vertical="center"/>
    </xf>
    <xf numFmtId="0" fontId="25" fillId="2" borderId="89" xfId="0" applyFont="1" applyFill="1" applyBorder="1" applyAlignment="1">
      <alignment horizontal="distributed" vertical="center"/>
    </xf>
    <xf numFmtId="0" fontId="9" fillId="2" borderId="89" xfId="0" applyFont="1" applyFill="1" applyBorder="1">
      <alignment vertical="center"/>
    </xf>
    <xf numFmtId="179" fontId="25" fillId="2" borderId="116" xfId="0" applyNumberFormat="1" applyFont="1" applyFill="1" applyBorder="1" applyAlignment="1">
      <alignment horizontal="right" vertical="center" shrinkToFit="1"/>
    </xf>
    <xf numFmtId="179" fontId="25" fillId="2" borderId="88" xfId="0" applyNumberFormat="1" applyFont="1" applyFill="1" applyBorder="1" applyAlignment="1">
      <alignment horizontal="right" vertical="center" shrinkToFit="1"/>
    </xf>
    <xf numFmtId="179" fontId="25" fillId="2" borderId="89" xfId="0" applyNumberFormat="1" applyFont="1" applyFill="1" applyBorder="1" applyAlignment="1">
      <alignment horizontal="right" vertical="center" shrinkToFit="1"/>
    </xf>
    <xf numFmtId="179" fontId="25" fillId="2" borderId="100" xfId="0" applyNumberFormat="1" applyFont="1" applyFill="1" applyBorder="1" applyAlignment="1">
      <alignment horizontal="right" vertical="center" shrinkToFit="1"/>
    </xf>
    <xf numFmtId="0" fontId="9" fillId="2" borderId="76" xfId="0" applyFont="1" applyFill="1" applyBorder="1">
      <alignment vertical="center"/>
    </xf>
    <xf numFmtId="179" fontId="25" fillId="2" borderId="84" xfId="0" applyNumberFormat="1" applyFont="1" applyFill="1" applyBorder="1" applyAlignment="1">
      <alignment horizontal="right" vertical="center" shrinkToFit="1"/>
    </xf>
    <xf numFmtId="179" fontId="25" fillId="2" borderId="93" xfId="0" applyNumberFormat="1" applyFont="1" applyFill="1" applyBorder="1" applyAlignment="1">
      <alignment horizontal="right" vertical="center" shrinkToFit="1"/>
    </xf>
    <xf numFmtId="179" fontId="25" fillId="2" borderId="76" xfId="0" applyNumberFormat="1" applyFont="1" applyFill="1" applyBorder="1" applyAlignment="1">
      <alignment horizontal="right" vertical="center" shrinkToFit="1"/>
    </xf>
    <xf numFmtId="179" fontId="25" fillId="2" borderId="97" xfId="0" applyNumberFormat="1" applyFont="1" applyFill="1" applyBorder="1" applyAlignment="1">
      <alignment horizontal="right" vertical="center" shrinkToFit="1"/>
    </xf>
    <xf numFmtId="0" fontId="10" fillId="2" borderId="68" xfId="0" applyFont="1" applyFill="1" applyBorder="1">
      <alignment vertical="center"/>
    </xf>
    <xf numFmtId="0" fontId="9" fillId="2" borderId="82" xfId="0" applyFont="1" applyFill="1" applyBorder="1">
      <alignment vertical="center"/>
    </xf>
    <xf numFmtId="179" fontId="25" fillId="2" borderId="81" xfId="0" applyNumberFormat="1" applyFont="1" applyFill="1" applyBorder="1" applyAlignment="1">
      <alignment horizontal="right" vertical="center" shrinkToFit="1"/>
    </xf>
    <xf numFmtId="179" fontId="25" fillId="2" borderId="90" xfId="0" applyNumberFormat="1" applyFont="1" applyFill="1" applyBorder="1" applyAlignment="1">
      <alignment horizontal="right" vertical="center" shrinkToFit="1"/>
    </xf>
    <xf numFmtId="179" fontId="25" fillId="2" borderId="82" xfId="0" applyNumberFormat="1" applyFont="1" applyFill="1" applyBorder="1" applyAlignment="1">
      <alignment horizontal="right" vertical="center" shrinkToFit="1"/>
    </xf>
    <xf numFmtId="179" fontId="25" fillId="2" borderId="80" xfId="0" applyNumberFormat="1" applyFont="1" applyFill="1" applyBorder="1" applyAlignment="1">
      <alignment horizontal="right" vertical="center" shrinkToFit="1"/>
    </xf>
    <xf numFmtId="0" fontId="25" fillId="2" borderId="76" xfId="0" applyFont="1" applyFill="1" applyBorder="1" applyAlignment="1">
      <alignment vertical="center" shrinkToFit="1"/>
    </xf>
    <xf numFmtId="178" fontId="20" fillId="2" borderId="92" xfId="1" applyNumberFormat="1" applyFont="1" applyFill="1" applyBorder="1" applyAlignment="1">
      <alignment vertical="center" shrinkToFit="1"/>
    </xf>
    <xf numFmtId="178" fontId="20" fillId="2" borderId="91" xfId="1" applyNumberFormat="1" applyFont="1" applyFill="1" applyBorder="1" applyAlignment="1">
      <alignment vertical="center" shrinkToFit="1"/>
    </xf>
    <xf numFmtId="178" fontId="20" fillId="2" borderId="77" xfId="1" applyNumberFormat="1" applyFont="1" applyFill="1" applyBorder="1" applyAlignment="1">
      <alignment vertical="center" shrinkToFit="1"/>
    </xf>
    <xf numFmtId="0" fontId="10" fillId="2" borderId="44" xfId="0" applyFont="1" applyFill="1" applyBorder="1">
      <alignment vertical="center"/>
    </xf>
    <xf numFmtId="178" fontId="20" fillId="2" borderId="115" xfId="1" applyNumberFormat="1" applyFont="1" applyFill="1" applyBorder="1" applyAlignment="1">
      <alignment vertical="center" shrinkToFit="1"/>
    </xf>
    <xf numFmtId="0" fontId="20" fillId="2" borderId="78" xfId="0" applyFont="1" applyFill="1" applyBorder="1" applyAlignment="1">
      <alignment horizontal="distributed" vertical="center"/>
    </xf>
    <xf numFmtId="178" fontId="20" fillId="2" borderId="64" xfId="1" applyNumberFormat="1" applyFont="1" applyFill="1" applyBorder="1" applyAlignment="1">
      <alignment vertical="center" shrinkToFit="1"/>
    </xf>
    <xf numFmtId="178" fontId="20" fillId="2" borderId="117" xfId="1" applyNumberFormat="1" applyFont="1" applyFill="1" applyBorder="1" applyAlignment="1">
      <alignment vertical="center" shrinkToFit="1"/>
    </xf>
    <xf numFmtId="0" fontId="20" fillId="2" borderId="84" xfId="0" applyFont="1" applyFill="1" applyBorder="1" applyAlignment="1">
      <alignment horizontal="distributed" vertical="center"/>
    </xf>
    <xf numFmtId="178" fontId="20" fillId="2" borderId="74" xfId="1" applyNumberFormat="1" applyFont="1" applyFill="1" applyBorder="1" applyAlignment="1">
      <alignment vertical="center" shrinkToFit="1"/>
    </xf>
    <xf numFmtId="178" fontId="20" fillId="2" borderId="110" xfId="1" applyNumberFormat="1" applyFont="1" applyFill="1" applyBorder="1" applyAlignment="1">
      <alignment vertical="center" shrinkToFit="1"/>
    </xf>
    <xf numFmtId="0" fontId="20" fillId="2" borderId="81" xfId="0" applyFont="1" applyFill="1" applyBorder="1" applyAlignment="1">
      <alignment horizontal="distributed" vertical="center"/>
    </xf>
    <xf numFmtId="178" fontId="20" fillId="2" borderId="67" xfId="1" applyNumberFormat="1" applyFont="1" applyFill="1" applyBorder="1" applyAlignment="1">
      <alignment vertical="center" shrinkToFit="1"/>
    </xf>
    <xf numFmtId="178" fontId="20" fillId="2" borderId="114" xfId="1" applyNumberFormat="1" applyFont="1" applyFill="1" applyBorder="1" applyAlignment="1">
      <alignment vertical="center" shrinkToFit="1"/>
    </xf>
    <xf numFmtId="0" fontId="20" fillId="3" borderId="82" xfId="0" applyFont="1" applyFill="1" applyBorder="1">
      <alignment vertical="center"/>
    </xf>
    <xf numFmtId="0" fontId="20" fillId="2" borderId="66" xfId="0" applyFont="1" applyFill="1" applyBorder="1" applyAlignment="1">
      <alignment horizontal="distributed" vertical="center"/>
    </xf>
    <xf numFmtId="0" fontId="20" fillId="2" borderId="75" xfId="0" applyFont="1" applyFill="1" applyBorder="1" applyAlignment="1">
      <alignment horizontal="distributed" vertical="center"/>
    </xf>
    <xf numFmtId="0" fontId="20" fillId="2" borderId="45" xfId="0" applyFont="1" applyFill="1" applyBorder="1" applyAlignment="1">
      <alignment horizontal="distributed" vertical="center" justifyLastLine="1"/>
    </xf>
    <xf numFmtId="0" fontId="20" fillId="2" borderId="38" xfId="0" applyFont="1" applyFill="1" applyBorder="1" applyAlignment="1">
      <alignment horizontal="distributed" vertical="center" justifyLastLine="1"/>
    </xf>
    <xf numFmtId="0" fontId="20" fillId="2" borderId="69" xfId="0" applyFont="1" applyFill="1" applyBorder="1" applyAlignment="1">
      <alignment horizontal="distributed" vertical="center"/>
    </xf>
    <xf numFmtId="0" fontId="20" fillId="2" borderId="118" xfId="0" applyFont="1" applyFill="1" applyBorder="1" applyAlignment="1">
      <alignment horizontal="distributed" vertical="center"/>
    </xf>
    <xf numFmtId="0" fontId="20" fillId="2" borderId="86" xfId="0" applyFont="1" applyFill="1" applyBorder="1" applyAlignment="1">
      <alignment horizontal="distributed" vertical="center"/>
    </xf>
    <xf numFmtId="0" fontId="20" fillId="2" borderId="102" xfId="0" applyFont="1" applyFill="1" applyBorder="1">
      <alignment vertical="center"/>
    </xf>
    <xf numFmtId="0" fontId="29" fillId="2" borderId="82" xfId="0" applyFont="1" applyFill="1" applyBorder="1" applyAlignment="1">
      <alignment horizontal="distributed" vertical="center"/>
    </xf>
    <xf numFmtId="0" fontId="29" fillId="2" borderId="76" xfId="0" applyFont="1" applyFill="1" applyBorder="1" applyAlignment="1">
      <alignment horizontal="distributed" vertical="center"/>
    </xf>
    <xf numFmtId="0" fontId="20" fillId="3" borderId="12" xfId="0" quotePrefix="1" applyFont="1" applyFill="1" applyBorder="1" applyAlignment="1">
      <alignment horizontal="center" vertical="center"/>
    </xf>
    <xf numFmtId="0" fontId="22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30" fillId="2" borderId="0" xfId="0" applyFont="1" applyFill="1" applyAlignment="1">
      <alignment horizontal="left" vertical="center"/>
    </xf>
    <xf numFmtId="0" fontId="20" fillId="2" borderId="124" xfId="0" applyFont="1" applyFill="1" applyBorder="1" applyAlignment="1">
      <alignment horizontal="distributed" vertical="center" indent="1"/>
    </xf>
    <xf numFmtId="38" fontId="20" fillId="2" borderId="120" xfId="1" applyFont="1" applyFill="1" applyBorder="1" applyAlignment="1">
      <alignment horizontal="right" vertical="center" indent="1"/>
    </xf>
    <xf numFmtId="176" fontId="20" fillId="2" borderId="119" xfId="0" applyNumberFormat="1" applyFont="1" applyFill="1" applyBorder="1" applyAlignment="1">
      <alignment horizontal="right" vertical="center" indent="1"/>
    </xf>
    <xf numFmtId="0" fontId="20" fillId="2" borderId="126" xfId="0" applyFont="1" applyFill="1" applyBorder="1" applyAlignment="1">
      <alignment horizontal="distributed" vertical="center" indent="1"/>
    </xf>
    <xf numFmtId="38" fontId="20" fillId="2" borderId="125" xfId="1" applyFont="1" applyFill="1" applyBorder="1" applyAlignment="1">
      <alignment horizontal="right" vertical="center" indent="1"/>
    </xf>
    <xf numFmtId="176" fontId="20" fillId="2" borderId="127" xfId="0" applyNumberFormat="1" applyFont="1" applyFill="1" applyBorder="1" applyAlignment="1">
      <alignment horizontal="right" vertical="center" indent="1"/>
    </xf>
    <xf numFmtId="0" fontId="20" fillId="2" borderId="128" xfId="0" applyFont="1" applyFill="1" applyBorder="1" applyAlignment="1">
      <alignment horizontal="distributed" vertical="center" indent="1"/>
    </xf>
    <xf numFmtId="38" fontId="20" fillId="2" borderId="129" xfId="1" applyFont="1" applyFill="1" applyBorder="1" applyAlignment="1">
      <alignment horizontal="right" vertical="center" indent="1"/>
    </xf>
    <xf numFmtId="176" fontId="20" fillId="2" borderId="130" xfId="0" applyNumberFormat="1" applyFont="1" applyFill="1" applyBorder="1" applyAlignment="1">
      <alignment horizontal="right" vertical="center" indent="1"/>
    </xf>
    <xf numFmtId="0" fontId="25" fillId="2" borderId="76" xfId="0" applyFont="1" applyFill="1" applyBorder="1" applyAlignment="1">
      <alignment horizontal="center" vertical="center" shrinkToFit="1"/>
    </xf>
    <xf numFmtId="0" fontId="25" fillId="2" borderId="86" xfId="0" applyFont="1" applyFill="1" applyBorder="1" applyAlignment="1">
      <alignment horizontal="center" vertical="center" shrinkToFit="1"/>
    </xf>
    <xf numFmtId="176" fontId="20" fillId="2" borderId="74" xfId="4" applyNumberFormat="1" applyFont="1" applyFill="1" applyBorder="1" applyAlignment="1">
      <alignment horizontal="right" vertical="center"/>
    </xf>
    <xf numFmtId="178" fontId="26" fillId="2" borderId="74" xfId="1" applyNumberFormat="1" applyFont="1" applyFill="1" applyBorder="1" applyAlignment="1">
      <alignment vertical="center" shrinkToFit="1"/>
    </xf>
    <xf numFmtId="178" fontId="26" fillId="2" borderId="90" xfId="1" applyNumberFormat="1" applyFont="1" applyFill="1" applyBorder="1" applyAlignment="1">
      <alignment horizontal="right" vertical="center" shrinkToFit="1"/>
    </xf>
    <xf numFmtId="0" fontId="20" fillId="0" borderId="73" xfId="0" applyFont="1" applyBorder="1" applyAlignment="1">
      <alignment horizontal="distributed" vertical="center" indent="1"/>
    </xf>
    <xf numFmtId="38" fontId="20" fillId="0" borderId="74" xfId="1" applyFont="1" applyFill="1" applyBorder="1" applyAlignment="1">
      <alignment horizontal="right" vertical="center" indent="1"/>
    </xf>
    <xf numFmtId="176" fontId="20" fillId="0" borderId="75" xfId="0" applyNumberFormat="1" applyFont="1" applyBorder="1" applyAlignment="1">
      <alignment horizontal="right" vertical="center" indent="1"/>
    </xf>
    <xf numFmtId="0" fontId="20" fillId="0" borderId="68" xfId="0" applyFont="1" applyBorder="1" applyAlignment="1">
      <alignment horizontal="distributed" vertical="center" indent="1"/>
    </xf>
    <xf numFmtId="38" fontId="20" fillId="0" borderId="67" xfId="1" applyFont="1" applyFill="1" applyBorder="1" applyAlignment="1">
      <alignment horizontal="right" vertical="center" indent="1"/>
    </xf>
    <xf numFmtId="176" fontId="20" fillId="0" borderId="69" xfId="0" applyNumberFormat="1" applyFont="1" applyBorder="1" applyAlignment="1">
      <alignment horizontal="right" vertical="center" indent="1"/>
    </xf>
    <xf numFmtId="0" fontId="32" fillId="2" borderId="0" xfId="0" applyFont="1" applyFill="1" applyAlignment="1">
      <alignment horizontal="left" vertical="center" indent="1"/>
    </xf>
    <xf numFmtId="0" fontId="32" fillId="2" borderId="15" xfId="0" applyFont="1" applyFill="1" applyBorder="1">
      <alignment vertical="center"/>
    </xf>
    <xf numFmtId="0" fontId="26" fillId="2" borderId="0" xfId="0" applyFont="1" applyFill="1">
      <alignment vertical="center"/>
    </xf>
    <xf numFmtId="0" fontId="32" fillId="2" borderId="0" xfId="0" applyFont="1" applyFill="1">
      <alignment vertical="center"/>
    </xf>
    <xf numFmtId="0" fontId="32" fillId="2" borderId="0" xfId="0" applyFont="1" applyFill="1" applyAlignment="1">
      <alignment horizontal="center" vertical="center"/>
    </xf>
    <xf numFmtId="178" fontId="33" fillId="2" borderId="0" xfId="1" applyNumberFormat="1" applyFont="1" applyFill="1">
      <alignment vertical="center"/>
    </xf>
    <xf numFmtId="0" fontId="33" fillId="2" borderId="30" xfId="0" applyFont="1" applyFill="1" applyBorder="1">
      <alignment vertical="center"/>
    </xf>
    <xf numFmtId="0" fontId="34" fillId="2" borderId="45" xfId="0" applyFont="1" applyFill="1" applyBorder="1" applyAlignment="1">
      <alignment horizontal="center" vertical="center" justifyLastLine="1"/>
    </xf>
    <xf numFmtId="0" fontId="33" fillId="2" borderId="0" xfId="0" applyFont="1" applyFill="1" applyAlignment="1">
      <alignment horizontal="left" vertical="center" indent="1"/>
    </xf>
    <xf numFmtId="0" fontId="33" fillId="2" borderId="0" xfId="0" applyFont="1" applyFill="1">
      <alignment vertical="center"/>
    </xf>
    <xf numFmtId="0" fontId="33" fillId="2" borderId="62" xfId="0" applyFont="1" applyFill="1" applyBorder="1">
      <alignment vertical="center"/>
    </xf>
    <xf numFmtId="0" fontId="34" fillId="2" borderId="18" xfId="0" applyFont="1" applyFill="1" applyBorder="1" applyAlignment="1">
      <alignment horizontal="center" vertical="center" justifyLastLine="1"/>
    </xf>
    <xf numFmtId="0" fontId="34" fillId="2" borderId="52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3" fillId="2" borderId="15" xfId="0" applyFont="1" applyFill="1" applyBorder="1">
      <alignment vertical="center"/>
    </xf>
    <xf numFmtId="0" fontId="26" fillId="2" borderId="0" xfId="0" applyFont="1" applyFill="1" applyAlignment="1">
      <alignment horizontal="distributed" vertical="center"/>
    </xf>
    <xf numFmtId="0" fontId="26" fillId="2" borderId="0" xfId="0" applyFont="1" applyFill="1" applyAlignment="1">
      <alignment horizontal="distributed" vertical="center" justifyLastLine="1"/>
    </xf>
    <xf numFmtId="0" fontId="26" fillId="2" borderId="0" xfId="0" applyFont="1" applyFill="1" applyAlignment="1">
      <alignment vertical="center" justifyLastLine="1"/>
    </xf>
    <xf numFmtId="0" fontId="32" fillId="2" borderId="20" xfId="0" applyFont="1" applyFill="1" applyBorder="1">
      <alignment vertical="center"/>
    </xf>
    <xf numFmtId="0" fontId="32" fillId="3" borderId="84" xfId="0" applyFont="1" applyFill="1" applyBorder="1">
      <alignment vertical="center"/>
    </xf>
    <xf numFmtId="0" fontId="26" fillId="3" borderId="76" xfId="0" applyFont="1" applyFill="1" applyBorder="1">
      <alignment vertical="center"/>
    </xf>
    <xf numFmtId="0" fontId="26" fillId="3" borderId="67" xfId="0" applyFont="1" applyFill="1" applyBorder="1" applyAlignment="1">
      <alignment horizontal="center" vertical="center"/>
    </xf>
    <xf numFmtId="178" fontId="26" fillId="3" borderId="82" xfId="1" applyNumberFormat="1" applyFont="1" applyFill="1" applyBorder="1" applyAlignment="1">
      <alignment vertical="center" shrinkToFit="1"/>
    </xf>
    <xf numFmtId="178" fontId="26" fillId="3" borderId="67" xfId="1" applyNumberFormat="1" applyFont="1" applyFill="1" applyBorder="1" applyAlignment="1">
      <alignment vertical="center" shrinkToFit="1"/>
    </xf>
    <xf numFmtId="0" fontId="32" fillId="3" borderId="81" xfId="0" applyFont="1" applyFill="1" applyBorder="1">
      <alignment vertical="center"/>
    </xf>
    <xf numFmtId="0" fontId="26" fillId="3" borderId="82" xfId="0" applyFont="1" applyFill="1" applyBorder="1">
      <alignment vertical="center"/>
    </xf>
    <xf numFmtId="0" fontId="32" fillId="3" borderId="20" xfId="0" applyFont="1" applyFill="1" applyBorder="1">
      <alignment vertical="center"/>
    </xf>
    <xf numFmtId="0" fontId="26" fillId="3" borderId="8" xfId="0" applyFont="1" applyFill="1" applyBorder="1">
      <alignment vertical="center"/>
    </xf>
    <xf numFmtId="0" fontId="26" fillId="3" borderId="37" xfId="0" applyFont="1" applyFill="1" applyBorder="1" applyAlignment="1">
      <alignment horizontal="center" vertical="center"/>
    </xf>
    <xf numFmtId="38" fontId="33" fillId="2" borderId="0" xfId="1" applyFont="1" applyFill="1">
      <alignment vertical="center"/>
    </xf>
    <xf numFmtId="0" fontId="8" fillId="2" borderId="0" xfId="0" applyFont="1" applyFill="1" applyAlignment="1">
      <alignment horizontal="left" vertical="center" indent="1"/>
    </xf>
    <xf numFmtId="0" fontId="35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36" fillId="2" borderId="0" xfId="0" applyFont="1" applyFill="1" applyAlignment="1">
      <alignment horizontal="left" vertical="center" indent="1"/>
    </xf>
    <xf numFmtId="178" fontId="26" fillId="2" borderId="88" xfId="1" applyNumberFormat="1" applyFont="1" applyFill="1" applyBorder="1" applyAlignment="1">
      <alignment horizontal="right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179" fontId="8" fillId="2" borderId="1" xfId="0" applyNumberFormat="1" applyFont="1" applyFill="1" applyBorder="1" applyAlignment="1">
      <alignment horizontal="right" vertical="center"/>
    </xf>
    <xf numFmtId="176" fontId="26" fillId="2" borderId="82" xfId="1" applyNumberFormat="1" applyFont="1" applyFill="1" applyBorder="1" applyAlignment="1">
      <alignment horizontal="right" vertical="center" shrinkToFit="1"/>
    </xf>
    <xf numFmtId="0" fontId="8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center" vertical="center"/>
    </xf>
    <xf numFmtId="179" fontId="8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177" fontId="8" fillId="2" borderId="1" xfId="1" applyNumberFormat="1" applyFont="1" applyFill="1" applyBorder="1" applyAlignment="1">
      <alignment horizontal="right" vertical="center"/>
    </xf>
    <xf numFmtId="177" fontId="8" fillId="2" borderId="2" xfId="1" applyNumberFormat="1" applyFont="1" applyFill="1" applyBorder="1" applyAlignment="1">
      <alignment horizontal="right" vertical="center"/>
    </xf>
    <xf numFmtId="178" fontId="26" fillId="2" borderId="93" xfId="1" applyNumberFormat="1" applyFont="1" applyFill="1" applyBorder="1" applyAlignment="1">
      <alignment horizontal="right" vertical="center" shrinkToFit="1"/>
    </xf>
    <xf numFmtId="178" fontId="8" fillId="2" borderId="1" xfId="0" applyNumberFormat="1" applyFont="1" applyFill="1" applyBorder="1" applyAlignment="1">
      <alignment horizontal="right" vertical="center"/>
    </xf>
    <xf numFmtId="178" fontId="26" fillId="2" borderId="93" xfId="1" applyNumberFormat="1" applyFont="1" applyFill="1" applyBorder="1">
      <alignment vertical="center"/>
    </xf>
    <xf numFmtId="178" fontId="8" fillId="2" borderId="2" xfId="0" applyNumberFormat="1" applyFont="1" applyFill="1" applyBorder="1" applyAlignment="1">
      <alignment horizontal="right" vertical="center"/>
    </xf>
    <xf numFmtId="178" fontId="26" fillId="2" borderId="93" xfId="1" applyNumberFormat="1" applyFont="1" applyFill="1" applyBorder="1" applyAlignment="1">
      <alignment horizontal="right" vertical="center"/>
    </xf>
    <xf numFmtId="176" fontId="26" fillId="2" borderId="76" xfId="1" applyNumberFormat="1" applyFont="1" applyFill="1" applyBorder="1" applyAlignment="1">
      <alignment horizontal="right" vertical="center" shrinkToFit="1"/>
    </xf>
    <xf numFmtId="0" fontId="26" fillId="3" borderId="77" xfId="0" applyFont="1" applyFill="1" applyBorder="1">
      <alignment vertical="center"/>
    </xf>
    <xf numFmtId="0" fontId="26" fillId="3" borderId="90" xfId="0" applyFont="1" applyFill="1" applyBorder="1" applyAlignment="1">
      <alignment horizontal="center" vertical="center"/>
    </xf>
    <xf numFmtId="178" fontId="26" fillId="3" borderId="82" xfId="1" applyNumberFormat="1" applyFont="1" applyFill="1" applyBorder="1">
      <alignment vertical="center"/>
    </xf>
    <xf numFmtId="178" fontId="26" fillId="3" borderId="90" xfId="1" applyNumberFormat="1" applyFont="1" applyFill="1" applyBorder="1">
      <alignment vertical="center"/>
    </xf>
    <xf numFmtId="0" fontId="26" fillId="3" borderId="22" xfId="0" applyFont="1" applyFill="1" applyBorder="1">
      <alignment vertical="center"/>
    </xf>
    <xf numFmtId="0" fontId="26" fillId="3" borderId="19" xfId="0" applyFont="1" applyFill="1" applyBorder="1" applyAlignment="1">
      <alignment horizontal="center" vertical="center"/>
    </xf>
    <xf numFmtId="38" fontId="10" fillId="2" borderId="0" xfId="0" applyNumberFormat="1" applyFont="1" applyFill="1">
      <alignment vertical="center"/>
    </xf>
    <xf numFmtId="38" fontId="34" fillId="2" borderId="74" xfId="1" applyFont="1" applyFill="1" applyBorder="1" applyAlignment="1">
      <alignment horizontal="right" vertical="center" indent="1"/>
    </xf>
    <xf numFmtId="178" fontId="26" fillId="3" borderId="8" xfId="1" applyNumberFormat="1" applyFont="1" applyFill="1" applyBorder="1">
      <alignment vertical="center"/>
    </xf>
    <xf numFmtId="178" fontId="26" fillId="3" borderId="19" xfId="1" applyNumberFormat="1" applyFont="1" applyFill="1" applyBorder="1">
      <alignment vertical="center"/>
    </xf>
    <xf numFmtId="176" fontId="26" fillId="2" borderId="89" xfId="1" applyNumberFormat="1" applyFont="1" applyFill="1" applyBorder="1" applyAlignment="1">
      <alignment horizontal="right" vertical="center" shrinkToFit="1"/>
    </xf>
    <xf numFmtId="176" fontId="26" fillId="3" borderId="82" xfId="1" applyNumberFormat="1" applyFont="1" applyFill="1" applyBorder="1" applyAlignment="1">
      <alignment horizontal="right" vertical="center" shrinkToFit="1"/>
    </xf>
    <xf numFmtId="176" fontId="26" fillId="3" borderId="8" xfId="1" applyNumberFormat="1" applyFont="1" applyFill="1" applyBorder="1" applyAlignment="1">
      <alignment horizontal="right" vertical="center" shrinkToFit="1"/>
    </xf>
    <xf numFmtId="0" fontId="32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 shrinkToFit="1"/>
    </xf>
    <xf numFmtId="0" fontId="26" fillId="2" borderId="102" xfId="0" applyFont="1" applyFill="1" applyBorder="1" applyAlignment="1">
      <alignment vertical="center" shrinkToFit="1"/>
    </xf>
    <xf numFmtId="0" fontId="26" fillId="2" borderId="75" xfId="0" applyFont="1" applyFill="1" applyBorder="1" applyAlignment="1">
      <alignment vertical="center" shrinkToFit="1"/>
    </xf>
    <xf numFmtId="0" fontId="26" fillId="2" borderId="69" xfId="0" applyFont="1" applyFill="1" applyBorder="1" applyAlignment="1">
      <alignment vertical="center" shrinkToFit="1"/>
    </xf>
    <xf numFmtId="0" fontId="26" fillId="3" borderId="69" xfId="0" applyFont="1" applyFill="1" applyBorder="1" applyAlignment="1">
      <alignment vertical="center" shrinkToFit="1"/>
    </xf>
    <xf numFmtId="0" fontId="26" fillId="3" borderId="38" xfId="0" applyFont="1" applyFill="1" applyBorder="1" applyAlignment="1">
      <alignment vertical="center" shrinkToFit="1"/>
    </xf>
    <xf numFmtId="0" fontId="37" fillId="2" borderId="0" xfId="0" applyFont="1" applyFill="1" applyAlignment="1">
      <alignment horizontal="left" vertical="center"/>
    </xf>
    <xf numFmtId="38" fontId="34" fillId="2" borderId="74" xfId="1" applyFont="1" applyFill="1" applyBorder="1" applyAlignment="1">
      <alignment vertical="center" shrinkToFit="1"/>
    </xf>
    <xf numFmtId="0" fontId="38" fillId="2" borderId="0" xfId="0" applyFont="1" applyFill="1" applyAlignment="1">
      <alignment horizontal="left" vertical="center"/>
    </xf>
    <xf numFmtId="176" fontId="20" fillId="2" borderId="113" xfId="4" applyNumberFormat="1" applyFont="1" applyFill="1" applyBorder="1" applyAlignment="1">
      <alignment horizontal="right" vertical="center"/>
    </xf>
    <xf numFmtId="176" fontId="20" fillId="2" borderId="114" xfId="4" applyNumberFormat="1" applyFont="1" applyFill="1" applyBorder="1" applyAlignment="1">
      <alignment horizontal="right" vertical="center"/>
    </xf>
    <xf numFmtId="176" fontId="20" fillId="2" borderId="110" xfId="4" applyNumberFormat="1" applyFont="1" applyFill="1" applyBorder="1" applyAlignment="1">
      <alignment horizontal="right" vertical="center"/>
    </xf>
    <xf numFmtId="176" fontId="20" fillId="2" borderId="67" xfId="4" applyNumberFormat="1" applyFont="1" applyFill="1" applyBorder="1" applyAlignment="1">
      <alignment horizontal="right" vertical="center"/>
    </xf>
    <xf numFmtId="0" fontId="39" fillId="2" borderId="0" xfId="0" applyFont="1" applyFill="1">
      <alignment vertical="center"/>
    </xf>
    <xf numFmtId="38" fontId="3" fillId="2" borderId="0" xfId="0" applyNumberFormat="1" applyFont="1" applyFill="1">
      <alignment vertical="center"/>
    </xf>
    <xf numFmtId="0" fontId="4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 shrinkToFit="1"/>
    </xf>
    <xf numFmtId="0" fontId="33" fillId="2" borderId="0" xfId="0" applyFont="1" applyFill="1" applyAlignment="1">
      <alignment horizontal="left" vertical="top" textRotation="255" shrinkToFit="1"/>
    </xf>
    <xf numFmtId="0" fontId="32" fillId="2" borderId="0" xfId="0" applyFont="1" applyFill="1" applyAlignment="1">
      <alignment horizontal="left" vertical="center" shrinkToFit="1"/>
    </xf>
    <xf numFmtId="178" fontId="33" fillId="2" borderId="0" xfId="0" applyNumberFormat="1" applyFont="1" applyFill="1">
      <alignment vertical="center"/>
    </xf>
    <xf numFmtId="178" fontId="25" fillId="2" borderId="89" xfId="1" applyNumberFormat="1" applyFont="1" applyFill="1" applyBorder="1" applyAlignment="1">
      <alignment horizontal="right" vertical="center" shrinkToFit="1"/>
    </xf>
    <xf numFmtId="178" fontId="25" fillId="2" borderId="82" xfId="1" applyNumberFormat="1" applyFont="1" applyFill="1" applyBorder="1" applyAlignment="1">
      <alignment horizontal="right" vertical="center" shrinkToFit="1"/>
    </xf>
    <xf numFmtId="178" fontId="25" fillId="2" borderId="76" xfId="1" applyNumberFormat="1" applyFont="1" applyFill="1" applyBorder="1">
      <alignment vertical="center"/>
    </xf>
    <xf numFmtId="177" fontId="20" fillId="2" borderId="78" xfId="1" applyNumberFormat="1" applyFont="1" applyFill="1" applyBorder="1" applyAlignment="1">
      <alignment vertical="center" shrinkToFit="1"/>
    </xf>
    <xf numFmtId="177" fontId="20" fillId="2" borderId="92" xfId="1" applyNumberFormat="1" applyFont="1" applyFill="1" applyBorder="1" applyAlignment="1">
      <alignment vertical="center" shrinkToFit="1"/>
    </xf>
    <xf numFmtId="177" fontId="20" fillId="2" borderId="79" xfId="1" applyNumberFormat="1" applyFont="1" applyFill="1" applyBorder="1" applyAlignment="1">
      <alignment vertical="center" shrinkToFit="1"/>
    </xf>
    <xf numFmtId="38" fontId="26" fillId="2" borderId="90" xfId="1" applyFont="1" applyFill="1" applyBorder="1" applyAlignment="1">
      <alignment horizontal="center" vertical="center"/>
    </xf>
    <xf numFmtId="38" fontId="26" fillId="2" borderId="93" xfId="2" applyFont="1" applyFill="1" applyBorder="1" applyAlignment="1">
      <alignment horizontal="center" vertical="center"/>
    </xf>
    <xf numFmtId="0" fontId="26" fillId="2" borderId="82" xfId="0" applyFont="1" applyFill="1" applyBorder="1" applyAlignment="1">
      <alignment vertical="center" shrinkToFit="1"/>
    </xf>
    <xf numFmtId="0" fontId="32" fillId="3" borderId="140" xfId="0" applyFont="1" applyFill="1" applyBorder="1">
      <alignment vertical="center"/>
    </xf>
    <xf numFmtId="0" fontId="26" fillId="3" borderId="121" xfId="0" applyFont="1" applyFill="1" applyBorder="1">
      <alignment vertical="center"/>
    </xf>
    <xf numFmtId="38" fontId="26" fillId="3" borderId="37" xfId="1" applyFont="1" applyFill="1" applyBorder="1" applyAlignment="1">
      <alignment vertical="center" shrinkToFit="1"/>
    </xf>
    <xf numFmtId="38" fontId="26" fillId="3" borderId="8" xfId="1" applyFont="1" applyFill="1" applyBorder="1" applyAlignment="1">
      <alignment horizontal="right" vertical="center" shrinkToFit="1"/>
    </xf>
    <xf numFmtId="38" fontId="26" fillId="3" borderId="37" xfId="1" applyFont="1" applyFill="1" applyBorder="1" applyAlignment="1">
      <alignment horizontal="right" vertical="center" shrinkToFit="1"/>
    </xf>
    <xf numFmtId="38" fontId="26" fillId="3" borderId="38" xfId="1" applyFont="1" applyFill="1" applyBorder="1" applyAlignment="1">
      <alignment horizontal="right" vertical="center" shrinkToFit="1"/>
    </xf>
    <xf numFmtId="178" fontId="25" fillId="2" borderId="76" xfId="1" applyNumberFormat="1" applyFont="1" applyFill="1" applyBorder="1" applyAlignment="1">
      <alignment horizontal="right" vertical="center" shrinkToFit="1"/>
    </xf>
    <xf numFmtId="0" fontId="26" fillId="2" borderId="76" xfId="0" applyFont="1" applyFill="1" applyBorder="1" applyAlignment="1">
      <alignment vertical="center" shrinkToFit="1"/>
    </xf>
    <xf numFmtId="177" fontId="3" fillId="2" borderId="0" xfId="0" applyNumberFormat="1" applyFont="1" applyFill="1">
      <alignment vertical="center"/>
    </xf>
    <xf numFmtId="179" fontId="33" fillId="2" borderId="0" xfId="0" applyNumberFormat="1" applyFont="1" applyFill="1">
      <alignment vertical="center"/>
    </xf>
    <xf numFmtId="0" fontId="20" fillId="2" borderId="68" xfId="0" quotePrefix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right" vertical="center"/>
    </xf>
    <xf numFmtId="49" fontId="26" fillId="2" borderId="88" xfId="1" applyNumberFormat="1" applyFont="1" applyFill="1" applyBorder="1" applyAlignment="1">
      <alignment horizontal="center" vertical="center" shrinkToFit="1"/>
    </xf>
    <xf numFmtId="49" fontId="26" fillId="2" borderId="90" xfId="1" applyNumberFormat="1" applyFont="1" applyFill="1" applyBorder="1" applyAlignment="1">
      <alignment horizontal="center" vertical="center" shrinkToFit="1"/>
    </xf>
    <xf numFmtId="49" fontId="26" fillId="2" borderId="93" xfId="0" applyNumberFormat="1" applyFont="1" applyFill="1" applyBorder="1" applyAlignment="1">
      <alignment horizontal="center" vertical="center"/>
    </xf>
    <xf numFmtId="49" fontId="26" fillId="0" borderId="90" xfId="1" applyNumberFormat="1" applyFont="1" applyFill="1" applyBorder="1" applyAlignment="1">
      <alignment horizontal="center" vertical="center" shrinkToFit="1"/>
    </xf>
    <xf numFmtId="49" fontId="26" fillId="2" borderId="93" xfId="1" applyNumberFormat="1" applyFont="1" applyFill="1" applyBorder="1" applyAlignment="1">
      <alignment horizontal="center" vertical="center" shrinkToFit="1"/>
    </xf>
    <xf numFmtId="49" fontId="26" fillId="3" borderId="80" xfId="0" applyNumberFormat="1" applyFont="1" applyFill="1" applyBorder="1" applyAlignment="1">
      <alignment horizontal="center" vertical="center"/>
    </xf>
    <xf numFmtId="49" fontId="26" fillId="3" borderId="136" xfId="0" applyNumberFormat="1" applyFont="1" applyFill="1" applyBorder="1" applyAlignment="1">
      <alignment horizontal="center" vertical="center"/>
    </xf>
    <xf numFmtId="49" fontId="32" fillId="2" borderId="0" xfId="0" applyNumberFormat="1" applyFont="1" applyFill="1" applyAlignment="1">
      <alignment horizontal="center" vertical="center" shrinkToFit="1"/>
    </xf>
    <xf numFmtId="49" fontId="12" fillId="2" borderId="0" xfId="0" applyNumberFormat="1" applyFont="1" applyFill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26" fillId="3" borderId="82" xfId="0" applyNumberFormat="1" applyFont="1" applyFill="1" applyBorder="1" applyAlignment="1">
      <alignment horizontal="center" vertical="center" shrinkToFit="1"/>
    </xf>
    <xf numFmtId="49" fontId="26" fillId="3" borderId="8" xfId="0" applyNumberFormat="1" applyFont="1" applyFill="1" applyBorder="1" applyAlignment="1">
      <alignment horizontal="center" vertical="center" shrinkToFit="1"/>
    </xf>
    <xf numFmtId="49" fontId="26" fillId="3" borderId="121" xfId="0" applyNumberFormat="1" applyFont="1" applyFill="1" applyBorder="1" applyAlignment="1">
      <alignment horizontal="center" vertical="center" shrinkToFit="1"/>
    </xf>
    <xf numFmtId="0" fontId="26" fillId="3" borderId="122" xfId="0" applyFont="1" applyFill="1" applyBorder="1">
      <alignment vertical="center"/>
    </xf>
    <xf numFmtId="0" fontId="26" fillId="3" borderId="123" xfId="0" applyFont="1" applyFill="1" applyBorder="1" applyAlignment="1">
      <alignment horizontal="center" vertical="center"/>
    </xf>
    <xf numFmtId="178" fontId="25" fillId="3" borderId="121" xfId="1" applyNumberFormat="1" applyFont="1" applyFill="1" applyBorder="1">
      <alignment vertical="center"/>
    </xf>
    <xf numFmtId="178" fontId="26" fillId="3" borderId="123" xfId="1" applyNumberFormat="1" applyFont="1" applyFill="1" applyBorder="1">
      <alignment vertical="center"/>
    </xf>
    <xf numFmtId="176" fontId="26" fillId="3" borderId="121" xfId="1" applyNumberFormat="1" applyFont="1" applyFill="1" applyBorder="1" applyAlignment="1">
      <alignment horizontal="right" vertical="center" shrinkToFit="1"/>
    </xf>
    <xf numFmtId="49" fontId="26" fillId="3" borderId="123" xfId="0" applyNumberFormat="1" applyFont="1" applyFill="1" applyBorder="1" applyAlignment="1">
      <alignment horizontal="center" vertical="center"/>
    </xf>
    <xf numFmtId="49" fontId="26" fillId="3" borderId="76" xfId="0" applyNumberFormat="1" applyFont="1" applyFill="1" applyBorder="1" applyAlignment="1">
      <alignment horizontal="center" vertical="center" shrinkToFit="1"/>
    </xf>
    <xf numFmtId="49" fontId="26" fillId="2" borderId="113" xfId="1" applyNumberFormat="1" applyFont="1" applyFill="1" applyBorder="1" applyAlignment="1">
      <alignment horizontal="center" vertical="center" shrinkToFit="1"/>
    </xf>
    <xf numFmtId="49" fontId="26" fillId="2" borderId="110" xfId="1" applyNumberFormat="1" applyFont="1" applyFill="1" applyBorder="1" applyAlignment="1">
      <alignment horizontal="center" vertical="center" shrinkToFit="1"/>
    </xf>
    <xf numFmtId="49" fontId="26" fillId="2" borderId="114" xfId="1" applyNumberFormat="1" applyFont="1" applyFill="1" applyBorder="1" applyAlignment="1">
      <alignment horizontal="center" vertical="center" shrinkToFit="1"/>
    </xf>
    <xf numFmtId="49" fontId="26" fillId="2" borderId="83" xfId="1" applyNumberFormat="1" applyFont="1" applyFill="1" applyBorder="1" applyAlignment="1">
      <alignment horizontal="center" vertical="center" shrinkToFit="1"/>
    </xf>
    <xf numFmtId="49" fontId="26" fillId="2" borderId="110" xfId="0" applyNumberFormat="1" applyFont="1" applyFill="1" applyBorder="1" applyAlignment="1">
      <alignment horizontal="center" vertical="center"/>
    </xf>
    <xf numFmtId="49" fontId="26" fillId="2" borderId="77" xfId="1" applyNumberFormat="1" applyFont="1" applyFill="1" applyBorder="1" applyAlignment="1">
      <alignment horizontal="center" vertical="center" shrinkToFit="1"/>
    </xf>
    <xf numFmtId="49" fontId="26" fillId="3" borderId="114" xfId="0" applyNumberFormat="1" applyFont="1" applyFill="1" applyBorder="1" applyAlignment="1">
      <alignment horizontal="center" vertical="center"/>
    </xf>
    <xf numFmtId="49" fontId="26" fillId="3" borderId="40" xfId="0" applyNumberFormat="1" applyFont="1" applyFill="1" applyBorder="1" applyAlignment="1">
      <alignment horizontal="center" vertical="center"/>
    </xf>
    <xf numFmtId="38" fontId="26" fillId="2" borderId="93" xfId="1" applyFont="1" applyFill="1" applyBorder="1" applyAlignment="1">
      <alignment horizontal="center" vertical="center"/>
    </xf>
    <xf numFmtId="0" fontId="26" fillId="2" borderId="8" xfId="0" applyFont="1" applyFill="1" applyBorder="1">
      <alignment vertical="center"/>
    </xf>
    <xf numFmtId="49" fontId="26" fillId="2" borderId="150" xfId="0" applyNumberFormat="1" applyFont="1" applyFill="1" applyBorder="1" applyAlignment="1">
      <alignment horizontal="center" vertical="center" shrinkToFit="1"/>
    </xf>
    <xf numFmtId="0" fontId="26" fillId="2" borderId="151" xfId="0" applyFont="1" applyFill="1" applyBorder="1">
      <alignment vertical="center"/>
    </xf>
    <xf numFmtId="38" fontId="26" fillId="2" borderId="152" xfId="1" applyFont="1" applyFill="1" applyBorder="1" applyAlignment="1">
      <alignment horizontal="center" vertical="center"/>
    </xf>
    <xf numFmtId="178" fontId="25" fillId="2" borderId="153" xfId="1" applyNumberFormat="1" applyFont="1" applyFill="1" applyBorder="1" applyAlignment="1">
      <alignment horizontal="right" vertical="center" shrinkToFit="1"/>
    </xf>
    <xf numFmtId="178" fontId="26" fillId="2" borderId="152" xfId="1" applyNumberFormat="1" applyFont="1" applyFill="1" applyBorder="1" applyAlignment="1">
      <alignment horizontal="right" vertical="center" shrinkToFit="1"/>
    </xf>
    <xf numFmtId="176" fontId="26" fillId="2" borderId="153" xfId="1" applyNumberFormat="1" applyFont="1" applyFill="1" applyBorder="1" applyAlignment="1">
      <alignment horizontal="right" vertical="center" shrinkToFit="1"/>
    </xf>
    <xf numFmtId="49" fontId="26" fillId="2" borderId="152" xfId="1" applyNumberFormat="1" applyFont="1" applyFill="1" applyBorder="1" applyAlignment="1">
      <alignment horizontal="center" vertical="center" shrinkToFit="1"/>
    </xf>
    <xf numFmtId="0" fontId="32" fillId="3" borderId="154" xfId="0" applyFont="1" applyFill="1" applyBorder="1">
      <alignment vertical="center"/>
    </xf>
    <xf numFmtId="0" fontId="26" fillId="3" borderId="155" xfId="0" applyFont="1" applyFill="1" applyBorder="1">
      <alignment vertical="center"/>
    </xf>
    <xf numFmtId="49" fontId="26" fillId="3" borderId="155" xfId="0" applyNumberFormat="1" applyFont="1" applyFill="1" applyBorder="1" applyAlignment="1">
      <alignment horizontal="center" vertical="center" shrinkToFit="1"/>
    </xf>
    <xf numFmtId="0" fontId="26" fillId="3" borderId="156" xfId="0" applyFont="1" applyFill="1" applyBorder="1">
      <alignment vertical="center"/>
    </xf>
    <xf numFmtId="0" fontId="26" fillId="3" borderId="157" xfId="0" applyFont="1" applyFill="1" applyBorder="1" applyAlignment="1">
      <alignment horizontal="center" vertical="center"/>
    </xf>
    <xf numFmtId="178" fontId="25" fillId="3" borderId="155" xfId="1" applyNumberFormat="1" applyFont="1" applyFill="1" applyBorder="1">
      <alignment vertical="center"/>
    </xf>
    <xf numFmtId="178" fontId="26" fillId="3" borderId="157" xfId="1" applyNumberFormat="1" applyFont="1" applyFill="1" applyBorder="1">
      <alignment vertical="center"/>
    </xf>
    <xf numFmtId="176" fontId="26" fillId="3" borderId="155" xfId="1" applyNumberFormat="1" applyFont="1" applyFill="1" applyBorder="1" applyAlignment="1">
      <alignment horizontal="right" vertical="center" shrinkToFit="1"/>
    </xf>
    <xf numFmtId="49" fontId="26" fillId="3" borderId="157" xfId="0" applyNumberFormat="1" applyFont="1" applyFill="1" applyBorder="1" applyAlignment="1">
      <alignment horizontal="center" vertical="center"/>
    </xf>
    <xf numFmtId="0" fontId="32" fillId="2" borderId="159" xfId="0" applyFont="1" applyFill="1" applyBorder="1">
      <alignment vertical="center"/>
    </xf>
    <xf numFmtId="0" fontId="26" fillId="2" borderId="160" xfId="0" applyFont="1" applyFill="1" applyBorder="1" applyAlignment="1">
      <alignment horizontal="distributed" vertical="center"/>
    </xf>
    <xf numFmtId="0" fontId="26" fillId="2" borderId="160" xfId="0" applyFont="1" applyFill="1" applyBorder="1" applyAlignment="1">
      <alignment horizontal="distributed" vertical="center" justifyLastLine="1"/>
    </xf>
    <xf numFmtId="49" fontId="26" fillId="2" borderId="161" xfId="0" applyNumberFormat="1" applyFont="1" applyFill="1" applyBorder="1" applyAlignment="1">
      <alignment horizontal="center" vertical="center" shrinkToFit="1"/>
    </xf>
    <xf numFmtId="0" fontId="26" fillId="2" borderId="162" xfId="0" applyFont="1" applyFill="1" applyBorder="1">
      <alignment vertical="center"/>
    </xf>
    <xf numFmtId="38" fontId="26" fillId="0" borderId="158" xfId="1" applyFont="1" applyBorder="1" applyAlignment="1">
      <alignment horizontal="center" vertical="center"/>
    </xf>
    <xf numFmtId="178" fontId="25" fillId="2" borderId="160" xfId="1" applyNumberFormat="1" applyFont="1" applyFill="1" applyBorder="1" applyAlignment="1">
      <alignment horizontal="right" vertical="center" shrinkToFit="1"/>
    </xf>
    <xf numFmtId="178" fontId="26" fillId="2" borderId="158" xfId="1" applyNumberFormat="1" applyFont="1" applyFill="1" applyBorder="1" applyAlignment="1">
      <alignment horizontal="right" vertical="center" shrinkToFit="1"/>
    </xf>
    <xf numFmtId="176" fontId="26" fillId="2" borderId="160" xfId="1" applyNumberFormat="1" applyFont="1" applyFill="1" applyBorder="1" applyAlignment="1">
      <alignment horizontal="right" vertical="center" shrinkToFit="1"/>
    </xf>
    <xf numFmtId="49" fontId="26" fillId="2" borderId="158" xfId="1" applyNumberFormat="1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vertical="center" justifyLastLine="1"/>
    </xf>
    <xf numFmtId="38" fontId="26" fillId="0" borderId="152" xfId="1" applyFont="1" applyBorder="1" applyAlignment="1">
      <alignment horizontal="center" vertical="center"/>
    </xf>
    <xf numFmtId="49" fontId="26" fillId="2" borderId="163" xfId="0" applyNumberFormat="1" applyFont="1" applyFill="1" applyBorder="1" applyAlignment="1">
      <alignment horizontal="center" vertical="center" shrinkToFit="1"/>
    </xf>
    <xf numFmtId="0" fontId="26" fillId="2" borderId="153" xfId="0" applyFont="1" applyFill="1" applyBorder="1" applyAlignment="1">
      <alignment vertical="center" shrinkToFit="1"/>
    </xf>
    <xf numFmtId="38" fontId="26" fillId="2" borderId="164" xfId="1" applyFont="1" applyFill="1" applyBorder="1" applyAlignment="1">
      <alignment horizontal="center" vertical="center"/>
    </xf>
    <xf numFmtId="178" fontId="26" fillId="2" borderId="153" xfId="1" applyNumberFormat="1" applyFont="1" applyFill="1" applyBorder="1" applyAlignment="1">
      <alignment horizontal="right" vertical="center" shrinkToFit="1"/>
    </xf>
    <xf numFmtId="178" fontId="26" fillId="2" borderId="164" xfId="1" applyNumberFormat="1" applyFont="1" applyFill="1" applyBorder="1" applyAlignment="1">
      <alignment horizontal="right" vertical="center" shrinkToFit="1"/>
    </xf>
    <xf numFmtId="178" fontId="26" fillId="2" borderId="165" xfId="1" applyNumberFormat="1" applyFont="1" applyFill="1" applyBorder="1" applyAlignment="1">
      <alignment horizontal="right" vertical="center" shrinkToFit="1"/>
    </xf>
    <xf numFmtId="49" fontId="26" fillId="2" borderId="151" xfId="1" applyNumberFormat="1" applyFont="1" applyFill="1" applyBorder="1" applyAlignment="1">
      <alignment horizontal="center" vertical="center" shrinkToFit="1"/>
    </xf>
    <xf numFmtId="0" fontId="32" fillId="3" borderId="15" xfId="0" applyFont="1" applyFill="1" applyBorder="1">
      <alignment vertical="center"/>
    </xf>
    <xf numFmtId="0" fontId="26" fillId="3" borderId="166" xfId="0" applyFont="1" applyFill="1" applyBorder="1" applyAlignment="1">
      <alignment vertical="center" shrinkToFit="1"/>
    </xf>
    <xf numFmtId="0" fontId="26" fillId="3" borderId="167" xfId="0" applyFont="1" applyFill="1" applyBorder="1" applyAlignment="1">
      <alignment horizontal="center" vertical="center"/>
    </xf>
    <xf numFmtId="178" fontId="26" fillId="3" borderId="155" xfId="1" applyNumberFormat="1" applyFont="1" applyFill="1" applyBorder="1" applyAlignment="1">
      <alignment vertical="center" shrinkToFit="1"/>
    </xf>
    <xf numFmtId="178" fontId="26" fillId="3" borderId="167" xfId="1" applyNumberFormat="1" applyFont="1" applyFill="1" applyBorder="1" applyAlignment="1">
      <alignment vertical="center" shrinkToFit="1"/>
    </xf>
    <xf numFmtId="49" fontId="26" fillId="3" borderId="168" xfId="0" applyNumberFormat="1" applyFont="1" applyFill="1" applyBorder="1" applyAlignment="1">
      <alignment horizontal="center" vertical="center"/>
    </xf>
    <xf numFmtId="0" fontId="33" fillId="2" borderId="169" xfId="0" applyFont="1" applyFill="1" applyBorder="1">
      <alignment vertical="center"/>
    </xf>
    <xf numFmtId="0" fontId="26" fillId="2" borderId="153" xfId="0" applyFont="1" applyFill="1" applyBorder="1" applyAlignment="1">
      <alignment horizontal="distributed" vertical="center"/>
    </xf>
    <xf numFmtId="0" fontId="26" fillId="2" borderId="153" xfId="0" applyFont="1" applyFill="1" applyBorder="1" applyAlignment="1">
      <alignment horizontal="distributed" vertical="center" justifyLastLine="1"/>
    </xf>
    <xf numFmtId="0" fontId="26" fillId="2" borderId="165" xfId="0" applyFont="1" applyFill="1" applyBorder="1" applyAlignment="1">
      <alignment vertical="center" shrinkToFit="1"/>
    </xf>
    <xf numFmtId="49" fontId="26" fillId="2" borderId="170" xfId="1" applyNumberFormat="1" applyFont="1" applyFill="1" applyBorder="1" applyAlignment="1">
      <alignment horizontal="center" vertical="center" shrinkToFit="1"/>
    </xf>
    <xf numFmtId="0" fontId="26" fillId="2" borderId="38" xfId="0" applyFont="1" applyFill="1" applyBorder="1" applyAlignment="1">
      <alignment vertical="center" shrinkToFit="1"/>
    </xf>
    <xf numFmtId="38" fontId="26" fillId="2" borderId="37" xfId="1" applyFont="1" applyFill="1" applyBorder="1" applyAlignment="1">
      <alignment horizontal="center" vertical="center"/>
    </xf>
    <xf numFmtId="178" fontId="26" fillId="2" borderId="8" xfId="1" applyNumberFormat="1" applyFont="1" applyFill="1" applyBorder="1" applyAlignment="1">
      <alignment horizontal="right" vertical="center" shrinkToFit="1"/>
    </xf>
    <xf numFmtId="178" fontId="26" fillId="2" borderId="37" xfId="1" applyNumberFormat="1" applyFont="1" applyFill="1" applyBorder="1" applyAlignment="1">
      <alignment horizontal="right" vertical="center" shrinkToFit="1"/>
    </xf>
    <xf numFmtId="178" fontId="26" fillId="2" borderId="38" xfId="1" applyNumberFormat="1" applyFont="1" applyFill="1" applyBorder="1" applyAlignment="1">
      <alignment horizontal="right" vertical="center" shrinkToFit="1"/>
    </xf>
    <xf numFmtId="49" fontId="26" fillId="2" borderId="40" xfId="1" applyNumberFormat="1" applyFont="1" applyFill="1" applyBorder="1" applyAlignment="1">
      <alignment horizontal="center" vertical="center" shrinkToFit="1"/>
    </xf>
    <xf numFmtId="0" fontId="33" fillId="2" borderId="20" xfId="0" applyFont="1" applyFill="1" applyBorder="1">
      <alignment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distributed" vertical="center"/>
    </xf>
    <xf numFmtId="0" fontId="20" fillId="2" borderId="13" xfId="0" applyFont="1" applyFill="1" applyBorder="1" applyAlignment="1">
      <alignment horizontal="distributed" vertical="center"/>
    </xf>
    <xf numFmtId="0" fontId="34" fillId="2" borderId="50" xfId="0" applyFont="1" applyFill="1" applyBorder="1" applyAlignment="1">
      <alignment horizontal="center" vertical="center" textRotation="255"/>
    </xf>
    <xf numFmtId="0" fontId="34" fillId="2" borderId="63" xfId="0" applyFont="1" applyFill="1" applyBorder="1" applyAlignment="1">
      <alignment horizontal="center" vertical="center" textRotation="255"/>
    </xf>
    <xf numFmtId="0" fontId="34" fillId="2" borderId="137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34" fillId="2" borderId="138" xfId="0" applyFont="1" applyFill="1" applyBorder="1" applyAlignment="1">
      <alignment horizontal="center" vertical="center" wrapText="1"/>
    </xf>
    <xf numFmtId="0" fontId="34" fillId="2" borderId="139" xfId="0" applyFont="1" applyFill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8" fontId="34" fillId="2" borderId="50" xfId="1" applyFont="1" applyFill="1" applyBorder="1" applyAlignment="1">
      <alignment horizontal="center" vertical="center" wrapText="1"/>
    </xf>
    <xf numFmtId="38" fontId="34" fillId="2" borderId="63" xfId="1" applyFont="1" applyFill="1" applyBorder="1" applyAlignment="1">
      <alignment horizontal="center" vertical="center" wrapText="1"/>
    </xf>
    <xf numFmtId="0" fontId="34" fillId="2" borderId="50" xfId="0" applyFont="1" applyFill="1" applyBorder="1" applyAlignment="1">
      <alignment horizontal="center" vertical="center" wrapText="1" justifyLastLine="1"/>
    </xf>
    <xf numFmtId="0" fontId="34" fillId="2" borderId="63" xfId="0" applyFont="1" applyFill="1" applyBorder="1" applyAlignment="1">
      <alignment horizontal="center" vertical="center" wrapText="1" justifyLastLine="1"/>
    </xf>
    <xf numFmtId="49" fontId="34" fillId="2" borderId="50" xfId="0" applyNumberFormat="1" applyFont="1" applyFill="1" applyBorder="1" applyAlignment="1">
      <alignment horizontal="center" vertical="center" wrapText="1" justifyLastLine="1"/>
    </xf>
    <xf numFmtId="49" fontId="34" fillId="2" borderId="63" xfId="0" applyNumberFormat="1" applyFont="1" applyFill="1" applyBorder="1" applyAlignment="1">
      <alignment horizontal="center" vertical="center" wrapText="1" justifyLastLine="1"/>
    </xf>
    <xf numFmtId="49" fontId="34" fillId="2" borderId="34" xfId="0" applyNumberFormat="1" applyFont="1" applyFill="1" applyBorder="1" applyAlignment="1">
      <alignment horizontal="center" vertical="center" wrapText="1" justifyLastLine="1"/>
    </xf>
    <xf numFmtId="49" fontId="34" fillId="2" borderId="135" xfId="0" applyNumberFormat="1" applyFont="1" applyFill="1" applyBorder="1" applyAlignment="1">
      <alignment horizontal="center" vertical="center" wrapText="1" justifyLastLine="1"/>
    </xf>
    <xf numFmtId="0" fontId="34" fillId="2" borderId="31" xfId="0" applyFont="1" applyFill="1" applyBorder="1" applyAlignment="1">
      <alignment horizontal="center" vertical="center" textRotation="255"/>
    </xf>
    <xf numFmtId="0" fontId="34" fillId="2" borderId="51" xfId="0" applyFont="1" applyFill="1" applyBorder="1" applyAlignment="1">
      <alignment horizontal="center" vertical="center" textRotation="255"/>
    </xf>
    <xf numFmtId="0" fontId="34" fillId="2" borderId="131" xfId="0" applyFont="1" applyFill="1" applyBorder="1" applyAlignment="1">
      <alignment horizontal="distributed" vertical="center"/>
    </xf>
    <xf numFmtId="0" fontId="34" fillId="2" borderId="52" xfId="0" applyFont="1" applyFill="1" applyBorder="1" applyAlignment="1">
      <alignment horizontal="distributed" vertical="center"/>
    </xf>
    <xf numFmtId="0" fontId="34" fillId="2" borderId="13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/>
    </xf>
    <xf numFmtId="0" fontId="34" fillId="2" borderId="101" xfId="0" applyFont="1" applyFill="1" applyBorder="1" applyAlignment="1">
      <alignment horizontal="center" vertical="center"/>
    </xf>
    <xf numFmtId="0" fontId="34" fillId="2" borderId="55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50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33" xfId="0" applyFont="1" applyFill="1" applyBorder="1" applyAlignment="1">
      <alignment horizontal="center" vertical="center"/>
    </xf>
    <xf numFmtId="0" fontId="34" fillId="2" borderId="134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178" fontId="34" fillId="2" borderId="31" xfId="1" applyNumberFormat="1" applyFont="1" applyFill="1" applyBorder="1" applyAlignment="1">
      <alignment horizontal="center" vertical="center" wrapText="1"/>
    </xf>
    <xf numFmtId="178" fontId="34" fillId="2" borderId="51" xfId="1" applyNumberFormat="1" applyFont="1" applyFill="1" applyBorder="1" applyAlignment="1">
      <alignment horizontal="center" vertical="center" wrapText="1"/>
    </xf>
    <xf numFmtId="0" fontId="20" fillId="2" borderId="111" xfId="0" applyFont="1" applyFill="1" applyBorder="1" applyAlignment="1">
      <alignment horizontal="left" vertical="top" wrapText="1"/>
    </xf>
    <xf numFmtId="0" fontId="20" fillId="2" borderId="108" xfId="0" applyFont="1" applyFill="1" applyBorder="1" applyAlignment="1">
      <alignment horizontal="left" vertical="top" wrapText="1"/>
    </xf>
    <xf numFmtId="0" fontId="20" fillId="2" borderId="99" xfId="0" applyFont="1" applyFill="1" applyBorder="1" applyAlignment="1">
      <alignment horizontal="left" vertical="top" wrapText="1"/>
    </xf>
    <xf numFmtId="0" fontId="20" fillId="2" borderId="32" xfId="0" applyFont="1" applyFill="1" applyBorder="1" applyAlignment="1">
      <alignment horizontal="distributed" vertical="center" justifyLastLine="1"/>
    </xf>
    <xf numFmtId="0" fontId="20" fillId="2" borderId="41" xfId="0" applyFont="1" applyFill="1" applyBorder="1" applyAlignment="1">
      <alignment horizontal="distributed" vertical="center" justifyLastLine="1"/>
    </xf>
    <xf numFmtId="0" fontId="20" fillId="2" borderId="108" xfId="0" applyFont="1" applyFill="1" applyBorder="1" applyAlignment="1">
      <alignment horizontal="left" vertical="top"/>
    </xf>
    <xf numFmtId="0" fontId="20" fillId="2" borderId="99" xfId="0" applyFont="1" applyFill="1" applyBorder="1" applyAlignment="1">
      <alignment horizontal="left" vertical="top"/>
    </xf>
    <xf numFmtId="0" fontId="20" fillId="2" borderId="27" xfId="0" applyFont="1" applyFill="1" applyBorder="1" applyAlignment="1">
      <alignment horizontal="distributed" vertical="center"/>
    </xf>
    <xf numFmtId="0" fontId="20" fillId="2" borderId="28" xfId="0" applyFont="1" applyFill="1" applyBorder="1" applyAlignment="1">
      <alignment horizontal="distributed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6" fillId="2" borderId="59" xfId="6" applyFont="1" applyFill="1" applyBorder="1" applyAlignment="1">
      <alignment horizontal="center" vertical="center" shrinkToFit="1"/>
    </xf>
    <xf numFmtId="0" fontId="26" fillId="2" borderId="13" xfId="6" applyFont="1" applyFill="1" applyBorder="1" applyAlignment="1">
      <alignment horizontal="center" vertical="center" shrinkToFit="1"/>
    </xf>
    <xf numFmtId="0" fontId="25" fillId="2" borderId="42" xfId="0" applyFont="1" applyFill="1" applyBorder="1" applyAlignment="1">
      <alignment horizontal="center" vertical="center" textRotation="255" shrinkToFit="1"/>
    </xf>
    <xf numFmtId="0" fontId="25" fillId="2" borderId="56" xfId="0" applyFont="1" applyFill="1" applyBorder="1" applyAlignment="1">
      <alignment horizontal="center" vertical="center" textRotation="255" shrinkToFit="1"/>
    </xf>
    <xf numFmtId="0" fontId="25" fillId="2" borderId="63" xfId="0" applyFont="1" applyFill="1" applyBorder="1" applyAlignment="1">
      <alignment horizontal="center" vertical="center" textRotation="255" shrinkToFit="1"/>
    </xf>
    <xf numFmtId="0" fontId="25" fillId="2" borderId="43" xfId="0" applyFont="1" applyFill="1" applyBorder="1" applyAlignment="1">
      <alignment horizontal="center" vertical="center" textRotation="255" shrinkToFit="1"/>
    </xf>
    <xf numFmtId="0" fontId="25" fillId="2" borderId="60" xfId="0" applyFont="1" applyFill="1" applyBorder="1" applyAlignment="1">
      <alignment horizontal="center" vertical="center" textRotation="255" shrinkToFit="1"/>
    </xf>
    <xf numFmtId="0" fontId="25" fillId="2" borderId="53" xfId="0" applyFont="1" applyFill="1" applyBorder="1" applyAlignment="1">
      <alignment horizontal="center" vertical="center" textRotation="255" shrinkToFit="1"/>
    </xf>
    <xf numFmtId="0" fontId="25" fillId="2" borderId="14" xfId="0" applyFont="1" applyFill="1" applyBorder="1" applyAlignment="1">
      <alignment horizontal="distributed" vertical="center"/>
    </xf>
    <xf numFmtId="0" fontId="25" fillId="2" borderId="0" xfId="0" applyFont="1" applyFill="1" applyAlignment="1">
      <alignment horizontal="distributed" vertical="center"/>
    </xf>
    <xf numFmtId="0" fontId="25" fillId="2" borderId="18" xfId="0" applyFont="1" applyFill="1" applyBorder="1" applyAlignment="1">
      <alignment horizontal="distributed" vertical="center"/>
    </xf>
    <xf numFmtId="0" fontId="20" fillId="2" borderId="2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distributed" vertical="center" justifyLastLine="1"/>
    </xf>
    <xf numFmtId="0" fontId="9" fillId="2" borderId="20" xfId="0" applyFont="1" applyFill="1" applyBorder="1" applyAlignment="1">
      <alignment horizontal="distributed" vertical="center" justifyLastLine="1"/>
    </xf>
    <xf numFmtId="0" fontId="20" fillId="2" borderId="47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distributed" vertical="center"/>
    </xf>
    <xf numFmtId="0" fontId="20" fillId="2" borderId="8" xfId="0" applyFont="1" applyFill="1" applyBorder="1" applyAlignment="1">
      <alignment horizontal="distributed" vertical="center"/>
    </xf>
  </cellXfs>
  <cellStyles count="50">
    <cellStyle name="20% - アクセント 1 2" xfId="8"/>
    <cellStyle name="20% - アクセント 2 2" xfId="9"/>
    <cellStyle name="20% - アクセント 3 2" xfId="10"/>
    <cellStyle name="20% - アクセント 4 2" xfId="11"/>
    <cellStyle name="20% - アクセント 5 2" xfId="12"/>
    <cellStyle name="20% - アクセント 6 2" xfId="13"/>
    <cellStyle name="40% - アクセント 1 2" xfId="14"/>
    <cellStyle name="40% - アクセント 2 2" xfId="15"/>
    <cellStyle name="40% - アクセント 3 2" xfId="16"/>
    <cellStyle name="40% - アクセント 4 2" xfId="17"/>
    <cellStyle name="40% - アクセント 5 2" xfId="18"/>
    <cellStyle name="40% - アクセント 6 2" xfId="19"/>
    <cellStyle name="60% - アクセント 1 2" xfId="20"/>
    <cellStyle name="60% - アクセント 2 2" xfId="21"/>
    <cellStyle name="60% - アクセント 3 2" xfId="22"/>
    <cellStyle name="60% - アクセント 4 2" xfId="23"/>
    <cellStyle name="60% - アクセント 5 2" xfId="24"/>
    <cellStyle name="60% - アクセント 6 2" xfId="25"/>
    <cellStyle name="アクセント 1 2" xfId="26"/>
    <cellStyle name="アクセント 2 2" xfId="27"/>
    <cellStyle name="アクセント 3 2" xfId="28"/>
    <cellStyle name="アクセント 4 2" xfId="29"/>
    <cellStyle name="アクセント 5 2" xfId="30"/>
    <cellStyle name="アクセント 6 2" xfId="31"/>
    <cellStyle name="タイトル 2" xfId="32"/>
    <cellStyle name="チェック セル 2" xfId="33"/>
    <cellStyle name="どちらでもない 2" xfId="34"/>
    <cellStyle name="パーセント" xfId="4" builtinId="5"/>
    <cellStyle name="パーセント 2" xfId="5"/>
    <cellStyle name="メモ 2" xfId="35"/>
    <cellStyle name="リンク セル 2" xfId="36"/>
    <cellStyle name="悪い 2" xfId="37"/>
    <cellStyle name="計算 2" xfId="38"/>
    <cellStyle name="警告文 2" xfId="39"/>
    <cellStyle name="桁区切り" xfId="1" builtinId="6"/>
    <cellStyle name="桁区切り 2" xfId="40"/>
    <cellStyle name="桁区切り 3" xfId="3"/>
    <cellStyle name="桁区切り 4" xfId="2"/>
    <cellStyle name="見出し 1 2" xfId="41"/>
    <cellStyle name="見出し 2 2" xfId="42"/>
    <cellStyle name="見出し 3 2" xfId="43"/>
    <cellStyle name="見出し 4 2" xfId="44"/>
    <cellStyle name="集計 2" xfId="45"/>
    <cellStyle name="出力 2" xfId="46"/>
    <cellStyle name="説明文 2" xfId="47"/>
    <cellStyle name="入力 2" xfId="48"/>
    <cellStyle name="標準" xfId="0" builtinId="0"/>
    <cellStyle name="標準 2" xfId="6"/>
    <cellStyle name="標準 3" xfId="7"/>
    <cellStyle name="良い 2" xfId="49"/>
  </cellStyles>
  <dxfs count="0"/>
  <tableStyles count="0" defaultTableStyle="TableStyleMedium2" defaultPivotStyle="PivotStyleLight16"/>
  <colors>
    <mruColors>
      <color rgb="FF75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9"/>
  <sheetViews>
    <sheetView topLeftCell="A10" workbookViewId="0"/>
  </sheetViews>
  <sheetFormatPr defaultColWidth="19.6328125" defaultRowHeight="12"/>
  <cols>
    <col min="1" max="4" width="21.26953125" style="1" customWidth="1"/>
    <col min="5" max="5" width="21.08984375" style="395" bestFit="1" customWidth="1"/>
    <col min="6" max="16384" width="19.6328125" style="1"/>
  </cols>
  <sheetData>
    <row r="1" spans="1:5" ht="16.5">
      <c r="A1" s="2" t="s">
        <v>277</v>
      </c>
    </row>
    <row r="3" spans="1:5" s="6" customFormat="1" ht="21.75" customHeight="1">
      <c r="A3" s="6" t="s">
        <v>0</v>
      </c>
      <c r="E3" s="396"/>
    </row>
    <row r="4" spans="1:5" s="7" customFormat="1" ht="21.75" customHeight="1">
      <c r="A4" s="7" t="s">
        <v>1</v>
      </c>
      <c r="E4" s="396"/>
    </row>
    <row r="5" spans="1:5" s="7" customFormat="1" ht="21.75" customHeight="1">
      <c r="A5" s="7" t="s">
        <v>2</v>
      </c>
      <c r="E5" s="396"/>
    </row>
    <row r="6" spans="1:5" s="3" customFormat="1" ht="20.25" customHeight="1">
      <c r="B6" s="4"/>
      <c r="C6" s="4"/>
      <c r="D6" s="38" t="s">
        <v>3</v>
      </c>
      <c r="E6" s="396"/>
    </row>
    <row r="7" spans="1:5" s="5" customFormat="1" ht="40" customHeight="1">
      <c r="A7" s="44" t="s">
        <v>257</v>
      </c>
      <c r="B7" s="37" t="s">
        <v>308</v>
      </c>
      <c r="C7" s="37" t="s">
        <v>272</v>
      </c>
      <c r="D7" s="45" t="s">
        <v>4</v>
      </c>
      <c r="E7" s="397"/>
    </row>
    <row r="8" spans="1:5" s="5" customFormat="1" ht="30" customHeight="1">
      <c r="A8" s="289" t="s">
        <v>7</v>
      </c>
      <c r="B8" s="290">
        <v>8734817</v>
      </c>
      <c r="C8" s="290">
        <v>8569856</v>
      </c>
      <c r="D8" s="291">
        <f>B8/C8-1</f>
        <v>1.9248981546481136E-2</v>
      </c>
      <c r="E8" s="397" t="s">
        <v>303</v>
      </c>
    </row>
    <row r="9" spans="1:5" s="5" customFormat="1" ht="30" customHeight="1">
      <c r="A9" s="292" t="s">
        <v>8</v>
      </c>
      <c r="B9" s="293">
        <v>1295352</v>
      </c>
      <c r="C9" s="293">
        <v>1134337</v>
      </c>
      <c r="D9" s="294">
        <f t="shared" ref="D9:D27" si="0">B9/C9-1</f>
        <v>0.1419463528034437</v>
      </c>
      <c r="E9" s="397" t="s">
        <v>304</v>
      </c>
    </row>
    <row r="10" spans="1:5" s="5" customFormat="1" ht="30" customHeight="1">
      <c r="A10" s="295" t="s">
        <v>9</v>
      </c>
      <c r="B10" s="296">
        <v>1065260</v>
      </c>
      <c r="C10" s="296">
        <v>1072561</v>
      </c>
      <c r="D10" s="297">
        <f t="shared" si="0"/>
        <v>-6.8070720453196065E-3</v>
      </c>
      <c r="E10" s="397" t="s">
        <v>305</v>
      </c>
    </row>
    <row r="11" spans="1:5" s="5" customFormat="1" ht="30" customHeight="1">
      <c r="A11" s="295" t="s">
        <v>10</v>
      </c>
      <c r="B11" s="296">
        <v>763902</v>
      </c>
      <c r="C11" s="296">
        <v>927698</v>
      </c>
      <c r="D11" s="297">
        <f>B11/C11-1</f>
        <v>-0.17656176902397114</v>
      </c>
      <c r="E11" s="397" t="s">
        <v>306</v>
      </c>
    </row>
    <row r="12" spans="1:5" s="5" customFormat="1" ht="30" customHeight="1">
      <c r="A12" s="295" t="s">
        <v>11</v>
      </c>
      <c r="B12" s="296">
        <v>388594</v>
      </c>
      <c r="C12" s="296">
        <v>377234</v>
      </c>
      <c r="D12" s="297">
        <f>B12/C12-1</f>
        <v>3.0113934587020275E-2</v>
      </c>
      <c r="E12" s="397" t="s">
        <v>305</v>
      </c>
    </row>
    <row r="13" spans="1:5" s="5" customFormat="1" ht="30" customHeight="1">
      <c r="A13" s="295" t="s">
        <v>12</v>
      </c>
      <c r="B13" s="296">
        <v>11718457</v>
      </c>
      <c r="C13" s="296">
        <v>12087648</v>
      </c>
      <c r="D13" s="297">
        <f t="shared" si="0"/>
        <v>-3.0542831823031191E-2</v>
      </c>
      <c r="E13" s="397" t="s">
        <v>303</v>
      </c>
    </row>
    <row r="14" spans="1:5" s="5" customFormat="1" ht="30" customHeight="1">
      <c r="A14" s="295" t="s">
        <v>13</v>
      </c>
      <c r="B14" s="296">
        <v>1310518</v>
      </c>
      <c r="C14" s="296">
        <v>1347060</v>
      </c>
      <c r="D14" s="297">
        <f t="shared" si="0"/>
        <v>-2.7127225216397211E-2</v>
      </c>
      <c r="E14" s="397" t="s">
        <v>303</v>
      </c>
    </row>
    <row r="15" spans="1:5" s="5" customFormat="1" ht="30" customHeight="1">
      <c r="A15" s="303" t="s">
        <v>14</v>
      </c>
      <c r="B15" s="304">
        <v>158536</v>
      </c>
      <c r="C15" s="304">
        <v>170538</v>
      </c>
      <c r="D15" s="305">
        <f t="shared" si="0"/>
        <v>-7.0377276618700857E-2</v>
      </c>
      <c r="E15" s="397" t="s">
        <v>305</v>
      </c>
    </row>
    <row r="16" spans="1:5" s="5" customFormat="1" ht="30" customHeight="1">
      <c r="A16" s="303" t="s">
        <v>15</v>
      </c>
      <c r="B16" s="304">
        <v>89647</v>
      </c>
      <c r="C16" s="304">
        <v>84318</v>
      </c>
      <c r="D16" s="305">
        <f t="shared" si="0"/>
        <v>6.3201214450058218E-2</v>
      </c>
      <c r="E16" s="397" t="s">
        <v>305</v>
      </c>
    </row>
    <row r="17" spans="1:6" s="5" customFormat="1" ht="30" customHeight="1">
      <c r="A17" s="306" t="s">
        <v>16</v>
      </c>
      <c r="B17" s="307">
        <v>167844</v>
      </c>
      <c r="C17" s="307">
        <v>190093</v>
      </c>
      <c r="D17" s="308">
        <f t="shared" si="0"/>
        <v>-0.11704271067319683</v>
      </c>
      <c r="E17" s="397" t="s">
        <v>305</v>
      </c>
    </row>
    <row r="18" spans="1:6" s="5" customFormat="1" ht="30" customHeight="1">
      <c r="A18" s="303" t="s">
        <v>17</v>
      </c>
      <c r="B18" s="304">
        <v>1503121</v>
      </c>
      <c r="C18" s="304">
        <v>1542242</v>
      </c>
      <c r="D18" s="305">
        <f t="shared" si="0"/>
        <v>-2.5366317348379797E-2</v>
      </c>
      <c r="E18" s="397" t="s">
        <v>305</v>
      </c>
    </row>
    <row r="19" spans="1:6" s="5" customFormat="1" ht="30" customHeight="1">
      <c r="A19" s="303" t="s">
        <v>18</v>
      </c>
      <c r="B19" s="304">
        <v>337749</v>
      </c>
      <c r="C19" s="304">
        <v>325746</v>
      </c>
      <c r="D19" s="305">
        <f t="shared" si="0"/>
        <v>3.6847727984380407E-2</v>
      </c>
      <c r="E19" s="397" t="s">
        <v>307</v>
      </c>
    </row>
    <row r="20" spans="1:6" s="5" customFormat="1" ht="30" customHeight="1">
      <c r="A20" s="303" t="s">
        <v>19</v>
      </c>
      <c r="B20" s="304">
        <v>791549</v>
      </c>
      <c r="C20" s="304">
        <v>838401</v>
      </c>
      <c r="D20" s="305">
        <f t="shared" si="0"/>
        <v>-5.5882566933961209E-2</v>
      </c>
      <c r="E20" s="397" t="s">
        <v>303</v>
      </c>
    </row>
    <row r="21" spans="1:6" s="5" customFormat="1" ht="30" customHeight="1">
      <c r="A21" s="303" t="s">
        <v>20</v>
      </c>
      <c r="B21" s="304">
        <v>1111534</v>
      </c>
      <c r="C21" s="304">
        <v>1088438</v>
      </c>
      <c r="D21" s="305">
        <f t="shared" si="0"/>
        <v>2.121939880820034E-2</v>
      </c>
      <c r="E21" s="397" t="s">
        <v>305</v>
      </c>
    </row>
    <row r="22" spans="1:6" s="5" customFormat="1" ht="30" customHeight="1">
      <c r="A22" s="303" t="s">
        <v>21</v>
      </c>
      <c r="B22" s="304">
        <v>225176</v>
      </c>
      <c r="C22" s="304">
        <v>236668</v>
      </c>
      <c r="D22" s="305">
        <f t="shared" si="0"/>
        <v>-4.8557472915645494E-2</v>
      </c>
      <c r="E22" s="397" t="s">
        <v>305</v>
      </c>
    </row>
    <row r="23" spans="1:6" s="5" customFormat="1" ht="30" customHeight="1">
      <c r="A23" s="133" t="s">
        <v>22</v>
      </c>
      <c r="B23" s="134">
        <v>25661</v>
      </c>
      <c r="C23" s="134">
        <v>24891</v>
      </c>
      <c r="D23" s="135">
        <f t="shared" si="0"/>
        <v>3.0934876059619976E-2</v>
      </c>
      <c r="E23" s="397" t="s">
        <v>305</v>
      </c>
    </row>
    <row r="24" spans="1:6" s="5" customFormat="1" ht="30" customHeight="1">
      <c r="A24" s="133" t="s">
        <v>23</v>
      </c>
      <c r="B24" s="134">
        <v>22758</v>
      </c>
      <c r="C24" s="134">
        <v>21316</v>
      </c>
      <c r="D24" s="135">
        <f t="shared" si="0"/>
        <v>6.7648714580596625E-2</v>
      </c>
      <c r="E24" s="397" t="s">
        <v>305</v>
      </c>
      <c r="F24" s="372"/>
    </row>
    <row r="25" spans="1:6" s="5" customFormat="1" ht="30" customHeight="1">
      <c r="A25" s="133" t="s">
        <v>24</v>
      </c>
      <c r="B25" s="134">
        <v>2691</v>
      </c>
      <c r="C25" s="134">
        <v>3867</v>
      </c>
      <c r="D25" s="135">
        <f t="shared" si="0"/>
        <v>-0.30411171450737007</v>
      </c>
      <c r="E25" s="397" t="s">
        <v>305</v>
      </c>
    </row>
    <row r="26" spans="1:6" s="5" customFormat="1" ht="30" customHeight="1" thickBot="1">
      <c r="A26" s="130" t="s">
        <v>25</v>
      </c>
      <c r="B26" s="131">
        <v>147071</v>
      </c>
      <c r="C26" s="131">
        <v>150679</v>
      </c>
      <c r="D26" s="132">
        <f t="shared" si="0"/>
        <v>-2.3944942560011673E-2</v>
      </c>
      <c r="E26" s="397" t="s">
        <v>306</v>
      </c>
    </row>
    <row r="27" spans="1:6" s="5" customFormat="1" ht="30" customHeight="1" thickTop="1">
      <c r="A27" s="46" t="s">
        <v>26</v>
      </c>
      <c r="B27" s="43">
        <f>SUM(B8:B26)</f>
        <v>29860237</v>
      </c>
      <c r="C27" s="73">
        <f>SUM(C8:C26)</f>
        <v>30193591</v>
      </c>
      <c r="D27" s="47">
        <f t="shared" si="0"/>
        <v>-1.1040554931011637E-2</v>
      </c>
      <c r="E27" s="397"/>
    </row>
    <row r="28" spans="1:6" s="5" customFormat="1" ht="30" customHeight="1">
      <c r="A28" s="11"/>
      <c r="E28" s="397"/>
    </row>
    <row r="29" spans="1:6" s="5" customFormat="1" ht="30" customHeight="1">
      <c r="E29" s="397"/>
    </row>
  </sheetData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scale="95" orientation="portrait" r:id="rId1"/>
  <headerFooter>
    <oddFooter>&amp;C&amp;"ＭＳ 明朝,標準"&amp;P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32"/>
  <sheetViews>
    <sheetView workbookViewId="0"/>
  </sheetViews>
  <sheetFormatPr defaultColWidth="19.6328125" defaultRowHeight="12"/>
  <cols>
    <col min="1" max="1" width="0.90625" style="1" customWidth="1"/>
    <col min="2" max="2" width="13.6328125" style="1" customWidth="1"/>
    <col min="3" max="3" width="0.90625" style="1" customWidth="1"/>
    <col min="4" max="15" width="6.08984375" style="1" customWidth="1"/>
    <col min="16" max="16" width="8.6328125" style="1" customWidth="1"/>
    <col min="17" max="17" width="19.6328125" style="16" customWidth="1"/>
    <col min="18" max="18" width="9.08984375" style="312" bestFit="1" customWidth="1"/>
    <col min="19" max="22" width="19.6328125" style="1" customWidth="1"/>
    <col min="23" max="16384" width="19.6328125" style="1"/>
  </cols>
  <sheetData>
    <row r="1" spans="1:18" ht="21.75" customHeight="1"/>
    <row r="2" spans="1:18" s="7" customFormat="1" ht="21.75" customHeight="1">
      <c r="A2" s="7" t="s">
        <v>221</v>
      </c>
      <c r="Q2" s="14"/>
    </row>
    <row r="3" spans="1:18" s="3" customFormat="1" ht="20.25" customHeight="1">
      <c r="D3" s="4"/>
      <c r="P3" s="38" t="s">
        <v>166</v>
      </c>
      <c r="Q3" s="15"/>
    </row>
    <row r="4" spans="1:18" s="5" customFormat="1" ht="20.149999999999999" customHeight="1">
      <c r="A4" s="572"/>
      <c r="B4" s="576" t="s">
        <v>224</v>
      </c>
      <c r="C4" s="277"/>
      <c r="D4" s="557" t="s">
        <v>28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74" t="s">
        <v>26</v>
      </c>
      <c r="Q4" s="19"/>
      <c r="R4" s="318"/>
    </row>
    <row r="5" spans="1:18" s="5" customFormat="1" ht="20.149999999999999" customHeight="1">
      <c r="A5" s="573"/>
      <c r="B5" s="577"/>
      <c r="C5" s="278"/>
      <c r="D5" s="85" t="s">
        <v>29</v>
      </c>
      <c r="E5" s="85" t="s">
        <v>30</v>
      </c>
      <c r="F5" s="85" t="s">
        <v>31</v>
      </c>
      <c r="G5" s="85" t="s">
        <v>32</v>
      </c>
      <c r="H5" s="85" t="s">
        <v>33</v>
      </c>
      <c r="I5" s="85" t="s">
        <v>34</v>
      </c>
      <c r="J5" s="85" t="s">
        <v>35</v>
      </c>
      <c r="K5" s="85" t="s">
        <v>36</v>
      </c>
      <c r="L5" s="85" t="s">
        <v>37</v>
      </c>
      <c r="M5" s="85" t="s">
        <v>38</v>
      </c>
      <c r="N5" s="85" t="s">
        <v>39</v>
      </c>
      <c r="O5" s="85" t="s">
        <v>40</v>
      </c>
      <c r="P5" s="575"/>
      <c r="Q5" s="19"/>
      <c r="R5" s="318"/>
    </row>
    <row r="6" spans="1:18" s="5" customFormat="1" ht="28" customHeight="1">
      <c r="A6" s="265"/>
      <c r="B6" s="141" t="s">
        <v>171</v>
      </c>
      <c r="C6" s="275"/>
      <c r="D6" s="266">
        <v>1412</v>
      </c>
      <c r="E6" s="266">
        <v>1140</v>
      </c>
      <c r="F6" s="266">
        <v>1217</v>
      </c>
      <c r="G6" s="266">
        <v>1048</v>
      </c>
      <c r="H6" s="266">
        <v>889</v>
      </c>
      <c r="I6" s="266">
        <v>1075</v>
      </c>
      <c r="J6" s="266">
        <v>408</v>
      </c>
      <c r="K6" s="266">
        <v>508</v>
      </c>
      <c r="L6" s="266">
        <v>1036</v>
      </c>
      <c r="M6" s="266">
        <v>837</v>
      </c>
      <c r="N6" s="266">
        <v>727</v>
      </c>
      <c r="O6" s="266">
        <v>1149</v>
      </c>
      <c r="P6" s="267">
        <f t="shared" ref="P6:P28" si="0">SUM(D6:O6)</f>
        <v>11446</v>
      </c>
      <c r="Q6" s="35" t="str">
        <f>IF(P6='（3）ア_国籍別外国人宿泊客延べ数'!$D$26,"OK","NG")</f>
        <v>OK</v>
      </c>
      <c r="R6" s="39"/>
    </row>
    <row r="7" spans="1:18" s="5" customFormat="1" ht="28" customHeight="1">
      <c r="A7" s="268"/>
      <c r="B7" s="136" t="s">
        <v>173</v>
      </c>
      <c r="C7" s="276"/>
      <c r="D7" s="269">
        <v>649</v>
      </c>
      <c r="E7" s="269">
        <v>810</v>
      </c>
      <c r="F7" s="269">
        <v>1047</v>
      </c>
      <c r="G7" s="269">
        <v>970</v>
      </c>
      <c r="H7" s="269">
        <v>831</v>
      </c>
      <c r="I7" s="269">
        <v>703</v>
      </c>
      <c r="J7" s="269">
        <v>1307</v>
      </c>
      <c r="K7" s="269">
        <v>774</v>
      </c>
      <c r="L7" s="269">
        <v>937</v>
      </c>
      <c r="M7" s="269">
        <v>967</v>
      </c>
      <c r="N7" s="269">
        <v>1694</v>
      </c>
      <c r="O7" s="269">
        <v>1128</v>
      </c>
      <c r="P7" s="270">
        <f t="shared" si="0"/>
        <v>11817</v>
      </c>
      <c r="Q7" s="35" t="str">
        <f>IF(P7='（3）ア_国籍別外国人宿泊客延べ数'!$E$26,"OK","NG")</f>
        <v>OK</v>
      </c>
      <c r="R7" s="39"/>
    </row>
    <row r="8" spans="1:18" s="5" customFormat="1" ht="28" customHeight="1">
      <c r="A8" s="268"/>
      <c r="B8" s="136" t="s">
        <v>175</v>
      </c>
      <c r="C8" s="276"/>
      <c r="D8" s="269">
        <v>349</v>
      </c>
      <c r="E8" s="269">
        <v>588</v>
      </c>
      <c r="F8" s="269">
        <v>446</v>
      </c>
      <c r="G8" s="269">
        <v>251</v>
      </c>
      <c r="H8" s="269">
        <v>274</v>
      </c>
      <c r="I8" s="269">
        <v>243</v>
      </c>
      <c r="J8" s="269">
        <v>215</v>
      </c>
      <c r="K8" s="269">
        <v>513</v>
      </c>
      <c r="L8" s="269">
        <v>187</v>
      </c>
      <c r="M8" s="269">
        <v>359</v>
      </c>
      <c r="N8" s="269">
        <v>652</v>
      </c>
      <c r="O8" s="269">
        <v>792</v>
      </c>
      <c r="P8" s="270">
        <f t="shared" si="0"/>
        <v>4869</v>
      </c>
      <c r="Q8" s="35" t="str">
        <f>IF(P8='（3）ア_国籍別外国人宿泊客延べ数'!$F$26,"OK","NG")</f>
        <v>OK</v>
      </c>
      <c r="R8" s="39"/>
    </row>
    <row r="9" spans="1:18" s="5" customFormat="1" ht="28" customHeight="1">
      <c r="A9" s="268"/>
      <c r="B9" s="136" t="s">
        <v>177</v>
      </c>
      <c r="C9" s="276"/>
      <c r="D9" s="269">
        <v>982</v>
      </c>
      <c r="E9" s="269">
        <v>937</v>
      </c>
      <c r="F9" s="269">
        <v>1700</v>
      </c>
      <c r="G9" s="269">
        <v>1702</v>
      </c>
      <c r="H9" s="269">
        <v>1001</v>
      </c>
      <c r="I9" s="269">
        <v>1099</v>
      </c>
      <c r="J9" s="269">
        <v>1176</v>
      </c>
      <c r="K9" s="269">
        <v>1094</v>
      </c>
      <c r="L9" s="269">
        <v>1211</v>
      </c>
      <c r="M9" s="269">
        <v>1587</v>
      </c>
      <c r="N9" s="269">
        <v>3611</v>
      </c>
      <c r="O9" s="269">
        <v>1469</v>
      </c>
      <c r="P9" s="270">
        <f t="shared" si="0"/>
        <v>17569</v>
      </c>
      <c r="Q9" s="35" t="str">
        <f>IF(P9='（3）ア_国籍別外国人宿泊客延べ数'!$G$26,"OK","NG")</f>
        <v>OK</v>
      </c>
      <c r="R9" s="39"/>
    </row>
    <row r="10" spans="1:18" s="5" customFormat="1" ht="28" customHeight="1">
      <c r="A10" s="268"/>
      <c r="B10" s="136" t="s">
        <v>188</v>
      </c>
      <c r="C10" s="276"/>
      <c r="D10" s="269">
        <v>230</v>
      </c>
      <c r="E10" s="269">
        <v>268</v>
      </c>
      <c r="F10" s="269">
        <v>479</v>
      </c>
      <c r="G10" s="269">
        <v>1164</v>
      </c>
      <c r="H10" s="269">
        <v>830</v>
      </c>
      <c r="I10" s="269">
        <v>436</v>
      </c>
      <c r="J10" s="269">
        <v>1282</v>
      </c>
      <c r="K10" s="269">
        <v>225</v>
      </c>
      <c r="L10" s="269">
        <v>445</v>
      </c>
      <c r="M10" s="269">
        <v>813</v>
      </c>
      <c r="N10" s="269">
        <v>737</v>
      </c>
      <c r="O10" s="269">
        <v>452</v>
      </c>
      <c r="P10" s="270">
        <f t="shared" si="0"/>
        <v>7361</v>
      </c>
      <c r="Q10" s="35" t="str">
        <f>IF(P10='（3）ア_国籍別外国人宿泊客延べ数'!$H$26,"OK","NG")</f>
        <v>OK</v>
      </c>
      <c r="R10" s="39"/>
    </row>
    <row r="11" spans="1:18" s="5" customFormat="1" ht="28" customHeight="1">
      <c r="A11" s="268"/>
      <c r="B11" s="136" t="s">
        <v>179</v>
      </c>
      <c r="C11" s="276"/>
      <c r="D11" s="269">
        <v>25</v>
      </c>
      <c r="E11" s="269">
        <v>20</v>
      </c>
      <c r="F11" s="269">
        <v>121</v>
      </c>
      <c r="G11" s="269">
        <v>138</v>
      </c>
      <c r="H11" s="269">
        <v>101</v>
      </c>
      <c r="I11" s="269">
        <v>47</v>
      </c>
      <c r="J11" s="269">
        <v>79</v>
      </c>
      <c r="K11" s="269">
        <v>57</v>
      </c>
      <c r="L11" s="269">
        <v>67</v>
      </c>
      <c r="M11" s="269">
        <v>137</v>
      </c>
      <c r="N11" s="269">
        <v>171</v>
      </c>
      <c r="O11" s="269">
        <v>42</v>
      </c>
      <c r="P11" s="270">
        <f t="shared" si="0"/>
        <v>1005</v>
      </c>
      <c r="Q11" s="35" t="str">
        <f>IF(P11='（3）ア_国籍別外国人宿泊客延べ数'!$I$26,"OK","NG")</f>
        <v>OK</v>
      </c>
      <c r="R11" s="39"/>
    </row>
    <row r="12" spans="1:18" s="5" customFormat="1" ht="28" customHeight="1">
      <c r="A12" s="268"/>
      <c r="B12" s="136" t="s">
        <v>189</v>
      </c>
      <c r="C12" s="276"/>
      <c r="D12" s="269">
        <v>44</v>
      </c>
      <c r="E12" s="269">
        <v>39</v>
      </c>
      <c r="F12" s="269">
        <v>98</v>
      </c>
      <c r="G12" s="269">
        <v>242</v>
      </c>
      <c r="H12" s="269">
        <v>123</v>
      </c>
      <c r="I12" s="269">
        <v>65</v>
      </c>
      <c r="J12" s="269">
        <v>69</v>
      </c>
      <c r="K12" s="269">
        <v>41</v>
      </c>
      <c r="L12" s="269">
        <v>88</v>
      </c>
      <c r="M12" s="269">
        <v>214</v>
      </c>
      <c r="N12" s="269">
        <v>188</v>
      </c>
      <c r="O12" s="269">
        <v>74</v>
      </c>
      <c r="P12" s="270">
        <f t="shared" si="0"/>
        <v>1285</v>
      </c>
      <c r="Q12" s="35" t="str">
        <f>IF(P12='（3）ア_国籍別外国人宿泊客延べ数'!$J$26,"OK","NG")</f>
        <v>OK</v>
      </c>
      <c r="R12" s="318"/>
    </row>
    <row r="13" spans="1:18" s="5" customFormat="1" ht="28" customHeight="1">
      <c r="A13" s="268"/>
      <c r="B13" s="143" t="s">
        <v>190</v>
      </c>
      <c r="C13" s="276"/>
      <c r="D13" s="269">
        <v>61</v>
      </c>
      <c r="E13" s="269">
        <v>28</v>
      </c>
      <c r="F13" s="269">
        <v>147</v>
      </c>
      <c r="G13" s="269">
        <v>197</v>
      </c>
      <c r="H13" s="269">
        <v>120</v>
      </c>
      <c r="I13" s="269">
        <v>55</v>
      </c>
      <c r="J13" s="269">
        <v>121</v>
      </c>
      <c r="K13" s="269">
        <v>98</v>
      </c>
      <c r="L13" s="269">
        <v>178</v>
      </c>
      <c r="M13" s="269">
        <v>190</v>
      </c>
      <c r="N13" s="269">
        <v>295</v>
      </c>
      <c r="O13" s="269">
        <v>43</v>
      </c>
      <c r="P13" s="270">
        <f t="shared" si="0"/>
        <v>1533</v>
      </c>
      <c r="Q13" s="35" t="str">
        <f>IF(P13='（3）ア_国籍別外国人宿泊客延べ数'!$K$26,"OK","NG")</f>
        <v>OK</v>
      </c>
      <c r="R13" s="39"/>
    </row>
    <row r="14" spans="1:18" s="5" customFormat="1" ht="28" customHeight="1">
      <c r="A14" s="268"/>
      <c r="B14" s="136" t="s">
        <v>191</v>
      </c>
      <c r="C14" s="276"/>
      <c r="D14" s="269">
        <v>51</v>
      </c>
      <c r="E14" s="269">
        <v>74</v>
      </c>
      <c r="F14" s="269">
        <v>513</v>
      </c>
      <c r="G14" s="269">
        <v>901</v>
      </c>
      <c r="H14" s="269">
        <v>827</v>
      </c>
      <c r="I14" s="269">
        <v>419</v>
      </c>
      <c r="J14" s="269">
        <v>346</v>
      </c>
      <c r="K14" s="269">
        <v>443</v>
      </c>
      <c r="L14" s="269">
        <v>538</v>
      </c>
      <c r="M14" s="269">
        <v>1047</v>
      </c>
      <c r="N14" s="269">
        <v>752</v>
      </c>
      <c r="O14" s="269">
        <v>152</v>
      </c>
      <c r="P14" s="270">
        <f t="shared" si="0"/>
        <v>6063</v>
      </c>
      <c r="Q14" s="35" t="str">
        <f>IF(P14='（3）ア_国籍別外国人宿泊客延べ数'!$L$26,"OK","NG")</f>
        <v>OK</v>
      </c>
      <c r="R14" s="39"/>
    </row>
    <row r="15" spans="1:18" s="5" customFormat="1" ht="28" customHeight="1">
      <c r="A15" s="268"/>
      <c r="B15" s="136" t="s">
        <v>192</v>
      </c>
      <c r="C15" s="276"/>
      <c r="D15" s="269">
        <v>8</v>
      </c>
      <c r="E15" s="269">
        <v>4</v>
      </c>
      <c r="F15" s="269">
        <v>2</v>
      </c>
      <c r="G15" s="269">
        <v>22</v>
      </c>
      <c r="H15" s="269">
        <v>5</v>
      </c>
      <c r="I15" s="269">
        <v>7</v>
      </c>
      <c r="J15" s="269">
        <v>4</v>
      </c>
      <c r="K15" s="269">
        <v>10</v>
      </c>
      <c r="L15" s="269">
        <v>15</v>
      </c>
      <c r="M15" s="269">
        <v>19</v>
      </c>
      <c r="N15" s="269">
        <v>62</v>
      </c>
      <c r="O15" s="269">
        <v>24</v>
      </c>
      <c r="P15" s="270">
        <f>SUM(D15:O15)</f>
        <v>182</v>
      </c>
      <c r="Q15" s="35" t="str">
        <f>IF(P15='（3）ア_国籍別外国人宿泊客延べ数'!$M$26,"OK","NG")</f>
        <v>OK</v>
      </c>
      <c r="R15" s="318"/>
    </row>
    <row r="16" spans="1:18" s="5" customFormat="1" ht="28" customHeight="1">
      <c r="A16" s="271"/>
      <c r="B16" s="143" t="s">
        <v>193</v>
      </c>
      <c r="C16" s="276"/>
      <c r="D16" s="269">
        <v>80</v>
      </c>
      <c r="E16" s="269">
        <v>85</v>
      </c>
      <c r="F16" s="269">
        <v>159</v>
      </c>
      <c r="G16" s="269">
        <v>71</v>
      </c>
      <c r="H16" s="269">
        <v>102</v>
      </c>
      <c r="I16" s="269">
        <v>77</v>
      </c>
      <c r="J16" s="269">
        <v>37</v>
      </c>
      <c r="K16" s="269">
        <v>46</v>
      </c>
      <c r="L16" s="269">
        <v>55</v>
      </c>
      <c r="M16" s="269">
        <v>207</v>
      </c>
      <c r="N16" s="269">
        <v>144</v>
      </c>
      <c r="O16" s="269">
        <v>193</v>
      </c>
      <c r="P16" s="270">
        <f t="shared" si="0"/>
        <v>1256</v>
      </c>
      <c r="Q16" s="35" t="str">
        <f>IF(P16='（3）ア_国籍別外国人宿泊客延べ数'!$N$26,"OK","NG")</f>
        <v>OK</v>
      </c>
      <c r="R16" s="39"/>
    </row>
    <row r="17" spans="1:18" s="5" customFormat="1" ht="28" customHeight="1">
      <c r="A17" s="268"/>
      <c r="B17" s="143" t="s">
        <v>194</v>
      </c>
      <c r="C17" s="276"/>
      <c r="D17" s="269">
        <v>33</v>
      </c>
      <c r="E17" s="269">
        <v>17</v>
      </c>
      <c r="F17" s="269">
        <v>102</v>
      </c>
      <c r="G17" s="269">
        <v>119</v>
      </c>
      <c r="H17" s="269">
        <v>68</v>
      </c>
      <c r="I17" s="269">
        <v>763</v>
      </c>
      <c r="J17" s="269">
        <v>353</v>
      </c>
      <c r="K17" s="269">
        <v>32</v>
      </c>
      <c r="L17" s="269">
        <v>38</v>
      </c>
      <c r="M17" s="269">
        <v>44</v>
      </c>
      <c r="N17" s="269">
        <v>114</v>
      </c>
      <c r="O17" s="269">
        <v>300</v>
      </c>
      <c r="P17" s="270">
        <f t="shared" si="0"/>
        <v>1983</v>
      </c>
      <c r="Q17" s="35" t="str">
        <f>IF(P17='（3）ア_国籍別外国人宿泊客延べ数'!$O$26,"OK","NG")</f>
        <v>OK</v>
      </c>
      <c r="R17" s="318"/>
    </row>
    <row r="18" spans="1:18" s="5" customFormat="1" ht="28" customHeight="1">
      <c r="A18" s="268"/>
      <c r="B18" s="136" t="s">
        <v>201</v>
      </c>
      <c r="C18" s="276"/>
      <c r="D18" s="269">
        <v>11</v>
      </c>
      <c r="E18" s="269">
        <v>65</v>
      </c>
      <c r="F18" s="269">
        <v>16</v>
      </c>
      <c r="G18" s="269">
        <v>34</v>
      </c>
      <c r="H18" s="269">
        <v>33</v>
      </c>
      <c r="I18" s="269">
        <v>21</v>
      </c>
      <c r="J18" s="269">
        <v>7</v>
      </c>
      <c r="K18" s="269">
        <v>3</v>
      </c>
      <c r="L18" s="269">
        <v>9</v>
      </c>
      <c r="M18" s="269">
        <v>59</v>
      </c>
      <c r="N18" s="269">
        <v>15</v>
      </c>
      <c r="O18" s="269">
        <v>51</v>
      </c>
      <c r="P18" s="270">
        <f t="shared" si="0"/>
        <v>324</v>
      </c>
      <c r="Q18" s="35" t="str">
        <f>IF(P18='（3）ア_国籍別外国人宿泊客延べ数'!$P$26,"OK","NG")</f>
        <v>OK</v>
      </c>
      <c r="R18" s="318"/>
    </row>
    <row r="19" spans="1:18" s="5" customFormat="1" ht="28" customHeight="1">
      <c r="A19" s="268"/>
      <c r="B19" s="136" t="s">
        <v>195</v>
      </c>
      <c r="C19" s="276"/>
      <c r="D19" s="269">
        <v>23</v>
      </c>
      <c r="E19" s="269">
        <v>38</v>
      </c>
      <c r="F19" s="269">
        <v>11</v>
      </c>
      <c r="G19" s="269">
        <v>36</v>
      </c>
      <c r="H19" s="269">
        <v>108</v>
      </c>
      <c r="I19" s="269">
        <v>155</v>
      </c>
      <c r="J19" s="269">
        <v>142</v>
      </c>
      <c r="K19" s="269">
        <v>133</v>
      </c>
      <c r="L19" s="269">
        <v>133</v>
      </c>
      <c r="M19" s="269">
        <v>102</v>
      </c>
      <c r="N19" s="269">
        <v>27</v>
      </c>
      <c r="O19" s="269">
        <v>6</v>
      </c>
      <c r="P19" s="270">
        <f t="shared" si="0"/>
        <v>914</v>
      </c>
      <c r="Q19" s="35" t="str">
        <f>IF(P19='（3）ア_国籍別外国人宿泊客延べ数'!$Q$26,"OK","NG")</f>
        <v>OK</v>
      </c>
      <c r="R19" s="318"/>
    </row>
    <row r="20" spans="1:18" s="5" customFormat="1" ht="28" customHeight="1">
      <c r="A20" s="268"/>
      <c r="B20" s="136" t="s">
        <v>196</v>
      </c>
      <c r="C20" s="276"/>
      <c r="D20" s="269">
        <v>93</v>
      </c>
      <c r="E20" s="269">
        <v>64</v>
      </c>
      <c r="F20" s="269">
        <v>133</v>
      </c>
      <c r="G20" s="269">
        <v>430</v>
      </c>
      <c r="H20" s="269">
        <v>358</v>
      </c>
      <c r="I20" s="269">
        <v>78</v>
      </c>
      <c r="J20" s="269">
        <v>45</v>
      </c>
      <c r="K20" s="269">
        <v>52</v>
      </c>
      <c r="L20" s="269">
        <v>151</v>
      </c>
      <c r="M20" s="269">
        <v>284</v>
      </c>
      <c r="N20" s="269">
        <v>289</v>
      </c>
      <c r="O20" s="269">
        <v>84</v>
      </c>
      <c r="P20" s="270">
        <f t="shared" si="0"/>
        <v>2061</v>
      </c>
      <c r="Q20" s="35" t="str">
        <f>IF(P20='（3）ア_国籍別外国人宿泊客延べ数'!$R$26,"OK","NG")</f>
        <v>OK</v>
      </c>
      <c r="R20" s="39"/>
    </row>
    <row r="21" spans="1:18" s="5" customFormat="1" ht="28" customHeight="1">
      <c r="A21" s="268"/>
      <c r="B21" s="143" t="s">
        <v>197</v>
      </c>
      <c r="C21" s="276"/>
      <c r="D21" s="269">
        <v>80</v>
      </c>
      <c r="E21" s="269">
        <v>41</v>
      </c>
      <c r="F21" s="269">
        <v>82</v>
      </c>
      <c r="G21" s="269">
        <v>96</v>
      </c>
      <c r="H21" s="269">
        <v>70</v>
      </c>
      <c r="I21" s="269">
        <v>118</v>
      </c>
      <c r="J21" s="269">
        <v>132</v>
      </c>
      <c r="K21" s="269">
        <v>3</v>
      </c>
      <c r="L21" s="269">
        <v>36</v>
      </c>
      <c r="M21" s="269">
        <v>51</v>
      </c>
      <c r="N21" s="269">
        <v>55</v>
      </c>
      <c r="O21" s="269">
        <v>33</v>
      </c>
      <c r="P21" s="270">
        <f t="shared" si="0"/>
        <v>797</v>
      </c>
      <c r="Q21" s="35" t="str">
        <f>IF(P21='（3）ア_国籍別外国人宿泊客延べ数'!$S$26,"OK","NG")</f>
        <v>OK</v>
      </c>
      <c r="R21" s="318"/>
    </row>
    <row r="22" spans="1:18" s="5" customFormat="1" ht="28" customHeight="1">
      <c r="A22" s="268"/>
      <c r="B22" s="136" t="s">
        <v>198</v>
      </c>
      <c r="C22" s="276"/>
      <c r="D22" s="269">
        <v>115</v>
      </c>
      <c r="E22" s="269">
        <v>46</v>
      </c>
      <c r="F22" s="269">
        <v>91</v>
      </c>
      <c r="G22" s="269">
        <v>266</v>
      </c>
      <c r="H22" s="269">
        <v>526</v>
      </c>
      <c r="I22" s="269">
        <v>120</v>
      </c>
      <c r="J22" s="269">
        <v>115</v>
      </c>
      <c r="K22" s="269">
        <v>92</v>
      </c>
      <c r="L22" s="269">
        <v>65</v>
      </c>
      <c r="M22" s="269">
        <v>82</v>
      </c>
      <c r="N22" s="269">
        <v>67</v>
      </c>
      <c r="O22" s="269">
        <v>65</v>
      </c>
      <c r="P22" s="270">
        <f t="shared" si="0"/>
        <v>1650</v>
      </c>
      <c r="Q22" s="35" t="str">
        <f>IF(P22='（3）ア_国籍別外国人宿泊客延べ数'!$T$26,"OK","NG")</f>
        <v>OK</v>
      </c>
      <c r="R22" s="318"/>
    </row>
    <row r="23" spans="1:18" s="5" customFormat="1" ht="28" customHeight="1">
      <c r="A23" s="268"/>
      <c r="B23" s="136" t="s">
        <v>199</v>
      </c>
      <c r="C23" s="276"/>
      <c r="D23" s="269">
        <v>2</v>
      </c>
      <c r="E23" s="269">
        <v>4</v>
      </c>
      <c r="F23" s="269">
        <v>27</v>
      </c>
      <c r="G23" s="269">
        <v>47</v>
      </c>
      <c r="H23" s="269">
        <v>30</v>
      </c>
      <c r="I23" s="269">
        <v>33</v>
      </c>
      <c r="J23" s="269">
        <v>70</v>
      </c>
      <c r="K23" s="269">
        <v>63</v>
      </c>
      <c r="L23" s="269">
        <v>48</v>
      </c>
      <c r="M23" s="269">
        <v>28</v>
      </c>
      <c r="N23" s="269">
        <v>44</v>
      </c>
      <c r="O23" s="269">
        <v>19</v>
      </c>
      <c r="P23" s="270">
        <f t="shared" si="0"/>
        <v>415</v>
      </c>
      <c r="Q23" s="35" t="str">
        <f>IF(P23='（3）ア_国籍別外国人宿泊客延べ数'!$U$26,"OK","NG")</f>
        <v>OK</v>
      </c>
      <c r="R23" s="318"/>
    </row>
    <row r="24" spans="1:18" s="5" customFormat="1" ht="28" customHeight="1">
      <c r="A24" s="268"/>
      <c r="B24" s="136" t="s">
        <v>180</v>
      </c>
      <c r="C24" s="276"/>
      <c r="D24" s="269">
        <v>67</v>
      </c>
      <c r="E24" s="269">
        <v>158</v>
      </c>
      <c r="F24" s="269">
        <v>152</v>
      </c>
      <c r="G24" s="269">
        <v>162</v>
      </c>
      <c r="H24" s="269">
        <v>152</v>
      </c>
      <c r="I24" s="269">
        <v>85</v>
      </c>
      <c r="J24" s="269">
        <v>75</v>
      </c>
      <c r="K24" s="269">
        <v>66</v>
      </c>
      <c r="L24" s="269">
        <v>138</v>
      </c>
      <c r="M24" s="269">
        <v>126</v>
      </c>
      <c r="N24" s="269">
        <v>199</v>
      </c>
      <c r="O24" s="269">
        <v>77</v>
      </c>
      <c r="P24" s="270">
        <f t="shared" si="0"/>
        <v>1457</v>
      </c>
      <c r="Q24" s="35" t="str">
        <f>IF(P24='（3）ア_国籍別外国人宿泊客延べ数'!$V$26,"OK","NG")</f>
        <v>OK</v>
      </c>
      <c r="R24" s="318"/>
    </row>
    <row r="25" spans="1:18" s="5" customFormat="1" ht="28" customHeight="1">
      <c r="A25" s="271"/>
      <c r="B25" s="283" t="s">
        <v>182</v>
      </c>
      <c r="C25" s="279"/>
      <c r="D25" s="272">
        <v>46</v>
      </c>
      <c r="E25" s="272">
        <v>96</v>
      </c>
      <c r="F25" s="272">
        <v>296</v>
      </c>
      <c r="G25" s="272">
        <v>535</v>
      </c>
      <c r="H25" s="272">
        <v>321</v>
      </c>
      <c r="I25" s="272">
        <v>97</v>
      </c>
      <c r="J25" s="272">
        <v>320</v>
      </c>
      <c r="K25" s="272">
        <v>205</v>
      </c>
      <c r="L25" s="272">
        <v>299</v>
      </c>
      <c r="M25" s="272">
        <v>448</v>
      </c>
      <c r="N25" s="272">
        <v>561</v>
      </c>
      <c r="O25" s="272">
        <v>119</v>
      </c>
      <c r="P25" s="273">
        <f t="shared" si="0"/>
        <v>3343</v>
      </c>
      <c r="Q25" s="35" t="str">
        <f>IF(P25='（3）ア_国籍別外国人宿泊客延べ数'!$W$26,"OK","NG")</f>
        <v>OK</v>
      </c>
      <c r="R25" s="39"/>
    </row>
    <row r="26" spans="1:18" s="5" customFormat="1" ht="28" customHeight="1">
      <c r="A26" s="271"/>
      <c r="B26" s="284" t="s">
        <v>184</v>
      </c>
      <c r="C26" s="276"/>
      <c r="D26" s="269">
        <v>6</v>
      </c>
      <c r="E26" s="269">
        <v>3</v>
      </c>
      <c r="F26" s="269">
        <v>45</v>
      </c>
      <c r="G26" s="269">
        <v>69</v>
      </c>
      <c r="H26" s="269">
        <v>22</v>
      </c>
      <c r="I26" s="269">
        <v>123</v>
      </c>
      <c r="J26" s="269">
        <v>16</v>
      </c>
      <c r="K26" s="269">
        <v>19</v>
      </c>
      <c r="L26" s="269">
        <v>23</v>
      </c>
      <c r="M26" s="269">
        <v>40</v>
      </c>
      <c r="N26" s="269">
        <v>13</v>
      </c>
      <c r="O26" s="269">
        <v>2</v>
      </c>
      <c r="P26" s="270">
        <f t="shared" si="0"/>
        <v>381</v>
      </c>
      <c r="Q26" s="35" t="str">
        <f>IF(P26='（3）ア_国籍別外国人宿泊客延べ数'!$X$26,"OK","NG")</f>
        <v>OK</v>
      </c>
      <c r="R26" s="39"/>
    </row>
    <row r="27" spans="1:18" s="5" customFormat="1" ht="28" customHeight="1">
      <c r="A27" s="268"/>
      <c r="B27" s="136" t="s">
        <v>222</v>
      </c>
      <c r="C27" s="276"/>
      <c r="D27" s="269">
        <v>37</v>
      </c>
      <c r="E27" s="269">
        <v>15</v>
      </c>
      <c r="F27" s="269">
        <v>78</v>
      </c>
      <c r="G27" s="269">
        <v>138</v>
      </c>
      <c r="H27" s="269">
        <v>146</v>
      </c>
      <c r="I27" s="269">
        <v>19</v>
      </c>
      <c r="J27" s="269">
        <v>54</v>
      </c>
      <c r="K27" s="269">
        <v>7</v>
      </c>
      <c r="L27" s="269">
        <v>26</v>
      </c>
      <c r="M27" s="269">
        <v>27</v>
      </c>
      <c r="N27" s="269">
        <v>78</v>
      </c>
      <c r="O27" s="269">
        <v>48</v>
      </c>
      <c r="P27" s="270">
        <f t="shared" si="0"/>
        <v>673</v>
      </c>
      <c r="Q27" s="35" t="str">
        <f>IF(P27='（3）ア_国籍別外国人宿泊客延べ数'!$Y$26,"OK","NG")</f>
        <v>OK</v>
      </c>
      <c r="R27" s="318"/>
    </row>
    <row r="28" spans="1:18" s="5" customFormat="1" ht="28" customHeight="1">
      <c r="A28" s="268"/>
      <c r="B28" s="136" t="s">
        <v>200</v>
      </c>
      <c r="C28" s="276"/>
      <c r="D28" s="269">
        <v>0</v>
      </c>
      <c r="E28" s="269">
        <v>19</v>
      </c>
      <c r="F28" s="269">
        <v>5</v>
      </c>
      <c r="G28" s="269">
        <v>14</v>
      </c>
      <c r="H28" s="269">
        <v>5</v>
      </c>
      <c r="I28" s="269">
        <v>1</v>
      </c>
      <c r="J28" s="269">
        <v>8</v>
      </c>
      <c r="K28" s="269">
        <v>0</v>
      </c>
      <c r="L28" s="269">
        <v>5</v>
      </c>
      <c r="M28" s="269">
        <v>31</v>
      </c>
      <c r="N28" s="269">
        <v>14</v>
      </c>
      <c r="O28" s="269">
        <v>4</v>
      </c>
      <c r="P28" s="270">
        <f t="shared" si="0"/>
        <v>106</v>
      </c>
      <c r="Q28" s="35" t="str">
        <f>IF(P28='（3）ア_国籍別外国人宿泊客延べ数'!$Z$26,"OK","NG")</f>
        <v>OK</v>
      </c>
      <c r="R28" s="39"/>
    </row>
    <row r="29" spans="1:18" s="5" customFormat="1" ht="28" customHeight="1" thickBot="1">
      <c r="A29" s="71"/>
      <c r="B29" s="281" t="s">
        <v>187</v>
      </c>
      <c r="C29" s="280"/>
      <c r="D29" s="80">
        <v>107</v>
      </c>
      <c r="E29" s="80">
        <v>285</v>
      </c>
      <c r="F29" s="80">
        <v>358</v>
      </c>
      <c r="G29" s="80">
        <v>463</v>
      </c>
      <c r="H29" s="80">
        <v>503</v>
      </c>
      <c r="I29" s="80">
        <v>538</v>
      </c>
      <c r="J29" s="80">
        <v>1043</v>
      </c>
      <c r="K29" s="80">
        <v>953</v>
      </c>
      <c r="L29" s="80">
        <v>925</v>
      </c>
      <c r="M29" s="80">
        <v>1122</v>
      </c>
      <c r="N29" s="80">
        <v>1330</v>
      </c>
      <c r="O29" s="80">
        <v>1043</v>
      </c>
      <c r="P29" s="81">
        <f>SUM(D29:O29)</f>
        <v>8670</v>
      </c>
      <c r="Q29" s="35" t="str">
        <f>IF(P29='（3）ア_国籍別外国人宿泊客延べ数'!$AA$26,"OK","NG")</f>
        <v>OK</v>
      </c>
      <c r="R29" s="39"/>
    </row>
    <row r="30" spans="1:18" s="5" customFormat="1" ht="28" customHeight="1" thickTop="1">
      <c r="A30" s="69"/>
      <c r="B30" s="90" t="s">
        <v>26</v>
      </c>
      <c r="C30" s="70"/>
      <c r="D30" s="82">
        <f>SUM(D6:D29)</f>
        <v>4511</v>
      </c>
      <c r="E30" s="82">
        <f t="shared" ref="E30:O30" si="1">SUM(E6:E29)</f>
        <v>4844</v>
      </c>
      <c r="F30" s="82">
        <f t="shared" si="1"/>
        <v>7325</v>
      </c>
      <c r="G30" s="83">
        <f t="shared" si="1"/>
        <v>9115</v>
      </c>
      <c r="H30" s="83">
        <f t="shared" si="1"/>
        <v>7445</v>
      </c>
      <c r="I30" s="83">
        <f t="shared" si="1"/>
        <v>6377</v>
      </c>
      <c r="J30" s="83">
        <f t="shared" si="1"/>
        <v>7424</v>
      </c>
      <c r="K30" s="83">
        <f t="shared" si="1"/>
        <v>5437</v>
      </c>
      <c r="L30" s="83">
        <f t="shared" si="1"/>
        <v>6653</v>
      </c>
      <c r="M30" s="83">
        <f t="shared" si="1"/>
        <v>8821</v>
      </c>
      <c r="N30" s="83">
        <f t="shared" si="1"/>
        <v>11839</v>
      </c>
      <c r="O30" s="83">
        <f t="shared" si="1"/>
        <v>7369</v>
      </c>
      <c r="P30" s="84">
        <f>SUM(P6:P29)</f>
        <v>87160</v>
      </c>
      <c r="Q30" s="35" t="str">
        <f>IF(P30='（3）ア_国籍別外国人宿泊客延べ数'!$AB$26,"OK","NG")</f>
        <v>OK</v>
      </c>
      <c r="R30" s="318"/>
    </row>
    <row r="31" spans="1:18" s="5" customFormat="1" ht="30" customHeight="1">
      <c r="Q31" s="19"/>
      <c r="R31" s="318"/>
    </row>
    <row r="32" spans="1:18" s="5" customFormat="1" ht="30" customHeight="1">
      <c r="Q32" s="19"/>
      <c r="R32" s="318"/>
    </row>
  </sheetData>
  <mergeCells count="4">
    <mergeCell ref="A4:A5"/>
    <mergeCell ref="D4:O4"/>
    <mergeCell ref="P4:P5"/>
    <mergeCell ref="B4:B5"/>
  </mergeCells>
  <phoneticPr fontId="14"/>
  <printOptions horizontalCentered="1"/>
  <pageMargins left="0.47244094488188981" right="0.47244094488188981" top="0.78740157480314965" bottom="0.78740157480314965" header="0.31496062992125984" footer="0.39370078740157483"/>
  <pageSetup paperSize="9" scale="90" orientation="portrait" r:id="rId1"/>
  <headerFooter>
    <oddFooter>&amp;C&amp;"ＭＳ 明朝,標準"&amp;P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29"/>
  <sheetViews>
    <sheetView workbookViewId="0"/>
  </sheetViews>
  <sheetFormatPr defaultColWidth="19.6328125" defaultRowHeight="12"/>
  <cols>
    <col min="1" max="1" width="0.90625" style="1" customWidth="1"/>
    <col min="2" max="2" width="9.6328125" style="1" customWidth="1"/>
    <col min="3" max="3" width="0.90625" style="1" customWidth="1"/>
    <col min="4" max="15" width="6.26953125" style="1" customWidth="1"/>
    <col min="16" max="16" width="8.08984375" style="1" customWidth="1"/>
    <col min="17" max="17" width="9" style="286" bestFit="1" customWidth="1"/>
    <col min="18" max="18" width="9.08984375" style="1" bestFit="1" customWidth="1"/>
    <col min="19" max="22" width="19.6328125" style="1" customWidth="1"/>
    <col min="23" max="16384" width="19.6328125" style="1"/>
  </cols>
  <sheetData>
    <row r="1" spans="1:18" ht="21.75" customHeight="1"/>
    <row r="2" spans="1:18" s="7" customFormat="1" ht="21.75" customHeight="1">
      <c r="A2" s="7" t="s">
        <v>27</v>
      </c>
      <c r="Q2" s="6"/>
    </row>
    <row r="3" spans="1:18" s="3" customFormat="1" ht="20.25" customHeight="1">
      <c r="D3" s="4"/>
      <c r="P3" s="38" t="s">
        <v>3</v>
      </c>
      <c r="Q3" s="287"/>
    </row>
    <row r="4" spans="1:18" s="5" customFormat="1" ht="20.149999999999999" customHeight="1">
      <c r="A4" s="87"/>
      <c r="B4" s="513" t="s">
        <v>257</v>
      </c>
      <c r="C4" s="88"/>
      <c r="D4" s="510" t="s">
        <v>28</v>
      </c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2"/>
      <c r="P4" s="508" t="s">
        <v>26</v>
      </c>
      <c r="Q4" s="286"/>
    </row>
    <row r="5" spans="1:18" s="5" customFormat="1" ht="20.149999999999999" customHeight="1">
      <c r="A5" s="89"/>
      <c r="B5" s="514"/>
      <c r="C5" s="86"/>
      <c r="D5" s="95" t="s">
        <v>29</v>
      </c>
      <c r="E5" s="96" t="s">
        <v>30</v>
      </c>
      <c r="F5" s="97" t="s">
        <v>31</v>
      </c>
      <c r="G5" s="96" t="s">
        <v>32</v>
      </c>
      <c r="H5" s="97" t="s">
        <v>33</v>
      </c>
      <c r="I5" s="96" t="s">
        <v>34</v>
      </c>
      <c r="J5" s="97" t="s">
        <v>35</v>
      </c>
      <c r="K5" s="96" t="s">
        <v>36</v>
      </c>
      <c r="L5" s="97" t="s">
        <v>37</v>
      </c>
      <c r="M5" s="96" t="s">
        <v>38</v>
      </c>
      <c r="N5" s="97" t="s">
        <v>39</v>
      </c>
      <c r="O5" s="96" t="s">
        <v>40</v>
      </c>
      <c r="P5" s="509"/>
      <c r="Q5" s="286"/>
    </row>
    <row r="6" spans="1:18" s="5" customFormat="1" ht="30" customHeight="1">
      <c r="A6" s="140"/>
      <c r="B6" s="141" t="s">
        <v>7</v>
      </c>
      <c r="C6" s="137"/>
      <c r="D6" s="138">
        <v>965342</v>
      </c>
      <c r="E6" s="139">
        <v>409037</v>
      </c>
      <c r="F6" s="138">
        <v>602242</v>
      </c>
      <c r="G6" s="139">
        <v>819113</v>
      </c>
      <c r="H6" s="138">
        <v>681502</v>
      </c>
      <c r="I6" s="139">
        <v>481102</v>
      </c>
      <c r="J6" s="138">
        <v>606858</v>
      </c>
      <c r="K6" s="139">
        <v>1362581</v>
      </c>
      <c r="L6" s="138">
        <v>572998</v>
      </c>
      <c r="M6" s="139">
        <v>866893</v>
      </c>
      <c r="N6" s="138">
        <v>887436</v>
      </c>
      <c r="O6" s="139">
        <v>479713</v>
      </c>
      <c r="P6" s="139">
        <f>SUM(D6:O6)</f>
        <v>8734817</v>
      </c>
      <c r="Q6" s="286" t="str">
        <f>IF(P6='(1)ア_市町村別'!B8,"OK","NG")</f>
        <v>OK</v>
      </c>
      <c r="R6" s="288"/>
    </row>
    <row r="7" spans="1:18" s="5" customFormat="1" ht="30" customHeight="1">
      <c r="A7" s="142"/>
      <c r="B7" s="143" t="s">
        <v>8</v>
      </c>
      <c r="C7" s="144"/>
      <c r="D7" s="145">
        <v>82590</v>
      </c>
      <c r="E7" s="146">
        <v>68965</v>
      </c>
      <c r="F7" s="145">
        <v>96115</v>
      </c>
      <c r="G7" s="146">
        <v>115740</v>
      </c>
      <c r="H7" s="145">
        <v>129797</v>
      </c>
      <c r="I7" s="146">
        <v>92742</v>
      </c>
      <c r="J7" s="145">
        <v>77133</v>
      </c>
      <c r="K7" s="146">
        <v>124107</v>
      </c>
      <c r="L7" s="145">
        <v>105476</v>
      </c>
      <c r="M7" s="146">
        <v>146528</v>
      </c>
      <c r="N7" s="145">
        <v>165962</v>
      </c>
      <c r="O7" s="146">
        <v>90197</v>
      </c>
      <c r="P7" s="146">
        <f>SUM(D7:O7)</f>
        <v>1295352</v>
      </c>
      <c r="Q7" s="286" t="str">
        <f>IF(P7='(1)ア_市町村別'!B9,"OK","NG")</f>
        <v>OK</v>
      </c>
      <c r="R7" s="288"/>
    </row>
    <row r="8" spans="1:18" s="5" customFormat="1" ht="30" customHeight="1">
      <c r="A8" s="147"/>
      <c r="B8" s="136" t="s">
        <v>9</v>
      </c>
      <c r="C8" s="137"/>
      <c r="D8" s="138">
        <v>57192</v>
      </c>
      <c r="E8" s="139">
        <v>59857</v>
      </c>
      <c r="F8" s="138">
        <v>77021</v>
      </c>
      <c r="G8" s="139">
        <v>170818</v>
      </c>
      <c r="H8" s="138">
        <v>98133</v>
      </c>
      <c r="I8" s="139">
        <v>74502</v>
      </c>
      <c r="J8" s="138">
        <v>75889</v>
      </c>
      <c r="K8" s="139">
        <v>116409</v>
      </c>
      <c r="L8" s="138">
        <v>86910</v>
      </c>
      <c r="M8" s="139">
        <v>91557</v>
      </c>
      <c r="N8" s="138">
        <v>92384</v>
      </c>
      <c r="O8" s="139">
        <v>64588</v>
      </c>
      <c r="P8" s="139">
        <f>SUM(D8:O8)</f>
        <v>1065260</v>
      </c>
      <c r="Q8" s="286" t="str">
        <f>IF(P8='(1)ア_市町村別'!B10,"OK","NG")</f>
        <v>OK</v>
      </c>
      <c r="R8" s="288"/>
    </row>
    <row r="9" spans="1:18" s="5" customFormat="1" ht="30" customHeight="1">
      <c r="A9" s="147"/>
      <c r="B9" s="136" t="s">
        <v>10</v>
      </c>
      <c r="C9" s="137"/>
      <c r="D9" s="138">
        <v>32903</v>
      </c>
      <c r="E9" s="139">
        <v>32979</v>
      </c>
      <c r="F9" s="138">
        <v>39045</v>
      </c>
      <c r="G9" s="139">
        <v>62553</v>
      </c>
      <c r="H9" s="138">
        <v>81425</v>
      </c>
      <c r="I9" s="139">
        <v>61685</v>
      </c>
      <c r="J9" s="138">
        <v>54496</v>
      </c>
      <c r="K9" s="139">
        <v>87150</v>
      </c>
      <c r="L9" s="138">
        <v>77493</v>
      </c>
      <c r="M9" s="139">
        <v>80245</v>
      </c>
      <c r="N9" s="138">
        <v>125071</v>
      </c>
      <c r="O9" s="139">
        <v>28857</v>
      </c>
      <c r="P9" s="139">
        <f t="shared" ref="P9:P24" si="0">SUM(D9:O9)</f>
        <v>763902</v>
      </c>
      <c r="Q9" s="286" t="str">
        <f>IF(P9='(1)ア_市町村別'!B11,"OK","NG")</f>
        <v>OK</v>
      </c>
      <c r="R9" s="288"/>
    </row>
    <row r="10" spans="1:18" s="5" customFormat="1" ht="30" customHeight="1">
      <c r="A10" s="147"/>
      <c r="B10" s="136" t="s">
        <v>11</v>
      </c>
      <c r="C10" s="137"/>
      <c r="D10" s="138">
        <v>31069</v>
      </c>
      <c r="E10" s="139">
        <v>24162</v>
      </c>
      <c r="F10" s="138">
        <v>21482</v>
      </c>
      <c r="G10" s="139">
        <v>30195</v>
      </c>
      <c r="H10" s="138">
        <v>43902</v>
      </c>
      <c r="I10" s="139">
        <v>30339</v>
      </c>
      <c r="J10" s="138">
        <v>24081</v>
      </c>
      <c r="K10" s="139">
        <v>37596</v>
      </c>
      <c r="L10" s="138">
        <v>36190</v>
      </c>
      <c r="M10" s="139">
        <v>47930</v>
      </c>
      <c r="N10" s="138">
        <v>36254</v>
      </c>
      <c r="O10" s="139">
        <v>25394</v>
      </c>
      <c r="P10" s="139">
        <f>SUM(D10:O10)</f>
        <v>388594</v>
      </c>
      <c r="Q10" s="286" t="str">
        <f>IF(P10='(1)ア_市町村別'!B12,"OK","NG")</f>
        <v>OK</v>
      </c>
      <c r="R10" s="288"/>
    </row>
    <row r="11" spans="1:18" s="5" customFormat="1" ht="30" customHeight="1">
      <c r="A11" s="147"/>
      <c r="B11" s="136" t="s">
        <v>12</v>
      </c>
      <c r="C11" s="137"/>
      <c r="D11" s="138">
        <v>1280555</v>
      </c>
      <c r="E11" s="139">
        <v>651250</v>
      </c>
      <c r="F11" s="138">
        <v>842552</v>
      </c>
      <c r="G11" s="139">
        <v>932672</v>
      </c>
      <c r="H11" s="138">
        <v>1458693</v>
      </c>
      <c r="I11" s="139">
        <v>775662</v>
      </c>
      <c r="J11" s="138">
        <v>755057</v>
      </c>
      <c r="K11" s="139">
        <v>1108827</v>
      </c>
      <c r="L11" s="138">
        <v>915650</v>
      </c>
      <c r="M11" s="139">
        <v>1048674</v>
      </c>
      <c r="N11" s="138">
        <v>1304662</v>
      </c>
      <c r="O11" s="139">
        <v>644203</v>
      </c>
      <c r="P11" s="139">
        <f t="shared" si="0"/>
        <v>11718457</v>
      </c>
      <c r="Q11" s="286" t="str">
        <f>IF(P11='(1)ア_市町村別'!B13,"OK","NG")</f>
        <v>OK</v>
      </c>
      <c r="R11" s="386"/>
    </row>
    <row r="12" spans="1:18" s="5" customFormat="1" ht="30" customHeight="1">
      <c r="A12" s="147"/>
      <c r="B12" s="136" t="s">
        <v>13</v>
      </c>
      <c r="C12" s="137"/>
      <c r="D12" s="138">
        <v>53309</v>
      </c>
      <c r="E12" s="139">
        <v>43111</v>
      </c>
      <c r="F12" s="138">
        <v>108979</v>
      </c>
      <c r="G12" s="139">
        <v>114260</v>
      </c>
      <c r="H12" s="138">
        <v>161882</v>
      </c>
      <c r="I12" s="139">
        <v>98041</v>
      </c>
      <c r="J12" s="138">
        <v>81607</v>
      </c>
      <c r="K12" s="139">
        <v>180799</v>
      </c>
      <c r="L12" s="138">
        <v>149080</v>
      </c>
      <c r="M12" s="139">
        <v>143436</v>
      </c>
      <c r="N12" s="138">
        <v>124108</v>
      </c>
      <c r="O12" s="387">
        <v>51906</v>
      </c>
      <c r="P12" s="139">
        <f>SUM(D12:O12)</f>
        <v>1310518</v>
      </c>
      <c r="Q12" s="286" t="str">
        <f>IF(P12='(1)ア_市町村別'!B14,"OK","NG")</f>
        <v>OK</v>
      </c>
    </row>
    <row r="13" spans="1:18" s="5" customFormat="1" ht="30" customHeight="1">
      <c r="A13" s="147"/>
      <c r="B13" s="136" t="s">
        <v>14</v>
      </c>
      <c r="C13" s="137"/>
      <c r="D13" s="138">
        <v>10073</v>
      </c>
      <c r="E13" s="139">
        <v>11107</v>
      </c>
      <c r="F13" s="138">
        <v>13448</v>
      </c>
      <c r="G13" s="139">
        <v>13996</v>
      </c>
      <c r="H13" s="138">
        <v>15356</v>
      </c>
      <c r="I13" s="139">
        <v>12453</v>
      </c>
      <c r="J13" s="138">
        <v>12773</v>
      </c>
      <c r="K13" s="139">
        <v>17476</v>
      </c>
      <c r="L13" s="138">
        <v>13316</v>
      </c>
      <c r="M13" s="139">
        <v>13471</v>
      </c>
      <c r="N13" s="138">
        <v>13065</v>
      </c>
      <c r="O13" s="139">
        <v>12002</v>
      </c>
      <c r="P13" s="139">
        <f>SUM(D13:O13)</f>
        <v>158536</v>
      </c>
      <c r="Q13" s="286" t="str">
        <f>IF(P13='(1)ア_市町村別'!B15,"OK","NG")</f>
        <v>OK</v>
      </c>
      <c r="R13" s="288"/>
    </row>
    <row r="14" spans="1:18" s="5" customFormat="1" ht="30" customHeight="1">
      <c r="A14" s="147"/>
      <c r="B14" s="136" t="s">
        <v>15</v>
      </c>
      <c r="C14" s="137"/>
      <c r="D14" s="138">
        <v>5068</v>
      </c>
      <c r="E14" s="139">
        <v>4710</v>
      </c>
      <c r="F14" s="138">
        <v>6024</v>
      </c>
      <c r="G14" s="139">
        <v>7677</v>
      </c>
      <c r="H14" s="138">
        <v>8378</v>
      </c>
      <c r="I14" s="139">
        <v>7412</v>
      </c>
      <c r="J14" s="138">
        <v>8622</v>
      </c>
      <c r="K14" s="139">
        <v>12216</v>
      </c>
      <c r="L14" s="138">
        <v>8267</v>
      </c>
      <c r="M14" s="139">
        <v>8040</v>
      </c>
      <c r="N14" s="138">
        <v>7525</v>
      </c>
      <c r="O14" s="139">
        <v>5708</v>
      </c>
      <c r="P14" s="139">
        <f>SUM(D14:O14)</f>
        <v>89647</v>
      </c>
      <c r="Q14" s="286" t="str">
        <f>IF(P14='(1)ア_市町村別'!B16,"OK","NG")</f>
        <v>OK</v>
      </c>
      <c r="R14" s="288"/>
    </row>
    <row r="15" spans="1:18" s="5" customFormat="1" ht="30" customHeight="1">
      <c r="A15" s="147"/>
      <c r="B15" s="136" t="s">
        <v>16</v>
      </c>
      <c r="C15" s="137"/>
      <c r="D15" s="138">
        <v>19487</v>
      </c>
      <c r="E15" s="139">
        <v>15409</v>
      </c>
      <c r="F15" s="138">
        <v>9538</v>
      </c>
      <c r="G15" s="139">
        <v>11743</v>
      </c>
      <c r="H15" s="138">
        <v>18961</v>
      </c>
      <c r="I15" s="139">
        <v>11743</v>
      </c>
      <c r="J15" s="138">
        <v>15544</v>
      </c>
      <c r="K15" s="139">
        <v>26098</v>
      </c>
      <c r="L15" s="138">
        <v>9788</v>
      </c>
      <c r="M15" s="139">
        <v>10212</v>
      </c>
      <c r="N15" s="138">
        <v>9650</v>
      </c>
      <c r="O15" s="139">
        <v>9671</v>
      </c>
      <c r="P15" s="139">
        <f t="shared" si="0"/>
        <v>167844</v>
      </c>
      <c r="Q15" s="286" t="str">
        <f>IF(P15='(1)ア_市町村別'!B17,"OK","NG")</f>
        <v>OK</v>
      </c>
      <c r="R15" s="288"/>
    </row>
    <row r="16" spans="1:18" s="5" customFormat="1" ht="30" customHeight="1">
      <c r="A16" s="147"/>
      <c r="B16" s="136" t="s">
        <v>17</v>
      </c>
      <c r="C16" s="137"/>
      <c r="D16" s="138">
        <v>78903</v>
      </c>
      <c r="E16" s="139">
        <v>80513</v>
      </c>
      <c r="F16" s="138">
        <v>99459</v>
      </c>
      <c r="G16" s="139">
        <v>130181</v>
      </c>
      <c r="H16" s="138">
        <v>173224</v>
      </c>
      <c r="I16" s="139">
        <v>102226</v>
      </c>
      <c r="J16" s="138">
        <v>131261</v>
      </c>
      <c r="K16" s="139">
        <v>262142</v>
      </c>
      <c r="L16" s="138">
        <v>128438</v>
      </c>
      <c r="M16" s="139">
        <v>119208</v>
      </c>
      <c r="N16" s="138">
        <v>117492</v>
      </c>
      <c r="O16" s="139">
        <v>80074</v>
      </c>
      <c r="P16" s="139">
        <f t="shared" si="0"/>
        <v>1503121</v>
      </c>
      <c r="Q16" s="286" t="str">
        <f>IF(P16='(1)ア_市町村別'!B18,"OK","NG")</f>
        <v>OK</v>
      </c>
      <c r="R16" s="288"/>
    </row>
    <row r="17" spans="1:18" s="5" customFormat="1" ht="30" customHeight="1">
      <c r="A17" s="147"/>
      <c r="B17" s="136" t="s">
        <v>18</v>
      </c>
      <c r="C17" s="137"/>
      <c r="D17" s="138">
        <v>18126</v>
      </c>
      <c r="E17" s="139">
        <v>19566</v>
      </c>
      <c r="F17" s="138">
        <v>26203</v>
      </c>
      <c r="G17" s="139">
        <v>24511</v>
      </c>
      <c r="H17" s="138">
        <v>28636</v>
      </c>
      <c r="I17" s="139">
        <v>22539</v>
      </c>
      <c r="J17" s="138">
        <v>23496</v>
      </c>
      <c r="K17" s="139">
        <v>68767</v>
      </c>
      <c r="L17" s="138">
        <v>25522</v>
      </c>
      <c r="M17" s="139">
        <v>24420</v>
      </c>
      <c r="N17" s="138">
        <v>32532</v>
      </c>
      <c r="O17" s="139">
        <v>23431</v>
      </c>
      <c r="P17" s="139">
        <f t="shared" si="0"/>
        <v>337749</v>
      </c>
      <c r="Q17" s="286" t="str">
        <f>IF(P17='(1)ア_市町村別'!B19,"OK","NG")</f>
        <v>OK</v>
      </c>
      <c r="R17" s="288"/>
    </row>
    <row r="18" spans="1:18" s="5" customFormat="1" ht="30" customHeight="1">
      <c r="A18" s="147"/>
      <c r="B18" s="136" t="s">
        <v>19</v>
      </c>
      <c r="C18" s="137"/>
      <c r="D18" s="138">
        <v>51483</v>
      </c>
      <c r="E18" s="139">
        <v>56370</v>
      </c>
      <c r="F18" s="138">
        <v>58788</v>
      </c>
      <c r="G18" s="139">
        <v>58733</v>
      </c>
      <c r="H18" s="138">
        <v>73686</v>
      </c>
      <c r="I18" s="139">
        <v>54751</v>
      </c>
      <c r="J18" s="138">
        <v>78773</v>
      </c>
      <c r="K18" s="139">
        <v>76884</v>
      </c>
      <c r="L18" s="138">
        <v>67913</v>
      </c>
      <c r="M18" s="139">
        <v>79297</v>
      </c>
      <c r="N18" s="138">
        <v>86316</v>
      </c>
      <c r="O18" s="139">
        <v>48555</v>
      </c>
      <c r="P18" s="139">
        <f t="shared" si="0"/>
        <v>791549</v>
      </c>
      <c r="Q18" s="286" t="str">
        <f>IF(P18='(1)ア_市町村別'!B20,"OK","NG")</f>
        <v>OK</v>
      </c>
      <c r="R18" s="288"/>
    </row>
    <row r="19" spans="1:18" s="5" customFormat="1" ht="30" customHeight="1">
      <c r="A19" s="147"/>
      <c r="B19" s="136" t="s">
        <v>20</v>
      </c>
      <c r="C19" s="137"/>
      <c r="D19" s="138">
        <v>274974</v>
      </c>
      <c r="E19" s="139">
        <v>64525</v>
      </c>
      <c r="F19" s="138">
        <v>66666</v>
      </c>
      <c r="G19" s="139">
        <v>75873</v>
      </c>
      <c r="H19" s="138">
        <v>97652</v>
      </c>
      <c r="I19" s="139">
        <v>62435</v>
      </c>
      <c r="J19" s="138">
        <v>58884</v>
      </c>
      <c r="K19" s="139">
        <v>88329</v>
      </c>
      <c r="L19" s="138">
        <v>78609</v>
      </c>
      <c r="M19" s="139">
        <v>84569</v>
      </c>
      <c r="N19" s="138">
        <v>96192</v>
      </c>
      <c r="O19" s="139">
        <v>62826</v>
      </c>
      <c r="P19" s="139">
        <f t="shared" si="0"/>
        <v>1111534</v>
      </c>
      <c r="Q19" s="286" t="str">
        <f>IF(P19='(1)ア_市町村別'!B21,"OK","NG")</f>
        <v>OK</v>
      </c>
      <c r="R19" s="386"/>
    </row>
    <row r="20" spans="1:18" s="5" customFormat="1" ht="30" customHeight="1">
      <c r="A20" s="147"/>
      <c r="B20" s="136" t="s">
        <v>21</v>
      </c>
      <c r="C20" s="137"/>
      <c r="D20" s="138">
        <v>13175</v>
      </c>
      <c r="E20" s="139">
        <v>14567</v>
      </c>
      <c r="F20" s="138">
        <v>19752</v>
      </c>
      <c r="G20" s="139">
        <v>20380</v>
      </c>
      <c r="H20" s="138">
        <v>21066</v>
      </c>
      <c r="I20" s="139">
        <v>16793</v>
      </c>
      <c r="J20" s="138">
        <v>15409</v>
      </c>
      <c r="K20" s="139">
        <v>23666</v>
      </c>
      <c r="L20" s="138">
        <v>20128</v>
      </c>
      <c r="M20" s="139">
        <v>19702</v>
      </c>
      <c r="N20" s="138">
        <v>21325</v>
      </c>
      <c r="O20" s="139">
        <v>19213</v>
      </c>
      <c r="P20" s="139">
        <f t="shared" si="0"/>
        <v>225176</v>
      </c>
      <c r="Q20" s="286" t="str">
        <f>IF(P20='(1)ア_市町村別'!B22,"OK","NG")</f>
        <v>OK</v>
      </c>
      <c r="R20" s="288"/>
    </row>
    <row r="21" spans="1:18" s="5" customFormat="1" ht="30" customHeight="1">
      <c r="A21" s="147"/>
      <c r="B21" s="136" t="s">
        <v>22</v>
      </c>
      <c r="C21" s="137"/>
      <c r="D21" s="138">
        <v>1500</v>
      </c>
      <c r="E21" s="139">
        <v>306</v>
      </c>
      <c r="F21" s="138">
        <v>755</v>
      </c>
      <c r="G21" s="139">
        <v>1934</v>
      </c>
      <c r="H21" s="138">
        <v>3717</v>
      </c>
      <c r="I21" s="139">
        <v>2189</v>
      </c>
      <c r="J21" s="138">
        <v>2873</v>
      </c>
      <c r="K21" s="139">
        <v>4006</v>
      </c>
      <c r="L21" s="138">
        <v>2759</v>
      </c>
      <c r="M21" s="139">
        <v>3887</v>
      </c>
      <c r="N21" s="138">
        <v>1420</v>
      </c>
      <c r="O21" s="139">
        <v>315</v>
      </c>
      <c r="P21" s="139">
        <f t="shared" si="0"/>
        <v>25661</v>
      </c>
      <c r="Q21" s="286" t="str">
        <f>IF(P21='(1)ア_市町村別'!B23,"OK","NG")</f>
        <v>OK</v>
      </c>
      <c r="R21" s="288"/>
    </row>
    <row r="22" spans="1:18" s="5" customFormat="1" ht="30" customHeight="1">
      <c r="A22" s="147"/>
      <c r="B22" s="136" t="s">
        <v>23</v>
      </c>
      <c r="C22" s="137"/>
      <c r="D22" s="138">
        <v>0</v>
      </c>
      <c r="E22" s="139">
        <v>0</v>
      </c>
      <c r="F22" s="138">
        <v>818</v>
      </c>
      <c r="G22" s="139">
        <v>1252</v>
      </c>
      <c r="H22" s="138">
        <v>3543</v>
      </c>
      <c r="I22" s="139">
        <v>2417</v>
      </c>
      <c r="J22" s="138">
        <v>3226</v>
      </c>
      <c r="K22" s="139">
        <v>4947</v>
      </c>
      <c r="L22" s="138">
        <v>2768</v>
      </c>
      <c r="M22" s="139">
        <v>3039</v>
      </c>
      <c r="N22" s="138">
        <v>748</v>
      </c>
      <c r="O22" s="139">
        <v>0</v>
      </c>
      <c r="P22" s="139">
        <f t="shared" si="0"/>
        <v>22758</v>
      </c>
      <c r="Q22" s="286" t="str">
        <f>IF(P22='(1)ア_市町村別'!B24,"OK","NG")</f>
        <v>OK</v>
      </c>
      <c r="R22" s="288"/>
    </row>
    <row r="23" spans="1:18" s="5" customFormat="1" ht="30" customHeight="1">
      <c r="A23" s="147"/>
      <c r="B23" s="136" t="s">
        <v>24</v>
      </c>
      <c r="C23" s="137"/>
      <c r="D23" s="138">
        <v>17</v>
      </c>
      <c r="E23" s="139">
        <v>43</v>
      </c>
      <c r="F23" s="138">
        <v>149</v>
      </c>
      <c r="G23" s="139">
        <v>257</v>
      </c>
      <c r="H23" s="138">
        <v>390</v>
      </c>
      <c r="I23" s="139">
        <v>269</v>
      </c>
      <c r="J23" s="138">
        <v>255</v>
      </c>
      <c r="K23" s="139">
        <v>350</v>
      </c>
      <c r="L23" s="138">
        <v>301</v>
      </c>
      <c r="M23" s="139">
        <v>312</v>
      </c>
      <c r="N23" s="138">
        <v>307</v>
      </c>
      <c r="O23" s="139">
        <v>41</v>
      </c>
      <c r="P23" s="139">
        <f t="shared" si="0"/>
        <v>2691</v>
      </c>
      <c r="Q23" s="286" t="str">
        <f>IF(P23='(1)ア_市町村別'!B25,"OK","NG")</f>
        <v>OK</v>
      </c>
      <c r="R23" s="388"/>
    </row>
    <row r="24" spans="1:18" s="5" customFormat="1" ht="30" customHeight="1" thickBot="1">
      <c r="A24" s="98"/>
      <c r="B24" s="148" t="s">
        <v>25</v>
      </c>
      <c r="C24" s="149"/>
      <c r="D24" s="150">
        <v>7119</v>
      </c>
      <c r="E24" s="151">
        <v>4705</v>
      </c>
      <c r="F24" s="150">
        <v>9442</v>
      </c>
      <c r="G24" s="151">
        <v>8749</v>
      </c>
      <c r="H24" s="150">
        <v>16785</v>
      </c>
      <c r="I24" s="151">
        <v>15780</v>
      </c>
      <c r="J24" s="150">
        <v>15502</v>
      </c>
      <c r="K24" s="151">
        <v>24788</v>
      </c>
      <c r="L24" s="150">
        <v>13598</v>
      </c>
      <c r="M24" s="151">
        <v>17099</v>
      </c>
      <c r="N24" s="150">
        <v>9107</v>
      </c>
      <c r="O24" s="151">
        <v>4397</v>
      </c>
      <c r="P24" s="151">
        <f t="shared" si="0"/>
        <v>147071</v>
      </c>
      <c r="Q24" s="286" t="str">
        <f>IF(P24='(1)ア_市町村別'!B26,"OK","NG")</f>
        <v>OK</v>
      </c>
      <c r="R24" s="288"/>
    </row>
    <row r="25" spans="1:18" s="5" customFormat="1" ht="30" customHeight="1" thickTop="1">
      <c r="A25" s="89"/>
      <c r="B25" s="90" t="s">
        <v>26</v>
      </c>
      <c r="C25" s="86"/>
      <c r="D25" s="48">
        <f>SUM(D6:D24)</f>
        <v>2982885</v>
      </c>
      <c r="E25" s="49">
        <f t="shared" ref="E25:O25" si="1">SUM(E6:E24)</f>
        <v>1561182</v>
      </c>
      <c r="F25" s="48">
        <f t="shared" si="1"/>
        <v>2098478</v>
      </c>
      <c r="G25" s="34">
        <f t="shared" si="1"/>
        <v>2600637</v>
      </c>
      <c r="H25" s="50">
        <f t="shared" si="1"/>
        <v>3116728</v>
      </c>
      <c r="I25" s="34">
        <f t="shared" si="1"/>
        <v>1925080</v>
      </c>
      <c r="J25" s="50">
        <f t="shared" si="1"/>
        <v>2041739</v>
      </c>
      <c r="K25" s="34">
        <f>SUM(K6:K24)</f>
        <v>3627138</v>
      </c>
      <c r="L25" s="50">
        <f>SUM(L6:L24)</f>
        <v>2315204</v>
      </c>
      <c r="M25" s="34">
        <f t="shared" si="1"/>
        <v>2808519</v>
      </c>
      <c r="N25" s="50">
        <f t="shared" si="1"/>
        <v>3131556</v>
      </c>
      <c r="O25" s="34">
        <f t="shared" si="1"/>
        <v>1651091</v>
      </c>
      <c r="P25" s="34">
        <f>SUM(P6:P24)</f>
        <v>29860237</v>
      </c>
      <c r="Q25" s="286" t="str">
        <f>IF(P25='(1)ア_市町村別'!B27,"OK","NG")</f>
        <v>OK</v>
      </c>
    </row>
    <row r="26" spans="1:18" s="5" customFormat="1" ht="30" customHeight="1">
      <c r="Q26" s="286"/>
    </row>
    <row r="27" spans="1:18" s="5" customFormat="1" ht="30" customHeight="1">
      <c r="D27" s="393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Q27" s="286"/>
    </row>
    <row r="29" spans="1:18">
      <c r="J29" s="394"/>
      <c r="K29" s="394"/>
      <c r="L29" s="394"/>
    </row>
  </sheetData>
  <mergeCells count="3">
    <mergeCell ref="P4:P5"/>
    <mergeCell ref="D4:O4"/>
    <mergeCell ref="B4:B5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orientation="portrait" r:id="rId1"/>
  <headerFooter>
    <oddFooter>&amp;C&amp;"ＭＳ 明朝,標準"&amp;P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445"/>
  <sheetViews>
    <sheetView tabSelected="1" topLeftCell="A46" zoomScaleNormal="100" zoomScaleSheetLayoutView="100" workbookViewId="0"/>
  </sheetViews>
  <sheetFormatPr defaultColWidth="19.6328125" defaultRowHeight="12"/>
  <cols>
    <col min="1" max="1" width="0.90625" style="312" customWidth="1"/>
    <col min="2" max="2" width="10.6328125" style="312" customWidth="1"/>
    <col min="3" max="3" width="0.90625" style="312" customWidth="1"/>
    <col min="4" max="4" width="3.6328125" style="432" customWidth="1"/>
    <col min="5" max="5" width="30.90625" style="17" customWidth="1"/>
    <col min="6" max="6" width="4.6328125" style="313" customWidth="1"/>
    <col min="7" max="8" width="12.6328125" style="340" customWidth="1"/>
    <col min="9" max="9" width="8.6328125" style="379" customWidth="1"/>
    <col min="10" max="10" width="8.6328125" style="422" customWidth="1"/>
    <col min="11" max="12" width="5.6328125" style="341" customWidth="1"/>
    <col min="13" max="13" width="9" style="342" bestFit="1" customWidth="1"/>
    <col min="14" max="14" width="32.453125" style="341" bestFit="1" customWidth="1"/>
    <col min="15" max="15" width="7.90625" style="343" bestFit="1" customWidth="1"/>
    <col min="16" max="17" width="10.6328125" style="344" customWidth="1"/>
    <col min="18" max="16384" width="19.6328125" style="312"/>
  </cols>
  <sheetData>
    <row r="1" spans="1:19" ht="21.75" customHeight="1">
      <c r="I1" s="312"/>
    </row>
    <row r="2" spans="1:19" s="7" customFormat="1" ht="21.75" customHeight="1">
      <c r="A2" s="7" t="s">
        <v>41</v>
      </c>
      <c r="D2" s="433"/>
      <c r="E2" s="17"/>
      <c r="F2" s="14"/>
      <c r="G2" s="9"/>
      <c r="H2" s="9"/>
      <c r="J2" s="423"/>
      <c r="K2" s="12"/>
      <c r="L2" s="12"/>
      <c r="M2" s="345"/>
      <c r="N2" s="12"/>
      <c r="O2" s="14"/>
      <c r="P2" s="28"/>
      <c r="Q2" s="28"/>
    </row>
    <row r="3" spans="1:19" s="3" customFormat="1" ht="20.25" customHeight="1">
      <c r="D3" s="434"/>
      <c r="E3" s="17"/>
      <c r="F3" s="15"/>
      <c r="G3" s="10"/>
      <c r="H3" s="10"/>
      <c r="I3" s="8"/>
      <c r="J3" s="424" t="s">
        <v>3</v>
      </c>
      <c r="K3" s="13"/>
      <c r="L3" s="13"/>
      <c r="M3" s="13"/>
      <c r="N3" s="13"/>
      <c r="O3" s="15"/>
      <c r="P3" s="29"/>
      <c r="Q3" s="29"/>
    </row>
    <row r="4" spans="1:19" s="318" customFormat="1" ht="20.149999999999999" customHeight="1">
      <c r="A4" s="315"/>
      <c r="B4" s="521" t="s">
        <v>257</v>
      </c>
      <c r="C4" s="316"/>
      <c r="D4" s="517" t="s">
        <v>243</v>
      </c>
      <c r="E4" s="518"/>
      <c r="F4" s="515" t="s">
        <v>42</v>
      </c>
      <c r="G4" s="524" t="s">
        <v>789</v>
      </c>
      <c r="H4" s="524" t="s">
        <v>790</v>
      </c>
      <c r="I4" s="526" t="s">
        <v>43</v>
      </c>
      <c r="J4" s="528" t="s">
        <v>44</v>
      </c>
      <c r="K4" s="341"/>
      <c r="L4" s="341"/>
      <c r="M4" s="342"/>
      <c r="N4" s="341"/>
      <c r="O4" s="343"/>
      <c r="P4" s="344"/>
      <c r="Q4" s="344"/>
    </row>
    <row r="5" spans="1:19" s="318" customFormat="1" ht="20.149999999999999" customHeight="1">
      <c r="A5" s="319"/>
      <c r="B5" s="522"/>
      <c r="C5" s="320"/>
      <c r="D5" s="519"/>
      <c r="E5" s="520"/>
      <c r="F5" s="516"/>
      <c r="G5" s="525"/>
      <c r="H5" s="525"/>
      <c r="I5" s="527"/>
      <c r="J5" s="529"/>
      <c r="K5" s="341"/>
      <c r="L5" s="341"/>
      <c r="M5" s="342"/>
      <c r="N5" s="341"/>
      <c r="O5" s="343"/>
      <c r="P5" s="344"/>
      <c r="Q5" s="344"/>
    </row>
    <row r="6" spans="1:19" s="318" customFormat="1" ht="15" customHeight="1">
      <c r="A6" s="325"/>
      <c r="B6" s="326" t="s">
        <v>7</v>
      </c>
      <c r="C6" s="327"/>
      <c r="D6" s="159" t="s">
        <v>309</v>
      </c>
      <c r="E6" s="152" t="s">
        <v>310</v>
      </c>
      <c r="F6" s="153"/>
      <c r="G6" s="402">
        <v>12459</v>
      </c>
      <c r="H6" s="346">
        <v>12982</v>
      </c>
      <c r="I6" s="376">
        <f>IFERROR(G6/H6-1,"－")</f>
        <v>-4.0286550608534921E-2</v>
      </c>
      <c r="J6" s="425" t="s">
        <v>45</v>
      </c>
      <c r="K6" s="341">
        <v>1</v>
      </c>
      <c r="L6" s="343" t="str">
        <f>IF(G6='（1）エ_月別観光地点別'!S6,"OK","NG")</f>
        <v>OK</v>
      </c>
      <c r="M6" s="343"/>
      <c r="N6" s="523" t="s">
        <v>163</v>
      </c>
      <c r="O6" s="523"/>
      <c r="P6" s="347" t="s">
        <v>791</v>
      </c>
      <c r="Q6" s="347" t="s">
        <v>273</v>
      </c>
    </row>
    <row r="7" spans="1:19" s="318" customFormat="1" ht="15" customHeight="1">
      <c r="A7" s="325"/>
      <c r="B7" s="328"/>
      <c r="C7" s="328"/>
      <c r="D7" s="160" t="s">
        <v>311</v>
      </c>
      <c r="E7" s="154" t="s">
        <v>312</v>
      </c>
      <c r="F7" s="155"/>
      <c r="G7" s="403">
        <v>402049</v>
      </c>
      <c r="H7" s="302">
        <v>373237</v>
      </c>
      <c r="I7" s="350">
        <f t="shared" ref="I7:I66" si="0">IFERROR(G7/H7-1,"－")</f>
        <v>7.7194919046075228E-2</v>
      </c>
      <c r="J7" s="426" t="s">
        <v>46</v>
      </c>
      <c r="K7" s="341">
        <v>1</v>
      </c>
      <c r="L7" s="343" t="str">
        <f>IF(G7='（1）エ_月別観光地点別'!S7,"OK","NG")</f>
        <v>OK</v>
      </c>
      <c r="M7" s="343"/>
      <c r="N7" s="348" t="s">
        <v>99</v>
      </c>
      <c r="O7" s="347" t="s">
        <v>61</v>
      </c>
      <c r="P7" s="349">
        <f t="shared" ref="P7:Q13" si="1">SUMIFS(G:G,$J:$J,$O7)</f>
        <v>521001</v>
      </c>
      <c r="Q7" s="349">
        <f t="shared" si="1"/>
        <v>519526</v>
      </c>
      <c r="S7" s="420"/>
    </row>
    <row r="8" spans="1:19" s="318" customFormat="1" ht="15" customHeight="1">
      <c r="A8" s="325"/>
      <c r="B8" s="328"/>
      <c r="C8" s="328"/>
      <c r="D8" s="160" t="s">
        <v>313</v>
      </c>
      <c r="E8" s="154" t="s">
        <v>314</v>
      </c>
      <c r="F8" s="155"/>
      <c r="G8" s="403">
        <v>452304</v>
      </c>
      <c r="H8" s="302">
        <v>419893</v>
      </c>
      <c r="I8" s="350">
        <f t="shared" si="0"/>
        <v>7.7188712362435297E-2</v>
      </c>
      <c r="J8" s="426" t="s">
        <v>46</v>
      </c>
      <c r="K8" s="341">
        <v>1</v>
      </c>
      <c r="L8" s="343" t="str">
        <f>IF(G8='（1）エ_月別観光地点別'!S8,"OK","NG")</f>
        <v>OK</v>
      </c>
      <c r="M8" s="343"/>
      <c r="N8" s="348" t="s">
        <v>102</v>
      </c>
      <c r="O8" s="347" t="s">
        <v>86</v>
      </c>
      <c r="P8" s="349">
        <f t="shared" si="1"/>
        <v>19055</v>
      </c>
      <c r="Q8" s="349">
        <f t="shared" si="1"/>
        <v>16329</v>
      </c>
      <c r="S8" s="420"/>
    </row>
    <row r="9" spans="1:19" s="318" customFormat="1" ht="15" customHeight="1">
      <c r="A9" s="325"/>
      <c r="B9" s="328"/>
      <c r="C9" s="328"/>
      <c r="D9" s="160" t="s">
        <v>315</v>
      </c>
      <c r="E9" s="154" t="s">
        <v>316</v>
      </c>
      <c r="F9" s="155"/>
      <c r="G9" s="403">
        <v>138983</v>
      </c>
      <c r="H9" s="302">
        <v>99624</v>
      </c>
      <c r="I9" s="350">
        <f t="shared" si="0"/>
        <v>0.39507548381916013</v>
      </c>
      <c r="J9" s="426" t="s">
        <v>47</v>
      </c>
      <c r="K9" s="341">
        <v>1</v>
      </c>
      <c r="L9" s="343" t="str">
        <f>IF(G9='（1）エ_月別観光地点別'!S9,"OK","NG")</f>
        <v>OK</v>
      </c>
      <c r="M9" s="343"/>
      <c r="N9" s="348" t="s">
        <v>104</v>
      </c>
      <c r="O9" s="347" t="s">
        <v>45</v>
      </c>
      <c r="P9" s="349">
        <f t="shared" si="1"/>
        <v>12459</v>
      </c>
      <c r="Q9" s="349">
        <f t="shared" si="1"/>
        <v>12982</v>
      </c>
      <c r="S9" s="420"/>
    </row>
    <row r="10" spans="1:19" s="318" customFormat="1" ht="15" customHeight="1">
      <c r="A10" s="325"/>
      <c r="B10" s="328"/>
      <c r="C10" s="328"/>
      <c r="D10" s="160" t="s">
        <v>317</v>
      </c>
      <c r="E10" s="154" t="s">
        <v>318</v>
      </c>
      <c r="F10" s="155"/>
      <c r="G10" s="403">
        <v>86268</v>
      </c>
      <c r="H10" s="302">
        <v>64340</v>
      </c>
      <c r="I10" s="350">
        <f t="shared" si="0"/>
        <v>0.34081442337581591</v>
      </c>
      <c r="J10" s="426" t="s">
        <v>47</v>
      </c>
      <c r="K10" s="341">
        <v>1</v>
      </c>
      <c r="L10" s="343" t="str">
        <f>IF(G10='（1）エ_月別観光地点別'!S10,"OK","NG")</f>
        <v>OK</v>
      </c>
      <c r="M10" s="343"/>
      <c r="N10" s="348" t="s">
        <v>106</v>
      </c>
      <c r="O10" s="347" t="s">
        <v>50</v>
      </c>
      <c r="P10" s="349">
        <f t="shared" si="1"/>
        <v>426387</v>
      </c>
      <c r="Q10" s="349">
        <f t="shared" si="1"/>
        <v>467313</v>
      </c>
      <c r="S10" s="420"/>
    </row>
    <row r="11" spans="1:19" s="318" customFormat="1" ht="15" customHeight="1">
      <c r="A11" s="325"/>
      <c r="B11" s="328"/>
      <c r="C11" s="328"/>
      <c r="D11" s="160" t="s">
        <v>319</v>
      </c>
      <c r="E11" s="154" t="s">
        <v>320</v>
      </c>
      <c r="F11" s="155"/>
      <c r="G11" s="403">
        <v>68680</v>
      </c>
      <c r="H11" s="302">
        <v>59322</v>
      </c>
      <c r="I11" s="350">
        <f t="shared" si="0"/>
        <v>0.15774923299956178</v>
      </c>
      <c r="J11" s="426" t="s">
        <v>47</v>
      </c>
      <c r="K11" s="341">
        <v>1</v>
      </c>
      <c r="L11" s="343" t="str">
        <f>IF(G11='（1）エ_月別観光地点別'!S11,"OK","NG")</f>
        <v>OK</v>
      </c>
      <c r="M11" s="343"/>
      <c r="N11" s="348" t="s">
        <v>108</v>
      </c>
      <c r="O11" s="347" t="s">
        <v>63</v>
      </c>
      <c r="P11" s="349">
        <f t="shared" si="1"/>
        <v>1404181</v>
      </c>
      <c r="Q11" s="349">
        <f t="shared" si="1"/>
        <v>1545223</v>
      </c>
      <c r="S11" s="420"/>
    </row>
    <row r="12" spans="1:19" s="318" customFormat="1" ht="15" customHeight="1">
      <c r="A12" s="325"/>
      <c r="B12" s="328"/>
      <c r="C12" s="328"/>
      <c r="D12" s="160" t="s">
        <v>321</v>
      </c>
      <c r="E12" s="154" t="s">
        <v>322</v>
      </c>
      <c r="F12" s="155"/>
      <c r="G12" s="403">
        <v>14948</v>
      </c>
      <c r="H12" s="302">
        <v>14361</v>
      </c>
      <c r="I12" s="350">
        <f t="shared" si="0"/>
        <v>4.0874590905925823E-2</v>
      </c>
      <c r="J12" s="426" t="s">
        <v>47</v>
      </c>
      <c r="K12" s="341">
        <v>1</v>
      </c>
      <c r="L12" s="343" t="str">
        <f>IF(G12='（1）エ_月別観光地点別'!S12,"OK","NG")</f>
        <v>OK</v>
      </c>
      <c r="M12" s="343"/>
      <c r="N12" s="348" t="s">
        <v>110</v>
      </c>
      <c r="O12" s="347" t="s">
        <v>88</v>
      </c>
      <c r="P12" s="349">
        <f t="shared" si="1"/>
        <v>2953</v>
      </c>
      <c r="Q12" s="349">
        <f t="shared" si="1"/>
        <v>2310</v>
      </c>
      <c r="S12" s="420"/>
    </row>
    <row r="13" spans="1:19" s="318" customFormat="1" ht="15" customHeight="1" thickBot="1">
      <c r="A13" s="325"/>
      <c r="B13" s="328"/>
      <c r="C13" s="328"/>
      <c r="D13" s="160" t="s">
        <v>323</v>
      </c>
      <c r="E13" s="154" t="s">
        <v>324</v>
      </c>
      <c r="F13" s="155"/>
      <c r="G13" s="403">
        <v>8275</v>
      </c>
      <c r="H13" s="302">
        <v>7366</v>
      </c>
      <c r="I13" s="350">
        <f t="shared" si="0"/>
        <v>0.12340483301656269</v>
      </c>
      <c r="J13" s="426" t="s">
        <v>47</v>
      </c>
      <c r="K13" s="341">
        <v>1</v>
      </c>
      <c r="L13" s="343" t="str">
        <f>IF(G13='（1）エ_月別観光地点別'!S13,"OK","NG")</f>
        <v>OK</v>
      </c>
      <c r="M13" s="343"/>
      <c r="N13" s="351" t="s">
        <v>112</v>
      </c>
      <c r="O13" s="352" t="s">
        <v>64</v>
      </c>
      <c r="P13" s="353">
        <f t="shared" si="1"/>
        <v>108111</v>
      </c>
      <c r="Q13" s="353">
        <f t="shared" si="1"/>
        <v>107975</v>
      </c>
      <c r="S13" s="420"/>
    </row>
    <row r="14" spans="1:19" s="318" customFormat="1" ht="15" customHeight="1" thickTop="1">
      <c r="A14" s="325"/>
      <c r="B14" s="328"/>
      <c r="C14" s="328"/>
      <c r="D14" s="160" t="s">
        <v>325</v>
      </c>
      <c r="E14" s="154" t="s">
        <v>326</v>
      </c>
      <c r="F14" s="155"/>
      <c r="G14" s="403">
        <v>104161</v>
      </c>
      <c r="H14" s="302">
        <v>52544</v>
      </c>
      <c r="I14" s="350">
        <f t="shared" si="0"/>
        <v>0.98235764311814866</v>
      </c>
      <c r="J14" s="426" t="s">
        <v>47</v>
      </c>
      <c r="K14" s="341">
        <v>1</v>
      </c>
      <c r="L14" s="343" t="str">
        <f>IF(G14='（1）エ_月別観光地点別'!S14,"OK","NG")</f>
        <v>OK</v>
      </c>
      <c r="M14" s="343"/>
      <c r="N14" s="354" t="s">
        <v>26</v>
      </c>
      <c r="O14" s="355"/>
      <c r="P14" s="356">
        <f>SUM(P7:P13)</f>
        <v>2494147</v>
      </c>
      <c r="Q14" s="356">
        <f>SUM(Q7:Q13)</f>
        <v>2671658</v>
      </c>
      <c r="S14" s="420"/>
    </row>
    <row r="15" spans="1:19" s="318" customFormat="1" ht="15" customHeight="1">
      <c r="A15" s="325"/>
      <c r="B15" s="328"/>
      <c r="C15" s="328"/>
      <c r="D15" s="160" t="s">
        <v>327</v>
      </c>
      <c r="E15" s="154" t="s">
        <v>328</v>
      </c>
      <c r="F15" s="155"/>
      <c r="G15" s="403">
        <v>305830</v>
      </c>
      <c r="H15" s="302">
        <v>297761</v>
      </c>
      <c r="I15" s="350">
        <f t="shared" si="0"/>
        <v>2.7098914901548588E-2</v>
      </c>
      <c r="J15" s="426" t="s">
        <v>48</v>
      </c>
      <c r="K15" s="341">
        <v>1</v>
      </c>
      <c r="L15" s="343" t="str">
        <f>IF(G15='（1）エ_月別観光地点別'!S15,"OK","NG")</f>
        <v>OK</v>
      </c>
      <c r="M15" s="343"/>
      <c r="N15" s="341"/>
      <c r="O15" s="343"/>
      <c r="P15" s="344"/>
      <c r="Q15" s="344"/>
      <c r="S15" s="420"/>
    </row>
    <row r="16" spans="1:19" s="318" customFormat="1" ht="15" customHeight="1">
      <c r="A16" s="325"/>
      <c r="B16" s="328"/>
      <c r="C16" s="328"/>
      <c r="D16" s="160" t="s">
        <v>329</v>
      </c>
      <c r="E16" s="154" t="s">
        <v>330</v>
      </c>
      <c r="F16" s="155"/>
      <c r="G16" s="403">
        <v>97321</v>
      </c>
      <c r="H16" s="302">
        <v>100491</v>
      </c>
      <c r="I16" s="350">
        <f t="shared" si="0"/>
        <v>-3.1545113492750576E-2</v>
      </c>
      <c r="J16" s="426" t="s">
        <v>49</v>
      </c>
      <c r="K16" s="341">
        <v>1</v>
      </c>
      <c r="L16" s="343" t="str">
        <f>IF(G16='（1）エ_月別観光地点別'!S16,"OK","NG")</f>
        <v>OK</v>
      </c>
      <c r="M16" s="343"/>
      <c r="N16" s="348" t="s">
        <v>114</v>
      </c>
      <c r="O16" s="347" t="s">
        <v>71</v>
      </c>
      <c r="P16" s="349">
        <f t="shared" ref="P16:P28" si="2">SUMIFS(G:G,$J:$J,$O16)</f>
        <v>146113</v>
      </c>
      <c r="Q16" s="349">
        <f t="shared" ref="Q16:Q28" si="3">SUMIFS(H:H,$J:$J,$O16)</f>
        <v>134837</v>
      </c>
      <c r="S16" s="420"/>
    </row>
    <row r="17" spans="1:19" s="318" customFormat="1" ht="15" customHeight="1">
      <c r="A17" s="325"/>
      <c r="B17" s="328"/>
      <c r="C17" s="328"/>
      <c r="D17" s="160" t="s">
        <v>331</v>
      </c>
      <c r="E17" s="154" t="s">
        <v>332</v>
      </c>
      <c r="F17" s="155"/>
      <c r="G17" s="403">
        <v>190207</v>
      </c>
      <c r="H17" s="302">
        <v>200920</v>
      </c>
      <c r="I17" s="350">
        <f t="shared" si="0"/>
        <v>-5.3319729245470793E-2</v>
      </c>
      <c r="J17" s="426" t="s">
        <v>50</v>
      </c>
      <c r="K17" s="341">
        <v>1</v>
      </c>
      <c r="L17" s="343" t="str">
        <f>IF(G17='（1）エ_月別観光地点別'!S17,"OK","NG")</f>
        <v>OK</v>
      </c>
      <c r="M17" s="343"/>
      <c r="N17" s="348" t="s">
        <v>115</v>
      </c>
      <c r="O17" s="347" t="s">
        <v>46</v>
      </c>
      <c r="P17" s="349">
        <f t="shared" si="2"/>
        <v>854353</v>
      </c>
      <c r="Q17" s="349">
        <f t="shared" si="3"/>
        <v>793130</v>
      </c>
      <c r="S17" s="420"/>
    </row>
    <row r="18" spans="1:19" s="318" customFormat="1" ht="15" customHeight="1">
      <c r="A18" s="325"/>
      <c r="B18" s="328"/>
      <c r="C18" s="328"/>
      <c r="D18" s="160" t="s">
        <v>333</v>
      </c>
      <c r="E18" s="154" t="s">
        <v>334</v>
      </c>
      <c r="F18" s="155"/>
      <c r="G18" s="403">
        <v>69464</v>
      </c>
      <c r="H18" s="302">
        <v>64694</v>
      </c>
      <c r="I18" s="350">
        <f t="shared" si="0"/>
        <v>7.3731721643429005E-2</v>
      </c>
      <c r="J18" s="426" t="s">
        <v>51</v>
      </c>
      <c r="K18" s="341">
        <v>1</v>
      </c>
      <c r="L18" s="343" t="str">
        <f>IF(G18='（1）エ_月別観光地点別'!S18,"OK","NG")</f>
        <v>OK</v>
      </c>
      <c r="M18" s="343"/>
      <c r="N18" s="348" t="s">
        <v>116</v>
      </c>
      <c r="O18" s="347" t="s">
        <v>57</v>
      </c>
      <c r="P18" s="349">
        <f t="shared" si="2"/>
        <v>10660177</v>
      </c>
      <c r="Q18" s="349">
        <f t="shared" si="3"/>
        <v>10816893</v>
      </c>
      <c r="S18" s="420"/>
    </row>
    <row r="19" spans="1:19" s="318" customFormat="1" ht="15" customHeight="1">
      <c r="A19" s="325"/>
      <c r="B19" s="328"/>
      <c r="C19" s="328"/>
      <c r="D19" s="160" t="s">
        <v>335</v>
      </c>
      <c r="E19" s="154" t="s">
        <v>336</v>
      </c>
      <c r="F19" s="155"/>
      <c r="G19" s="403">
        <v>9458</v>
      </c>
      <c r="H19" s="302">
        <v>8332</v>
      </c>
      <c r="I19" s="350">
        <f t="shared" si="0"/>
        <v>0.13514162265962559</v>
      </c>
      <c r="J19" s="426" t="s">
        <v>52</v>
      </c>
      <c r="K19" s="341">
        <v>1</v>
      </c>
      <c r="L19" s="343" t="str">
        <f>IF(G19='（1）エ_月別観光地点別'!S19,"OK","NG")</f>
        <v>OK</v>
      </c>
      <c r="M19" s="343"/>
      <c r="N19" s="348" t="s">
        <v>117</v>
      </c>
      <c r="O19" s="347" t="s">
        <v>55</v>
      </c>
      <c r="P19" s="349">
        <f t="shared" si="2"/>
        <v>233953</v>
      </c>
      <c r="Q19" s="349">
        <f t="shared" si="3"/>
        <v>264569</v>
      </c>
      <c r="S19" s="420"/>
    </row>
    <row r="20" spans="1:19" s="318" customFormat="1" ht="15" customHeight="1">
      <c r="A20" s="325"/>
      <c r="B20" s="328"/>
      <c r="C20" s="328"/>
      <c r="D20" s="160" t="s">
        <v>337</v>
      </c>
      <c r="E20" s="154" t="s">
        <v>338</v>
      </c>
      <c r="F20" s="155"/>
      <c r="G20" s="403">
        <v>240645</v>
      </c>
      <c r="H20" s="302">
        <v>290738</v>
      </c>
      <c r="I20" s="350">
        <f t="shared" si="0"/>
        <v>-0.17229601909623093</v>
      </c>
      <c r="J20" s="426" t="s">
        <v>53</v>
      </c>
      <c r="K20" s="341">
        <v>1</v>
      </c>
      <c r="L20" s="343" t="str">
        <f>IF(G20='（1）エ_月別観光地点別'!S20,"OK","NG")</f>
        <v>OK</v>
      </c>
      <c r="M20" s="343"/>
      <c r="N20" s="348" t="s">
        <v>118</v>
      </c>
      <c r="O20" s="347" t="s">
        <v>83</v>
      </c>
      <c r="P20" s="349">
        <f t="shared" si="2"/>
        <v>78943</v>
      </c>
      <c r="Q20" s="349">
        <f t="shared" si="3"/>
        <v>75838</v>
      </c>
      <c r="S20" s="420"/>
    </row>
    <row r="21" spans="1:19" s="318" customFormat="1" ht="15" customHeight="1">
      <c r="A21" s="325"/>
      <c r="B21" s="328"/>
      <c r="C21" s="328"/>
      <c r="D21" s="160" t="s">
        <v>339</v>
      </c>
      <c r="E21" s="154" t="s">
        <v>340</v>
      </c>
      <c r="F21" s="155"/>
      <c r="G21" s="403">
        <v>112320</v>
      </c>
      <c r="H21" s="302">
        <v>53077</v>
      </c>
      <c r="I21" s="350">
        <f t="shared" si="0"/>
        <v>1.1161708461292084</v>
      </c>
      <c r="J21" s="426" t="s">
        <v>54</v>
      </c>
      <c r="K21" s="341">
        <v>1</v>
      </c>
      <c r="L21" s="343" t="str">
        <f>IF(G21='（1）エ_月別観光地点別'!S21,"OK","NG")</f>
        <v>OK</v>
      </c>
      <c r="M21" s="343"/>
      <c r="N21" s="348" t="s">
        <v>119</v>
      </c>
      <c r="O21" s="347" t="s">
        <v>47</v>
      </c>
      <c r="P21" s="349">
        <f t="shared" si="2"/>
        <v>1497886</v>
      </c>
      <c r="Q21" s="349">
        <f t="shared" si="3"/>
        <v>1344712</v>
      </c>
      <c r="S21" s="420"/>
    </row>
    <row r="22" spans="1:19" s="318" customFormat="1" ht="15" customHeight="1">
      <c r="A22" s="325"/>
      <c r="B22" s="328"/>
      <c r="C22" s="328"/>
      <c r="D22" s="160" t="s">
        <v>341</v>
      </c>
      <c r="E22" s="154" t="s">
        <v>342</v>
      </c>
      <c r="F22" s="155"/>
      <c r="G22" s="403">
        <v>193122</v>
      </c>
      <c r="H22" s="302">
        <v>200094</v>
      </c>
      <c r="I22" s="350">
        <f t="shared" si="0"/>
        <v>-3.4843623496956466E-2</v>
      </c>
      <c r="J22" s="426" t="s">
        <v>56</v>
      </c>
      <c r="K22" s="341">
        <v>1</v>
      </c>
      <c r="L22" s="343" t="str">
        <f>IF(G22='（1）エ_月別観光地点別'!S22,"OK","NG")</f>
        <v>OK</v>
      </c>
      <c r="M22" s="343"/>
      <c r="N22" s="348" t="s">
        <v>121</v>
      </c>
      <c r="O22" s="347" t="s">
        <v>53</v>
      </c>
      <c r="P22" s="349">
        <f t="shared" si="2"/>
        <v>924300</v>
      </c>
      <c r="Q22" s="349">
        <f t="shared" si="3"/>
        <v>883985</v>
      </c>
      <c r="S22" s="420"/>
    </row>
    <row r="23" spans="1:19" s="318" customFormat="1" ht="15" customHeight="1">
      <c r="A23" s="325"/>
      <c r="B23" s="328"/>
      <c r="C23" s="328"/>
      <c r="D23" s="160" t="s">
        <v>343</v>
      </c>
      <c r="E23" s="154" t="s">
        <v>344</v>
      </c>
      <c r="F23" s="155"/>
      <c r="G23" s="403">
        <v>8308</v>
      </c>
      <c r="H23" s="302">
        <v>7883</v>
      </c>
      <c r="I23" s="350">
        <f t="shared" si="0"/>
        <v>5.3913484713941306E-2</v>
      </c>
      <c r="J23" s="426" t="s">
        <v>73</v>
      </c>
      <c r="K23" s="341">
        <v>1</v>
      </c>
      <c r="L23" s="343" t="str">
        <f>IF(G23='（1）エ_月別観光地点別'!S23,"OK","NG")</f>
        <v>OK</v>
      </c>
      <c r="M23" s="343"/>
      <c r="N23" s="348" t="s">
        <v>123</v>
      </c>
      <c r="O23" s="347" t="s">
        <v>72</v>
      </c>
      <c r="P23" s="349">
        <f t="shared" si="2"/>
        <v>145704</v>
      </c>
      <c r="Q23" s="349">
        <f t="shared" si="3"/>
        <v>134452</v>
      </c>
      <c r="S23" s="420"/>
    </row>
    <row r="24" spans="1:19" s="318" customFormat="1" ht="15" customHeight="1">
      <c r="A24" s="325"/>
      <c r="B24" s="328"/>
      <c r="C24" s="328"/>
      <c r="D24" s="160" t="s">
        <v>345</v>
      </c>
      <c r="E24" s="154" t="s">
        <v>346</v>
      </c>
      <c r="F24" s="155"/>
      <c r="G24" s="403">
        <v>1156</v>
      </c>
      <c r="H24" s="302">
        <v>989</v>
      </c>
      <c r="I24" s="350">
        <f t="shared" si="0"/>
        <v>0.16885743174924173</v>
      </c>
      <c r="J24" s="426" t="s">
        <v>57</v>
      </c>
      <c r="K24" s="341">
        <v>1</v>
      </c>
      <c r="L24" s="343" t="str">
        <f>IF(G24='（1）エ_月別観光地点別'!S24,"OK","NG")</f>
        <v>OK</v>
      </c>
      <c r="M24" s="343"/>
      <c r="N24" s="348" t="s">
        <v>125</v>
      </c>
      <c r="O24" s="347" t="s">
        <v>56</v>
      </c>
      <c r="P24" s="349">
        <f t="shared" si="2"/>
        <v>368639</v>
      </c>
      <c r="Q24" s="349">
        <f t="shared" si="3"/>
        <v>386268</v>
      </c>
      <c r="S24" s="420"/>
    </row>
    <row r="25" spans="1:19" s="318" customFormat="1" ht="15" customHeight="1">
      <c r="A25" s="310"/>
      <c r="B25" s="328"/>
      <c r="C25" s="328"/>
      <c r="D25" s="160" t="s">
        <v>347</v>
      </c>
      <c r="E25" s="154" t="s">
        <v>348</v>
      </c>
      <c r="F25" s="155"/>
      <c r="G25" s="403">
        <v>13118</v>
      </c>
      <c r="H25" s="302">
        <v>14921</v>
      </c>
      <c r="I25" s="350">
        <f t="shared" si="0"/>
        <v>-0.12083640506668458</v>
      </c>
      <c r="J25" s="426" t="s">
        <v>57</v>
      </c>
      <c r="K25" s="341">
        <v>1</v>
      </c>
      <c r="L25" s="343" t="str">
        <f>IF(G25='（1）エ_月別観光地点別'!S25,"OK","NG")</f>
        <v>OK</v>
      </c>
      <c r="M25" s="343"/>
      <c r="N25" s="348" t="s">
        <v>127</v>
      </c>
      <c r="O25" s="347" t="s">
        <v>87</v>
      </c>
      <c r="P25" s="349">
        <f t="shared" si="2"/>
        <v>366995</v>
      </c>
      <c r="Q25" s="349">
        <f t="shared" si="3"/>
        <v>343468</v>
      </c>
      <c r="S25" s="420"/>
    </row>
    <row r="26" spans="1:19" ht="15" customHeight="1">
      <c r="A26" s="310"/>
      <c r="B26" s="328"/>
      <c r="C26" s="328"/>
      <c r="D26" s="160" t="s">
        <v>349</v>
      </c>
      <c r="E26" s="154" t="s">
        <v>350</v>
      </c>
      <c r="F26" s="155"/>
      <c r="G26" s="403">
        <v>4030</v>
      </c>
      <c r="H26" s="302">
        <v>4064</v>
      </c>
      <c r="I26" s="350">
        <f t="shared" si="0"/>
        <v>-8.3661417322834497E-3</v>
      </c>
      <c r="J26" s="426" t="s">
        <v>53</v>
      </c>
      <c r="K26" s="341">
        <v>1</v>
      </c>
      <c r="L26" s="343" t="str">
        <f>IF(G26='（1）エ_月別観光地点別'!S26,"OK","NG")</f>
        <v>OK</v>
      </c>
      <c r="M26" s="343"/>
      <c r="N26" s="348" t="s">
        <v>129</v>
      </c>
      <c r="O26" s="347" t="s">
        <v>60</v>
      </c>
      <c r="P26" s="349">
        <f t="shared" si="2"/>
        <v>12546</v>
      </c>
      <c r="Q26" s="349">
        <f t="shared" si="3"/>
        <v>11639</v>
      </c>
      <c r="S26" s="420"/>
    </row>
    <row r="27" spans="1:19" ht="15" customHeight="1">
      <c r="A27" s="310"/>
      <c r="B27" s="328"/>
      <c r="C27" s="328"/>
      <c r="D27" s="160" t="s">
        <v>351</v>
      </c>
      <c r="E27" s="154" t="s">
        <v>352</v>
      </c>
      <c r="F27" s="155"/>
      <c r="G27" s="403">
        <v>140788</v>
      </c>
      <c r="H27" s="302">
        <v>180057</v>
      </c>
      <c r="I27" s="350">
        <f t="shared" si="0"/>
        <v>-0.2180920486290453</v>
      </c>
      <c r="J27" s="426" t="s">
        <v>54</v>
      </c>
      <c r="K27" s="341">
        <v>1</v>
      </c>
      <c r="L27" s="343" t="str">
        <f>IF(G27='（1）エ_月別観光地点別'!S27,"OK","NG")</f>
        <v>OK</v>
      </c>
      <c r="M27" s="343"/>
      <c r="N27" s="348" t="s">
        <v>131</v>
      </c>
      <c r="O27" s="347" t="s">
        <v>73</v>
      </c>
      <c r="P27" s="349">
        <f t="shared" si="2"/>
        <v>261552</v>
      </c>
      <c r="Q27" s="349">
        <f t="shared" si="3"/>
        <v>246518</v>
      </c>
      <c r="S27" s="420"/>
    </row>
    <row r="28" spans="1:19" ht="15" customHeight="1" thickBot="1">
      <c r="A28" s="310"/>
      <c r="B28" s="328"/>
      <c r="C28" s="328"/>
      <c r="D28" s="160" t="s">
        <v>353</v>
      </c>
      <c r="E28" s="154" t="s">
        <v>354</v>
      </c>
      <c r="F28" s="155"/>
      <c r="G28" s="403">
        <v>54924</v>
      </c>
      <c r="H28" s="302">
        <v>54285</v>
      </c>
      <c r="I28" s="350">
        <f t="shared" si="0"/>
        <v>1.1771207515888449E-2</v>
      </c>
      <c r="J28" s="426" t="s">
        <v>58</v>
      </c>
      <c r="K28" s="341">
        <v>1</v>
      </c>
      <c r="L28" s="343" t="str">
        <f>IF(G28='（1）エ_月別観光地点別'!S28,"OK","NG")</f>
        <v>OK</v>
      </c>
      <c r="M28" s="343"/>
      <c r="N28" s="351" t="s">
        <v>132</v>
      </c>
      <c r="O28" s="352" t="s">
        <v>82</v>
      </c>
      <c r="P28" s="353">
        <f t="shared" si="2"/>
        <v>14917</v>
      </c>
      <c r="Q28" s="353">
        <f t="shared" si="3"/>
        <v>15515</v>
      </c>
      <c r="S28" s="420"/>
    </row>
    <row r="29" spans="1:19" ht="15" customHeight="1" thickTop="1">
      <c r="A29" s="310"/>
      <c r="B29" s="328"/>
      <c r="C29" s="328"/>
      <c r="D29" s="160" t="s">
        <v>355</v>
      </c>
      <c r="E29" s="154" t="s">
        <v>356</v>
      </c>
      <c r="F29" s="155"/>
      <c r="G29" s="403">
        <v>2084</v>
      </c>
      <c r="H29" s="302">
        <v>1864</v>
      </c>
      <c r="I29" s="350">
        <f t="shared" si="0"/>
        <v>0.11802575107296143</v>
      </c>
      <c r="J29" s="426" t="s">
        <v>59</v>
      </c>
      <c r="K29" s="341">
        <v>1</v>
      </c>
      <c r="L29" s="343" t="str">
        <f>IF(G29='（1）エ_月別観光地点別'!S29,"OK","NG")</f>
        <v>OK</v>
      </c>
      <c r="M29" s="343"/>
      <c r="N29" s="354" t="s">
        <v>26</v>
      </c>
      <c r="O29" s="355"/>
      <c r="P29" s="356">
        <f>SUM(P16:P28)</f>
        <v>15566078</v>
      </c>
      <c r="Q29" s="356">
        <f>SUM(Q16:Q28)</f>
        <v>15451824</v>
      </c>
      <c r="S29" s="420"/>
    </row>
    <row r="30" spans="1:19" ht="15" customHeight="1">
      <c r="A30" s="310"/>
      <c r="B30" s="328"/>
      <c r="C30" s="328"/>
      <c r="D30" s="160" t="s">
        <v>357</v>
      </c>
      <c r="E30" s="154" t="s">
        <v>358</v>
      </c>
      <c r="F30" s="155"/>
      <c r="G30" s="403">
        <v>2184</v>
      </c>
      <c r="H30" s="302">
        <v>2026</v>
      </c>
      <c r="I30" s="350">
        <f t="shared" si="0"/>
        <v>7.7986179664363275E-2</v>
      </c>
      <c r="J30" s="426" t="s">
        <v>60</v>
      </c>
      <c r="K30" s="341">
        <v>1</v>
      </c>
      <c r="L30" s="343" t="str">
        <f>IF(G30='（1）エ_月別観光地点別'!S30,"OK","NG")</f>
        <v>OK</v>
      </c>
      <c r="M30" s="343"/>
      <c r="S30" s="420"/>
    </row>
    <row r="31" spans="1:19" ht="15" customHeight="1" thickBot="1">
      <c r="A31" s="310"/>
      <c r="B31" s="328"/>
      <c r="C31" s="328"/>
      <c r="D31" s="160" t="s">
        <v>359</v>
      </c>
      <c r="E31" s="154" t="s">
        <v>360</v>
      </c>
      <c r="F31" s="155"/>
      <c r="G31" s="403">
        <v>209555</v>
      </c>
      <c r="H31" s="302">
        <v>219836</v>
      </c>
      <c r="I31" s="350">
        <f t="shared" si="0"/>
        <v>-4.6766680616459499E-2</v>
      </c>
      <c r="J31" s="426" t="s">
        <v>57</v>
      </c>
      <c r="K31" s="341">
        <v>1</v>
      </c>
      <c r="L31" s="343" t="str">
        <f>IF(G31='（1）エ_月別観光地点別'!S31,"OK","NG")</f>
        <v>OK</v>
      </c>
      <c r="M31" s="343"/>
      <c r="N31" s="351" t="s">
        <v>136</v>
      </c>
      <c r="O31" s="352" t="s">
        <v>48</v>
      </c>
      <c r="P31" s="353">
        <f>SUMIFS(G:G,$J:$J,$O31)</f>
        <v>3036199</v>
      </c>
      <c r="Q31" s="353">
        <f>SUMIFS(H:H,$J:$J,$O31)</f>
        <v>3005783</v>
      </c>
      <c r="S31" s="420"/>
    </row>
    <row r="32" spans="1:19" ht="15" customHeight="1" thickTop="1">
      <c r="A32" s="310"/>
      <c r="B32" s="328"/>
      <c r="C32" s="328"/>
      <c r="D32" s="160" t="s">
        <v>361</v>
      </c>
      <c r="E32" s="154" t="s">
        <v>362</v>
      </c>
      <c r="F32" s="155"/>
      <c r="G32" s="403">
        <v>62016</v>
      </c>
      <c r="H32" s="302">
        <v>62016</v>
      </c>
      <c r="I32" s="350">
        <f t="shared" ref="I32:I48" si="4">IFERROR(G32/H32-1,"－")</f>
        <v>0</v>
      </c>
      <c r="J32" s="426" t="s">
        <v>61</v>
      </c>
      <c r="K32" s="341">
        <v>1</v>
      </c>
      <c r="L32" s="343" t="str">
        <f>IF(G32='（1）エ_月別観光地点別'!S32,"OK","NG")</f>
        <v>OK</v>
      </c>
      <c r="M32" s="343"/>
      <c r="N32" s="354" t="s">
        <v>26</v>
      </c>
      <c r="O32" s="355"/>
      <c r="P32" s="356">
        <f>SUM(P31)</f>
        <v>3036199</v>
      </c>
      <c r="Q32" s="356">
        <f>SUM(Q31)</f>
        <v>3005783</v>
      </c>
      <c r="S32" s="420"/>
    </row>
    <row r="33" spans="1:19" ht="15" customHeight="1">
      <c r="A33" s="310"/>
      <c r="B33" s="328"/>
      <c r="C33" s="328"/>
      <c r="D33" s="160" t="s">
        <v>363</v>
      </c>
      <c r="E33" s="154" t="s">
        <v>364</v>
      </c>
      <c r="F33" s="155"/>
      <c r="G33" s="403">
        <v>14700</v>
      </c>
      <c r="H33" s="302">
        <v>14700</v>
      </c>
      <c r="I33" s="350">
        <f t="shared" si="4"/>
        <v>0</v>
      </c>
      <c r="J33" s="426" t="s">
        <v>61</v>
      </c>
      <c r="K33" s="341">
        <v>1</v>
      </c>
      <c r="L33" s="343" t="str">
        <f>IF(G33='（1）エ_月別観光地点別'!S33,"OK","NG")</f>
        <v>OK</v>
      </c>
      <c r="M33" s="343"/>
      <c r="S33" s="420"/>
    </row>
    <row r="34" spans="1:19" ht="15" customHeight="1">
      <c r="A34" s="310"/>
      <c r="B34" s="328"/>
      <c r="C34" s="328"/>
      <c r="D34" s="160" t="s">
        <v>365</v>
      </c>
      <c r="E34" s="154" t="s">
        <v>366</v>
      </c>
      <c r="F34" s="155"/>
      <c r="G34" s="403">
        <v>11025</v>
      </c>
      <c r="H34" s="302">
        <v>11025</v>
      </c>
      <c r="I34" s="350">
        <f t="shared" si="4"/>
        <v>0</v>
      </c>
      <c r="J34" s="426" t="s">
        <v>61</v>
      </c>
      <c r="K34" s="341">
        <v>1</v>
      </c>
      <c r="L34" s="343" t="str">
        <f>IF(G34='（1）エ_月別観光地点別'!S34,"OK","NG")</f>
        <v>OK</v>
      </c>
      <c r="M34" s="343"/>
      <c r="N34" s="348" t="s">
        <v>100</v>
      </c>
      <c r="O34" s="347" t="s">
        <v>66</v>
      </c>
      <c r="P34" s="349">
        <f t="shared" ref="P34:P42" si="5">SUMIFS(G:G,$J:$J,$O34)</f>
        <v>304903</v>
      </c>
      <c r="Q34" s="357">
        <f t="shared" ref="Q34:Q42" si="6">SUMIFS(H:H,$J:$J,$O34)</f>
        <v>337168</v>
      </c>
      <c r="S34" s="420"/>
    </row>
    <row r="35" spans="1:19" ht="15" customHeight="1">
      <c r="A35" s="310"/>
      <c r="B35" s="328"/>
      <c r="C35" s="328"/>
      <c r="D35" s="160" t="s">
        <v>367</v>
      </c>
      <c r="E35" s="154" t="s">
        <v>368</v>
      </c>
      <c r="F35" s="155"/>
      <c r="G35" s="403">
        <v>642886</v>
      </c>
      <c r="H35" s="302">
        <v>704514</v>
      </c>
      <c r="I35" s="350">
        <f t="shared" si="4"/>
        <v>-8.747590537590455E-2</v>
      </c>
      <c r="J35" s="426" t="s">
        <v>57</v>
      </c>
      <c r="K35" s="341">
        <v>1</v>
      </c>
      <c r="L35" s="343" t="str">
        <f>IF(G35='（1）エ_月別観光地点別'!S35,"OK","NG")</f>
        <v>OK</v>
      </c>
      <c r="M35" s="343"/>
      <c r="N35" s="348" t="s">
        <v>137</v>
      </c>
      <c r="O35" s="347" t="s">
        <v>78</v>
      </c>
      <c r="P35" s="358">
        <f t="shared" si="5"/>
        <v>55835</v>
      </c>
      <c r="Q35" s="358">
        <f t="shared" si="6"/>
        <v>63187</v>
      </c>
      <c r="S35" s="420"/>
    </row>
    <row r="36" spans="1:19" ht="15" customHeight="1">
      <c r="A36" s="310"/>
      <c r="B36" s="311"/>
      <c r="C36" s="311"/>
      <c r="D36" s="160" t="s">
        <v>369</v>
      </c>
      <c r="E36" s="154" t="s">
        <v>370</v>
      </c>
      <c r="F36" s="155"/>
      <c r="G36" s="403">
        <v>216850</v>
      </c>
      <c r="H36" s="302">
        <v>192500</v>
      </c>
      <c r="I36" s="350">
        <f t="shared" si="4"/>
        <v>0.12649350649350644</v>
      </c>
      <c r="J36" s="426" t="s">
        <v>57</v>
      </c>
      <c r="K36" s="341">
        <v>1</v>
      </c>
      <c r="L36" s="343" t="str">
        <f>IF(G36='（1）エ_月別観光地点別'!S36,"OK","NG")</f>
        <v>OK</v>
      </c>
      <c r="M36" s="343"/>
      <c r="N36" s="348" t="s">
        <v>138</v>
      </c>
      <c r="O36" s="347" t="s">
        <v>59</v>
      </c>
      <c r="P36" s="358">
        <f t="shared" si="5"/>
        <v>135094</v>
      </c>
      <c r="Q36" s="358">
        <f t="shared" si="6"/>
        <v>164686</v>
      </c>
      <c r="S36" s="420"/>
    </row>
    <row r="37" spans="1:19" ht="15" customHeight="1">
      <c r="A37" s="310"/>
      <c r="B37" s="311"/>
      <c r="C37" s="311"/>
      <c r="D37" s="160" t="s">
        <v>371</v>
      </c>
      <c r="E37" s="154" t="s">
        <v>372</v>
      </c>
      <c r="F37" s="155"/>
      <c r="G37" s="403">
        <v>43978</v>
      </c>
      <c r="H37" s="302">
        <v>38145</v>
      </c>
      <c r="I37" s="350">
        <f t="shared" si="4"/>
        <v>0.1529165028181938</v>
      </c>
      <c r="J37" s="426" t="s">
        <v>47</v>
      </c>
      <c r="K37" s="341">
        <v>1</v>
      </c>
      <c r="L37" s="343" t="str">
        <f>IF(G37='（1）エ_月別観光地点別'!S37,"OK","NG")</f>
        <v>OK</v>
      </c>
      <c r="M37" s="343"/>
      <c r="N37" s="348" t="s">
        <v>139</v>
      </c>
      <c r="O37" s="347" t="s">
        <v>65</v>
      </c>
      <c r="P37" s="358">
        <f t="shared" si="5"/>
        <v>317503</v>
      </c>
      <c r="Q37" s="358">
        <f t="shared" si="6"/>
        <v>333712</v>
      </c>
      <c r="S37" s="420"/>
    </row>
    <row r="38" spans="1:19" ht="15" customHeight="1">
      <c r="A38" s="310"/>
      <c r="B38" s="311"/>
      <c r="C38" s="311"/>
      <c r="D38" s="160" t="s">
        <v>373</v>
      </c>
      <c r="E38" s="154" t="s">
        <v>374</v>
      </c>
      <c r="F38" s="155"/>
      <c r="G38" s="403">
        <v>31000</v>
      </c>
      <c r="H38" s="302">
        <v>28800</v>
      </c>
      <c r="I38" s="350">
        <f t="shared" si="4"/>
        <v>7.638888888888884E-2</v>
      </c>
      <c r="J38" s="426" t="s">
        <v>65</v>
      </c>
      <c r="K38" s="341">
        <v>1</v>
      </c>
      <c r="L38" s="343" t="str">
        <f>IF(G38='（1）エ_月別観光地点別'!S38,"OK","NG")</f>
        <v>OK</v>
      </c>
      <c r="M38" s="343"/>
      <c r="N38" s="348" t="s">
        <v>140</v>
      </c>
      <c r="O38" s="347" t="s">
        <v>62</v>
      </c>
      <c r="P38" s="358">
        <f t="shared" si="5"/>
        <v>239034</v>
      </c>
      <c r="Q38" s="358">
        <f t="shared" si="6"/>
        <v>237168</v>
      </c>
      <c r="S38" s="420"/>
    </row>
    <row r="39" spans="1:19" ht="15" customHeight="1">
      <c r="A39" s="310"/>
      <c r="B39" s="311"/>
      <c r="C39" s="311"/>
      <c r="D39" s="160" t="s">
        <v>375</v>
      </c>
      <c r="E39" s="154" t="s">
        <v>376</v>
      </c>
      <c r="F39" s="155"/>
      <c r="G39" s="403">
        <v>27200</v>
      </c>
      <c r="H39" s="302">
        <v>20000</v>
      </c>
      <c r="I39" s="350">
        <f t="shared" si="4"/>
        <v>0.3600000000000001</v>
      </c>
      <c r="J39" s="426" t="s">
        <v>62</v>
      </c>
      <c r="K39" s="341">
        <v>1</v>
      </c>
      <c r="L39" s="343" t="str">
        <f>IF(G39='（1）エ_月別観光地点別'!S39,"OK","NG")</f>
        <v>OK</v>
      </c>
      <c r="M39" s="343"/>
      <c r="N39" s="348" t="s">
        <v>141</v>
      </c>
      <c r="O39" s="347" t="s">
        <v>52</v>
      </c>
      <c r="P39" s="358">
        <f t="shared" si="5"/>
        <v>441501</v>
      </c>
      <c r="Q39" s="358">
        <f t="shared" si="6"/>
        <v>458041</v>
      </c>
      <c r="S39" s="420"/>
    </row>
    <row r="40" spans="1:19" ht="15" customHeight="1">
      <c r="A40" s="310"/>
      <c r="B40" s="311"/>
      <c r="C40" s="311"/>
      <c r="D40" s="160" t="s">
        <v>377</v>
      </c>
      <c r="E40" s="154" t="s">
        <v>378</v>
      </c>
      <c r="F40" s="155"/>
      <c r="G40" s="403">
        <v>133606</v>
      </c>
      <c r="H40" s="302">
        <v>138781</v>
      </c>
      <c r="I40" s="350">
        <f t="shared" si="4"/>
        <v>-3.7288966068842244E-2</v>
      </c>
      <c r="J40" s="426" t="s">
        <v>48</v>
      </c>
      <c r="K40" s="341">
        <v>1</v>
      </c>
      <c r="L40" s="343" t="str">
        <f>IF(G40='（1）エ_月別観光地点別'!S40,"OK","NG")</f>
        <v>OK</v>
      </c>
      <c r="M40" s="343"/>
      <c r="N40" s="348" t="s">
        <v>268</v>
      </c>
      <c r="O40" s="347" t="s">
        <v>267</v>
      </c>
      <c r="P40" s="358">
        <f t="shared" si="5"/>
        <v>33051</v>
      </c>
      <c r="Q40" s="358">
        <f t="shared" si="6"/>
        <v>37395</v>
      </c>
      <c r="S40" s="420"/>
    </row>
    <row r="41" spans="1:19" ht="15" customHeight="1">
      <c r="A41" s="310"/>
      <c r="B41" s="311"/>
      <c r="C41" s="311"/>
      <c r="D41" s="160" t="s">
        <v>379</v>
      </c>
      <c r="E41" s="154" t="s">
        <v>380</v>
      </c>
      <c r="F41" s="155"/>
      <c r="G41" s="403">
        <v>2100</v>
      </c>
      <c r="H41" s="302">
        <v>2290</v>
      </c>
      <c r="I41" s="350">
        <f t="shared" si="4"/>
        <v>-8.2969432314410452E-2</v>
      </c>
      <c r="J41" s="426" t="s">
        <v>63</v>
      </c>
      <c r="K41" s="341">
        <v>1</v>
      </c>
      <c r="L41" s="343" t="str">
        <f>IF(G41='（1）エ_月別観光地点別'!S41,"OK","NG")</f>
        <v>OK</v>
      </c>
      <c r="M41" s="343"/>
      <c r="N41" s="348" t="s">
        <v>269</v>
      </c>
      <c r="O41" s="347" t="s">
        <v>266</v>
      </c>
      <c r="P41" s="358">
        <f t="shared" si="5"/>
        <v>0</v>
      </c>
      <c r="Q41" s="358">
        <f t="shared" si="6"/>
        <v>0</v>
      </c>
      <c r="S41" s="420"/>
    </row>
    <row r="42" spans="1:19" ht="15" customHeight="1" thickBot="1">
      <c r="A42" s="310"/>
      <c r="B42" s="311"/>
      <c r="C42" s="311"/>
      <c r="D42" s="160" t="s">
        <v>381</v>
      </c>
      <c r="E42" s="154" t="s">
        <v>382</v>
      </c>
      <c r="F42" s="408"/>
      <c r="G42" s="403">
        <v>5419</v>
      </c>
      <c r="H42" s="302">
        <v>4298</v>
      </c>
      <c r="I42" s="350">
        <f t="shared" si="4"/>
        <v>0.26081898557468586</v>
      </c>
      <c r="J42" s="426" t="s">
        <v>64</v>
      </c>
      <c r="K42" s="341">
        <v>1</v>
      </c>
      <c r="L42" s="343" t="str">
        <f>IF(G42='（1）エ_月別観光地点別'!S42,"OK","NG")</f>
        <v>OK</v>
      </c>
      <c r="M42" s="343"/>
      <c r="N42" s="351" t="s">
        <v>142</v>
      </c>
      <c r="O42" s="352" t="s">
        <v>58</v>
      </c>
      <c r="P42" s="359">
        <f t="shared" si="5"/>
        <v>541301</v>
      </c>
      <c r="Q42" s="359">
        <f t="shared" si="6"/>
        <v>605383</v>
      </c>
      <c r="S42" s="420"/>
    </row>
    <row r="43" spans="1:19" ht="15" customHeight="1" thickTop="1">
      <c r="A43" s="310"/>
      <c r="B43" s="311"/>
      <c r="C43" s="311"/>
      <c r="D43" s="160" t="s">
        <v>383</v>
      </c>
      <c r="E43" s="154" t="s">
        <v>384</v>
      </c>
      <c r="F43" s="408"/>
      <c r="G43" s="403">
        <v>7300</v>
      </c>
      <c r="H43" s="302">
        <v>12000</v>
      </c>
      <c r="I43" s="350">
        <f t="shared" si="4"/>
        <v>-0.39166666666666672</v>
      </c>
      <c r="J43" s="426" t="s">
        <v>62</v>
      </c>
      <c r="K43" s="341">
        <v>1</v>
      </c>
      <c r="L43" s="343" t="str">
        <f>IF(G43='（1）エ_月別観光地点別'!S43,"OK","NG")</f>
        <v>OK</v>
      </c>
      <c r="M43" s="343"/>
      <c r="N43" s="354" t="s">
        <v>26</v>
      </c>
      <c r="O43" s="355"/>
      <c r="P43" s="356">
        <f>SUM(P34:P42)</f>
        <v>2068222</v>
      </c>
      <c r="Q43" s="356">
        <f>SUM(Q34:Q42)</f>
        <v>2236740</v>
      </c>
      <c r="S43" s="420"/>
    </row>
    <row r="44" spans="1:19" ht="15" customHeight="1">
      <c r="A44" s="310"/>
      <c r="B44" s="311"/>
      <c r="C44" s="311"/>
      <c r="D44" s="160" t="s">
        <v>385</v>
      </c>
      <c r="E44" s="154" t="s">
        <v>386</v>
      </c>
      <c r="F44" s="408"/>
      <c r="G44" s="403">
        <v>5300</v>
      </c>
      <c r="H44" s="302">
        <v>7000</v>
      </c>
      <c r="I44" s="350">
        <f t="shared" si="4"/>
        <v>-0.24285714285714288</v>
      </c>
      <c r="J44" s="426" t="s">
        <v>62</v>
      </c>
      <c r="K44" s="341">
        <v>1</v>
      </c>
      <c r="L44" s="343" t="str">
        <f>IF(G44='（1）エ_月別観光地点別'!S44,"OK","NG")</f>
        <v>OK</v>
      </c>
      <c r="M44" s="343"/>
      <c r="S44" s="420"/>
    </row>
    <row r="45" spans="1:19" ht="15" customHeight="1">
      <c r="A45" s="310"/>
      <c r="B45" s="311"/>
      <c r="C45" s="311"/>
      <c r="D45" s="160" t="s">
        <v>387</v>
      </c>
      <c r="E45" s="154" t="s">
        <v>388</v>
      </c>
      <c r="F45" s="408"/>
      <c r="G45" s="403">
        <v>17000</v>
      </c>
      <c r="H45" s="302">
        <v>15700</v>
      </c>
      <c r="I45" s="350">
        <f t="shared" si="4"/>
        <v>8.2802547770700619E-2</v>
      </c>
      <c r="J45" s="426" t="s">
        <v>62</v>
      </c>
      <c r="K45" s="341">
        <v>1</v>
      </c>
      <c r="L45" s="343" t="str">
        <f>IF(G45='（1）エ_月別観光地点別'!S45,"OK","NG")</f>
        <v>OK</v>
      </c>
      <c r="M45" s="343"/>
      <c r="N45" s="348" t="s">
        <v>144</v>
      </c>
      <c r="O45" s="347" t="s">
        <v>54</v>
      </c>
      <c r="P45" s="349">
        <f t="shared" ref="P45:Q47" si="7">SUMIFS(G:G,$J:$J,$O45)</f>
        <v>425136</v>
      </c>
      <c r="Q45" s="357">
        <f t="shared" si="7"/>
        <v>413374</v>
      </c>
      <c r="S45" s="420"/>
    </row>
    <row r="46" spans="1:19" ht="15" customHeight="1">
      <c r="A46" s="310"/>
      <c r="B46" s="311"/>
      <c r="C46" s="311"/>
      <c r="D46" s="160" t="s">
        <v>389</v>
      </c>
      <c r="E46" s="154" t="s">
        <v>390</v>
      </c>
      <c r="F46" s="408"/>
      <c r="G46" s="403">
        <v>812</v>
      </c>
      <c r="H46" s="302">
        <v>943</v>
      </c>
      <c r="I46" s="350">
        <f t="shared" si="4"/>
        <v>-0.13891834570519623</v>
      </c>
      <c r="J46" s="426" t="s">
        <v>59</v>
      </c>
      <c r="K46" s="341">
        <v>1</v>
      </c>
      <c r="L46" s="343" t="str">
        <f>IF(G46='（1）エ_月別観光地点別'!S46,"OK","NG")</f>
        <v>OK</v>
      </c>
      <c r="M46" s="343"/>
      <c r="N46" s="348" t="s">
        <v>145</v>
      </c>
      <c r="O46" s="347" t="s">
        <v>51</v>
      </c>
      <c r="P46" s="357">
        <f t="shared" si="7"/>
        <v>615274</v>
      </c>
      <c r="Q46" s="357">
        <f t="shared" si="7"/>
        <v>635076</v>
      </c>
      <c r="S46" s="420"/>
    </row>
    <row r="47" spans="1:19" ht="15" customHeight="1">
      <c r="A47" s="310"/>
      <c r="B47" s="311"/>
      <c r="C47" s="311"/>
      <c r="D47" s="160" t="s">
        <v>391</v>
      </c>
      <c r="E47" s="154" t="s">
        <v>392</v>
      </c>
      <c r="F47" s="408"/>
      <c r="G47" s="403">
        <v>1060</v>
      </c>
      <c r="H47" s="302">
        <v>1500</v>
      </c>
      <c r="I47" s="350">
        <f t="shared" si="4"/>
        <v>-0.29333333333333333</v>
      </c>
      <c r="J47" s="426" t="s">
        <v>59</v>
      </c>
      <c r="K47" s="341">
        <v>1</v>
      </c>
      <c r="L47" s="343" t="str">
        <f>IF(G47='（1）エ_月別観光地点別'!S47,"OK","NG")</f>
        <v>OK</v>
      </c>
      <c r="M47" s="343"/>
      <c r="N47" s="348" t="s">
        <v>146</v>
      </c>
      <c r="O47" s="347" t="s">
        <v>79</v>
      </c>
      <c r="P47" s="349">
        <f t="shared" si="7"/>
        <v>110831</v>
      </c>
      <c r="Q47" s="357">
        <f t="shared" si="7"/>
        <v>111017</v>
      </c>
      <c r="S47" s="420"/>
    </row>
    <row r="48" spans="1:19" ht="15" customHeight="1">
      <c r="A48" s="310"/>
      <c r="B48" s="311"/>
      <c r="C48" s="311"/>
      <c r="D48" s="160" t="s">
        <v>393</v>
      </c>
      <c r="E48" s="154" t="s">
        <v>394</v>
      </c>
      <c r="F48" s="408"/>
      <c r="G48" s="403">
        <v>58940</v>
      </c>
      <c r="H48" s="302">
        <v>62270</v>
      </c>
      <c r="I48" s="350">
        <f t="shared" si="4"/>
        <v>-5.347679460414323E-2</v>
      </c>
      <c r="J48" s="426" t="s">
        <v>65</v>
      </c>
      <c r="K48" s="341">
        <v>1</v>
      </c>
      <c r="L48" s="343" t="str">
        <f>IF(G48='（1）エ_月別観光地点別'!S48,"OK","NG")</f>
        <v>OK</v>
      </c>
      <c r="M48" s="343"/>
      <c r="N48" s="348" t="s">
        <v>170</v>
      </c>
      <c r="O48" s="347"/>
      <c r="P48" s="357">
        <f>SUM(P45:P47)</f>
        <v>1151241</v>
      </c>
      <c r="Q48" s="357">
        <f>SUM(Q45:Q47)</f>
        <v>1159467</v>
      </c>
      <c r="S48" s="420"/>
    </row>
    <row r="49" spans="1:19" ht="15" customHeight="1">
      <c r="A49" s="329"/>
      <c r="B49" s="454"/>
      <c r="C49" s="454"/>
      <c r="D49" s="455" t="s">
        <v>395</v>
      </c>
      <c r="E49" s="456" t="s">
        <v>396</v>
      </c>
      <c r="F49" s="457"/>
      <c r="G49" s="458">
        <v>329</v>
      </c>
      <c r="H49" s="459"/>
      <c r="I49" s="460" t="str">
        <f t="shared" si="0"/>
        <v>－</v>
      </c>
      <c r="J49" s="461" t="s">
        <v>59</v>
      </c>
      <c r="K49" s="341">
        <v>1</v>
      </c>
      <c r="L49" s="343" t="str">
        <f>IF(G49='（1）エ_月別観光地点別'!S49,"OK","NG")</f>
        <v>OK</v>
      </c>
      <c r="M49" s="343"/>
      <c r="S49" s="420"/>
    </row>
    <row r="50" spans="1:19" ht="15" customHeight="1" thickBot="1">
      <c r="A50" s="310"/>
      <c r="B50" s="311"/>
      <c r="C50" s="311"/>
      <c r="D50" s="161" t="s">
        <v>397</v>
      </c>
      <c r="E50" s="156" t="s">
        <v>398</v>
      </c>
      <c r="F50" s="453"/>
      <c r="G50" s="417">
        <v>1732</v>
      </c>
      <c r="H50" s="360">
        <v>4444</v>
      </c>
      <c r="I50" s="365">
        <f t="shared" si="0"/>
        <v>-0.61026102610261024</v>
      </c>
      <c r="J50" s="429" t="s">
        <v>58</v>
      </c>
      <c r="K50" s="341">
        <v>1</v>
      </c>
      <c r="L50" s="343" t="str">
        <f>IF(G50='（1）エ_月別観光地点別'!S50,"OK","NG")</f>
        <v>OK</v>
      </c>
      <c r="M50" s="343"/>
      <c r="N50" s="351" t="s">
        <v>150</v>
      </c>
      <c r="O50" s="352" t="s">
        <v>49</v>
      </c>
      <c r="P50" s="353">
        <f>SUMIFS(G:G,$J:$J,$O50)</f>
        <v>3775346</v>
      </c>
      <c r="Q50" s="353">
        <f>SUMIFS(H:H,$J:$J,$O50)</f>
        <v>3796961</v>
      </c>
      <c r="S50" s="420"/>
    </row>
    <row r="51" spans="1:19" ht="15" customHeight="1" thickTop="1">
      <c r="A51" s="310"/>
      <c r="B51" s="311"/>
      <c r="C51" s="311"/>
      <c r="D51" s="160" t="s">
        <v>399</v>
      </c>
      <c r="E51" s="154" t="s">
        <v>400</v>
      </c>
      <c r="F51" s="408"/>
      <c r="G51" s="403">
        <v>7696</v>
      </c>
      <c r="H51" s="302">
        <v>7240</v>
      </c>
      <c r="I51" s="350">
        <f t="shared" si="0"/>
        <v>6.2983425414364635E-2</v>
      </c>
      <c r="J51" s="426"/>
      <c r="L51" s="343" t="str">
        <f>IF(G51='（1）エ_月別観光地点別'!S51,"OK","NG")</f>
        <v>OK</v>
      </c>
      <c r="M51" s="343"/>
      <c r="N51" s="354" t="s">
        <v>26</v>
      </c>
      <c r="O51" s="355"/>
      <c r="P51" s="356">
        <f>SUM(P50)</f>
        <v>3775346</v>
      </c>
      <c r="Q51" s="356">
        <f>SUM(Q50)</f>
        <v>3796961</v>
      </c>
      <c r="S51" s="420"/>
    </row>
    <row r="52" spans="1:19" ht="15" customHeight="1">
      <c r="A52" s="310"/>
      <c r="B52" s="311"/>
      <c r="C52" s="311"/>
      <c r="D52" s="160" t="s">
        <v>401</v>
      </c>
      <c r="E52" s="154" t="s">
        <v>402</v>
      </c>
      <c r="F52" s="408"/>
      <c r="G52" s="403">
        <v>5333</v>
      </c>
      <c r="H52" s="302">
        <v>4842</v>
      </c>
      <c r="I52" s="350">
        <f t="shared" si="0"/>
        <v>0.10140437835605121</v>
      </c>
      <c r="J52" s="426" t="s">
        <v>59</v>
      </c>
      <c r="K52" s="341">
        <v>1</v>
      </c>
      <c r="L52" s="343" t="str">
        <f>IF(G52='（1）エ_月別観光地点別'!S52,"OK","NG")</f>
        <v>OK</v>
      </c>
      <c r="M52" s="343"/>
      <c r="S52" s="420"/>
    </row>
    <row r="53" spans="1:19" ht="15" customHeight="1">
      <c r="A53" s="310"/>
      <c r="B53" s="311"/>
      <c r="C53" s="311"/>
      <c r="D53" s="160" t="s">
        <v>401</v>
      </c>
      <c r="E53" s="154" t="s">
        <v>403</v>
      </c>
      <c r="F53" s="408"/>
      <c r="G53" s="403">
        <v>2363</v>
      </c>
      <c r="H53" s="302">
        <v>2398</v>
      </c>
      <c r="I53" s="350">
        <f t="shared" si="0"/>
        <v>-1.4595496246872397E-2</v>
      </c>
      <c r="J53" s="426" t="s">
        <v>58</v>
      </c>
      <c r="K53" s="341">
        <v>1</v>
      </c>
      <c r="L53" s="343" t="str">
        <f>IF(G53='（1）エ_月別観光地点別'!S53,"OK","NG")</f>
        <v>OK</v>
      </c>
      <c r="M53" s="343"/>
      <c r="N53" s="348" t="s">
        <v>156</v>
      </c>
      <c r="O53" s="347" t="s">
        <v>67</v>
      </c>
      <c r="P53" s="361">
        <f t="shared" ref="P53:Q59" si="8">SUMIFS(G:G,$J:$J,$O53)</f>
        <v>566111</v>
      </c>
      <c r="Q53" s="361">
        <f t="shared" si="8"/>
        <v>670902</v>
      </c>
      <c r="S53" s="420"/>
    </row>
    <row r="54" spans="1:19" ht="15" customHeight="1">
      <c r="A54" s="310"/>
      <c r="B54" s="311"/>
      <c r="C54" s="311"/>
      <c r="D54" s="161" t="s">
        <v>404</v>
      </c>
      <c r="E54" s="156" t="s">
        <v>405</v>
      </c>
      <c r="F54" s="157"/>
      <c r="G54" s="404">
        <f>SUM(G55+G56)</f>
        <v>1182163</v>
      </c>
      <c r="H54" s="362">
        <v>1073030</v>
      </c>
      <c r="I54" s="365">
        <f t="shared" si="0"/>
        <v>0.10170545091935912</v>
      </c>
      <c r="J54" s="427"/>
      <c r="L54" s="343" t="str">
        <f>IF(G54='（1）エ_月別観光地点別'!S54,"OK","NG")</f>
        <v>OK</v>
      </c>
      <c r="M54" s="343"/>
      <c r="N54" s="348" t="s">
        <v>274</v>
      </c>
      <c r="O54" s="347" t="s">
        <v>271</v>
      </c>
      <c r="P54" s="361">
        <f t="shared" si="8"/>
        <v>4213</v>
      </c>
      <c r="Q54" s="361">
        <f t="shared" si="8"/>
        <v>4109</v>
      </c>
      <c r="S54" s="420"/>
    </row>
    <row r="55" spans="1:19" ht="15" customHeight="1">
      <c r="A55" s="310"/>
      <c r="B55" s="311"/>
      <c r="C55" s="311"/>
      <c r="D55" s="161" t="s">
        <v>401</v>
      </c>
      <c r="E55" s="156" t="s">
        <v>406</v>
      </c>
      <c r="F55" s="157"/>
      <c r="G55" s="404">
        <v>784400</v>
      </c>
      <c r="H55" s="362">
        <v>720900</v>
      </c>
      <c r="I55" s="365">
        <f t="shared" si="0"/>
        <v>8.80843390206687E-2</v>
      </c>
      <c r="J55" s="427" t="s">
        <v>57</v>
      </c>
      <c r="K55" s="341">
        <v>1</v>
      </c>
      <c r="L55" s="343" t="str">
        <f>IF(G55='（1）エ_月別観光地点別'!S55,"OK","NG")</f>
        <v>OK</v>
      </c>
      <c r="M55" s="343"/>
      <c r="N55" s="348" t="s">
        <v>157</v>
      </c>
      <c r="O55" s="347" t="s">
        <v>69</v>
      </c>
      <c r="P55" s="361">
        <f t="shared" si="8"/>
        <v>762000</v>
      </c>
      <c r="Q55" s="361">
        <f t="shared" si="8"/>
        <v>725000</v>
      </c>
      <c r="S55" s="420"/>
    </row>
    <row r="56" spans="1:19" ht="15" customHeight="1">
      <c r="A56" s="310"/>
      <c r="B56" s="311"/>
      <c r="C56" s="311"/>
      <c r="D56" s="161" t="s">
        <v>401</v>
      </c>
      <c r="E56" s="156" t="s">
        <v>407</v>
      </c>
      <c r="F56" s="157"/>
      <c r="G56" s="404">
        <v>397763</v>
      </c>
      <c r="H56" s="362">
        <v>352130</v>
      </c>
      <c r="I56" s="365">
        <f t="shared" si="0"/>
        <v>0.12959134410587003</v>
      </c>
      <c r="J56" s="427" t="s">
        <v>63</v>
      </c>
      <c r="K56" s="341">
        <v>1</v>
      </c>
      <c r="L56" s="343" t="str">
        <f>IF(G56='（1）エ_月別観光地点別'!S56,"OK","NG")</f>
        <v>OK</v>
      </c>
      <c r="M56" s="343"/>
      <c r="N56" s="348" t="s">
        <v>158</v>
      </c>
      <c r="O56" s="347" t="s">
        <v>70</v>
      </c>
      <c r="P56" s="361">
        <f t="shared" si="8"/>
        <v>79629</v>
      </c>
      <c r="Q56" s="361">
        <f t="shared" si="8"/>
        <v>101066</v>
      </c>
      <c r="S56" s="420"/>
    </row>
    <row r="57" spans="1:19" ht="15" customHeight="1">
      <c r="A57" s="310"/>
      <c r="B57" s="311"/>
      <c r="C57" s="311"/>
      <c r="D57" s="161" t="s">
        <v>408</v>
      </c>
      <c r="E57" s="156" t="s">
        <v>409</v>
      </c>
      <c r="F57" s="157"/>
      <c r="G57" s="404">
        <v>24240</v>
      </c>
      <c r="H57" s="362">
        <v>20978</v>
      </c>
      <c r="I57" s="365">
        <f t="shared" si="0"/>
        <v>0.15549623415006186</v>
      </c>
      <c r="J57" s="427" t="s">
        <v>62</v>
      </c>
      <c r="K57" s="341">
        <v>1</v>
      </c>
      <c r="L57" s="343" t="str">
        <f>IF(G57='（1）エ_月別観光地点別'!S57,"OK","NG")</f>
        <v>OK</v>
      </c>
      <c r="M57" s="343"/>
      <c r="N57" s="348" t="s">
        <v>159</v>
      </c>
      <c r="O57" s="347" t="s">
        <v>68</v>
      </c>
      <c r="P57" s="361">
        <f t="shared" si="8"/>
        <v>0</v>
      </c>
      <c r="Q57" s="361">
        <f t="shared" si="8"/>
        <v>0</v>
      </c>
      <c r="S57" s="420"/>
    </row>
    <row r="58" spans="1:19" ht="15" customHeight="1">
      <c r="A58" s="310"/>
      <c r="B58" s="311"/>
      <c r="C58" s="311"/>
      <c r="D58" s="161" t="s">
        <v>410</v>
      </c>
      <c r="E58" s="156" t="s">
        <v>411</v>
      </c>
      <c r="F58" s="157"/>
      <c r="G58" s="404">
        <v>17207</v>
      </c>
      <c r="H58" s="362">
        <v>23175</v>
      </c>
      <c r="I58" s="365">
        <f t="shared" si="0"/>
        <v>-0.25751887810140239</v>
      </c>
      <c r="J58" s="427" t="s">
        <v>58</v>
      </c>
      <c r="K58" s="341">
        <v>1</v>
      </c>
      <c r="L58" s="343" t="str">
        <f>IF(G58='（1）エ_月別観光地点別'!S58,"OK","NG")</f>
        <v>OK</v>
      </c>
      <c r="M58" s="343"/>
      <c r="N58" s="348" t="s">
        <v>160</v>
      </c>
      <c r="O58" s="347" t="s">
        <v>76</v>
      </c>
      <c r="P58" s="361">
        <f t="shared" si="8"/>
        <v>84206</v>
      </c>
      <c r="Q58" s="361">
        <f t="shared" si="8"/>
        <v>83332</v>
      </c>
      <c r="S58" s="420"/>
    </row>
    <row r="59" spans="1:19" ht="15" customHeight="1" thickBot="1">
      <c r="A59" s="310"/>
      <c r="B59" s="311"/>
      <c r="C59" s="311"/>
      <c r="D59" s="161" t="s">
        <v>412</v>
      </c>
      <c r="E59" s="156" t="s">
        <v>413</v>
      </c>
      <c r="F59" s="157"/>
      <c r="G59" s="404">
        <v>90460</v>
      </c>
      <c r="H59" s="362">
        <v>89540</v>
      </c>
      <c r="I59" s="365">
        <f t="shared" si="0"/>
        <v>1.0274737547464774E-2</v>
      </c>
      <c r="J59" s="427" t="s">
        <v>65</v>
      </c>
      <c r="K59" s="341">
        <v>1</v>
      </c>
      <c r="L59" s="343" t="str">
        <f>IF(G59='（1）エ_月別観光地点別'!S59,"OK","NG")</f>
        <v>OK</v>
      </c>
      <c r="M59" s="343"/>
      <c r="N59" s="351" t="s">
        <v>161</v>
      </c>
      <c r="O59" s="352" t="s">
        <v>74</v>
      </c>
      <c r="P59" s="363">
        <f t="shared" si="8"/>
        <v>272845</v>
      </c>
      <c r="Q59" s="363">
        <f t="shared" si="8"/>
        <v>286749</v>
      </c>
      <c r="S59" s="420"/>
    </row>
    <row r="60" spans="1:19" ht="15" customHeight="1" thickTop="1">
      <c r="A60" s="310"/>
      <c r="B60" s="311"/>
      <c r="C60" s="311"/>
      <c r="D60" s="161" t="s">
        <v>414</v>
      </c>
      <c r="E60" s="156" t="s">
        <v>415</v>
      </c>
      <c r="F60" s="157"/>
      <c r="G60" s="404">
        <v>274000</v>
      </c>
      <c r="H60" s="362">
        <v>270000</v>
      </c>
      <c r="I60" s="365">
        <f t="shared" si="0"/>
        <v>1.4814814814814836E-2</v>
      </c>
      <c r="J60" s="427" t="s">
        <v>57</v>
      </c>
      <c r="K60" s="341">
        <v>1</v>
      </c>
      <c r="L60" s="343" t="str">
        <f>IF(G60='（1）エ_月別観光地点別'!S60,"OK","NG")</f>
        <v>OK</v>
      </c>
      <c r="M60" s="343"/>
      <c r="N60" s="354" t="s">
        <v>26</v>
      </c>
      <c r="O60" s="355"/>
      <c r="P60" s="356">
        <f>SUM(P53:P59)</f>
        <v>1769004</v>
      </c>
      <c r="Q60" s="356">
        <f>SUM(Q53:Q59)</f>
        <v>1871158</v>
      </c>
      <c r="S60" s="420"/>
    </row>
    <row r="61" spans="1:19" ht="15" customHeight="1">
      <c r="A61" s="310"/>
      <c r="B61" s="311"/>
      <c r="C61" s="311"/>
      <c r="D61" s="161" t="s">
        <v>416</v>
      </c>
      <c r="E61" s="156" t="s">
        <v>417</v>
      </c>
      <c r="F61" s="157"/>
      <c r="G61" s="404">
        <v>2829</v>
      </c>
      <c r="H61" s="362">
        <v>2245</v>
      </c>
      <c r="I61" s="365">
        <f t="shared" si="0"/>
        <v>0.26013363028953229</v>
      </c>
      <c r="J61" s="427" t="s">
        <v>47</v>
      </c>
      <c r="K61" s="341">
        <v>1</v>
      </c>
      <c r="L61" s="343" t="str">
        <f>IF(G61='（1）エ_月別観光地点別'!S61,"OK","NG")</f>
        <v>OK</v>
      </c>
      <c r="M61" s="343"/>
      <c r="S61" s="420"/>
    </row>
    <row r="62" spans="1:19" ht="15" customHeight="1">
      <c r="A62" s="310"/>
      <c r="B62" s="311"/>
      <c r="C62" s="311"/>
      <c r="D62" s="161" t="s">
        <v>418</v>
      </c>
      <c r="E62" s="156" t="s">
        <v>419</v>
      </c>
      <c r="F62" s="157"/>
      <c r="G62" s="404">
        <v>29487</v>
      </c>
      <c r="H62" s="362">
        <v>32946</v>
      </c>
      <c r="I62" s="365">
        <f t="shared" si="0"/>
        <v>-0.10498998360954293</v>
      </c>
      <c r="J62" s="427" t="s">
        <v>58</v>
      </c>
      <c r="K62" s="341">
        <v>1</v>
      </c>
      <c r="L62" s="343" t="str">
        <f>IF(G62='（1）エ_月別観光地点別'!S62,"OK","NG")</f>
        <v>OK</v>
      </c>
      <c r="M62" s="343"/>
      <c r="N62" s="348" t="s">
        <v>26</v>
      </c>
      <c r="O62" s="347"/>
      <c r="P62" s="349">
        <f>SUM(P60,P51,P48,P43,P32,P29,P14)</f>
        <v>29860237</v>
      </c>
      <c r="Q62" s="349">
        <f>SUM(Q60,Q51,Q48,Q43,Q32,Q29,Q14)</f>
        <v>30193591</v>
      </c>
    </row>
    <row r="63" spans="1:19" ht="15" customHeight="1">
      <c r="A63" s="310"/>
      <c r="B63" s="311"/>
      <c r="C63" s="311"/>
      <c r="D63" s="161" t="s">
        <v>420</v>
      </c>
      <c r="E63" s="156" t="s">
        <v>421</v>
      </c>
      <c r="F63" s="158"/>
      <c r="G63" s="404">
        <v>119104</v>
      </c>
      <c r="H63" s="362">
        <v>129429</v>
      </c>
      <c r="I63" s="365">
        <f t="shared" si="0"/>
        <v>-7.9773466533775261E-2</v>
      </c>
      <c r="J63" s="427" t="s">
        <v>48</v>
      </c>
      <c r="K63" s="341">
        <v>1</v>
      </c>
      <c r="L63" s="343" t="str">
        <f>IF(G63='（1）エ_月別観光地点別'!S63,"OK","NG")</f>
        <v>OK</v>
      </c>
      <c r="M63" s="343"/>
      <c r="P63" s="344" t="str">
        <f>IF(P62=G445,"OK","NG")</f>
        <v>OK</v>
      </c>
      <c r="Q63" s="344" t="str">
        <f>IF(Q62=H445,"OK","NG")</f>
        <v>OK</v>
      </c>
    </row>
    <row r="64" spans="1:19" ht="15" customHeight="1">
      <c r="A64" s="310"/>
      <c r="B64" s="311"/>
      <c r="C64" s="311"/>
      <c r="D64" s="161" t="s">
        <v>422</v>
      </c>
      <c r="E64" s="156" t="s">
        <v>423</v>
      </c>
      <c r="F64" s="158"/>
      <c r="G64" s="404">
        <v>504502</v>
      </c>
      <c r="H64" s="362">
        <v>494495</v>
      </c>
      <c r="I64" s="365">
        <f t="shared" si="0"/>
        <v>2.0236807247798305E-2</v>
      </c>
      <c r="J64" s="427" t="s">
        <v>48</v>
      </c>
      <c r="K64" s="341">
        <v>1</v>
      </c>
      <c r="L64" s="343" t="str">
        <f>IF(G64='（1）エ_月別観光地点別'!S64,"OK","NG")</f>
        <v>OK</v>
      </c>
      <c r="M64" s="343"/>
      <c r="N64" s="312"/>
      <c r="O64" s="312"/>
      <c r="P64" s="312" t="b">
        <f>P62='(1)ア_市町村別'!B27</f>
        <v>1</v>
      </c>
      <c r="Q64" s="312"/>
    </row>
    <row r="65" spans="1:17" ht="15" customHeight="1">
      <c r="A65" s="310"/>
      <c r="B65" s="311"/>
      <c r="C65" s="311"/>
      <c r="D65" s="161" t="s">
        <v>424</v>
      </c>
      <c r="E65" s="156" t="s">
        <v>425</v>
      </c>
      <c r="F65" s="158"/>
      <c r="G65" s="404">
        <v>174280</v>
      </c>
      <c r="H65" s="362">
        <v>164358</v>
      </c>
      <c r="I65" s="365">
        <f t="shared" si="0"/>
        <v>6.036822059163538E-2</v>
      </c>
      <c r="J65" s="427" t="s">
        <v>48</v>
      </c>
      <c r="K65" s="341">
        <v>1</v>
      </c>
      <c r="L65" s="343" t="str">
        <f>IF(G65='（1）エ_月別観光地点別'!S65,"OK","NG")</f>
        <v>OK</v>
      </c>
      <c r="M65" s="343"/>
      <c r="N65" s="312"/>
      <c r="O65" s="312"/>
      <c r="P65" s="312" t="b">
        <f>P62='(1)イ_月別'!P25</f>
        <v>1</v>
      </c>
      <c r="Q65" s="312"/>
    </row>
    <row r="66" spans="1:17" ht="15" customHeight="1">
      <c r="A66" s="310"/>
      <c r="B66" s="311"/>
      <c r="C66" s="311"/>
      <c r="D66" s="161" t="s">
        <v>426</v>
      </c>
      <c r="E66" s="156" t="s">
        <v>427</v>
      </c>
      <c r="F66" s="158"/>
      <c r="G66" s="404">
        <v>8408</v>
      </c>
      <c r="H66" s="362">
        <v>7410</v>
      </c>
      <c r="I66" s="365">
        <f t="shared" si="0"/>
        <v>0.13468286099865057</v>
      </c>
      <c r="J66" s="427" t="s">
        <v>47</v>
      </c>
      <c r="K66" s="341">
        <v>1</v>
      </c>
      <c r="L66" s="343" t="str">
        <f>IF(G66='（1）エ_月別観光地点別'!S66,"OK","NG")</f>
        <v>OK</v>
      </c>
      <c r="M66" s="343"/>
      <c r="N66" s="312"/>
      <c r="O66" s="312"/>
      <c r="P66" s="312"/>
      <c r="Q66" s="312"/>
    </row>
    <row r="67" spans="1:17" ht="15" customHeight="1">
      <c r="A67" s="310"/>
      <c r="B67" s="311"/>
      <c r="C67" s="311"/>
      <c r="D67" s="161" t="s">
        <v>428</v>
      </c>
      <c r="E67" s="156" t="s">
        <v>429</v>
      </c>
      <c r="F67" s="158"/>
      <c r="G67" s="404">
        <v>71707</v>
      </c>
      <c r="H67" s="362">
        <v>77061</v>
      </c>
      <c r="I67" s="365">
        <f>IFERROR(G67/H67-1,"－")</f>
        <v>-6.9477426973436618E-2</v>
      </c>
      <c r="J67" s="427" t="s">
        <v>57</v>
      </c>
      <c r="K67" s="341">
        <v>1</v>
      </c>
      <c r="L67" s="343" t="str">
        <f>IF(G67='（1）エ_月別観光地点別'!S67,"OK","NG")</f>
        <v>OK</v>
      </c>
      <c r="M67" s="343"/>
    </row>
    <row r="68" spans="1:17" ht="15" customHeight="1">
      <c r="A68" s="310"/>
      <c r="B68" s="311"/>
      <c r="C68" s="311"/>
      <c r="D68" s="161" t="s">
        <v>430</v>
      </c>
      <c r="E68" s="156" t="s">
        <v>431</v>
      </c>
      <c r="F68" s="158"/>
      <c r="G68" s="404">
        <v>45254</v>
      </c>
      <c r="H68" s="362">
        <v>48161</v>
      </c>
      <c r="I68" s="365">
        <f>IFERROR(G68/H68-1,"－")</f>
        <v>-6.036004235792447E-2</v>
      </c>
      <c r="J68" s="427"/>
      <c r="L68" s="343" t="str">
        <f>IF(G68='（1）エ_月別観光地点別'!S68,"OK","NG")</f>
        <v>OK</v>
      </c>
      <c r="M68" s="343"/>
      <c r="N68" s="312"/>
      <c r="O68" s="312"/>
      <c r="P68" s="312"/>
      <c r="Q68" s="312"/>
    </row>
    <row r="69" spans="1:17" ht="15" customHeight="1">
      <c r="A69" s="310"/>
      <c r="B69" s="311"/>
      <c r="C69" s="311"/>
      <c r="D69" s="161" t="s">
        <v>401</v>
      </c>
      <c r="E69" s="156" t="s">
        <v>432</v>
      </c>
      <c r="F69" s="158"/>
      <c r="G69" s="404">
        <v>5716</v>
      </c>
      <c r="H69" s="362">
        <v>6409</v>
      </c>
      <c r="I69" s="365">
        <f t="shared" ref="I69:I115" si="9">IFERROR(G69/H69-1,"－")</f>
        <v>-0.10812919332189108</v>
      </c>
      <c r="J69" s="427" t="s">
        <v>59</v>
      </c>
      <c r="K69" s="341">
        <v>1</v>
      </c>
      <c r="L69" s="343" t="str">
        <f>IF(G69='（1）エ_月別観光地点別'!S69,"OK","NG")</f>
        <v>OK</v>
      </c>
      <c r="M69" s="343"/>
    </row>
    <row r="70" spans="1:17" ht="15" customHeight="1">
      <c r="A70" s="310"/>
      <c r="B70" s="311"/>
      <c r="C70" s="311"/>
      <c r="D70" s="161" t="s">
        <v>401</v>
      </c>
      <c r="E70" s="156" t="s">
        <v>433</v>
      </c>
      <c r="F70" s="158"/>
      <c r="G70" s="404">
        <v>12395</v>
      </c>
      <c r="H70" s="362">
        <v>14245</v>
      </c>
      <c r="I70" s="365">
        <f t="shared" si="9"/>
        <v>-0.12987012987012991</v>
      </c>
      <c r="J70" s="427" t="s">
        <v>59</v>
      </c>
      <c r="K70" s="341">
        <v>1</v>
      </c>
      <c r="L70" s="343" t="str">
        <f>IF(G70='（1）エ_月別観光地点別'!S70,"OK","NG")</f>
        <v>OK</v>
      </c>
      <c r="M70" s="343"/>
    </row>
    <row r="71" spans="1:17" ht="15" customHeight="1">
      <c r="A71" s="310"/>
      <c r="B71" s="311"/>
      <c r="C71" s="311"/>
      <c r="D71" s="161" t="s">
        <v>401</v>
      </c>
      <c r="E71" s="156" t="s">
        <v>434</v>
      </c>
      <c r="F71" s="158"/>
      <c r="G71" s="404">
        <v>11529</v>
      </c>
      <c r="H71" s="362">
        <v>12256</v>
      </c>
      <c r="I71" s="365">
        <f t="shared" si="9"/>
        <v>-5.9317885117493474E-2</v>
      </c>
      <c r="J71" s="427" t="s">
        <v>59</v>
      </c>
      <c r="K71" s="341">
        <v>1</v>
      </c>
      <c r="L71" s="343" t="str">
        <f>IF(G71='（1）エ_月別観光地点別'!S71,"OK","NG")</f>
        <v>OK</v>
      </c>
      <c r="M71" s="343"/>
    </row>
    <row r="72" spans="1:17" ht="15" customHeight="1">
      <c r="A72" s="310"/>
      <c r="B72" s="311"/>
      <c r="C72" s="311"/>
      <c r="D72" s="161" t="s">
        <v>401</v>
      </c>
      <c r="E72" s="156" t="s">
        <v>435</v>
      </c>
      <c r="F72" s="158"/>
      <c r="G72" s="404">
        <v>15614</v>
      </c>
      <c r="H72" s="362">
        <v>15251</v>
      </c>
      <c r="I72" s="365">
        <f t="shared" si="9"/>
        <v>2.3801717920136412E-2</v>
      </c>
      <c r="J72" s="427" t="s">
        <v>52</v>
      </c>
      <c r="K72" s="341">
        <v>1</v>
      </c>
      <c r="L72" s="343" t="str">
        <f>IF(G72='（1）エ_月別観光地点別'!S72,"OK","NG")</f>
        <v>OK</v>
      </c>
      <c r="M72" s="343"/>
    </row>
    <row r="73" spans="1:17" ht="15" customHeight="1">
      <c r="A73" s="310"/>
      <c r="B73" s="311"/>
      <c r="C73" s="311"/>
      <c r="D73" s="161" t="s">
        <v>436</v>
      </c>
      <c r="E73" s="156" t="s">
        <v>437</v>
      </c>
      <c r="F73" s="158"/>
      <c r="G73" s="404">
        <v>35615</v>
      </c>
      <c r="H73" s="362">
        <v>35038</v>
      </c>
      <c r="I73" s="365">
        <f t="shared" si="9"/>
        <v>1.646783492208459E-2</v>
      </c>
      <c r="J73" s="427" t="s">
        <v>66</v>
      </c>
      <c r="K73" s="341">
        <v>1</v>
      </c>
      <c r="L73" s="343" t="str">
        <f>IF(G73='（1）エ_月別観光地点別'!S73,"OK","NG")</f>
        <v>OK</v>
      </c>
      <c r="M73" s="343"/>
    </row>
    <row r="74" spans="1:17" ht="15" customHeight="1">
      <c r="A74" s="310"/>
      <c r="B74" s="311"/>
      <c r="C74" s="311"/>
      <c r="D74" s="161" t="s">
        <v>438</v>
      </c>
      <c r="E74" s="156" t="s">
        <v>439</v>
      </c>
      <c r="F74" s="158"/>
      <c r="G74" s="404">
        <v>16446</v>
      </c>
      <c r="H74" s="362">
        <v>17584</v>
      </c>
      <c r="I74" s="365">
        <f t="shared" si="9"/>
        <v>-6.4717925386715169E-2</v>
      </c>
      <c r="J74" s="427" t="s">
        <v>47</v>
      </c>
      <c r="K74" s="341">
        <v>1</v>
      </c>
      <c r="L74" s="343" t="str">
        <f>IF(G74='（1）エ_月別観光地点別'!S74,"OK","NG")</f>
        <v>OK</v>
      </c>
      <c r="M74" s="343"/>
    </row>
    <row r="75" spans="1:17" ht="15" customHeight="1">
      <c r="A75" s="310"/>
      <c r="B75" s="311"/>
      <c r="C75" s="311"/>
      <c r="D75" s="161" t="s">
        <v>440</v>
      </c>
      <c r="E75" s="156" t="s">
        <v>441</v>
      </c>
      <c r="F75" s="158"/>
      <c r="G75" s="404">
        <f>SUM(G76+G77)</f>
        <v>224172</v>
      </c>
      <c r="H75" s="362">
        <v>254328</v>
      </c>
      <c r="I75" s="365">
        <f t="shared" si="9"/>
        <v>-0.11857129376238562</v>
      </c>
      <c r="J75" s="427"/>
      <c r="L75" s="343" t="str">
        <f>IF(G75='（1）エ_月別観光地点別'!S75,"OK","NG")</f>
        <v>OK</v>
      </c>
      <c r="M75" s="343"/>
    </row>
    <row r="76" spans="1:17" ht="15" customHeight="1">
      <c r="A76" s="310"/>
      <c r="B76" s="311"/>
      <c r="C76" s="311"/>
      <c r="D76" s="161" t="s">
        <v>401</v>
      </c>
      <c r="E76" s="156" t="s">
        <v>442</v>
      </c>
      <c r="F76" s="158"/>
      <c r="G76" s="404">
        <v>223185</v>
      </c>
      <c r="H76" s="362">
        <v>253587</v>
      </c>
      <c r="I76" s="365">
        <f t="shared" si="9"/>
        <v>-0.11988784914053163</v>
      </c>
      <c r="J76" s="427" t="s">
        <v>55</v>
      </c>
      <c r="K76" s="341">
        <v>1</v>
      </c>
      <c r="L76" s="343" t="str">
        <f>IF(G76='（1）エ_月別観光地点別'!S76,"OK","NG")</f>
        <v>OK</v>
      </c>
      <c r="M76" s="343"/>
    </row>
    <row r="77" spans="1:17" ht="15" customHeight="1">
      <c r="A77" s="310"/>
      <c r="B77" s="311"/>
      <c r="C77" s="311"/>
      <c r="D77" s="161" t="s">
        <v>401</v>
      </c>
      <c r="E77" s="156" t="s">
        <v>403</v>
      </c>
      <c r="F77" s="409"/>
      <c r="G77" s="404">
        <v>987</v>
      </c>
      <c r="H77" s="362">
        <v>741</v>
      </c>
      <c r="I77" s="365">
        <f t="shared" si="9"/>
        <v>0.33198380566801622</v>
      </c>
      <c r="J77" s="427" t="s">
        <v>64</v>
      </c>
      <c r="K77" s="341">
        <v>1</v>
      </c>
      <c r="L77" s="343" t="str">
        <f>IF(G77='（1）エ_月別観光地点別'!S77,"OK","NG")</f>
        <v>OK</v>
      </c>
      <c r="M77" s="343"/>
    </row>
    <row r="78" spans="1:17" ht="15" customHeight="1">
      <c r="A78" s="310"/>
      <c r="B78" s="311"/>
      <c r="C78" s="311"/>
      <c r="D78" s="161" t="s">
        <v>443</v>
      </c>
      <c r="E78" s="156" t="s">
        <v>444</v>
      </c>
      <c r="F78" s="409"/>
      <c r="G78" s="404">
        <v>7012</v>
      </c>
      <c r="H78" s="362">
        <v>6005</v>
      </c>
      <c r="I78" s="365">
        <f t="shared" si="9"/>
        <v>0.16769358867610329</v>
      </c>
      <c r="J78" s="427" t="s">
        <v>47</v>
      </c>
      <c r="K78" s="341">
        <v>1</v>
      </c>
      <c r="L78" s="343" t="str">
        <f>IF(G78='（1）エ_月別観光地点別'!S78,"OK","NG")</f>
        <v>OK</v>
      </c>
      <c r="M78" s="343"/>
    </row>
    <row r="79" spans="1:17" ht="15" customHeight="1">
      <c r="A79" s="310"/>
      <c r="B79" s="311"/>
      <c r="C79" s="311"/>
      <c r="D79" s="161" t="s">
        <v>445</v>
      </c>
      <c r="E79" s="156" t="s">
        <v>446</v>
      </c>
      <c r="F79" s="409"/>
      <c r="G79" s="404">
        <v>15750</v>
      </c>
      <c r="H79" s="362">
        <v>7110</v>
      </c>
      <c r="I79" s="365">
        <f t="shared" si="9"/>
        <v>1.2151898734177213</v>
      </c>
      <c r="J79" s="427" t="s">
        <v>71</v>
      </c>
      <c r="K79" s="341">
        <v>1</v>
      </c>
      <c r="L79" s="343" t="str">
        <f>IF(G79='（1）エ_月別観光地点別'!S79,"OK","NG")</f>
        <v>OK</v>
      </c>
      <c r="M79" s="343"/>
    </row>
    <row r="80" spans="1:17" ht="15" customHeight="1">
      <c r="A80" s="310"/>
      <c r="B80" s="311"/>
      <c r="C80" s="311"/>
      <c r="D80" s="161" t="s">
        <v>447</v>
      </c>
      <c r="E80" s="156" t="s">
        <v>448</v>
      </c>
      <c r="F80" s="409"/>
      <c r="G80" s="404">
        <v>6026</v>
      </c>
      <c r="H80" s="362">
        <v>5302</v>
      </c>
      <c r="I80" s="365">
        <f t="shared" si="9"/>
        <v>0.13655224443606184</v>
      </c>
      <c r="J80" s="427" t="s">
        <v>72</v>
      </c>
      <c r="K80" s="341">
        <v>1</v>
      </c>
      <c r="L80" s="343" t="str">
        <f>IF(G80='（1）エ_月別観光地点別'!S80,"OK","NG")</f>
        <v>OK</v>
      </c>
      <c r="M80" s="343"/>
    </row>
    <row r="81" spans="1:17" ht="15" customHeight="1">
      <c r="A81" s="310"/>
      <c r="B81" s="311"/>
      <c r="C81" s="311"/>
      <c r="D81" s="161" t="s">
        <v>449</v>
      </c>
      <c r="E81" s="156" t="s">
        <v>450</v>
      </c>
      <c r="F81" s="409"/>
      <c r="G81" s="404">
        <v>239948</v>
      </c>
      <c r="H81" s="362">
        <v>226626</v>
      </c>
      <c r="I81" s="365">
        <f t="shared" si="9"/>
        <v>5.8784075966570537E-2</v>
      </c>
      <c r="J81" s="427" t="s">
        <v>73</v>
      </c>
      <c r="K81" s="341">
        <v>1</v>
      </c>
      <c r="L81" s="343" t="str">
        <f>IF(G81='（1）エ_月別観光地点別'!S81,"OK","NG")</f>
        <v>OK</v>
      </c>
      <c r="M81" s="343"/>
    </row>
    <row r="82" spans="1:17" ht="15" customHeight="1">
      <c r="A82" s="310"/>
      <c r="B82" s="311"/>
      <c r="C82" s="311"/>
      <c r="D82" s="161" t="s">
        <v>451</v>
      </c>
      <c r="E82" s="156" t="s">
        <v>452</v>
      </c>
      <c r="F82" s="409"/>
      <c r="G82" s="404">
        <v>168300</v>
      </c>
      <c r="H82" s="362">
        <v>168190</v>
      </c>
      <c r="I82" s="365">
        <f t="shared" si="9"/>
        <v>6.5402223675614657E-4</v>
      </c>
      <c r="J82" s="427" t="s">
        <v>57</v>
      </c>
      <c r="K82" s="341">
        <v>1</v>
      </c>
      <c r="L82" s="343" t="str">
        <f>IF(G82='（1）エ_月別観光地点別'!S82,"OK","NG")</f>
        <v>OK</v>
      </c>
      <c r="M82" s="343"/>
    </row>
    <row r="83" spans="1:17" ht="15" customHeight="1">
      <c r="A83" s="310"/>
      <c r="B83" s="311"/>
      <c r="C83" s="311"/>
      <c r="D83" s="161" t="s">
        <v>453</v>
      </c>
      <c r="E83" s="156" t="s">
        <v>454</v>
      </c>
      <c r="F83" s="409"/>
      <c r="G83" s="404">
        <v>80349</v>
      </c>
      <c r="H83" s="362">
        <v>78718</v>
      </c>
      <c r="I83" s="365">
        <f t="shared" si="9"/>
        <v>2.0719530475875825E-2</v>
      </c>
      <c r="J83" s="427" t="s">
        <v>49</v>
      </c>
      <c r="K83" s="341">
        <v>1</v>
      </c>
      <c r="L83" s="343" t="str">
        <f>IF(G83='（1）エ_月別観光地点別'!S83,"OK","NG")</f>
        <v>OK</v>
      </c>
      <c r="M83" s="343"/>
    </row>
    <row r="84" spans="1:17" ht="15" customHeight="1">
      <c r="A84" s="310"/>
      <c r="B84" s="311"/>
      <c r="C84" s="311"/>
      <c r="D84" s="161" t="s">
        <v>455</v>
      </c>
      <c r="E84" s="156" t="s">
        <v>456</v>
      </c>
      <c r="F84" s="409" t="s">
        <v>457</v>
      </c>
      <c r="G84" s="404">
        <v>1163968</v>
      </c>
      <c r="H84" s="362"/>
      <c r="I84" s="365" t="str">
        <f t="shared" si="9"/>
        <v>－</v>
      </c>
      <c r="J84" s="427"/>
      <c r="L84" s="343" t="str">
        <f>IF(G84='（1）エ_月別観光地点別'!S84,"OK","NG")</f>
        <v>OK</v>
      </c>
      <c r="M84" s="343"/>
    </row>
    <row r="85" spans="1:17" ht="15" customHeight="1">
      <c r="A85" s="310"/>
      <c r="B85" s="311"/>
      <c r="C85" s="311"/>
      <c r="D85" s="161" t="s">
        <v>401</v>
      </c>
      <c r="E85" s="156" t="s">
        <v>458</v>
      </c>
      <c r="F85" s="409"/>
      <c r="G85" s="404">
        <v>150000</v>
      </c>
      <c r="H85" s="362">
        <v>177000</v>
      </c>
      <c r="I85" s="365">
        <f t="shared" si="9"/>
        <v>-0.15254237288135597</v>
      </c>
      <c r="J85" s="427" t="s">
        <v>67</v>
      </c>
      <c r="K85" s="341">
        <v>1</v>
      </c>
      <c r="L85" s="343" t="str">
        <f>IF(G85='（1）エ_月別観光地点別'!S85,"OK","NG")</f>
        <v>OK</v>
      </c>
      <c r="M85" s="343"/>
    </row>
    <row r="86" spans="1:17" ht="15" customHeight="1">
      <c r="A86" s="310"/>
      <c r="B86" s="311"/>
      <c r="C86" s="311"/>
      <c r="D86" s="161" t="s">
        <v>401</v>
      </c>
      <c r="E86" s="156" t="s">
        <v>459</v>
      </c>
      <c r="F86" s="409"/>
      <c r="G86" s="404">
        <v>145000</v>
      </c>
      <c r="H86" s="362">
        <v>140000</v>
      </c>
      <c r="I86" s="365">
        <f t="shared" si="9"/>
        <v>3.5714285714285809E-2</v>
      </c>
      <c r="J86" s="427" t="s">
        <v>67</v>
      </c>
      <c r="K86" s="341">
        <v>1</v>
      </c>
      <c r="L86" s="343" t="str">
        <f>IF(G86='（1）エ_月別観光地点別'!S86,"OK","NG")</f>
        <v>OK</v>
      </c>
      <c r="M86" s="343"/>
    </row>
    <row r="87" spans="1:17" ht="15" customHeight="1">
      <c r="A87" s="310"/>
      <c r="B87" s="311"/>
      <c r="C87" s="311"/>
      <c r="D87" s="161" t="s">
        <v>401</v>
      </c>
      <c r="E87" s="156" t="s">
        <v>460</v>
      </c>
      <c r="F87" s="158"/>
      <c r="G87" s="404">
        <v>9468</v>
      </c>
      <c r="H87" s="362">
        <v>48260</v>
      </c>
      <c r="I87" s="365">
        <f t="shared" si="9"/>
        <v>-0.80381268130957317</v>
      </c>
      <c r="J87" s="427" t="s">
        <v>67</v>
      </c>
      <c r="K87" s="341">
        <v>1</v>
      </c>
      <c r="L87" s="343" t="str">
        <f>IF(G87='（1）エ_月別観光地点別'!S87,"OK","NG")</f>
        <v>OK</v>
      </c>
      <c r="M87" s="343"/>
    </row>
    <row r="88" spans="1:17" s="318" customFormat="1" ht="15" customHeight="1">
      <c r="A88" s="310"/>
      <c r="B88" s="311"/>
      <c r="C88" s="311"/>
      <c r="D88" s="161" t="s">
        <v>401</v>
      </c>
      <c r="E88" s="156" t="s">
        <v>461</v>
      </c>
      <c r="F88" s="158"/>
      <c r="G88" s="404">
        <v>680000</v>
      </c>
      <c r="H88" s="364">
        <v>650000</v>
      </c>
      <c r="I88" s="365">
        <f t="shared" si="9"/>
        <v>4.6153846153846212E-2</v>
      </c>
      <c r="J88" s="427" t="s">
        <v>69</v>
      </c>
      <c r="K88" s="341">
        <v>1</v>
      </c>
      <c r="L88" s="343" t="str">
        <f>IF(G88='（1）エ_月別観光地点別'!S88,"OK","NG")</f>
        <v>OK</v>
      </c>
      <c r="M88" s="343"/>
      <c r="N88" s="341"/>
      <c r="O88" s="343"/>
      <c r="P88" s="344"/>
      <c r="Q88" s="344"/>
    </row>
    <row r="89" spans="1:17" s="318" customFormat="1" ht="15" customHeight="1">
      <c r="A89" s="310"/>
      <c r="B89" s="311"/>
      <c r="C89" s="311"/>
      <c r="D89" s="161" t="s">
        <v>401</v>
      </c>
      <c r="E89" s="154" t="s">
        <v>462</v>
      </c>
      <c r="F89" s="155"/>
      <c r="G89" s="403">
        <v>89500</v>
      </c>
      <c r="H89" s="302">
        <v>87000</v>
      </c>
      <c r="I89" s="350">
        <f t="shared" ref="I89:I91" si="10">IFERROR(G89/H89-1,"－")</f>
        <v>2.8735632183908066E-2</v>
      </c>
      <c r="J89" s="428" t="s">
        <v>67</v>
      </c>
      <c r="K89" s="341">
        <v>1</v>
      </c>
      <c r="L89" s="343" t="str">
        <f>IF(G89='（1）エ_月別観光地点別'!S89,"OK","NG")</f>
        <v>OK</v>
      </c>
      <c r="M89" s="343"/>
      <c r="N89" s="341"/>
      <c r="O89" s="343"/>
      <c r="P89" s="344"/>
      <c r="Q89" s="344"/>
    </row>
    <row r="90" spans="1:17" s="318" customFormat="1" ht="15" customHeight="1">
      <c r="A90" s="310"/>
      <c r="B90" s="311"/>
      <c r="C90" s="311"/>
      <c r="D90" s="161" t="s">
        <v>401</v>
      </c>
      <c r="E90" s="154" t="s">
        <v>463</v>
      </c>
      <c r="F90" s="155"/>
      <c r="G90" s="403">
        <v>70000</v>
      </c>
      <c r="H90" s="302">
        <v>92000</v>
      </c>
      <c r="I90" s="350">
        <f t="shared" si="10"/>
        <v>-0.23913043478260865</v>
      </c>
      <c r="J90" s="428" t="s">
        <v>70</v>
      </c>
      <c r="K90" s="341">
        <v>1</v>
      </c>
      <c r="L90" s="343" t="str">
        <f>IF(G90='（1）エ_月別観光地点別'!S90,"OK","NG")</f>
        <v>OK</v>
      </c>
      <c r="M90" s="343"/>
      <c r="N90" s="341"/>
      <c r="O90" s="343"/>
      <c r="P90" s="344"/>
      <c r="Q90" s="344"/>
    </row>
    <row r="91" spans="1:17" s="318" customFormat="1" ht="15" customHeight="1">
      <c r="A91" s="310"/>
      <c r="B91" s="311"/>
      <c r="C91" s="311"/>
      <c r="D91" s="161" t="s">
        <v>401</v>
      </c>
      <c r="E91" s="154" t="s">
        <v>464</v>
      </c>
      <c r="F91" s="155"/>
      <c r="G91" s="403">
        <v>20000</v>
      </c>
      <c r="H91" s="302">
        <v>10000</v>
      </c>
      <c r="I91" s="350">
        <f t="shared" si="10"/>
        <v>1</v>
      </c>
      <c r="J91" s="428" t="s">
        <v>74</v>
      </c>
      <c r="K91" s="341">
        <v>1</v>
      </c>
      <c r="L91" s="343" t="str">
        <f>IF(G91='（1）エ_月別観光地点別'!S91,"OK","NG")</f>
        <v>OK</v>
      </c>
      <c r="M91" s="343"/>
      <c r="N91" s="341"/>
      <c r="O91" s="343"/>
      <c r="P91" s="344"/>
      <c r="Q91" s="344"/>
    </row>
    <row r="92" spans="1:17" s="318" customFormat="1" ht="15" customHeight="1">
      <c r="A92" s="462"/>
      <c r="B92" s="463"/>
      <c r="C92" s="463"/>
      <c r="D92" s="464"/>
      <c r="E92" s="465" t="s">
        <v>225</v>
      </c>
      <c r="F92" s="466"/>
      <c r="G92" s="467">
        <f>SUMIFS(G6:G91,$K$6:$K$91,1)</f>
        <v>8734817</v>
      </c>
      <c r="H92" s="468">
        <f>SUMIFS(H6:H91,$K$6:$K$91,1)</f>
        <v>8569856</v>
      </c>
      <c r="I92" s="469">
        <f t="shared" si="9"/>
        <v>1.9248981546481136E-2</v>
      </c>
      <c r="J92" s="470"/>
      <c r="K92" s="341">
        <v>2</v>
      </c>
      <c r="L92" s="343" t="str">
        <f>IF(G92='（1）エ_月別観光地点別'!S92,"OK","NG")</f>
        <v>OK</v>
      </c>
      <c r="M92" s="343"/>
      <c r="N92" s="341"/>
      <c r="O92" s="343"/>
      <c r="P92" s="344"/>
      <c r="Q92" s="344"/>
    </row>
    <row r="93" spans="1:17" ht="15" customHeight="1">
      <c r="A93" s="471"/>
      <c r="B93" s="472" t="s">
        <v>5</v>
      </c>
      <c r="C93" s="473"/>
      <c r="D93" s="474" t="s">
        <v>309</v>
      </c>
      <c r="E93" s="475" t="s">
        <v>465</v>
      </c>
      <c r="F93" s="476"/>
      <c r="G93" s="477">
        <v>546583</v>
      </c>
      <c r="H93" s="478">
        <v>464873</v>
      </c>
      <c r="I93" s="479">
        <f>IFERROR(G93/H93-1,"－")</f>
        <v>0.17576843568028266</v>
      </c>
      <c r="J93" s="480" t="s">
        <v>53</v>
      </c>
      <c r="K93" s="341">
        <v>1</v>
      </c>
      <c r="L93" s="343" t="str">
        <f>IF(G93='（1）エ_月別観光地点別'!S93,"OK","NG")</f>
        <v>OK</v>
      </c>
      <c r="M93" s="343"/>
    </row>
    <row r="94" spans="1:17" s="318" customFormat="1" ht="15.75" customHeight="1">
      <c r="A94" s="325"/>
      <c r="B94" s="328"/>
      <c r="C94" s="328"/>
      <c r="D94" s="161" t="s">
        <v>311</v>
      </c>
      <c r="E94" s="156" t="s">
        <v>466</v>
      </c>
      <c r="F94" s="157"/>
      <c r="G94" s="417">
        <v>9012</v>
      </c>
      <c r="H94" s="360">
        <v>9581</v>
      </c>
      <c r="I94" s="365">
        <f t="shared" ref="I94:I114" si="11">IFERROR(G94/H94-1,"－")</f>
        <v>-5.9388372821208679E-2</v>
      </c>
      <c r="J94" s="429" t="s">
        <v>47</v>
      </c>
      <c r="K94" s="341">
        <v>1</v>
      </c>
      <c r="L94" s="343" t="str">
        <f>IF(G94='（1）エ_月別観光地点別'!S94,"OK","NG")</f>
        <v>OK</v>
      </c>
      <c r="M94" s="343"/>
      <c r="N94" s="341"/>
      <c r="O94" s="343"/>
      <c r="P94" s="344"/>
      <c r="Q94" s="344"/>
    </row>
    <row r="95" spans="1:17" s="318" customFormat="1" ht="15" customHeight="1">
      <c r="A95" s="325"/>
      <c r="B95" s="328"/>
      <c r="C95" s="328"/>
      <c r="D95" s="160" t="s">
        <v>313</v>
      </c>
      <c r="E95" s="154" t="s">
        <v>467</v>
      </c>
      <c r="F95" s="155"/>
      <c r="G95" s="403">
        <v>101500</v>
      </c>
      <c r="H95" s="302">
        <v>101900</v>
      </c>
      <c r="I95" s="350">
        <f t="shared" si="11"/>
        <v>-3.9254170755642637E-3</v>
      </c>
      <c r="J95" s="426" t="s">
        <v>57</v>
      </c>
      <c r="K95" s="341">
        <v>1</v>
      </c>
      <c r="L95" s="343" t="str">
        <f>IF(G95='（1）エ_月別観光地点別'!S95,"OK","NG")</f>
        <v>OK</v>
      </c>
      <c r="M95" s="343"/>
      <c r="N95" s="341"/>
      <c r="O95" s="343"/>
      <c r="P95" s="344"/>
      <c r="Q95" s="344"/>
    </row>
    <row r="96" spans="1:17" s="318" customFormat="1" ht="15" customHeight="1">
      <c r="A96" s="325"/>
      <c r="B96" s="328"/>
      <c r="C96" s="328"/>
      <c r="D96" s="160" t="s">
        <v>315</v>
      </c>
      <c r="E96" s="154" t="s">
        <v>468</v>
      </c>
      <c r="F96" s="155"/>
      <c r="G96" s="403">
        <v>96254</v>
      </c>
      <c r="H96" s="302">
        <v>90772</v>
      </c>
      <c r="I96" s="350">
        <f t="shared" si="11"/>
        <v>6.0393072753712529E-2</v>
      </c>
      <c r="J96" s="426" t="s">
        <v>48</v>
      </c>
      <c r="K96" s="341">
        <v>1</v>
      </c>
      <c r="L96" s="343" t="str">
        <f>IF(G96='（1）エ_月別観光地点別'!S96,"OK","NG")</f>
        <v>OK</v>
      </c>
      <c r="M96" s="343"/>
      <c r="N96" s="341"/>
      <c r="O96" s="343"/>
      <c r="P96" s="344"/>
      <c r="Q96" s="344"/>
    </row>
    <row r="97" spans="1:17" s="318" customFormat="1" ht="15" customHeight="1">
      <c r="A97" s="325"/>
      <c r="B97" s="328"/>
      <c r="C97" s="328"/>
      <c r="D97" s="160" t="s">
        <v>317</v>
      </c>
      <c r="E97" s="154" t="s">
        <v>469</v>
      </c>
      <c r="F97" s="155"/>
      <c r="G97" s="403">
        <v>79418</v>
      </c>
      <c r="H97" s="302">
        <v>75408</v>
      </c>
      <c r="I97" s="350">
        <f t="shared" si="11"/>
        <v>5.3177381710163285E-2</v>
      </c>
      <c r="J97" s="426" t="s">
        <v>48</v>
      </c>
      <c r="K97" s="341">
        <v>1</v>
      </c>
      <c r="L97" s="343" t="str">
        <f>IF(G97='（1）エ_月別観光地点別'!S97,"OK","NG")</f>
        <v>OK</v>
      </c>
      <c r="M97" s="343"/>
      <c r="N97" s="341"/>
      <c r="O97" s="343"/>
      <c r="P97" s="344"/>
      <c r="Q97" s="344"/>
    </row>
    <row r="98" spans="1:17" s="318" customFormat="1" ht="15" customHeight="1">
      <c r="A98" s="325"/>
      <c r="B98" s="328"/>
      <c r="C98" s="328"/>
      <c r="D98" s="160" t="s">
        <v>319</v>
      </c>
      <c r="E98" s="154" t="s">
        <v>470</v>
      </c>
      <c r="F98" s="155"/>
      <c r="G98" s="403">
        <v>24042</v>
      </c>
      <c r="H98" s="302">
        <v>3572</v>
      </c>
      <c r="I98" s="350">
        <f t="shared" si="11"/>
        <v>5.7306830907054875</v>
      </c>
      <c r="J98" s="426" t="s">
        <v>47</v>
      </c>
      <c r="K98" s="341">
        <v>1</v>
      </c>
      <c r="L98" s="343" t="str">
        <f>IF(G98='（1）エ_月別観光地点別'!S98,"OK","NG")</f>
        <v>OK</v>
      </c>
      <c r="M98" s="343"/>
      <c r="N98" s="341"/>
      <c r="O98" s="343"/>
      <c r="P98" s="344"/>
      <c r="Q98" s="344"/>
    </row>
    <row r="99" spans="1:17" s="318" customFormat="1" ht="15" customHeight="1">
      <c r="A99" s="325"/>
      <c r="B99" s="328"/>
      <c r="C99" s="328"/>
      <c r="D99" s="160" t="s">
        <v>321</v>
      </c>
      <c r="E99" s="154" t="s">
        <v>471</v>
      </c>
      <c r="F99" s="155"/>
      <c r="G99" s="403">
        <v>35035</v>
      </c>
      <c r="H99" s="302">
        <v>33314</v>
      </c>
      <c r="I99" s="350">
        <f t="shared" si="11"/>
        <v>5.1659962778411561E-2</v>
      </c>
      <c r="J99" s="426" t="s">
        <v>47</v>
      </c>
      <c r="K99" s="341">
        <v>1</v>
      </c>
      <c r="L99" s="343" t="str">
        <f>IF(G99='（1）エ_月別観光地点別'!S99,"OK","NG")</f>
        <v>OK</v>
      </c>
      <c r="M99" s="343"/>
      <c r="N99" s="341"/>
      <c r="O99" s="343"/>
      <c r="P99" s="344"/>
      <c r="Q99" s="344"/>
    </row>
    <row r="100" spans="1:17" s="318" customFormat="1" ht="15" customHeight="1">
      <c r="A100" s="325"/>
      <c r="B100" s="328"/>
      <c r="C100" s="328"/>
      <c r="D100" s="160" t="s">
        <v>323</v>
      </c>
      <c r="E100" s="154" t="s">
        <v>472</v>
      </c>
      <c r="F100" s="155"/>
      <c r="G100" s="403">
        <v>24629</v>
      </c>
      <c r="H100" s="302">
        <v>3056</v>
      </c>
      <c r="I100" s="350">
        <f t="shared" si="11"/>
        <v>7.0592277486911001</v>
      </c>
      <c r="J100" s="426" t="s">
        <v>47</v>
      </c>
      <c r="K100" s="341">
        <v>1</v>
      </c>
      <c r="L100" s="343" t="str">
        <f>IF(G100='（1）エ_月別観光地点別'!S100,"OK","NG")</f>
        <v>OK</v>
      </c>
      <c r="M100" s="343"/>
      <c r="N100" s="341"/>
      <c r="O100" s="343"/>
      <c r="P100" s="344"/>
      <c r="Q100" s="344"/>
    </row>
    <row r="101" spans="1:17" s="318" customFormat="1" ht="15" customHeight="1">
      <c r="A101" s="325"/>
      <c r="B101" s="328"/>
      <c r="C101" s="328"/>
      <c r="D101" s="160" t="s">
        <v>325</v>
      </c>
      <c r="E101" s="154" t="s">
        <v>473</v>
      </c>
      <c r="F101" s="155"/>
      <c r="G101" s="403">
        <v>12785</v>
      </c>
      <c r="H101" s="302">
        <v>12652</v>
      </c>
      <c r="I101" s="350">
        <f t="shared" si="11"/>
        <v>1.0512171988618313E-2</v>
      </c>
      <c r="J101" s="426" t="s">
        <v>48</v>
      </c>
      <c r="K101" s="341">
        <v>1</v>
      </c>
      <c r="L101" s="343" t="str">
        <f>IF(G101='（1）エ_月別観光地点別'!S101,"OK","NG")</f>
        <v>OK</v>
      </c>
      <c r="M101" s="343"/>
      <c r="N101" s="341"/>
      <c r="O101" s="343"/>
      <c r="P101" s="344"/>
      <c r="Q101" s="344"/>
    </row>
    <row r="102" spans="1:17" s="318" customFormat="1" ht="15" customHeight="1">
      <c r="A102" s="325"/>
      <c r="B102" s="328"/>
      <c r="C102" s="328"/>
      <c r="D102" s="160" t="s">
        <v>327</v>
      </c>
      <c r="E102" s="154" t="s">
        <v>474</v>
      </c>
      <c r="F102" s="155"/>
      <c r="G102" s="403">
        <v>7783</v>
      </c>
      <c r="H102" s="302">
        <v>8217</v>
      </c>
      <c r="I102" s="350">
        <f t="shared" si="11"/>
        <v>-5.2817329925763712E-2</v>
      </c>
      <c r="J102" s="426" t="s">
        <v>64</v>
      </c>
      <c r="K102" s="341">
        <v>1</v>
      </c>
      <c r="L102" s="343" t="str">
        <f>IF(G102='（1）エ_月別観光地点別'!S102,"OK","NG")</f>
        <v>OK</v>
      </c>
      <c r="M102" s="343"/>
      <c r="N102" s="341"/>
      <c r="O102" s="343"/>
      <c r="P102" s="344"/>
      <c r="Q102" s="344"/>
    </row>
    <row r="103" spans="1:17" s="318" customFormat="1" ht="15" customHeight="1">
      <c r="A103" s="325"/>
      <c r="B103" s="328"/>
      <c r="C103" s="328"/>
      <c r="D103" s="160" t="s">
        <v>329</v>
      </c>
      <c r="E103" s="154" t="s">
        <v>475</v>
      </c>
      <c r="F103" s="155"/>
      <c r="G103" s="403">
        <v>15354</v>
      </c>
      <c r="H103" s="302">
        <v>9847</v>
      </c>
      <c r="I103" s="350">
        <f t="shared" si="11"/>
        <v>0.55925662638367024</v>
      </c>
      <c r="J103" s="426" t="s">
        <v>48</v>
      </c>
      <c r="K103" s="341">
        <v>1</v>
      </c>
      <c r="L103" s="343" t="str">
        <f>IF(G103='（1）エ_月別観光地点別'!S103,"OK","NG")</f>
        <v>OK</v>
      </c>
      <c r="M103" s="343"/>
      <c r="N103" s="341"/>
      <c r="O103" s="343"/>
      <c r="P103" s="344"/>
      <c r="Q103" s="344"/>
    </row>
    <row r="104" spans="1:17" s="318" customFormat="1" ht="15" customHeight="1">
      <c r="A104" s="325"/>
      <c r="B104" s="328"/>
      <c r="C104" s="328"/>
      <c r="D104" s="160" t="s">
        <v>331</v>
      </c>
      <c r="E104" s="154" t="s">
        <v>476</v>
      </c>
      <c r="F104" s="155"/>
      <c r="G104" s="403">
        <v>0</v>
      </c>
      <c r="H104" s="302">
        <v>0</v>
      </c>
      <c r="I104" s="350" t="str">
        <f t="shared" si="11"/>
        <v>－</v>
      </c>
      <c r="J104" s="426" t="s">
        <v>47</v>
      </c>
      <c r="K104" s="341">
        <v>1</v>
      </c>
      <c r="L104" s="343" t="str">
        <f>IF(G104='（1）エ_月別観光地点別'!S104,"OK","NG")</f>
        <v>OK</v>
      </c>
      <c r="M104" s="343"/>
      <c r="N104" s="341"/>
      <c r="O104" s="343"/>
      <c r="P104" s="344"/>
      <c r="Q104" s="344"/>
    </row>
    <row r="105" spans="1:17" s="318" customFormat="1" ht="15" customHeight="1">
      <c r="A105" s="325"/>
      <c r="B105" s="328"/>
      <c r="C105" s="328"/>
      <c r="D105" s="160" t="s">
        <v>333</v>
      </c>
      <c r="E105" s="154" t="s">
        <v>477</v>
      </c>
      <c r="F105" s="155"/>
      <c r="G105" s="403">
        <v>7000</v>
      </c>
      <c r="H105" s="302">
        <v>10000</v>
      </c>
      <c r="I105" s="350">
        <f t="shared" si="11"/>
        <v>-0.30000000000000004</v>
      </c>
      <c r="J105" s="426" t="s">
        <v>74</v>
      </c>
      <c r="K105" s="341">
        <v>1</v>
      </c>
      <c r="L105" s="343" t="str">
        <f>IF(G105='（1）エ_月別観光地点別'!S105,"OK","NG")</f>
        <v>OK</v>
      </c>
      <c r="M105" s="343"/>
      <c r="N105" s="341"/>
      <c r="O105" s="343"/>
      <c r="P105" s="344"/>
      <c r="Q105" s="344"/>
    </row>
    <row r="106" spans="1:17" s="318" customFormat="1" ht="15" customHeight="1">
      <c r="A106" s="325"/>
      <c r="B106" s="328"/>
      <c r="C106" s="328"/>
      <c r="D106" s="160" t="s">
        <v>335</v>
      </c>
      <c r="E106" s="154" t="s">
        <v>478</v>
      </c>
      <c r="F106" s="155"/>
      <c r="G106" s="403">
        <v>220</v>
      </c>
      <c r="H106" s="302">
        <v>10582</v>
      </c>
      <c r="I106" s="350">
        <f t="shared" si="11"/>
        <v>-0.97920997920997921</v>
      </c>
      <c r="J106" s="426"/>
      <c r="K106" s="341"/>
      <c r="L106" s="343" t="str">
        <f>IF(G106='（1）エ_月別観光地点別'!S106,"OK","NG")</f>
        <v>OK</v>
      </c>
      <c r="M106" s="343"/>
      <c r="N106" s="341"/>
      <c r="O106" s="343"/>
      <c r="P106" s="344"/>
      <c r="Q106" s="344"/>
    </row>
    <row r="107" spans="1:17" s="318" customFormat="1" ht="15" customHeight="1">
      <c r="A107" s="325"/>
      <c r="B107" s="328"/>
      <c r="C107" s="328"/>
      <c r="D107" s="160" t="s">
        <v>401</v>
      </c>
      <c r="E107" s="154" t="s">
        <v>479</v>
      </c>
      <c r="F107" s="155"/>
      <c r="G107" s="403">
        <v>0</v>
      </c>
      <c r="H107" s="302">
        <v>0</v>
      </c>
      <c r="I107" s="350" t="str">
        <f t="shared" si="11"/>
        <v>－</v>
      </c>
      <c r="J107" s="426" t="s">
        <v>59</v>
      </c>
      <c r="K107" s="341">
        <v>1</v>
      </c>
      <c r="L107" s="343" t="str">
        <f>IF(G107='（1）エ_月別観光地点別'!S107,"OK","NG")</f>
        <v>OK</v>
      </c>
      <c r="M107" s="343"/>
      <c r="N107" s="341"/>
      <c r="O107" s="343"/>
      <c r="P107" s="344"/>
      <c r="Q107" s="344"/>
    </row>
    <row r="108" spans="1:17" s="318" customFormat="1" ht="15" customHeight="1">
      <c r="A108" s="325"/>
      <c r="B108" s="328"/>
      <c r="C108" s="328"/>
      <c r="D108" s="160" t="s">
        <v>401</v>
      </c>
      <c r="E108" s="154" t="s">
        <v>403</v>
      </c>
      <c r="F108" s="155"/>
      <c r="G108" s="403">
        <v>220</v>
      </c>
      <c r="H108" s="302">
        <v>10582</v>
      </c>
      <c r="I108" s="350">
        <f t="shared" si="11"/>
        <v>-0.97920997920997921</v>
      </c>
      <c r="J108" s="426" t="s">
        <v>52</v>
      </c>
      <c r="K108" s="341">
        <v>1</v>
      </c>
      <c r="L108" s="343" t="str">
        <f>IF(G108='（1）エ_月別観光地点別'!S108,"OK","NG")</f>
        <v>OK</v>
      </c>
      <c r="M108" s="343"/>
      <c r="N108" s="341"/>
      <c r="O108" s="343"/>
      <c r="P108" s="344"/>
      <c r="Q108" s="344"/>
    </row>
    <row r="109" spans="1:17" s="318" customFormat="1" ht="15" customHeight="1">
      <c r="A109" s="325"/>
      <c r="B109" s="328"/>
      <c r="C109" s="328"/>
      <c r="D109" s="160" t="s">
        <v>337</v>
      </c>
      <c r="E109" s="154" t="s">
        <v>480</v>
      </c>
      <c r="F109" s="155"/>
      <c r="G109" s="403">
        <v>22000</v>
      </c>
      <c r="H109" s="302">
        <v>0</v>
      </c>
      <c r="I109" s="350" t="str">
        <f t="shared" si="11"/>
        <v>－</v>
      </c>
      <c r="J109" s="426" t="s">
        <v>67</v>
      </c>
      <c r="K109" s="341">
        <v>1</v>
      </c>
      <c r="L109" s="343" t="str">
        <f>IF(G109='（1）エ_月別観光地点別'!S109,"OK","NG")</f>
        <v>OK</v>
      </c>
      <c r="M109" s="343"/>
      <c r="N109" s="341"/>
      <c r="O109" s="343"/>
      <c r="P109" s="344"/>
      <c r="Q109" s="344"/>
    </row>
    <row r="110" spans="1:17" s="318" customFormat="1" ht="15" customHeight="1">
      <c r="A110" s="325"/>
      <c r="B110" s="328"/>
      <c r="C110" s="328"/>
      <c r="D110" s="160" t="s">
        <v>339</v>
      </c>
      <c r="E110" s="154" t="s">
        <v>481</v>
      </c>
      <c r="F110" s="155"/>
      <c r="G110" s="403">
        <v>18000</v>
      </c>
      <c r="H110" s="302">
        <v>20000</v>
      </c>
      <c r="I110" s="350">
        <f t="shared" si="11"/>
        <v>-9.9999999999999978E-2</v>
      </c>
      <c r="J110" s="426" t="s">
        <v>67</v>
      </c>
      <c r="K110" s="341">
        <v>1</v>
      </c>
      <c r="L110" s="343" t="str">
        <f>IF(G110='（1）エ_月別観光地点別'!S110,"OK","NG")</f>
        <v>OK</v>
      </c>
      <c r="M110" s="343"/>
      <c r="N110" s="341"/>
      <c r="O110" s="343"/>
      <c r="P110" s="344"/>
      <c r="Q110" s="344"/>
    </row>
    <row r="111" spans="1:17" s="318" customFormat="1" ht="15" customHeight="1">
      <c r="A111" s="325"/>
      <c r="B111" s="328"/>
      <c r="C111" s="328"/>
      <c r="D111" s="160" t="s">
        <v>341</v>
      </c>
      <c r="E111" s="154" t="s">
        <v>482</v>
      </c>
      <c r="F111" s="155"/>
      <c r="G111" s="403">
        <v>5942</v>
      </c>
      <c r="H111" s="302">
        <v>6282</v>
      </c>
      <c r="I111" s="350">
        <f t="shared" si="11"/>
        <v>-5.4122890799108592E-2</v>
      </c>
      <c r="J111" s="426" t="s">
        <v>53</v>
      </c>
      <c r="K111" s="341">
        <v>1</v>
      </c>
      <c r="L111" s="343" t="str">
        <f>IF(G111='（1）エ_月別観光地点別'!S111,"OK","NG")</f>
        <v>OK</v>
      </c>
      <c r="M111" s="343"/>
      <c r="N111" s="341"/>
      <c r="O111" s="343"/>
      <c r="P111" s="344"/>
      <c r="Q111" s="344"/>
    </row>
    <row r="112" spans="1:17" s="318" customFormat="1" ht="15" customHeight="1">
      <c r="A112" s="325"/>
      <c r="B112" s="328"/>
      <c r="C112" s="328"/>
      <c r="D112" s="160" t="s">
        <v>343</v>
      </c>
      <c r="E112" s="154" t="s">
        <v>483</v>
      </c>
      <c r="F112" s="155"/>
      <c r="G112" s="403">
        <v>17012</v>
      </c>
      <c r="H112" s="302">
        <v>18521</v>
      </c>
      <c r="I112" s="350">
        <f t="shared" si="11"/>
        <v>-8.1475082338966609E-2</v>
      </c>
      <c r="J112" s="426" t="s">
        <v>71</v>
      </c>
      <c r="K112" s="341">
        <v>1</v>
      </c>
      <c r="L112" s="343" t="str">
        <f>IF(G112='（1）エ_月別観光地点別'!S112,"OK","NG")</f>
        <v>OK</v>
      </c>
      <c r="M112" s="343"/>
      <c r="N112" s="341"/>
      <c r="O112" s="343"/>
      <c r="P112" s="344"/>
      <c r="Q112" s="344"/>
    </row>
    <row r="113" spans="1:17" s="318" customFormat="1" ht="15" customHeight="1">
      <c r="A113" s="325"/>
      <c r="B113" s="328"/>
      <c r="C113" s="328"/>
      <c r="D113" s="160" t="s">
        <v>345</v>
      </c>
      <c r="E113" s="154" t="s">
        <v>484</v>
      </c>
      <c r="F113" s="155"/>
      <c r="G113" s="403">
        <v>30442</v>
      </c>
      <c r="H113" s="302">
        <v>26872</v>
      </c>
      <c r="I113" s="350">
        <f t="shared" si="11"/>
        <v>0.13285203929740996</v>
      </c>
      <c r="J113" s="426" t="s">
        <v>49</v>
      </c>
      <c r="K113" s="341">
        <v>1</v>
      </c>
      <c r="L113" s="343" t="str">
        <f>IF(G113='（1）エ_月別観光地点別'!S113,"OK","NG")</f>
        <v>OK</v>
      </c>
      <c r="M113" s="343"/>
      <c r="N113" s="341"/>
      <c r="O113" s="343"/>
      <c r="P113" s="344"/>
      <c r="Q113" s="344"/>
    </row>
    <row r="114" spans="1:17" s="318" customFormat="1" ht="15" customHeight="1">
      <c r="A114" s="325"/>
      <c r="B114" s="328"/>
      <c r="C114" s="328"/>
      <c r="D114" s="160" t="s">
        <v>347</v>
      </c>
      <c r="E114" s="154" t="s">
        <v>485</v>
      </c>
      <c r="F114" s="155"/>
      <c r="G114" s="403">
        <v>242341</v>
      </c>
      <c r="H114" s="302">
        <v>228888</v>
      </c>
      <c r="I114" s="350">
        <f t="shared" si="11"/>
        <v>5.8775470972702859E-2</v>
      </c>
      <c r="J114" s="426" t="s">
        <v>49</v>
      </c>
      <c r="K114" s="341">
        <v>1</v>
      </c>
      <c r="L114" s="343" t="str">
        <f>IF(G114='（1）エ_月別観光地点別'!S114,"OK","NG")</f>
        <v>OK</v>
      </c>
      <c r="M114" s="343"/>
      <c r="N114" s="341"/>
      <c r="O114" s="343"/>
      <c r="P114" s="344"/>
      <c r="Q114" s="344"/>
    </row>
    <row r="115" spans="1:17" s="318" customFormat="1" ht="15" customHeight="1">
      <c r="A115" s="411"/>
      <c r="B115" s="412"/>
      <c r="C115" s="412"/>
      <c r="D115" s="437"/>
      <c r="E115" s="438" t="s">
        <v>226</v>
      </c>
      <c r="F115" s="439"/>
      <c r="G115" s="440">
        <f>SUMIFS(G93:G114,K93:K114,1)</f>
        <v>1295352</v>
      </c>
      <c r="H115" s="441">
        <f>SUMIFS(H93:H114,K93:K114,1)</f>
        <v>1134337</v>
      </c>
      <c r="I115" s="442">
        <f t="shared" si="9"/>
        <v>0.1419463528034437</v>
      </c>
      <c r="J115" s="443"/>
      <c r="K115" s="341">
        <v>2</v>
      </c>
      <c r="L115" s="343" t="str">
        <f>IF(G115='（1）エ_月別観光地点別'!S115,"OK","NG")</f>
        <v>OK</v>
      </c>
      <c r="M115" s="343"/>
      <c r="N115" s="341"/>
      <c r="O115" s="343"/>
      <c r="P115" s="344"/>
      <c r="Q115" s="344"/>
    </row>
    <row r="116" spans="1:17" ht="15" customHeight="1">
      <c r="A116" s="310"/>
      <c r="B116" s="326" t="s">
        <v>75</v>
      </c>
      <c r="C116" s="327"/>
      <c r="D116" s="161" t="s">
        <v>309</v>
      </c>
      <c r="E116" s="156" t="s">
        <v>486</v>
      </c>
      <c r="F116" s="157"/>
      <c r="G116" s="417">
        <v>2405</v>
      </c>
      <c r="H116" s="360">
        <v>11854</v>
      </c>
      <c r="I116" s="365">
        <f>IFERROR(G116/H116-1,"－")</f>
        <v>-0.7971148979247511</v>
      </c>
      <c r="J116" s="429"/>
      <c r="L116" s="343" t="str">
        <f>IF(G116='（1）エ_月別観光地点別'!S116,"OK","NG")</f>
        <v>OK</v>
      </c>
      <c r="M116" s="343"/>
    </row>
    <row r="117" spans="1:17" ht="15" customHeight="1">
      <c r="A117" s="310"/>
      <c r="B117" s="328"/>
      <c r="C117" s="328"/>
      <c r="D117" s="160" t="s">
        <v>401</v>
      </c>
      <c r="E117" s="154" t="s">
        <v>487</v>
      </c>
      <c r="F117" s="155"/>
      <c r="G117" s="403">
        <v>2405</v>
      </c>
      <c r="H117" s="302">
        <v>4044</v>
      </c>
      <c r="I117" s="350">
        <f t="shared" ref="I117:I151" si="12">IFERROR(G117/H117-1,"－")</f>
        <v>-0.4052917903066271</v>
      </c>
      <c r="J117" s="426" t="s">
        <v>59</v>
      </c>
      <c r="K117" s="341">
        <v>1</v>
      </c>
      <c r="L117" s="343" t="str">
        <f>IF(G117='（1）エ_月別観光地点別'!S117,"OK","NG")</f>
        <v>OK</v>
      </c>
      <c r="M117" s="343"/>
    </row>
    <row r="118" spans="1:17" ht="15" customHeight="1">
      <c r="A118" s="310"/>
      <c r="B118" s="328"/>
      <c r="C118" s="328"/>
      <c r="D118" s="160" t="s">
        <v>401</v>
      </c>
      <c r="E118" s="154" t="s">
        <v>403</v>
      </c>
      <c r="F118" s="155"/>
      <c r="G118" s="403">
        <v>0</v>
      </c>
      <c r="H118" s="302">
        <v>7810</v>
      </c>
      <c r="I118" s="350">
        <f t="shared" si="12"/>
        <v>-1</v>
      </c>
      <c r="J118" s="426" t="s">
        <v>52</v>
      </c>
      <c r="K118" s="341">
        <v>1</v>
      </c>
      <c r="L118" s="343" t="str">
        <f>IF(G118='（1）エ_月別観光地点別'!S118,"OK","NG")</f>
        <v>OK</v>
      </c>
      <c r="M118" s="343"/>
    </row>
    <row r="119" spans="1:17" ht="15" customHeight="1">
      <c r="A119" s="310"/>
      <c r="B119" s="328"/>
      <c r="C119" s="328"/>
      <c r="D119" s="160" t="s">
        <v>311</v>
      </c>
      <c r="E119" s="154" t="s">
        <v>488</v>
      </c>
      <c r="F119" s="155"/>
      <c r="G119" s="403">
        <v>273653</v>
      </c>
      <c r="H119" s="302">
        <v>256550</v>
      </c>
      <c r="I119" s="350">
        <f t="shared" si="12"/>
        <v>6.6665367374780793E-2</v>
      </c>
      <c r="J119" s="426"/>
      <c r="L119" s="343" t="str">
        <f>IF(G119='（1）エ_月別観光地点別'!S119,"OK","NG")</f>
        <v>OK</v>
      </c>
      <c r="M119" s="343"/>
    </row>
    <row r="120" spans="1:17" ht="15" customHeight="1">
      <c r="A120" s="310"/>
      <c r="B120" s="328"/>
      <c r="C120" s="328"/>
      <c r="D120" s="160" t="s">
        <v>401</v>
      </c>
      <c r="E120" s="154" t="s">
        <v>489</v>
      </c>
      <c r="F120" s="155"/>
      <c r="G120" s="403">
        <v>84755</v>
      </c>
      <c r="H120" s="302">
        <v>76108</v>
      </c>
      <c r="I120" s="350">
        <f t="shared" si="12"/>
        <v>0.11361486308929414</v>
      </c>
      <c r="J120" s="426" t="s">
        <v>48</v>
      </c>
      <c r="K120" s="341">
        <v>1</v>
      </c>
      <c r="L120" s="343" t="str">
        <f>IF(G120='（1）エ_月別観光地点別'!S120,"OK","NG")</f>
        <v>OK</v>
      </c>
      <c r="M120" s="343"/>
    </row>
    <row r="121" spans="1:17" ht="15" customHeight="1">
      <c r="A121" s="310"/>
      <c r="B121" s="328"/>
      <c r="C121" s="328"/>
      <c r="D121" s="160" t="s">
        <v>401</v>
      </c>
      <c r="E121" s="154" t="s">
        <v>490</v>
      </c>
      <c r="F121" s="155"/>
      <c r="G121" s="403">
        <v>98177</v>
      </c>
      <c r="H121" s="302">
        <v>92615</v>
      </c>
      <c r="I121" s="350">
        <f t="shared" si="12"/>
        <v>6.0055066673864843E-2</v>
      </c>
      <c r="J121" s="426" t="s">
        <v>48</v>
      </c>
      <c r="K121" s="341">
        <v>1</v>
      </c>
      <c r="L121" s="343" t="str">
        <f>IF(G121='（1）エ_月別観光地点別'!S121,"OK","NG")</f>
        <v>OK</v>
      </c>
      <c r="M121" s="343"/>
    </row>
    <row r="122" spans="1:17" ht="15" customHeight="1">
      <c r="A122" s="310"/>
      <c r="B122" s="328"/>
      <c r="C122" s="328"/>
      <c r="D122" s="160" t="s">
        <v>401</v>
      </c>
      <c r="E122" s="154" t="s">
        <v>491</v>
      </c>
      <c r="F122" s="155"/>
      <c r="G122" s="403">
        <v>6636</v>
      </c>
      <c r="H122" s="302">
        <v>5830</v>
      </c>
      <c r="I122" s="350">
        <f t="shared" si="12"/>
        <v>0.13825042881646654</v>
      </c>
      <c r="J122" s="426" t="s">
        <v>48</v>
      </c>
      <c r="K122" s="341">
        <v>1</v>
      </c>
      <c r="L122" s="343" t="str">
        <f>IF(G122='（1）エ_月別観光地点別'!S122,"OK","NG")</f>
        <v>OK</v>
      </c>
      <c r="M122" s="343"/>
    </row>
    <row r="123" spans="1:17" ht="15" customHeight="1">
      <c r="A123" s="310"/>
      <c r="B123" s="328"/>
      <c r="C123" s="328"/>
      <c r="D123" s="160" t="s">
        <v>401</v>
      </c>
      <c r="E123" s="154" t="s">
        <v>492</v>
      </c>
      <c r="F123" s="155"/>
      <c r="G123" s="403">
        <v>56636</v>
      </c>
      <c r="H123" s="302">
        <v>58365</v>
      </c>
      <c r="I123" s="350">
        <f t="shared" si="12"/>
        <v>-2.9623918444273145E-2</v>
      </c>
      <c r="J123" s="426" t="s">
        <v>48</v>
      </c>
      <c r="K123" s="341">
        <v>1</v>
      </c>
      <c r="L123" s="343" t="str">
        <f>IF(G123='（1）エ_月別観光地点別'!S123,"OK","NG")</f>
        <v>OK</v>
      </c>
      <c r="M123" s="343"/>
    </row>
    <row r="124" spans="1:17" ht="15" customHeight="1">
      <c r="A124" s="310"/>
      <c r="B124" s="328"/>
      <c r="C124" s="328"/>
      <c r="D124" s="160" t="s">
        <v>401</v>
      </c>
      <c r="E124" s="154" t="s">
        <v>493</v>
      </c>
      <c r="F124" s="155"/>
      <c r="G124" s="403">
        <v>27449</v>
      </c>
      <c r="H124" s="302">
        <v>23632</v>
      </c>
      <c r="I124" s="350">
        <f t="shared" si="12"/>
        <v>0.16151828029790116</v>
      </c>
      <c r="J124" s="426" t="s">
        <v>48</v>
      </c>
      <c r="K124" s="341">
        <v>1</v>
      </c>
      <c r="L124" s="343" t="str">
        <f>IF(G124='（1）エ_月別観光地点別'!S124,"OK","NG")</f>
        <v>OK</v>
      </c>
      <c r="M124" s="343"/>
    </row>
    <row r="125" spans="1:17" ht="15" customHeight="1">
      <c r="A125" s="310"/>
      <c r="B125" s="328"/>
      <c r="C125" s="328"/>
      <c r="D125" s="160" t="s">
        <v>313</v>
      </c>
      <c r="E125" s="154" t="s">
        <v>494</v>
      </c>
      <c r="F125" s="155"/>
      <c r="G125" s="403">
        <v>9017</v>
      </c>
      <c r="H125" s="302">
        <v>4947</v>
      </c>
      <c r="I125" s="350">
        <f t="shared" si="12"/>
        <v>0.82272084091368503</v>
      </c>
      <c r="J125" s="426" t="s">
        <v>47</v>
      </c>
      <c r="K125" s="341">
        <v>1</v>
      </c>
      <c r="L125" s="343" t="str">
        <f>IF(G125='（1）エ_月別観光地点別'!S125,"OK","NG")</f>
        <v>OK</v>
      </c>
      <c r="M125" s="343"/>
    </row>
    <row r="126" spans="1:17" ht="15" customHeight="1">
      <c r="A126" s="310"/>
      <c r="B126" s="328"/>
      <c r="C126" s="328"/>
      <c r="D126" s="160" t="s">
        <v>315</v>
      </c>
      <c r="E126" s="154" t="s">
        <v>495</v>
      </c>
      <c r="F126" s="155"/>
      <c r="G126" s="403">
        <v>0</v>
      </c>
      <c r="H126" s="302">
        <v>0</v>
      </c>
      <c r="I126" s="350" t="str">
        <f t="shared" si="12"/>
        <v>－</v>
      </c>
      <c r="J126" s="426" t="s">
        <v>58</v>
      </c>
      <c r="K126" s="341">
        <v>1</v>
      </c>
      <c r="L126" s="343" t="str">
        <f>IF(G126='（1）エ_月別観光地点別'!S126,"OK","NG")</f>
        <v>OK</v>
      </c>
      <c r="M126" s="343"/>
    </row>
    <row r="127" spans="1:17" ht="15" customHeight="1">
      <c r="A127" s="310"/>
      <c r="B127" s="328"/>
      <c r="C127" s="328"/>
      <c r="D127" s="160" t="s">
        <v>317</v>
      </c>
      <c r="E127" s="154" t="s">
        <v>496</v>
      </c>
      <c r="F127" s="155"/>
      <c r="G127" s="403">
        <v>2890</v>
      </c>
      <c r="H127" s="302">
        <v>2573</v>
      </c>
      <c r="I127" s="350">
        <f t="shared" si="12"/>
        <v>0.12320248736883022</v>
      </c>
      <c r="J127" s="426" t="s">
        <v>71</v>
      </c>
      <c r="K127" s="341">
        <v>1</v>
      </c>
      <c r="L127" s="343" t="str">
        <f>IF(G127='（1）エ_月別観光地点別'!S127,"OK","NG")</f>
        <v>OK</v>
      </c>
      <c r="M127" s="343"/>
    </row>
    <row r="128" spans="1:17" ht="15" customHeight="1">
      <c r="A128" s="310"/>
      <c r="B128" s="328"/>
      <c r="C128" s="328"/>
      <c r="D128" s="160" t="s">
        <v>319</v>
      </c>
      <c r="E128" s="154" t="s">
        <v>497</v>
      </c>
      <c r="F128" s="155"/>
      <c r="G128" s="403">
        <v>80000</v>
      </c>
      <c r="H128" s="302">
        <v>81000</v>
      </c>
      <c r="I128" s="350">
        <f t="shared" si="12"/>
        <v>-1.2345679012345734E-2</v>
      </c>
      <c r="J128" s="426" t="s">
        <v>64</v>
      </c>
      <c r="K128" s="341">
        <v>1</v>
      </c>
      <c r="L128" s="343" t="str">
        <f>IF(G128='（1）エ_月別観光地点別'!S128,"OK","NG")</f>
        <v>OK</v>
      </c>
      <c r="M128" s="343"/>
    </row>
    <row r="129" spans="1:13" ht="15" customHeight="1">
      <c r="A129" s="310"/>
      <c r="B129" s="328"/>
      <c r="C129" s="328"/>
      <c r="D129" s="160" t="s">
        <v>321</v>
      </c>
      <c r="E129" s="154" t="s">
        <v>498</v>
      </c>
      <c r="F129" s="155"/>
      <c r="G129" s="403">
        <v>24262</v>
      </c>
      <c r="H129" s="302">
        <v>24186</v>
      </c>
      <c r="I129" s="350">
        <f t="shared" si="12"/>
        <v>3.1423137352186714E-3</v>
      </c>
      <c r="J129" s="426"/>
      <c r="L129" s="343" t="str">
        <f>IF(G129='（1）エ_月別観光地点別'!S129,"OK","NG")</f>
        <v>OK</v>
      </c>
      <c r="M129" s="343"/>
    </row>
    <row r="130" spans="1:13" ht="15" customHeight="1">
      <c r="A130" s="310"/>
      <c r="B130" s="328"/>
      <c r="C130" s="328"/>
      <c r="D130" s="160" t="s">
        <v>401</v>
      </c>
      <c r="E130" s="154" t="s">
        <v>499</v>
      </c>
      <c r="F130" s="155"/>
      <c r="G130" s="403">
        <v>5404</v>
      </c>
      <c r="H130" s="302">
        <v>8450</v>
      </c>
      <c r="I130" s="350">
        <f t="shared" si="12"/>
        <v>-0.36047337278106506</v>
      </c>
      <c r="J130" s="426" t="s">
        <v>59</v>
      </c>
      <c r="K130" s="341">
        <v>1</v>
      </c>
      <c r="L130" s="343" t="str">
        <f>IF(G130='（1）エ_月別観光地点別'!S130,"OK","NG")</f>
        <v>OK</v>
      </c>
      <c r="M130" s="343"/>
    </row>
    <row r="131" spans="1:13" ht="15" customHeight="1">
      <c r="A131" s="310"/>
      <c r="B131" s="328"/>
      <c r="C131" s="328"/>
      <c r="D131" s="160" t="s">
        <v>401</v>
      </c>
      <c r="E131" s="154" t="s">
        <v>403</v>
      </c>
      <c r="F131" s="155"/>
      <c r="G131" s="403">
        <v>18858</v>
      </c>
      <c r="H131" s="302">
        <v>15736</v>
      </c>
      <c r="I131" s="350">
        <f t="shared" si="12"/>
        <v>0.19839857651245563</v>
      </c>
      <c r="J131" s="426" t="s">
        <v>52</v>
      </c>
      <c r="K131" s="341">
        <v>1</v>
      </c>
      <c r="L131" s="343" t="str">
        <f>IF(G131='（1）エ_月別観光地点別'!S131,"OK","NG")</f>
        <v>OK</v>
      </c>
      <c r="M131" s="343"/>
    </row>
    <row r="132" spans="1:13" ht="15" customHeight="1">
      <c r="A132" s="310"/>
      <c r="B132" s="328"/>
      <c r="C132" s="328"/>
      <c r="D132" s="160" t="s">
        <v>323</v>
      </c>
      <c r="E132" s="154" t="s">
        <v>500</v>
      </c>
      <c r="F132" s="155"/>
      <c r="G132" s="403">
        <v>26509</v>
      </c>
      <c r="H132" s="302">
        <v>25686</v>
      </c>
      <c r="I132" s="350">
        <f t="shared" si="12"/>
        <v>3.2040800436035299E-2</v>
      </c>
      <c r="J132" s="426" t="s">
        <v>52</v>
      </c>
      <c r="K132" s="341">
        <v>1</v>
      </c>
      <c r="L132" s="343" t="str">
        <f>IF(G132='（1）エ_月別観光地点別'!S132,"OK","NG")</f>
        <v>OK</v>
      </c>
      <c r="M132" s="343"/>
    </row>
    <row r="133" spans="1:13" ht="15" customHeight="1">
      <c r="A133" s="310"/>
      <c r="B133" s="328"/>
      <c r="C133" s="328"/>
      <c r="D133" s="160" t="s">
        <v>325</v>
      </c>
      <c r="E133" s="154" t="s">
        <v>501</v>
      </c>
      <c r="F133" s="155"/>
      <c r="G133" s="403">
        <v>5180</v>
      </c>
      <c r="H133" s="302">
        <v>5339</v>
      </c>
      <c r="I133" s="350">
        <f t="shared" si="12"/>
        <v>-2.9780857838546559E-2</v>
      </c>
      <c r="J133" s="426" t="s">
        <v>50</v>
      </c>
      <c r="K133" s="341">
        <v>1</v>
      </c>
      <c r="L133" s="343" t="str">
        <f>IF(G133='（1）エ_月別観光地点別'!S133,"OK","NG")</f>
        <v>OK</v>
      </c>
      <c r="M133" s="343"/>
    </row>
    <row r="134" spans="1:13" ht="15" customHeight="1">
      <c r="A134" s="310"/>
      <c r="B134" s="328"/>
      <c r="C134" s="328"/>
      <c r="D134" s="160" t="s">
        <v>327</v>
      </c>
      <c r="E134" s="154" t="s">
        <v>502</v>
      </c>
      <c r="F134" s="155"/>
      <c r="G134" s="403">
        <v>4531</v>
      </c>
      <c r="H134" s="302">
        <v>6268</v>
      </c>
      <c r="I134" s="350">
        <f t="shared" si="12"/>
        <v>-0.27712188895979584</v>
      </c>
      <c r="J134" s="426" t="s">
        <v>47</v>
      </c>
      <c r="K134" s="341">
        <v>1</v>
      </c>
      <c r="L134" s="343" t="str">
        <f>IF(G134='（1）エ_月別観光地点別'!S134,"OK","NG")</f>
        <v>OK</v>
      </c>
      <c r="M134" s="343"/>
    </row>
    <row r="135" spans="1:13" ht="15" customHeight="1">
      <c r="A135" s="310"/>
      <c r="B135" s="328"/>
      <c r="C135" s="328"/>
      <c r="D135" s="160" t="s">
        <v>329</v>
      </c>
      <c r="E135" s="154" t="s">
        <v>503</v>
      </c>
      <c r="F135" s="155"/>
      <c r="G135" s="403">
        <v>7295</v>
      </c>
      <c r="H135" s="302">
        <v>6896</v>
      </c>
      <c r="I135" s="350">
        <f t="shared" si="12"/>
        <v>5.7859628770301708E-2</v>
      </c>
      <c r="J135" s="426" t="s">
        <v>47</v>
      </c>
      <c r="K135" s="341">
        <v>1</v>
      </c>
      <c r="L135" s="343" t="str">
        <f>IF(G135='（1）エ_月別観光地点別'!S135,"OK","NG")</f>
        <v>OK</v>
      </c>
      <c r="M135" s="343"/>
    </row>
    <row r="136" spans="1:13" ht="15" customHeight="1">
      <c r="A136" s="310"/>
      <c r="B136" s="328"/>
      <c r="C136" s="328"/>
      <c r="D136" s="160" t="s">
        <v>331</v>
      </c>
      <c r="E136" s="154" t="s">
        <v>504</v>
      </c>
      <c r="F136" s="155"/>
      <c r="G136" s="403">
        <v>0</v>
      </c>
      <c r="H136" s="302">
        <v>4182</v>
      </c>
      <c r="I136" s="350">
        <f t="shared" si="12"/>
        <v>-1</v>
      </c>
      <c r="J136" s="426" t="s">
        <v>59</v>
      </c>
      <c r="K136" s="341">
        <v>1</v>
      </c>
      <c r="L136" s="343" t="str">
        <f>IF(G136='（1）エ_月別観光地点別'!S136,"OK","NG")</f>
        <v>OK</v>
      </c>
      <c r="M136" s="343"/>
    </row>
    <row r="137" spans="1:13" ht="15" customHeight="1">
      <c r="A137" s="329"/>
      <c r="B137" s="481"/>
      <c r="C137" s="481"/>
      <c r="D137" s="455" t="s">
        <v>333</v>
      </c>
      <c r="E137" s="456" t="s">
        <v>505</v>
      </c>
      <c r="F137" s="482"/>
      <c r="G137" s="458">
        <v>21232</v>
      </c>
      <c r="H137" s="459">
        <v>7120</v>
      </c>
      <c r="I137" s="460">
        <f t="shared" si="12"/>
        <v>1.9820224719101125</v>
      </c>
      <c r="J137" s="461" t="s">
        <v>50</v>
      </c>
      <c r="K137" s="341">
        <v>1</v>
      </c>
      <c r="L137" s="343" t="str">
        <f>IF(G137='（1）エ_月別観光地点別'!S137,"OK","NG")</f>
        <v>OK</v>
      </c>
      <c r="M137" s="343"/>
    </row>
    <row r="138" spans="1:13" ht="15" customHeight="1">
      <c r="A138" s="310"/>
      <c r="B138" s="328"/>
      <c r="C138" s="328"/>
      <c r="D138" s="161" t="s">
        <v>335</v>
      </c>
      <c r="E138" s="156" t="s">
        <v>506</v>
      </c>
      <c r="F138" s="157"/>
      <c r="G138" s="417">
        <v>0</v>
      </c>
      <c r="H138" s="360">
        <v>20892</v>
      </c>
      <c r="I138" s="365">
        <f t="shared" si="12"/>
        <v>-1</v>
      </c>
      <c r="J138" s="429" t="s">
        <v>66</v>
      </c>
      <c r="K138" s="341">
        <v>1</v>
      </c>
      <c r="L138" s="343" t="str">
        <f>IF(G138='（1）エ_月別観光地点別'!S138,"OK","NG")</f>
        <v>OK</v>
      </c>
      <c r="M138" s="343"/>
    </row>
    <row r="139" spans="1:13" ht="15" customHeight="1">
      <c r="A139" s="329"/>
      <c r="B139" s="328"/>
      <c r="C139" s="328"/>
      <c r="D139" s="160" t="s">
        <v>337</v>
      </c>
      <c r="E139" s="154" t="s">
        <v>507</v>
      </c>
      <c r="F139" s="155"/>
      <c r="G139" s="403">
        <v>170381</v>
      </c>
      <c r="H139" s="302">
        <v>168723</v>
      </c>
      <c r="I139" s="350">
        <f t="shared" si="12"/>
        <v>9.8267574663797319E-3</v>
      </c>
      <c r="J139" s="426" t="s">
        <v>49</v>
      </c>
      <c r="K139" s="341">
        <v>1</v>
      </c>
      <c r="L139" s="343" t="str">
        <f>IF(G139='（1）エ_月別観光地点別'!S139,"OK","NG")</f>
        <v>OK</v>
      </c>
      <c r="M139" s="343"/>
    </row>
    <row r="140" spans="1:13" ht="15" customHeight="1">
      <c r="A140" s="310"/>
      <c r="B140" s="328"/>
      <c r="C140" s="328"/>
      <c r="D140" s="160" t="s">
        <v>339</v>
      </c>
      <c r="E140" s="154" t="s">
        <v>508</v>
      </c>
      <c r="F140" s="155"/>
      <c r="G140" s="403">
        <v>22086</v>
      </c>
      <c r="H140" s="302">
        <v>24004</v>
      </c>
      <c r="I140" s="350">
        <f t="shared" si="12"/>
        <v>-7.9903349441759697E-2</v>
      </c>
      <c r="J140" s="426" t="s">
        <v>66</v>
      </c>
      <c r="K140" s="341">
        <v>1</v>
      </c>
      <c r="L140" s="343" t="str">
        <f>IF(G140='（1）エ_月別観光地点別'!S140,"OK","NG")</f>
        <v>OK</v>
      </c>
      <c r="M140" s="343"/>
    </row>
    <row r="141" spans="1:13" ht="15" customHeight="1">
      <c r="A141" s="310"/>
      <c r="B141" s="328"/>
      <c r="C141" s="328"/>
      <c r="D141" s="160" t="s">
        <v>341</v>
      </c>
      <c r="E141" s="154" t="s">
        <v>509</v>
      </c>
      <c r="F141" s="155"/>
      <c r="G141" s="403">
        <v>3220</v>
      </c>
      <c r="H141" s="302">
        <v>2993</v>
      </c>
      <c r="I141" s="350">
        <f t="shared" si="12"/>
        <v>7.58436351486802E-2</v>
      </c>
      <c r="J141" s="426" t="s">
        <v>55</v>
      </c>
      <c r="K141" s="341">
        <v>1</v>
      </c>
      <c r="L141" s="343" t="str">
        <f>IF(G141='（1）エ_月別観光地点別'!S141,"OK","NG")</f>
        <v>OK</v>
      </c>
      <c r="M141" s="343"/>
    </row>
    <row r="142" spans="1:13" ht="15" customHeight="1">
      <c r="A142" s="310"/>
      <c r="B142" s="311"/>
      <c r="C142" s="311"/>
      <c r="D142" s="160" t="s">
        <v>343</v>
      </c>
      <c r="E142" s="154" t="s">
        <v>510</v>
      </c>
      <c r="F142" s="155"/>
      <c r="G142" s="403">
        <v>27558</v>
      </c>
      <c r="H142" s="302">
        <v>25704</v>
      </c>
      <c r="I142" s="350">
        <f t="shared" si="12"/>
        <v>7.2128851540616212E-2</v>
      </c>
      <c r="J142" s="426" t="s">
        <v>49</v>
      </c>
      <c r="K142" s="341">
        <v>1</v>
      </c>
      <c r="L142" s="343" t="str">
        <f>IF(G142='（1）エ_月別観光地点別'!S142,"OK","NG")</f>
        <v>OK</v>
      </c>
      <c r="M142" s="343"/>
    </row>
    <row r="143" spans="1:13" ht="15" customHeight="1">
      <c r="A143" s="310"/>
      <c r="B143" s="311"/>
      <c r="C143" s="311"/>
      <c r="D143" s="160" t="s">
        <v>345</v>
      </c>
      <c r="E143" s="154" t="s">
        <v>511</v>
      </c>
      <c r="F143" s="155"/>
      <c r="G143" s="403">
        <v>15000</v>
      </c>
      <c r="H143" s="302">
        <v>15000</v>
      </c>
      <c r="I143" s="350">
        <f t="shared" si="12"/>
        <v>0</v>
      </c>
      <c r="J143" s="426" t="s">
        <v>67</v>
      </c>
      <c r="K143" s="341">
        <v>1</v>
      </c>
      <c r="L143" s="343" t="str">
        <f>IF(G143='（1）エ_月別観光地点別'!S143,"OK","NG")</f>
        <v>OK</v>
      </c>
      <c r="M143" s="343"/>
    </row>
    <row r="144" spans="1:13" ht="15" customHeight="1">
      <c r="A144" s="310"/>
      <c r="B144" s="311"/>
      <c r="C144" s="311"/>
      <c r="D144" s="160" t="s">
        <v>347</v>
      </c>
      <c r="E144" s="154" t="s">
        <v>512</v>
      </c>
      <c r="F144" s="155"/>
      <c r="G144" s="403">
        <v>683</v>
      </c>
      <c r="H144" s="302">
        <v>1042</v>
      </c>
      <c r="I144" s="350">
        <f t="shared" si="12"/>
        <v>-0.34452975047984646</v>
      </c>
      <c r="J144" s="426" t="s">
        <v>67</v>
      </c>
      <c r="K144" s="341">
        <v>1</v>
      </c>
      <c r="L144" s="343" t="str">
        <f>IF(G144='（1）エ_月別観光地点別'!S144,"OK","NG")</f>
        <v>OK</v>
      </c>
      <c r="M144" s="343"/>
    </row>
    <row r="145" spans="1:17" ht="15" customHeight="1">
      <c r="A145" s="310"/>
      <c r="B145" s="311"/>
      <c r="C145" s="311"/>
      <c r="D145" s="160" t="s">
        <v>349</v>
      </c>
      <c r="E145" s="154" t="s">
        <v>513</v>
      </c>
      <c r="F145" s="155"/>
      <c r="G145" s="403">
        <v>22480</v>
      </c>
      <c r="H145" s="302">
        <v>21110</v>
      </c>
      <c r="I145" s="350">
        <f t="shared" si="12"/>
        <v>6.4898152534343945E-2</v>
      </c>
      <c r="J145" s="426" t="s">
        <v>57</v>
      </c>
      <c r="K145" s="341">
        <v>1</v>
      </c>
      <c r="L145" s="343" t="str">
        <f>IF(G145='（1）エ_月別観光地点別'!S145,"OK","NG")</f>
        <v>OK</v>
      </c>
      <c r="M145" s="343"/>
    </row>
    <row r="146" spans="1:17" ht="15" customHeight="1">
      <c r="A146" s="310"/>
      <c r="B146" s="311"/>
      <c r="C146" s="311"/>
      <c r="D146" s="160" t="s">
        <v>351</v>
      </c>
      <c r="E146" s="154" t="s">
        <v>514</v>
      </c>
      <c r="F146" s="155"/>
      <c r="G146" s="403">
        <v>7905</v>
      </c>
      <c r="H146" s="302">
        <v>8409</v>
      </c>
      <c r="I146" s="350">
        <f t="shared" si="12"/>
        <v>-5.9935783089546946E-2</v>
      </c>
      <c r="J146" s="426" t="s">
        <v>51</v>
      </c>
      <c r="K146" s="341">
        <v>1</v>
      </c>
      <c r="L146" s="343" t="str">
        <f>IF(G146='（1）エ_月別観光地点別'!S146,"OK","NG")</f>
        <v>OK</v>
      </c>
      <c r="M146" s="343"/>
    </row>
    <row r="147" spans="1:17" ht="15" customHeight="1">
      <c r="A147" s="310"/>
      <c r="B147" s="311"/>
      <c r="C147" s="311"/>
      <c r="D147" s="160" t="s">
        <v>353</v>
      </c>
      <c r="E147" s="154" t="s">
        <v>515</v>
      </c>
      <c r="F147" s="155"/>
      <c r="G147" s="403">
        <v>36707</v>
      </c>
      <c r="H147" s="302">
        <v>35911</v>
      </c>
      <c r="I147" s="350">
        <f t="shared" si="12"/>
        <v>2.216591016680125E-2</v>
      </c>
      <c r="J147" s="426" t="s">
        <v>49</v>
      </c>
      <c r="K147" s="341">
        <v>1</v>
      </c>
      <c r="L147" s="343" t="str">
        <f>IF(G147='（1）エ_月別観光地点別'!S147,"OK","NG")</f>
        <v>OK</v>
      </c>
      <c r="M147" s="343"/>
    </row>
    <row r="148" spans="1:17" ht="15" customHeight="1">
      <c r="A148" s="310"/>
      <c r="B148" s="311"/>
      <c r="C148" s="311"/>
      <c r="D148" s="160" t="s">
        <v>355</v>
      </c>
      <c r="E148" s="154" t="s">
        <v>516</v>
      </c>
      <c r="F148" s="155"/>
      <c r="G148" s="403">
        <v>267192</v>
      </c>
      <c r="H148" s="302">
        <v>272810</v>
      </c>
      <c r="I148" s="350">
        <f t="shared" si="12"/>
        <v>-2.0593086763681656E-2</v>
      </c>
      <c r="J148" s="426" t="s">
        <v>49</v>
      </c>
      <c r="K148" s="341">
        <v>1</v>
      </c>
      <c r="L148" s="343" t="str">
        <f>IF(G148='（1）エ_月別観光地点別'!S148,"OK","NG")</f>
        <v>OK</v>
      </c>
      <c r="M148" s="343"/>
    </row>
    <row r="149" spans="1:17" ht="15" customHeight="1">
      <c r="A149" s="310"/>
      <c r="B149" s="311"/>
      <c r="C149" s="311"/>
      <c r="D149" s="160" t="s">
        <v>357</v>
      </c>
      <c r="E149" s="154" t="s">
        <v>517</v>
      </c>
      <c r="F149" s="155"/>
      <c r="G149" s="403">
        <v>5718</v>
      </c>
      <c r="H149" s="302">
        <v>6280</v>
      </c>
      <c r="I149" s="350">
        <f t="shared" si="12"/>
        <v>-8.9490445859872647E-2</v>
      </c>
      <c r="J149" s="426" t="s">
        <v>267</v>
      </c>
      <c r="K149" s="341">
        <v>1</v>
      </c>
      <c r="L149" s="343" t="str">
        <f>IF(G149='（1）エ_月別観光地点別'!S149,"OK","NG")</f>
        <v>OK</v>
      </c>
      <c r="M149" s="343"/>
    </row>
    <row r="150" spans="1:17" ht="15" customHeight="1">
      <c r="A150" s="310"/>
      <c r="B150" s="311"/>
      <c r="C150" s="311"/>
      <c r="D150" s="160" t="s">
        <v>359</v>
      </c>
      <c r="E150" s="154" t="s">
        <v>518</v>
      </c>
      <c r="F150" s="155"/>
      <c r="G150" s="403">
        <v>2023</v>
      </c>
      <c r="H150" s="302">
        <v>1967</v>
      </c>
      <c r="I150" s="350">
        <f t="shared" si="12"/>
        <v>2.8469750889679624E-2</v>
      </c>
      <c r="J150" s="426" t="s">
        <v>72</v>
      </c>
      <c r="K150" s="341">
        <v>1</v>
      </c>
      <c r="L150" s="343" t="str">
        <f>IF(G150='（1）エ_月別観光地点別'!S150,"OK","NG")</f>
        <v>OK</v>
      </c>
      <c r="M150" s="343"/>
    </row>
    <row r="151" spans="1:17" ht="15" customHeight="1">
      <c r="A151" s="310"/>
      <c r="B151" s="311"/>
      <c r="C151" s="311"/>
      <c r="D151" s="160" t="s">
        <v>361</v>
      </c>
      <c r="E151" s="154" t="s">
        <v>519</v>
      </c>
      <c r="F151" s="155"/>
      <c r="G151" s="403">
        <v>27333</v>
      </c>
      <c r="H151" s="302">
        <v>31115</v>
      </c>
      <c r="I151" s="350">
        <f t="shared" si="12"/>
        <v>-0.12154909207777598</v>
      </c>
      <c r="J151" s="426" t="s">
        <v>267</v>
      </c>
      <c r="K151" s="341">
        <v>1</v>
      </c>
      <c r="L151" s="343" t="str">
        <f>IF(G151='（1）エ_月別観光地点別'!S151,"OK","NG")</f>
        <v>OK</v>
      </c>
      <c r="M151" s="343"/>
    </row>
    <row r="152" spans="1:17" s="318" customFormat="1" ht="15" customHeight="1">
      <c r="A152" s="411"/>
      <c r="B152" s="412"/>
      <c r="C152" s="412"/>
      <c r="D152" s="437"/>
      <c r="E152" s="438" t="s">
        <v>227</v>
      </c>
      <c r="F152" s="439"/>
      <c r="G152" s="440">
        <f>SUMIFS(G116:G151,K116:K151,1)</f>
        <v>1065260</v>
      </c>
      <c r="H152" s="441">
        <f>SUMIFS(H116:H151,K116:K151,1)</f>
        <v>1072561</v>
      </c>
      <c r="I152" s="442">
        <f t="shared" ref="I152:I188" si="13">IFERROR(G152/H152-1,"－")</f>
        <v>-6.8070720453196065E-3</v>
      </c>
      <c r="J152" s="443"/>
      <c r="K152" s="341">
        <v>2</v>
      </c>
      <c r="L152" s="343" t="str">
        <f>IF(G152='（1）エ_月別観光地点別'!S152,"OK","NG")</f>
        <v>OK</v>
      </c>
      <c r="M152" s="343"/>
      <c r="N152" s="341"/>
      <c r="O152" s="343"/>
      <c r="P152" s="344"/>
      <c r="Q152" s="344"/>
    </row>
    <row r="153" spans="1:17" ht="15" customHeight="1">
      <c r="A153" s="310"/>
      <c r="B153" s="326" t="s">
        <v>77</v>
      </c>
      <c r="C153" s="327"/>
      <c r="D153" s="161" t="s">
        <v>309</v>
      </c>
      <c r="E153" s="156" t="s">
        <v>520</v>
      </c>
      <c r="F153" s="157"/>
      <c r="G153" s="417">
        <v>101064</v>
      </c>
      <c r="H153" s="360">
        <v>146363</v>
      </c>
      <c r="I153" s="365">
        <f>IFERROR(G153/H153-1,"－")</f>
        <v>-0.30949761893374694</v>
      </c>
      <c r="J153" s="429" t="s">
        <v>50</v>
      </c>
      <c r="K153" s="341">
        <v>1</v>
      </c>
      <c r="L153" s="343" t="str">
        <f>IF(G153='（1）エ_月別観光地点別'!S153,"OK","NG")</f>
        <v>OK</v>
      </c>
      <c r="M153" s="343"/>
    </row>
    <row r="154" spans="1:17" ht="15" customHeight="1">
      <c r="A154" s="310"/>
      <c r="B154" s="328"/>
      <c r="C154" s="328"/>
      <c r="D154" s="160" t="s">
        <v>311</v>
      </c>
      <c r="E154" s="154" t="s">
        <v>521</v>
      </c>
      <c r="F154" s="155"/>
      <c r="G154" s="403">
        <v>13226</v>
      </c>
      <c r="H154" s="302">
        <v>19611</v>
      </c>
      <c r="I154" s="350">
        <f t="shared" ref="I154:I168" si="14">IFERROR(G154/H154-1,"－")</f>
        <v>-0.32558258120442607</v>
      </c>
      <c r="J154" s="426" t="s">
        <v>72</v>
      </c>
      <c r="K154" s="341">
        <v>1</v>
      </c>
      <c r="L154" s="343" t="str">
        <f>IF(G154='（1）エ_月別観光地点別'!S154,"OK","NG")</f>
        <v>OK</v>
      </c>
      <c r="M154" s="343"/>
    </row>
    <row r="155" spans="1:17" ht="15" customHeight="1">
      <c r="A155" s="310"/>
      <c r="B155" s="328"/>
      <c r="C155" s="328"/>
      <c r="D155" s="160" t="s">
        <v>313</v>
      </c>
      <c r="E155" s="154" t="s">
        <v>522</v>
      </c>
      <c r="F155" s="155"/>
      <c r="G155" s="403">
        <v>18086</v>
      </c>
      <c r="H155" s="302">
        <v>20372</v>
      </c>
      <c r="I155" s="350">
        <f t="shared" si="14"/>
        <v>-0.11221284115452579</v>
      </c>
      <c r="J155" s="426" t="s">
        <v>47</v>
      </c>
      <c r="K155" s="341">
        <v>1</v>
      </c>
      <c r="L155" s="343" t="str">
        <f>IF(G155='（1）エ_月別観光地点別'!S155,"OK","NG")</f>
        <v>OK</v>
      </c>
      <c r="M155" s="343"/>
    </row>
    <row r="156" spans="1:17" ht="15" customHeight="1">
      <c r="A156" s="310"/>
      <c r="B156" s="328"/>
      <c r="C156" s="328"/>
      <c r="D156" s="160" t="s">
        <v>315</v>
      </c>
      <c r="E156" s="154" t="s">
        <v>523</v>
      </c>
      <c r="F156" s="155"/>
      <c r="G156" s="403">
        <v>66210</v>
      </c>
      <c r="H156" s="302">
        <v>75464</v>
      </c>
      <c r="I156" s="350">
        <f t="shared" si="14"/>
        <v>-0.12262800805682184</v>
      </c>
      <c r="J156" s="426" t="s">
        <v>48</v>
      </c>
      <c r="K156" s="341">
        <v>1</v>
      </c>
      <c r="L156" s="343" t="str">
        <f>IF(G156='（1）エ_月別観光地点別'!S156,"OK","NG")</f>
        <v>OK</v>
      </c>
      <c r="M156" s="343"/>
    </row>
    <row r="157" spans="1:17" ht="15" customHeight="1">
      <c r="A157" s="310"/>
      <c r="B157" s="328"/>
      <c r="C157" s="328"/>
      <c r="D157" s="160" t="s">
        <v>317</v>
      </c>
      <c r="E157" s="154" t="s">
        <v>524</v>
      </c>
      <c r="F157" s="155"/>
      <c r="G157" s="403">
        <v>98088</v>
      </c>
      <c r="H157" s="302">
        <v>97345</v>
      </c>
      <c r="I157" s="350">
        <f t="shared" si="14"/>
        <v>7.6326467717910962E-3</v>
      </c>
      <c r="J157" s="426" t="s">
        <v>49</v>
      </c>
      <c r="K157" s="341">
        <v>1</v>
      </c>
      <c r="L157" s="343" t="str">
        <f>IF(G157='（1）エ_月別観光地点別'!S157,"OK","NG")</f>
        <v>OK</v>
      </c>
      <c r="M157" s="343"/>
    </row>
    <row r="158" spans="1:17" ht="15" customHeight="1">
      <c r="A158" s="310"/>
      <c r="B158" s="328"/>
      <c r="C158" s="328"/>
      <c r="D158" s="160" t="s">
        <v>319</v>
      </c>
      <c r="E158" s="154" t="s">
        <v>525</v>
      </c>
      <c r="F158" s="155"/>
      <c r="G158" s="403">
        <v>9745</v>
      </c>
      <c r="H158" s="302">
        <v>12318</v>
      </c>
      <c r="I158" s="350">
        <f t="shared" si="14"/>
        <v>-0.20888131190128267</v>
      </c>
      <c r="J158" s="426" t="s">
        <v>72</v>
      </c>
      <c r="K158" s="341">
        <v>1</v>
      </c>
      <c r="L158" s="343" t="str">
        <f>IF(G158='（1）エ_月別観光地点別'!S158,"OK","NG")</f>
        <v>OK</v>
      </c>
      <c r="M158" s="343"/>
    </row>
    <row r="159" spans="1:17" ht="15" customHeight="1">
      <c r="A159" s="310"/>
      <c r="B159" s="328"/>
      <c r="C159" s="328"/>
      <c r="D159" s="160" t="s">
        <v>321</v>
      </c>
      <c r="E159" s="154" t="s">
        <v>526</v>
      </c>
      <c r="F159" s="155"/>
      <c r="G159" s="403">
        <v>10691</v>
      </c>
      <c r="H159" s="302">
        <v>11238</v>
      </c>
      <c r="I159" s="350">
        <f t="shared" si="14"/>
        <v>-4.8674141306282226E-2</v>
      </c>
      <c r="J159" s="426" t="s">
        <v>47</v>
      </c>
      <c r="K159" s="341">
        <v>1</v>
      </c>
      <c r="L159" s="343" t="str">
        <f>IF(G159='（1）エ_月別観光地点別'!S159,"OK","NG")</f>
        <v>OK</v>
      </c>
      <c r="M159" s="343"/>
    </row>
    <row r="160" spans="1:17" ht="15" customHeight="1">
      <c r="A160" s="310"/>
      <c r="B160" s="328"/>
      <c r="C160" s="328"/>
      <c r="D160" s="160" t="s">
        <v>323</v>
      </c>
      <c r="E160" s="154" t="s">
        <v>527</v>
      </c>
      <c r="F160" s="155"/>
      <c r="G160" s="403">
        <v>173238</v>
      </c>
      <c r="H160" s="302">
        <v>204954</v>
      </c>
      <c r="I160" s="350">
        <f t="shared" si="14"/>
        <v>-0.1547469188208086</v>
      </c>
      <c r="J160" s="426" t="s">
        <v>49</v>
      </c>
      <c r="K160" s="341">
        <v>1</v>
      </c>
      <c r="L160" s="343" t="str">
        <f>IF(G160='（1）エ_月別観光地点別'!S160,"OK","NG")</f>
        <v>OK</v>
      </c>
      <c r="M160" s="343"/>
    </row>
    <row r="161" spans="1:17" ht="15" customHeight="1">
      <c r="A161" s="310"/>
      <c r="B161" s="328"/>
      <c r="C161" s="328"/>
      <c r="D161" s="160" t="s">
        <v>325</v>
      </c>
      <c r="E161" s="154" t="s">
        <v>528</v>
      </c>
      <c r="F161" s="155"/>
      <c r="G161" s="403">
        <v>10777</v>
      </c>
      <c r="H161" s="302">
        <v>12286</v>
      </c>
      <c r="I161" s="350">
        <f t="shared" si="14"/>
        <v>-0.1228227250529057</v>
      </c>
      <c r="J161" s="426" t="s">
        <v>79</v>
      </c>
      <c r="K161" s="341">
        <v>1</v>
      </c>
      <c r="L161" s="343" t="str">
        <f>IF(G161='（1）エ_月別観光地点別'!S161,"OK","NG")</f>
        <v>OK</v>
      </c>
      <c r="M161" s="343"/>
    </row>
    <row r="162" spans="1:17" ht="15" customHeight="1">
      <c r="A162" s="310"/>
      <c r="B162" s="328"/>
      <c r="C162" s="328"/>
      <c r="D162" s="160" t="s">
        <v>327</v>
      </c>
      <c r="E162" s="154" t="s">
        <v>529</v>
      </c>
      <c r="F162" s="155"/>
      <c r="G162" s="403">
        <v>29252</v>
      </c>
      <c r="H162" s="302">
        <v>25692</v>
      </c>
      <c r="I162" s="350">
        <f t="shared" si="14"/>
        <v>0.13856453370699051</v>
      </c>
      <c r="J162" s="426" t="s">
        <v>48</v>
      </c>
      <c r="K162" s="341">
        <v>1</v>
      </c>
      <c r="L162" s="343" t="str">
        <f>IF(G162='（1）エ_月別観光地点別'!S162,"OK","NG")</f>
        <v>OK</v>
      </c>
      <c r="M162" s="343"/>
    </row>
    <row r="163" spans="1:17" ht="15" customHeight="1">
      <c r="A163" s="310"/>
      <c r="B163" s="328"/>
      <c r="C163" s="328"/>
      <c r="D163" s="160" t="s">
        <v>329</v>
      </c>
      <c r="E163" s="154" t="s">
        <v>530</v>
      </c>
      <c r="F163" s="155"/>
      <c r="G163" s="403">
        <v>2000</v>
      </c>
      <c r="H163" s="302">
        <v>2000</v>
      </c>
      <c r="I163" s="350">
        <f t="shared" si="14"/>
        <v>0</v>
      </c>
      <c r="J163" s="426" t="s">
        <v>67</v>
      </c>
      <c r="K163" s="341">
        <v>1</v>
      </c>
      <c r="L163" s="343" t="str">
        <f>IF(G163='（1）エ_月別観光地点別'!S163,"OK","NG")</f>
        <v>OK</v>
      </c>
      <c r="M163" s="343"/>
    </row>
    <row r="164" spans="1:17" ht="15" customHeight="1">
      <c r="A164" s="310"/>
      <c r="B164" s="328"/>
      <c r="C164" s="328"/>
      <c r="D164" s="160" t="s">
        <v>331</v>
      </c>
      <c r="E164" s="154" t="s">
        <v>531</v>
      </c>
      <c r="F164" s="155"/>
      <c r="G164" s="403">
        <v>19480</v>
      </c>
      <c r="H164" s="302">
        <v>23431</v>
      </c>
      <c r="I164" s="350">
        <f t="shared" si="14"/>
        <v>-0.16862276471341386</v>
      </c>
      <c r="J164" s="426" t="s">
        <v>61</v>
      </c>
      <c r="K164" s="341">
        <v>1</v>
      </c>
      <c r="L164" s="343" t="str">
        <f>IF(G164='（1）エ_月別観光地点別'!S164,"OK","NG")</f>
        <v>OK</v>
      </c>
      <c r="M164" s="343"/>
    </row>
    <row r="165" spans="1:17" ht="15" customHeight="1">
      <c r="A165" s="310"/>
      <c r="B165" s="328"/>
      <c r="C165" s="328"/>
      <c r="D165" s="160" t="s">
        <v>333</v>
      </c>
      <c r="E165" s="154" t="s">
        <v>532</v>
      </c>
      <c r="F165" s="155"/>
      <c r="G165" s="403">
        <v>160796</v>
      </c>
      <c r="H165" s="302">
        <v>185846</v>
      </c>
      <c r="I165" s="350">
        <f t="shared" si="14"/>
        <v>-0.13478901886508188</v>
      </c>
      <c r="J165" s="426" t="s">
        <v>49</v>
      </c>
      <c r="K165" s="341">
        <v>1</v>
      </c>
      <c r="L165" s="343" t="str">
        <f>IF(G165='（1）エ_月別観光地点別'!S165,"OK","NG")</f>
        <v>OK</v>
      </c>
      <c r="M165" s="343"/>
    </row>
    <row r="166" spans="1:17" ht="15" customHeight="1">
      <c r="A166" s="310"/>
      <c r="B166" s="328"/>
      <c r="C166" s="328"/>
      <c r="D166" s="160" t="s">
        <v>335</v>
      </c>
      <c r="E166" s="154" t="s">
        <v>533</v>
      </c>
      <c r="F166" s="155"/>
      <c r="G166" s="403">
        <v>36249</v>
      </c>
      <c r="H166" s="302">
        <v>50039</v>
      </c>
      <c r="I166" s="350">
        <f t="shared" si="14"/>
        <v>-0.27558504366594061</v>
      </c>
      <c r="J166" s="426" t="s">
        <v>48</v>
      </c>
      <c r="K166" s="341">
        <v>1</v>
      </c>
      <c r="L166" s="343" t="str">
        <f>IF(G166='（1）エ_月別観光地点別'!S166,"OK","NG")</f>
        <v>OK</v>
      </c>
      <c r="M166" s="343"/>
    </row>
    <row r="167" spans="1:17" ht="15" customHeight="1">
      <c r="A167" s="310"/>
      <c r="B167" s="328"/>
      <c r="C167" s="328"/>
      <c r="D167" s="160" t="s">
        <v>337</v>
      </c>
      <c r="E167" s="154" t="s">
        <v>534</v>
      </c>
      <c r="F167" s="155"/>
      <c r="G167" s="403">
        <v>0</v>
      </c>
      <c r="H167" s="302">
        <v>20739</v>
      </c>
      <c r="I167" s="350">
        <f t="shared" si="14"/>
        <v>-1</v>
      </c>
      <c r="J167" s="426" t="s">
        <v>49</v>
      </c>
      <c r="K167" s="341">
        <v>1</v>
      </c>
      <c r="L167" s="343" t="str">
        <f>IF(G167='（1）エ_月別観光地点別'!S167,"OK","NG")</f>
        <v>OK</v>
      </c>
      <c r="M167" s="343"/>
    </row>
    <row r="168" spans="1:17" ht="15" customHeight="1">
      <c r="A168" s="310"/>
      <c r="B168" s="328"/>
      <c r="C168" s="328"/>
      <c r="D168" s="160" t="s">
        <v>339</v>
      </c>
      <c r="E168" s="154" t="s">
        <v>535</v>
      </c>
      <c r="F168" s="155"/>
      <c r="G168" s="403">
        <v>15000</v>
      </c>
      <c r="H168" s="302">
        <v>20000</v>
      </c>
      <c r="I168" s="350">
        <f t="shared" si="14"/>
        <v>-0.25</v>
      </c>
      <c r="J168" s="426" t="s">
        <v>57</v>
      </c>
      <c r="K168" s="341">
        <v>1</v>
      </c>
      <c r="L168" s="343" t="str">
        <f>IF(G168='（1）エ_月別観光地点別'!S168,"OK","NG")</f>
        <v>OK</v>
      </c>
      <c r="M168" s="343"/>
    </row>
    <row r="169" spans="1:17" s="318" customFormat="1" ht="15" customHeight="1">
      <c r="A169" s="411"/>
      <c r="B169" s="412"/>
      <c r="C169" s="412"/>
      <c r="D169" s="437"/>
      <c r="E169" s="438" t="s">
        <v>228</v>
      </c>
      <c r="F169" s="439"/>
      <c r="G169" s="440">
        <f>SUMIFS(G153:G168,K153:K168,1)</f>
        <v>763902</v>
      </c>
      <c r="H169" s="441">
        <f>SUMIFS(H153:H168,K153:K168,1)</f>
        <v>927698</v>
      </c>
      <c r="I169" s="442">
        <f t="shared" si="13"/>
        <v>-0.17656176902397114</v>
      </c>
      <c r="J169" s="443"/>
      <c r="K169" s="341">
        <v>2</v>
      </c>
      <c r="L169" s="343" t="str">
        <f>IF(G169='（1）エ_月別観光地点別'!S169,"OK","NG")</f>
        <v>OK</v>
      </c>
      <c r="M169" s="343"/>
      <c r="N169" s="341"/>
      <c r="O169" s="343"/>
      <c r="P169" s="344"/>
      <c r="Q169" s="344"/>
    </row>
    <row r="170" spans="1:17" ht="15" customHeight="1">
      <c r="A170" s="310"/>
      <c r="B170" s="326" t="s">
        <v>80</v>
      </c>
      <c r="C170" s="327"/>
      <c r="D170" s="161" t="s">
        <v>309</v>
      </c>
      <c r="E170" s="156" t="s">
        <v>536</v>
      </c>
      <c r="F170" s="157"/>
      <c r="G170" s="417">
        <v>13500</v>
      </c>
      <c r="H170" s="360">
        <v>11200</v>
      </c>
      <c r="I170" s="365">
        <f>IFERROR(G170/H170-1,"－")</f>
        <v>0.20535714285714279</v>
      </c>
      <c r="J170" s="429" t="s">
        <v>74</v>
      </c>
      <c r="K170" s="341">
        <v>1</v>
      </c>
      <c r="L170" s="343" t="str">
        <f>IF(G170='（1）エ_月別観光地点別'!S170,"OK","NG")</f>
        <v>OK</v>
      </c>
      <c r="M170" s="343"/>
    </row>
    <row r="171" spans="1:17" ht="15" customHeight="1">
      <c r="A171" s="310"/>
      <c r="B171" s="326"/>
      <c r="C171" s="328"/>
      <c r="D171" s="160" t="s">
        <v>311</v>
      </c>
      <c r="E171" s="154" t="s">
        <v>537</v>
      </c>
      <c r="F171" s="155"/>
      <c r="G171" s="403">
        <v>20006</v>
      </c>
      <c r="H171" s="302">
        <v>26303</v>
      </c>
      <c r="I171" s="350">
        <f t="shared" ref="I171:I187" si="15">IFERROR(G171/H171-1,"－")</f>
        <v>-0.23940234954187734</v>
      </c>
      <c r="J171" s="426" t="s">
        <v>78</v>
      </c>
      <c r="K171" s="341">
        <v>1</v>
      </c>
      <c r="L171" s="343" t="str">
        <f>IF(G171='（1）エ_月別観光地点別'!S171,"OK","NG")</f>
        <v>OK</v>
      </c>
      <c r="M171" s="343"/>
    </row>
    <row r="172" spans="1:17" ht="15" customHeight="1">
      <c r="A172" s="310"/>
      <c r="B172" s="328"/>
      <c r="C172" s="328"/>
      <c r="D172" s="160" t="s">
        <v>313</v>
      </c>
      <c r="E172" s="154" t="s">
        <v>538</v>
      </c>
      <c r="F172" s="155"/>
      <c r="G172" s="403">
        <v>1706</v>
      </c>
      <c r="H172" s="302">
        <v>2049</v>
      </c>
      <c r="I172" s="350">
        <f t="shared" si="15"/>
        <v>-0.16739873108833581</v>
      </c>
      <c r="J172" s="426" t="s">
        <v>59</v>
      </c>
      <c r="K172" s="341">
        <v>1</v>
      </c>
      <c r="L172" s="343" t="str">
        <f>IF(G172='（1）エ_月別観光地点別'!S172,"OK","NG")</f>
        <v>OK</v>
      </c>
      <c r="M172" s="343"/>
    </row>
    <row r="173" spans="1:17" ht="15" customHeight="1">
      <c r="A173" s="310"/>
      <c r="B173" s="328"/>
      <c r="C173" s="328"/>
      <c r="D173" s="160" t="s">
        <v>315</v>
      </c>
      <c r="E173" s="154" t="s">
        <v>539</v>
      </c>
      <c r="F173" s="155"/>
      <c r="G173" s="403">
        <v>17394</v>
      </c>
      <c r="H173" s="302">
        <v>17818</v>
      </c>
      <c r="I173" s="350">
        <f t="shared" si="15"/>
        <v>-2.3796161185318243E-2</v>
      </c>
      <c r="J173" s="426" t="s">
        <v>58</v>
      </c>
      <c r="K173" s="341">
        <v>1</v>
      </c>
      <c r="L173" s="343" t="str">
        <f>IF(G173='（1）エ_月別観光地点別'!S173,"OK","NG")</f>
        <v>OK</v>
      </c>
      <c r="M173" s="343"/>
    </row>
    <row r="174" spans="1:17" ht="15" customHeight="1">
      <c r="A174" s="310"/>
      <c r="B174" s="328"/>
      <c r="C174" s="328"/>
      <c r="D174" s="160" t="s">
        <v>317</v>
      </c>
      <c r="E174" s="154" t="s">
        <v>540</v>
      </c>
      <c r="F174" s="155"/>
      <c r="G174" s="403">
        <v>29669</v>
      </c>
      <c r="H174" s="302">
        <v>27068</v>
      </c>
      <c r="I174" s="350">
        <f t="shared" si="15"/>
        <v>9.6091325550465401E-2</v>
      </c>
      <c r="J174" s="426" t="s">
        <v>49</v>
      </c>
      <c r="K174" s="341">
        <v>1</v>
      </c>
      <c r="L174" s="343" t="str">
        <f>IF(G174='（1）エ_月別観光地点別'!S174,"OK","NG")</f>
        <v>OK</v>
      </c>
      <c r="M174" s="343"/>
    </row>
    <row r="175" spans="1:17" ht="15" customHeight="1">
      <c r="A175" s="310"/>
      <c r="B175" s="328"/>
      <c r="C175" s="328"/>
      <c r="D175" s="160" t="s">
        <v>319</v>
      </c>
      <c r="E175" s="154" t="s">
        <v>541</v>
      </c>
      <c r="F175" s="155"/>
      <c r="G175" s="403">
        <v>4780</v>
      </c>
      <c r="H175" s="302">
        <v>9320</v>
      </c>
      <c r="I175" s="350">
        <f t="shared" si="15"/>
        <v>-0.48712446351931327</v>
      </c>
      <c r="J175" s="426" t="s">
        <v>56</v>
      </c>
      <c r="K175" s="341">
        <v>1</v>
      </c>
      <c r="L175" s="343" t="str">
        <f>IF(G175='（1）エ_月別観光地点別'!S175,"OK","NG")</f>
        <v>OK</v>
      </c>
      <c r="M175" s="343"/>
    </row>
    <row r="176" spans="1:17" ht="15" customHeight="1">
      <c r="A176" s="310"/>
      <c r="B176" s="328"/>
      <c r="C176" s="328"/>
      <c r="D176" s="160" t="s">
        <v>321</v>
      </c>
      <c r="E176" s="154" t="s">
        <v>542</v>
      </c>
      <c r="F176" s="155"/>
      <c r="G176" s="403">
        <v>2449</v>
      </c>
      <c r="H176" s="302">
        <v>3756</v>
      </c>
      <c r="I176" s="350">
        <f t="shared" si="15"/>
        <v>-0.34797657082002131</v>
      </c>
      <c r="J176" s="426"/>
      <c r="L176" s="343" t="str">
        <f>IF(G176='（1）エ_月別観光地点別'!S176,"OK","NG")</f>
        <v>OK</v>
      </c>
      <c r="M176" s="343"/>
    </row>
    <row r="177" spans="1:17" ht="15" customHeight="1">
      <c r="A177" s="310"/>
      <c r="B177" s="328"/>
      <c r="C177" s="328"/>
      <c r="D177" s="160" t="s">
        <v>401</v>
      </c>
      <c r="E177" s="154" t="s">
        <v>543</v>
      </c>
      <c r="F177" s="155"/>
      <c r="G177" s="403">
        <v>404</v>
      </c>
      <c r="H177" s="302">
        <v>770</v>
      </c>
      <c r="I177" s="350">
        <f t="shared" si="15"/>
        <v>-0.47532467532467537</v>
      </c>
      <c r="J177" s="426" t="s">
        <v>59</v>
      </c>
      <c r="K177" s="341">
        <v>1</v>
      </c>
      <c r="L177" s="343" t="str">
        <f>IF(G177='（1）エ_月別観光地点別'!S177,"OK","NG")</f>
        <v>OK</v>
      </c>
      <c r="M177" s="343"/>
    </row>
    <row r="178" spans="1:17" ht="15" customHeight="1">
      <c r="A178" s="310"/>
      <c r="B178" s="328"/>
      <c r="C178" s="328"/>
      <c r="D178" s="160" t="s">
        <v>401</v>
      </c>
      <c r="E178" s="154" t="s">
        <v>403</v>
      </c>
      <c r="F178" s="155"/>
      <c r="G178" s="403">
        <v>2045</v>
      </c>
      <c r="H178" s="302">
        <v>2986</v>
      </c>
      <c r="I178" s="350">
        <f t="shared" si="15"/>
        <v>-0.31513730743469526</v>
      </c>
      <c r="J178" s="426" t="s">
        <v>52</v>
      </c>
      <c r="K178" s="341">
        <v>1</v>
      </c>
      <c r="L178" s="343" t="str">
        <f>IF(G178='（1）エ_月別観光地点別'!S178,"OK","NG")</f>
        <v>OK</v>
      </c>
      <c r="M178" s="343"/>
    </row>
    <row r="179" spans="1:17" ht="15" customHeight="1">
      <c r="A179" s="310"/>
      <c r="B179" s="328"/>
      <c r="C179" s="328"/>
      <c r="D179" s="160" t="s">
        <v>323</v>
      </c>
      <c r="E179" s="154" t="s">
        <v>544</v>
      </c>
      <c r="F179" s="155"/>
      <c r="G179" s="403">
        <v>101688</v>
      </c>
      <c r="H179" s="302">
        <v>86473</v>
      </c>
      <c r="I179" s="350">
        <f t="shared" si="15"/>
        <v>0.1759508748395453</v>
      </c>
      <c r="J179" s="426" t="s">
        <v>49</v>
      </c>
      <c r="K179" s="341">
        <v>1</v>
      </c>
      <c r="L179" s="343" t="str">
        <f>IF(G179='（1）エ_月別観光地点別'!S179,"OK","NG")</f>
        <v>OK</v>
      </c>
      <c r="M179" s="343"/>
    </row>
    <row r="180" spans="1:17" ht="15" customHeight="1">
      <c r="A180" s="310"/>
      <c r="B180" s="328"/>
      <c r="C180" s="328"/>
      <c r="D180" s="160" t="s">
        <v>325</v>
      </c>
      <c r="E180" s="154" t="s">
        <v>545</v>
      </c>
      <c r="F180" s="155"/>
      <c r="G180" s="403">
        <v>23588</v>
      </c>
      <c r="H180" s="302">
        <v>22918</v>
      </c>
      <c r="I180" s="350">
        <f t="shared" si="15"/>
        <v>2.9234662710533099E-2</v>
      </c>
      <c r="J180" s="426" t="s">
        <v>48</v>
      </c>
      <c r="K180" s="341">
        <v>1</v>
      </c>
      <c r="L180" s="343" t="str">
        <f>IF(G180='（1）エ_月別観光地点別'!S180,"OK","NG")</f>
        <v>OK</v>
      </c>
      <c r="M180" s="343"/>
    </row>
    <row r="181" spans="1:17" ht="15" customHeight="1">
      <c r="A181" s="329"/>
      <c r="B181" s="481"/>
      <c r="C181" s="481"/>
      <c r="D181" s="455" t="s">
        <v>327</v>
      </c>
      <c r="E181" s="456" t="s">
        <v>546</v>
      </c>
      <c r="F181" s="482"/>
      <c r="G181" s="458">
        <v>39584</v>
      </c>
      <c r="H181" s="459">
        <v>39288</v>
      </c>
      <c r="I181" s="460">
        <f t="shared" si="15"/>
        <v>7.5341071064956022E-3</v>
      </c>
      <c r="J181" s="461" t="s">
        <v>51</v>
      </c>
      <c r="K181" s="341">
        <v>1</v>
      </c>
      <c r="L181" s="343" t="str">
        <f>IF(G181='（1）エ_月別観光地点別'!S181,"OK","NG")</f>
        <v>OK</v>
      </c>
      <c r="M181" s="343"/>
    </row>
    <row r="182" spans="1:17" ht="15" customHeight="1">
      <c r="A182" s="310"/>
      <c r="B182" s="328"/>
      <c r="C182" s="328"/>
      <c r="D182" s="161" t="s">
        <v>329</v>
      </c>
      <c r="E182" s="156" t="s">
        <v>547</v>
      </c>
      <c r="F182" s="157"/>
      <c r="G182" s="417">
        <v>43090</v>
      </c>
      <c r="H182" s="360">
        <v>45313</v>
      </c>
      <c r="I182" s="365">
        <f t="shared" si="15"/>
        <v>-4.905876900668682E-2</v>
      </c>
      <c r="J182" s="429" t="s">
        <v>79</v>
      </c>
      <c r="K182" s="341">
        <v>1</v>
      </c>
      <c r="L182" s="343" t="str">
        <f>IF(G182='（1）エ_月別観光地点別'!S182,"OK","NG")</f>
        <v>OK</v>
      </c>
      <c r="M182" s="343"/>
    </row>
    <row r="183" spans="1:17" ht="15" customHeight="1">
      <c r="A183" s="310"/>
      <c r="B183" s="328"/>
      <c r="C183" s="328"/>
      <c r="D183" s="160" t="s">
        <v>331</v>
      </c>
      <c r="E183" s="154" t="s">
        <v>548</v>
      </c>
      <c r="F183" s="155"/>
      <c r="G183" s="403">
        <v>8118</v>
      </c>
      <c r="H183" s="302">
        <v>7915</v>
      </c>
      <c r="I183" s="350">
        <f t="shared" si="15"/>
        <v>2.5647504737839499E-2</v>
      </c>
      <c r="J183" s="426" t="s">
        <v>60</v>
      </c>
      <c r="K183" s="341">
        <v>1</v>
      </c>
      <c r="L183" s="343" t="str">
        <f>IF(G183='（1）エ_月別観光地点別'!S183,"OK","NG")</f>
        <v>OK</v>
      </c>
      <c r="M183" s="343"/>
    </row>
    <row r="184" spans="1:17" ht="15" customHeight="1">
      <c r="A184" s="310"/>
      <c r="B184" s="328"/>
      <c r="C184" s="328"/>
      <c r="D184" s="160" t="s">
        <v>333</v>
      </c>
      <c r="E184" s="154" t="s">
        <v>549</v>
      </c>
      <c r="F184" s="155"/>
      <c r="G184" s="403">
        <v>17021</v>
      </c>
      <c r="H184" s="302">
        <v>16894</v>
      </c>
      <c r="I184" s="350">
        <f t="shared" si="15"/>
        <v>7.517461820764737E-3</v>
      </c>
      <c r="J184" s="426" t="s">
        <v>48</v>
      </c>
      <c r="K184" s="341">
        <v>1</v>
      </c>
      <c r="L184" s="343" t="str">
        <f>IF(G184='（1）エ_月別観光地点別'!S184,"OK","NG")</f>
        <v>OK</v>
      </c>
      <c r="M184" s="343"/>
    </row>
    <row r="185" spans="1:17" ht="15" customHeight="1">
      <c r="A185" s="310"/>
      <c r="B185" s="328"/>
      <c r="C185" s="328"/>
      <c r="D185" s="160" t="s">
        <v>335</v>
      </c>
      <c r="E185" s="154" t="s">
        <v>550</v>
      </c>
      <c r="F185" s="155"/>
      <c r="G185" s="403">
        <v>23016</v>
      </c>
      <c r="H185" s="302">
        <v>22858</v>
      </c>
      <c r="I185" s="350">
        <f t="shared" si="15"/>
        <v>6.9122407909703032E-3</v>
      </c>
      <c r="J185" s="426" t="s">
        <v>79</v>
      </c>
      <c r="K185" s="341">
        <v>1</v>
      </c>
      <c r="L185" s="343" t="str">
        <f>IF(G185='（1）エ_月別観光地点別'!S185,"OK","NG")</f>
        <v>OK</v>
      </c>
      <c r="M185" s="343"/>
    </row>
    <row r="186" spans="1:17" ht="15" customHeight="1">
      <c r="A186" s="310"/>
      <c r="B186" s="328"/>
      <c r="C186" s="328"/>
      <c r="D186" s="160" t="s">
        <v>337</v>
      </c>
      <c r="E186" s="154" t="s">
        <v>551</v>
      </c>
      <c r="F186" s="155"/>
      <c r="G186" s="403">
        <v>9037</v>
      </c>
      <c r="H186" s="302">
        <v>7501</v>
      </c>
      <c r="I186" s="350">
        <f t="shared" si="15"/>
        <v>0.2047726969737369</v>
      </c>
      <c r="J186" s="426" t="s">
        <v>56</v>
      </c>
      <c r="K186" s="341">
        <v>1</v>
      </c>
      <c r="L186" s="343" t="str">
        <f>IF(G186='（1）エ_月別観光地点別'!S186,"OK","NG")</f>
        <v>OK</v>
      </c>
      <c r="M186" s="343"/>
    </row>
    <row r="187" spans="1:17" ht="15" customHeight="1">
      <c r="A187" s="310"/>
      <c r="B187" s="328"/>
      <c r="C187" s="328"/>
      <c r="D187" s="160" t="s">
        <v>339</v>
      </c>
      <c r="E187" s="154" t="s">
        <v>552</v>
      </c>
      <c r="F187" s="155"/>
      <c r="G187" s="403">
        <v>33948</v>
      </c>
      <c r="H187" s="302">
        <v>30560</v>
      </c>
      <c r="I187" s="350">
        <f t="shared" si="15"/>
        <v>0.11086387434554967</v>
      </c>
      <c r="J187" s="426" t="s">
        <v>79</v>
      </c>
      <c r="K187" s="341">
        <v>1</v>
      </c>
      <c r="L187" s="343" t="str">
        <f>IF(G187='（1）エ_月別観光地点別'!S187,"OK","NG")</f>
        <v>OK</v>
      </c>
      <c r="M187" s="343"/>
    </row>
    <row r="188" spans="1:17" s="318" customFormat="1" ht="15" customHeight="1">
      <c r="A188" s="411"/>
      <c r="B188" s="412"/>
      <c r="C188" s="412"/>
      <c r="D188" s="437"/>
      <c r="E188" s="438" t="s">
        <v>229</v>
      </c>
      <c r="F188" s="439"/>
      <c r="G188" s="440">
        <f>SUMIFS(G170:G187,K170:K187,1)</f>
        <v>388594</v>
      </c>
      <c r="H188" s="441">
        <f>SUMIFS(H170:H187,K170:K187,1)</f>
        <v>377234</v>
      </c>
      <c r="I188" s="442">
        <f t="shared" si="13"/>
        <v>3.0113934587020275E-2</v>
      </c>
      <c r="J188" s="443"/>
      <c r="K188" s="341">
        <v>2</v>
      </c>
      <c r="L188" s="343" t="str">
        <f>IF(G188='（1）エ_月別観光地点別'!S188,"OK","NG")</f>
        <v>OK</v>
      </c>
      <c r="M188" s="343"/>
      <c r="N188" s="341"/>
      <c r="O188" s="343"/>
      <c r="P188" s="344"/>
      <c r="Q188" s="344"/>
    </row>
    <row r="189" spans="1:17" ht="15" customHeight="1">
      <c r="A189" s="310"/>
      <c r="B189" s="326" t="s">
        <v>6</v>
      </c>
      <c r="C189" s="327"/>
      <c r="D189" s="161" t="s">
        <v>309</v>
      </c>
      <c r="E189" s="156" t="s">
        <v>553</v>
      </c>
      <c r="F189" s="157"/>
      <c r="G189" s="417">
        <v>91356</v>
      </c>
      <c r="H189" s="360">
        <v>91068</v>
      </c>
      <c r="I189" s="365">
        <f>IFERROR(G189/H189-1,"－")</f>
        <v>3.162471998945815E-3</v>
      </c>
      <c r="J189" s="429" t="s">
        <v>50</v>
      </c>
      <c r="K189" s="341">
        <v>1</v>
      </c>
      <c r="L189" s="343" t="str">
        <f>IF(G189='（1）エ_月別観光地点別'!S189,"OK","NG")</f>
        <v>OK</v>
      </c>
      <c r="M189" s="343"/>
    </row>
    <row r="190" spans="1:17" ht="15" customHeight="1">
      <c r="A190" s="310"/>
      <c r="B190" s="328"/>
      <c r="C190" s="328"/>
      <c r="D190" s="160" t="s">
        <v>311</v>
      </c>
      <c r="E190" s="154" t="s">
        <v>554</v>
      </c>
      <c r="F190" s="155"/>
      <c r="G190" s="403">
        <v>3180</v>
      </c>
      <c r="H190" s="302">
        <v>3102</v>
      </c>
      <c r="I190" s="350">
        <f t="shared" ref="I190:I248" si="16">IFERROR(G190/H190-1,"－")</f>
        <v>2.5145067698259194E-2</v>
      </c>
      <c r="J190" s="426" t="s">
        <v>47</v>
      </c>
      <c r="K190" s="341">
        <v>1</v>
      </c>
      <c r="L190" s="343" t="str">
        <f>IF(G190='（1）エ_月別観光地点別'!S190,"OK","NG")</f>
        <v>OK</v>
      </c>
      <c r="M190" s="343"/>
    </row>
    <row r="191" spans="1:17" ht="15" customHeight="1">
      <c r="A191" s="310"/>
      <c r="B191" s="328"/>
      <c r="C191" s="328"/>
      <c r="D191" s="160" t="s">
        <v>313</v>
      </c>
      <c r="E191" s="154" t="s">
        <v>555</v>
      </c>
      <c r="F191" s="155"/>
      <c r="G191" s="403">
        <v>56879</v>
      </c>
      <c r="H191" s="302">
        <v>74648</v>
      </c>
      <c r="I191" s="350">
        <f t="shared" si="16"/>
        <v>-0.23803718786839567</v>
      </c>
      <c r="J191" s="426" t="s">
        <v>47</v>
      </c>
      <c r="K191" s="341">
        <v>1</v>
      </c>
      <c r="L191" s="343" t="str">
        <f>IF(G191='（1）エ_月別観光地点別'!S191,"OK","NG")</f>
        <v>OK</v>
      </c>
      <c r="M191" s="343"/>
    </row>
    <row r="192" spans="1:17" ht="15" customHeight="1">
      <c r="A192" s="310"/>
      <c r="B192" s="328"/>
      <c r="C192" s="328"/>
      <c r="D192" s="160" t="s">
        <v>315</v>
      </c>
      <c r="E192" s="154" t="s">
        <v>556</v>
      </c>
      <c r="F192" s="155"/>
      <c r="G192" s="403">
        <v>24049</v>
      </c>
      <c r="H192" s="302">
        <v>20961</v>
      </c>
      <c r="I192" s="350">
        <f t="shared" si="16"/>
        <v>0.1473212155908592</v>
      </c>
      <c r="J192" s="426" t="s">
        <v>47</v>
      </c>
      <c r="K192" s="341">
        <v>1</v>
      </c>
      <c r="L192" s="343" t="str">
        <f>IF(G192='（1）エ_月別観光地点別'!S192,"OK","NG")</f>
        <v>OK</v>
      </c>
      <c r="M192" s="343"/>
    </row>
    <row r="193" spans="1:13" ht="15" customHeight="1">
      <c r="A193" s="310"/>
      <c r="B193" s="328"/>
      <c r="C193" s="328"/>
      <c r="D193" s="160" t="s">
        <v>317</v>
      </c>
      <c r="E193" s="154" t="s">
        <v>557</v>
      </c>
      <c r="F193" s="155"/>
      <c r="G193" s="403">
        <v>132959</v>
      </c>
      <c r="H193" s="302">
        <v>143066</v>
      </c>
      <c r="I193" s="350">
        <f t="shared" si="16"/>
        <v>-7.0645715963261746E-2</v>
      </c>
      <c r="J193" s="426" t="s">
        <v>58</v>
      </c>
      <c r="K193" s="341">
        <v>1</v>
      </c>
      <c r="L193" s="343" t="str">
        <f>IF(G193='（1）エ_月別観光地点別'!S193,"OK","NG")</f>
        <v>OK</v>
      </c>
      <c r="M193" s="343"/>
    </row>
    <row r="194" spans="1:13" ht="15" customHeight="1">
      <c r="A194" s="310"/>
      <c r="B194" s="328"/>
      <c r="C194" s="328"/>
      <c r="D194" s="160" t="s">
        <v>319</v>
      </c>
      <c r="E194" s="154" t="s">
        <v>558</v>
      </c>
      <c r="F194" s="155"/>
      <c r="G194" s="403">
        <v>77606</v>
      </c>
      <c r="H194" s="302">
        <v>68239</v>
      </c>
      <c r="I194" s="350">
        <f t="shared" si="16"/>
        <v>0.13726754495229998</v>
      </c>
      <c r="J194" s="426" t="s">
        <v>47</v>
      </c>
      <c r="K194" s="341">
        <v>1</v>
      </c>
      <c r="L194" s="343" t="str">
        <f>IF(G194='（1）エ_月別観光地点別'!S194,"OK","NG")</f>
        <v>OK</v>
      </c>
      <c r="M194" s="343"/>
    </row>
    <row r="195" spans="1:13" ht="15" customHeight="1">
      <c r="A195" s="310"/>
      <c r="B195" s="328"/>
      <c r="C195" s="328"/>
      <c r="D195" s="160" t="s">
        <v>321</v>
      </c>
      <c r="E195" s="154" t="s">
        <v>559</v>
      </c>
      <c r="F195" s="155"/>
      <c r="G195" s="403">
        <v>71074</v>
      </c>
      <c r="H195" s="302">
        <v>62727</v>
      </c>
      <c r="I195" s="350">
        <f t="shared" si="16"/>
        <v>0.13306869450157022</v>
      </c>
      <c r="J195" s="426" t="s">
        <v>56</v>
      </c>
      <c r="K195" s="341">
        <v>1</v>
      </c>
      <c r="L195" s="343" t="str">
        <f>IF(G195='（1）エ_月別観光地点別'!S195,"OK","NG")</f>
        <v>OK</v>
      </c>
      <c r="M195" s="343"/>
    </row>
    <row r="196" spans="1:13" ht="15" customHeight="1">
      <c r="A196" s="310"/>
      <c r="B196" s="328"/>
      <c r="C196" s="328"/>
      <c r="D196" s="160" t="s">
        <v>323</v>
      </c>
      <c r="E196" s="154" t="s">
        <v>560</v>
      </c>
      <c r="F196" s="155"/>
      <c r="G196" s="403">
        <v>2750</v>
      </c>
      <c r="H196" s="302">
        <v>25800</v>
      </c>
      <c r="I196" s="350">
        <f t="shared" si="16"/>
        <v>-0.89341085271317833</v>
      </c>
      <c r="J196" s="426" t="s">
        <v>57</v>
      </c>
      <c r="K196" s="341">
        <v>1</v>
      </c>
      <c r="L196" s="343" t="str">
        <f>IF(G196='（1）エ_月別観光地点別'!S196,"OK","NG")</f>
        <v>OK</v>
      </c>
      <c r="M196" s="343"/>
    </row>
    <row r="197" spans="1:13" ht="15" customHeight="1">
      <c r="A197" s="310"/>
      <c r="B197" s="311"/>
      <c r="C197" s="311"/>
      <c r="D197" s="160" t="s">
        <v>325</v>
      </c>
      <c r="E197" s="154" t="s">
        <v>561</v>
      </c>
      <c r="F197" s="155"/>
      <c r="G197" s="403">
        <v>277000</v>
      </c>
      <c r="H197" s="302">
        <v>331000</v>
      </c>
      <c r="I197" s="350">
        <f t="shared" si="16"/>
        <v>-0.1631419939577039</v>
      </c>
      <c r="J197" s="426" t="s">
        <v>57</v>
      </c>
      <c r="K197" s="341">
        <v>1</v>
      </c>
      <c r="L197" s="343" t="str">
        <f>IF(G197='（1）エ_月別観光地点別'!S197,"OK","NG")</f>
        <v>OK</v>
      </c>
      <c r="M197" s="343"/>
    </row>
    <row r="198" spans="1:13" ht="15" customHeight="1">
      <c r="A198" s="310"/>
      <c r="B198" s="311"/>
      <c r="C198" s="311"/>
      <c r="D198" s="160" t="s">
        <v>327</v>
      </c>
      <c r="E198" s="154" t="s">
        <v>562</v>
      </c>
      <c r="F198" s="155"/>
      <c r="G198" s="403">
        <v>10300</v>
      </c>
      <c r="H198" s="302">
        <v>8117</v>
      </c>
      <c r="I198" s="350">
        <f t="shared" si="16"/>
        <v>0.26894172723912768</v>
      </c>
      <c r="J198" s="426" t="s">
        <v>47</v>
      </c>
      <c r="K198" s="341">
        <v>1</v>
      </c>
      <c r="L198" s="343" t="str">
        <f>IF(G198='（1）エ_月別観光地点別'!S198,"OK","NG")</f>
        <v>OK</v>
      </c>
      <c r="M198" s="343"/>
    </row>
    <row r="199" spans="1:13" ht="15" customHeight="1">
      <c r="A199" s="310"/>
      <c r="B199" s="311"/>
      <c r="C199" s="311"/>
      <c r="D199" s="160" t="s">
        <v>329</v>
      </c>
      <c r="E199" s="154" t="s">
        <v>563</v>
      </c>
      <c r="F199" s="155"/>
      <c r="G199" s="403">
        <v>2244</v>
      </c>
      <c r="H199" s="302">
        <v>1698</v>
      </c>
      <c r="I199" s="350">
        <f t="shared" si="16"/>
        <v>0.32155477031802127</v>
      </c>
      <c r="J199" s="426" t="s">
        <v>60</v>
      </c>
      <c r="K199" s="341">
        <v>1</v>
      </c>
      <c r="L199" s="343" t="str">
        <f>IF(G199='（1）エ_月別観光地点別'!S199,"OK","NG")</f>
        <v>OK</v>
      </c>
      <c r="M199" s="343"/>
    </row>
    <row r="200" spans="1:13" ht="15" customHeight="1">
      <c r="A200" s="310"/>
      <c r="B200" s="328"/>
      <c r="C200" s="328"/>
      <c r="D200" s="160" t="s">
        <v>331</v>
      </c>
      <c r="E200" s="154" t="s">
        <v>564</v>
      </c>
      <c r="F200" s="155"/>
      <c r="G200" s="403">
        <v>23673</v>
      </c>
      <c r="H200" s="302">
        <v>23701</v>
      </c>
      <c r="I200" s="350">
        <f t="shared" si="16"/>
        <v>-1.1813847516982667E-3</v>
      </c>
      <c r="J200" s="426" t="s">
        <v>65</v>
      </c>
      <c r="K200" s="341">
        <v>1</v>
      </c>
      <c r="L200" s="343" t="str">
        <f>IF(G200='（1）エ_月別観光地点別'!S200,"OK","NG")</f>
        <v>OK</v>
      </c>
      <c r="M200" s="343"/>
    </row>
    <row r="201" spans="1:13" ht="15" customHeight="1">
      <c r="A201" s="310"/>
      <c r="B201" s="328"/>
      <c r="C201" s="328"/>
      <c r="D201" s="160" t="s">
        <v>333</v>
      </c>
      <c r="E201" s="154" t="s">
        <v>565</v>
      </c>
      <c r="F201" s="155"/>
      <c r="G201" s="403">
        <v>39607</v>
      </c>
      <c r="H201" s="302">
        <v>39062</v>
      </c>
      <c r="I201" s="350">
        <f t="shared" si="16"/>
        <v>1.3952178587885999E-2</v>
      </c>
      <c r="J201" s="426" t="s">
        <v>66</v>
      </c>
      <c r="K201" s="341">
        <v>1</v>
      </c>
      <c r="L201" s="343" t="str">
        <f>IF(G201='（1）エ_月別観光地点別'!S201,"OK","NG")</f>
        <v>OK</v>
      </c>
      <c r="M201" s="343"/>
    </row>
    <row r="202" spans="1:13" ht="15" customHeight="1">
      <c r="A202" s="310"/>
      <c r="B202" s="328"/>
      <c r="C202" s="328"/>
      <c r="D202" s="160" t="s">
        <v>335</v>
      </c>
      <c r="E202" s="154" t="s">
        <v>566</v>
      </c>
      <c r="F202" s="155"/>
      <c r="G202" s="403">
        <v>28591</v>
      </c>
      <c r="H202" s="302">
        <v>40695</v>
      </c>
      <c r="I202" s="350">
        <f t="shared" si="16"/>
        <v>-0.29743211696768646</v>
      </c>
      <c r="J202" s="426" t="s">
        <v>66</v>
      </c>
      <c r="K202" s="341">
        <v>1</v>
      </c>
      <c r="L202" s="343" t="str">
        <f>IF(G202='（1）エ_月別観光地点別'!S202,"OK","NG")</f>
        <v>OK</v>
      </c>
      <c r="M202" s="343"/>
    </row>
    <row r="203" spans="1:13" ht="15" customHeight="1">
      <c r="A203" s="310"/>
      <c r="B203" s="328"/>
      <c r="C203" s="328"/>
      <c r="D203" s="160" t="s">
        <v>337</v>
      </c>
      <c r="E203" s="154" t="s">
        <v>567</v>
      </c>
      <c r="F203" s="155"/>
      <c r="G203" s="403">
        <v>82997</v>
      </c>
      <c r="H203" s="302">
        <v>68543</v>
      </c>
      <c r="I203" s="350">
        <f t="shared" si="16"/>
        <v>0.21087492522941798</v>
      </c>
      <c r="J203" s="426" t="s">
        <v>58</v>
      </c>
      <c r="K203" s="341">
        <v>1</v>
      </c>
      <c r="L203" s="343" t="str">
        <f>IF(G203='（1）エ_月別観光地点別'!S203,"OK","NG")</f>
        <v>OK</v>
      </c>
      <c r="M203" s="343"/>
    </row>
    <row r="204" spans="1:13" ht="15" customHeight="1">
      <c r="A204" s="310"/>
      <c r="B204" s="328"/>
      <c r="C204" s="328"/>
      <c r="D204" s="160" t="s">
        <v>339</v>
      </c>
      <c r="E204" s="154" t="s">
        <v>568</v>
      </c>
      <c r="F204" s="155"/>
      <c r="G204" s="403">
        <v>139753</v>
      </c>
      <c r="H204" s="302">
        <v>138664</v>
      </c>
      <c r="I204" s="350">
        <f t="shared" si="16"/>
        <v>7.853516413777184E-3</v>
      </c>
      <c r="J204" s="426" t="s">
        <v>47</v>
      </c>
      <c r="K204" s="341">
        <v>1</v>
      </c>
      <c r="L204" s="343" t="str">
        <f>IF(G204='（1）エ_月別観光地点別'!S204,"OK","NG")</f>
        <v>OK</v>
      </c>
      <c r="M204" s="343"/>
    </row>
    <row r="205" spans="1:13" ht="15" customHeight="1">
      <c r="A205" s="310"/>
      <c r="B205" s="328"/>
      <c r="C205" s="328"/>
      <c r="D205" s="160" t="s">
        <v>341</v>
      </c>
      <c r="E205" s="154" t="s">
        <v>569</v>
      </c>
      <c r="F205" s="155"/>
      <c r="G205" s="403">
        <v>187626</v>
      </c>
      <c r="H205" s="302">
        <v>179920</v>
      </c>
      <c r="I205" s="350">
        <f t="shared" si="16"/>
        <v>4.2830146731880792E-2</v>
      </c>
      <c r="J205" s="426" t="s">
        <v>48</v>
      </c>
      <c r="K205" s="341">
        <v>1</v>
      </c>
      <c r="L205" s="343" t="str">
        <f>IF(G205='（1）エ_月別観光地点別'!S205,"OK","NG")</f>
        <v>OK</v>
      </c>
      <c r="M205" s="343"/>
    </row>
    <row r="206" spans="1:13" ht="15" customHeight="1">
      <c r="A206" s="310"/>
      <c r="B206" s="328"/>
      <c r="C206" s="328"/>
      <c r="D206" s="160" t="s">
        <v>343</v>
      </c>
      <c r="E206" s="154" t="s">
        <v>570</v>
      </c>
      <c r="F206" s="155"/>
      <c r="G206" s="403">
        <v>0</v>
      </c>
      <c r="H206" s="302">
        <v>10970</v>
      </c>
      <c r="I206" s="350">
        <f t="shared" si="16"/>
        <v>-1</v>
      </c>
      <c r="J206" s="426" t="s">
        <v>48</v>
      </c>
      <c r="K206" s="341">
        <v>1</v>
      </c>
      <c r="L206" s="343" t="str">
        <f>IF(G206='（1）エ_月別観光地点別'!S206,"OK","NG")</f>
        <v>OK</v>
      </c>
      <c r="M206" s="343"/>
    </row>
    <row r="207" spans="1:13" ht="15" customHeight="1">
      <c r="A207" s="310"/>
      <c r="B207" s="311"/>
      <c r="C207" s="311"/>
      <c r="D207" s="160" t="s">
        <v>345</v>
      </c>
      <c r="E207" s="154" t="s">
        <v>571</v>
      </c>
      <c r="F207" s="155"/>
      <c r="G207" s="403">
        <v>6283</v>
      </c>
      <c r="H207" s="302">
        <v>7278</v>
      </c>
      <c r="I207" s="350">
        <f t="shared" si="16"/>
        <v>-0.13671338279747181</v>
      </c>
      <c r="J207" s="426" t="s">
        <v>52</v>
      </c>
      <c r="K207" s="341">
        <v>1</v>
      </c>
      <c r="L207" s="343" t="str">
        <f>IF(G207='（1）エ_月別観光地点別'!S207,"OK","NG")</f>
        <v>OK</v>
      </c>
      <c r="M207" s="343"/>
    </row>
    <row r="208" spans="1:13" ht="15" customHeight="1">
      <c r="A208" s="310"/>
      <c r="B208" s="311"/>
      <c r="C208" s="311"/>
      <c r="D208" s="160" t="s">
        <v>347</v>
      </c>
      <c r="E208" s="154" t="s">
        <v>572</v>
      </c>
      <c r="F208" s="155"/>
      <c r="G208" s="403">
        <v>110200</v>
      </c>
      <c r="H208" s="302">
        <v>108600</v>
      </c>
      <c r="I208" s="350">
        <f t="shared" si="16"/>
        <v>1.4732965009208066E-2</v>
      </c>
      <c r="J208" s="426" t="s">
        <v>57</v>
      </c>
      <c r="K208" s="341">
        <v>1</v>
      </c>
      <c r="L208" s="343" t="str">
        <f>IF(G208='（1）エ_月別観光地点別'!S208,"OK","NG")</f>
        <v>OK</v>
      </c>
      <c r="M208" s="343"/>
    </row>
    <row r="209" spans="1:13" ht="15" customHeight="1">
      <c r="A209" s="310"/>
      <c r="B209" s="311"/>
      <c r="C209" s="311"/>
      <c r="D209" s="160" t="s">
        <v>349</v>
      </c>
      <c r="E209" s="154" t="s">
        <v>573</v>
      </c>
      <c r="F209" s="155"/>
      <c r="G209" s="403">
        <v>10975</v>
      </c>
      <c r="H209" s="302">
        <v>10623</v>
      </c>
      <c r="I209" s="350">
        <f t="shared" si="16"/>
        <v>3.3135649063353201E-2</v>
      </c>
      <c r="J209" s="426" t="s">
        <v>64</v>
      </c>
      <c r="K209" s="341">
        <v>1</v>
      </c>
      <c r="L209" s="343" t="str">
        <f>IF(G209='（1）エ_月別観光地点別'!S209,"OK","NG")</f>
        <v>OK</v>
      </c>
      <c r="M209" s="343"/>
    </row>
    <row r="210" spans="1:13" ht="15" customHeight="1">
      <c r="A210" s="310"/>
      <c r="B210" s="311"/>
      <c r="C210" s="311"/>
      <c r="D210" s="160" t="s">
        <v>351</v>
      </c>
      <c r="E210" s="154" t="s">
        <v>574</v>
      </c>
      <c r="F210" s="155"/>
      <c r="G210" s="403">
        <v>82386</v>
      </c>
      <c r="H210" s="302">
        <v>88882</v>
      </c>
      <c r="I210" s="350">
        <f t="shared" si="16"/>
        <v>-7.3085664138970774E-2</v>
      </c>
      <c r="J210" s="426" t="s">
        <v>48</v>
      </c>
      <c r="K210" s="341">
        <v>1</v>
      </c>
      <c r="L210" s="343" t="str">
        <f>IF(G210='（1）エ_月別観光地点別'!S210,"OK","NG")</f>
        <v>OK</v>
      </c>
      <c r="M210" s="343"/>
    </row>
    <row r="211" spans="1:13" ht="15" customHeight="1">
      <c r="A211" s="310"/>
      <c r="B211" s="311"/>
      <c r="C211" s="311"/>
      <c r="D211" s="160" t="s">
        <v>353</v>
      </c>
      <c r="E211" s="154" t="s">
        <v>575</v>
      </c>
      <c r="F211" s="155"/>
      <c r="G211" s="403">
        <v>4671</v>
      </c>
      <c r="H211" s="302">
        <v>4287</v>
      </c>
      <c r="I211" s="350">
        <f t="shared" si="16"/>
        <v>8.9573128061581464E-2</v>
      </c>
      <c r="J211" s="426"/>
      <c r="L211" s="343" t="str">
        <f>IF(G211='（1）エ_月別観光地点別'!S211,"OK","NG")</f>
        <v>OK</v>
      </c>
      <c r="M211" s="343"/>
    </row>
    <row r="212" spans="1:13" ht="15" customHeight="1">
      <c r="A212" s="310"/>
      <c r="B212" s="311"/>
      <c r="C212" s="311"/>
      <c r="D212" s="160" t="s">
        <v>401</v>
      </c>
      <c r="E212" s="154" t="s">
        <v>576</v>
      </c>
      <c r="F212" s="155"/>
      <c r="G212" s="403">
        <v>2087</v>
      </c>
      <c r="H212" s="302">
        <v>1724</v>
      </c>
      <c r="I212" s="350">
        <f t="shared" si="16"/>
        <v>0.21055684454756385</v>
      </c>
      <c r="J212" s="426" t="s">
        <v>62</v>
      </c>
      <c r="K212" s="341">
        <v>1</v>
      </c>
      <c r="L212" s="343" t="str">
        <f>IF(G212='（1）エ_月別観光地点別'!S212,"OK","NG")</f>
        <v>OK</v>
      </c>
      <c r="M212" s="343"/>
    </row>
    <row r="213" spans="1:13" ht="15" customHeight="1">
      <c r="A213" s="310"/>
      <c r="B213" s="311"/>
      <c r="C213" s="311"/>
      <c r="D213" s="160" t="s">
        <v>401</v>
      </c>
      <c r="E213" s="154" t="s">
        <v>403</v>
      </c>
      <c r="F213" s="155"/>
      <c r="G213" s="403">
        <v>2584</v>
      </c>
      <c r="H213" s="302">
        <v>2563</v>
      </c>
      <c r="I213" s="350">
        <f t="shared" si="16"/>
        <v>8.1935232149823456E-3</v>
      </c>
      <c r="J213" s="426" t="s">
        <v>63</v>
      </c>
      <c r="K213" s="341">
        <v>1</v>
      </c>
      <c r="L213" s="343" t="str">
        <f>IF(G213='（1）エ_月別観光地点別'!S213,"OK","NG")</f>
        <v>OK</v>
      </c>
      <c r="M213" s="343"/>
    </row>
    <row r="214" spans="1:13" ht="15" customHeight="1">
      <c r="A214" s="310"/>
      <c r="B214" s="311"/>
      <c r="C214" s="311"/>
      <c r="D214" s="160" t="s">
        <v>355</v>
      </c>
      <c r="E214" s="154" t="s">
        <v>577</v>
      </c>
      <c r="F214" s="155"/>
      <c r="G214" s="403">
        <v>89487</v>
      </c>
      <c r="H214" s="302">
        <v>83758</v>
      </c>
      <c r="I214" s="350">
        <f t="shared" si="16"/>
        <v>6.8399436471739961E-2</v>
      </c>
      <c r="J214" s="426"/>
      <c r="L214" s="343" t="str">
        <f>IF(G214='（1）エ_月別観光地点別'!S214,"OK","NG")</f>
        <v>OK</v>
      </c>
      <c r="M214" s="343"/>
    </row>
    <row r="215" spans="1:13" ht="15" customHeight="1">
      <c r="A215" s="310"/>
      <c r="B215" s="311"/>
      <c r="C215" s="311"/>
      <c r="D215" s="160" t="s">
        <v>401</v>
      </c>
      <c r="E215" s="154" t="s">
        <v>578</v>
      </c>
      <c r="F215" s="155"/>
      <c r="G215" s="403">
        <v>42488</v>
      </c>
      <c r="H215" s="302">
        <v>40402</v>
      </c>
      <c r="I215" s="350">
        <f t="shared" si="16"/>
        <v>5.1631107370922136E-2</v>
      </c>
      <c r="J215" s="426" t="s">
        <v>62</v>
      </c>
      <c r="K215" s="341">
        <v>1</v>
      </c>
      <c r="L215" s="343" t="str">
        <f>IF(G215='（1）エ_月別観光地点別'!S215,"OK","NG")</f>
        <v>OK</v>
      </c>
      <c r="M215" s="343"/>
    </row>
    <row r="216" spans="1:13" ht="15" customHeight="1">
      <c r="A216" s="310"/>
      <c r="B216" s="311"/>
      <c r="C216" s="311"/>
      <c r="D216" s="160" t="s">
        <v>401</v>
      </c>
      <c r="E216" s="154" t="s">
        <v>403</v>
      </c>
      <c r="F216" s="155"/>
      <c r="G216" s="403">
        <v>46999</v>
      </c>
      <c r="H216" s="302">
        <v>43356</v>
      </c>
      <c r="I216" s="350">
        <f t="shared" si="16"/>
        <v>8.4025279084786408E-2</v>
      </c>
      <c r="J216" s="426" t="s">
        <v>63</v>
      </c>
      <c r="K216" s="341">
        <v>1</v>
      </c>
      <c r="L216" s="343" t="str">
        <f>IF(G216='（1）エ_月別観光地点別'!S216,"OK","NG")</f>
        <v>OK</v>
      </c>
      <c r="M216" s="343"/>
    </row>
    <row r="217" spans="1:13" ht="15" customHeight="1">
      <c r="A217" s="310"/>
      <c r="B217" s="311"/>
      <c r="C217" s="311"/>
      <c r="D217" s="160" t="s">
        <v>357</v>
      </c>
      <c r="E217" s="154" t="s">
        <v>579</v>
      </c>
      <c r="F217" s="155"/>
      <c r="G217" s="403">
        <v>4654</v>
      </c>
      <c r="H217" s="302">
        <v>4422</v>
      </c>
      <c r="I217" s="350">
        <f t="shared" si="16"/>
        <v>5.246494798733603E-2</v>
      </c>
      <c r="J217" s="426" t="s">
        <v>65</v>
      </c>
      <c r="K217" s="341">
        <v>1</v>
      </c>
      <c r="L217" s="343" t="str">
        <f>IF(G217='（1）エ_月別観光地点別'!S217,"OK","NG")</f>
        <v>OK</v>
      </c>
      <c r="M217" s="343"/>
    </row>
    <row r="218" spans="1:13" ht="15" customHeight="1">
      <c r="A218" s="310"/>
      <c r="B218" s="311"/>
      <c r="C218" s="311"/>
      <c r="D218" s="160" t="s">
        <v>359</v>
      </c>
      <c r="E218" s="154" t="s">
        <v>580</v>
      </c>
      <c r="F218" s="155"/>
      <c r="G218" s="403">
        <v>20837</v>
      </c>
      <c r="H218" s="302">
        <v>21670</v>
      </c>
      <c r="I218" s="350">
        <f t="shared" si="16"/>
        <v>-3.8440239963082656E-2</v>
      </c>
      <c r="J218" s="426" t="s">
        <v>59</v>
      </c>
      <c r="K218" s="341">
        <v>1</v>
      </c>
      <c r="L218" s="343" t="str">
        <f>IF(G218='（1）エ_月別観光地点別'!S218,"OK","NG")</f>
        <v>OK</v>
      </c>
      <c r="M218" s="343"/>
    </row>
    <row r="219" spans="1:13" ht="15" customHeight="1">
      <c r="A219" s="310"/>
      <c r="B219" s="311"/>
      <c r="C219" s="311"/>
      <c r="D219" s="160" t="s">
        <v>361</v>
      </c>
      <c r="E219" s="154" t="s">
        <v>581</v>
      </c>
      <c r="F219" s="155"/>
      <c r="G219" s="403">
        <v>429497</v>
      </c>
      <c r="H219" s="302">
        <v>405982</v>
      </c>
      <c r="I219" s="350">
        <f t="shared" si="16"/>
        <v>5.7921287150661804E-2</v>
      </c>
      <c r="J219" s="426" t="s">
        <v>49</v>
      </c>
      <c r="K219" s="341">
        <v>1</v>
      </c>
      <c r="L219" s="343" t="str">
        <f>IF(G219='（1）エ_月別観光地点別'!S219,"OK","NG")</f>
        <v>OK</v>
      </c>
      <c r="M219" s="343"/>
    </row>
    <row r="220" spans="1:13" ht="15" customHeight="1">
      <c r="A220" s="310"/>
      <c r="B220" s="311"/>
      <c r="C220" s="311"/>
      <c r="D220" s="160" t="s">
        <v>363</v>
      </c>
      <c r="E220" s="154" t="s">
        <v>582</v>
      </c>
      <c r="F220" s="155"/>
      <c r="G220" s="403">
        <v>48344</v>
      </c>
      <c r="H220" s="302">
        <v>51605</v>
      </c>
      <c r="I220" s="350">
        <f t="shared" si="16"/>
        <v>-6.3191551206278507E-2</v>
      </c>
      <c r="J220" s="426" t="s">
        <v>58</v>
      </c>
      <c r="K220" s="341">
        <v>1</v>
      </c>
      <c r="L220" s="343" t="str">
        <f>IF(G220='（1）エ_月別観光地点別'!S220,"OK","NG")</f>
        <v>OK</v>
      </c>
      <c r="M220" s="343"/>
    </row>
    <row r="221" spans="1:13" ht="15" customHeight="1">
      <c r="A221" s="310"/>
      <c r="B221" s="311"/>
      <c r="C221" s="311"/>
      <c r="D221" s="160" t="s">
        <v>365</v>
      </c>
      <c r="E221" s="154" t="s">
        <v>583</v>
      </c>
      <c r="F221" s="155"/>
      <c r="G221" s="403">
        <v>2938</v>
      </c>
      <c r="H221" s="302">
        <v>2263</v>
      </c>
      <c r="I221" s="350">
        <f t="shared" si="16"/>
        <v>0.29827662395050814</v>
      </c>
      <c r="J221" s="426" t="s">
        <v>48</v>
      </c>
      <c r="K221" s="341">
        <v>1</v>
      </c>
      <c r="L221" s="343" t="str">
        <f>IF(G221='（1）エ_月別観光地点別'!S221,"OK","NG")</f>
        <v>OK</v>
      </c>
      <c r="M221" s="343"/>
    </row>
    <row r="222" spans="1:13" ht="15" customHeight="1">
      <c r="A222" s="310"/>
      <c r="B222" s="311"/>
      <c r="C222" s="311"/>
      <c r="D222" s="160" t="s">
        <v>367</v>
      </c>
      <c r="E222" s="154" t="s">
        <v>584</v>
      </c>
      <c r="F222" s="155"/>
      <c r="G222" s="403">
        <v>46705</v>
      </c>
      <c r="H222" s="302">
        <v>44642</v>
      </c>
      <c r="I222" s="350">
        <f t="shared" si="16"/>
        <v>4.6212087272075708E-2</v>
      </c>
      <c r="J222" s="426" t="s">
        <v>66</v>
      </c>
      <c r="K222" s="341">
        <v>1</v>
      </c>
      <c r="L222" s="343" t="str">
        <f>IF(G222='（1）エ_月別観光地点別'!S222,"OK","NG")</f>
        <v>OK</v>
      </c>
      <c r="M222" s="343"/>
    </row>
    <row r="223" spans="1:13" ht="15" customHeight="1">
      <c r="A223" s="310"/>
      <c r="B223" s="311"/>
      <c r="C223" s="311"/>
      <c r="D223" s="160" t="s">
        <v>369</v>
      </c>
      <c r="E223" s="154" t="s">
        <v>585</v>
      </c>
      <c r="F223" s="155"/>
      <c r="G223" s="403">
        <v>864940</v>
      </c>
      <c r="H223" s="302">
        <v>1056140</v>
      </c>
      <c r="I223" s="350">
        <f t="shared" si="16"/>
        <v>-0.18103660499554985</v>
      </c>
      <c r="J223" s="426" t="s">
        <v>63</v>
      </c>
      <c r="K223" s="341">
        <v>1</v>
      </c>
      <c r="L223" s="343" t="str">
        <f>IF(G223='（1）エ_月別観光地点別'!S223,"OK","NG")</f>
        <v>OK</v>
      </c>
      <c r="M223" s="343"/>
    </row>
    <row r="224" spans="1:13" ht="15" customHeight="1">
      <c r="A224" s="310"/>
      <c r="B224" s="311"/>
      <c r="C224" s="311"/>
      <c r="D224" s="160" t="s">
        <v>371</v>
      </c>
      <c r="E224" s="154" t="s">
        <v>586</v>
      </c>
      <c r="F224" s="155"/>
      <c r="G224" s="403">
        <v>6982000</v>
      </c>
      <c r="H224" s="302">
        <v>7114000</v>
      </c>
      <c r="I224" s="350">
        <f t="shared" si="16"/>
        <v>-1.8554962046668511E-2</v>
      </c>
      <c r="J224" s="426" t="s">
        <v>57</v>
      </c>
      <c r="K224" s="341">
        <v>1</v>
      </c>
      <c r="L224" s="343" t="str">
        <f>IF(G224='（1）エ_月別観光地点別'!S224,"OK","NG")</f>
        <v>OK</v>
      </c>
      <c r="M224" s="343"/>
    </row>
    <row r="225" spans="1:13" ht="15" customHeight="1">
      <c r="A225" s="329"/>
      <c r="B225" s="454"/>
      <c r="C225" s="454"/>
      <c r="D225" s="455" t="s">
        <v>373</v>
      </c>
      <c r="E225" s="456" t="s">
        <v>587</v>
      </c>
      <c r="F225" s="457"/>
      <c r="G225" s="458">
        <v>73450</v>
      </c>
      <c r="H225" s="459">
        <v>91775</v>
      </c>
      <c r="I225" s="460">
        <f t="shared" si="16"/>
        <v>-0.19967311359302642</v>
      </c>
      <c r="J225" s="461" t="s">
        <v>47</v>
      </c>
      <c r="K225" s="341">
        <v>1</v>
      </c>
      <c r="L225" s="343" t="str">
        <f>IF(G225='（1）エ_月別観光地点別'!S225,"OK","NG")</f>
        <v>OK</v>
      </c>
      <c r="M225" s="343"/>
    </row>
    <row r="226" spans="1:13" ht="15" customHeight="1">
      <c r="A226" s="310"/>
      <c r="B226" s="311"/>
      <c r="C226" s="311"/>
      <c r="D226" s="161" t="s">
        <v>375</v>
      </c>
      <c r="E226" s="156" t="s">
        <v>588</v>
      </c>
      <c r="F226" s="453"/>
      <c r="G226" s="417">
        <v>1131</v>
      </c>
      <c r="H226" s="360">
        <v>1017</v>
      </c>
      <c r="I226" s="365">
        <f t="shared" si="16"/>
        <v>0.11209439528023601</v>
      </c>
      <c r="J226" s="429" t="s">
        <v>47</v>
      </c>
      <c r="K226" s="341">
        <v>1</v>
      </c>
      <c r="L226" s="343" t="str">
        <f>IF(G226='（1）エ_月別観光地点別'!S226,"OK","NG")</f>
        <v>OK</v>
      </c>
      <c r="M226" s="343"/>
    </row>
    <row r="227" spans="1:13" ht="15" customHeight="1">
      <c r="A227" s="310"/>
      <c r="B227" s="311"/>
      <c r="C227" s="311"/>
      <c r="D227" s="160" t="s">
        <v>377</v>
      </c>
      <c r="E227" s="154" t="s">
        <v>589</v>
      </c>
      <c r="F227" s="408"/>
      <c r="G227" s="403">
        <v>438738</v>
      </c>
      <c r="H227" s="302">
        <v>457960</v>
      </c>
      <c r="I227" s="350">
        <f t="shared" si="16"/>
        <v>-4.1973098087169203E-2</v>
      </c>
      <c r="J227" s="426" t="s">
        <v>51</v>
      </c>
      <c r="K227" s="341">
        <v>1</v>
      </c>
      <c r="L227" s="343" t="str">
        <f>IF(G227='（1）エ_月別観光地点別'!S227,"OK","NG")</f>
        <v>OK</v>
      </c>
      <c r="M227" s="343"/>
    </row>
    <row r="228" spans="1:13" ht="15" customHeight="1">
      <c r="A228" s="310"/>
      <c r="B228" s="311"/>
      <c r="C228" s="311"/>
      <c r="D228" s="160" t="s">
        <v>379</v>
      </c>
      <c r="E228" s="154" t="s">
        <v>590</v>
      </c>
      <c r="F228" s="408"/>
      <c r="G228" s="403">
        <v>0</v>
      </c>
      <c r="H228" s="302">
        <v>0</v>
      </c>
      <c r="I228" s="350" t="str">
        <f t="shared" si="16"/>
        <v>－</v>
      </c>
      <c r="J228" s="426" t="s">
        <v>62</v>
      </c>
      <c r="K228" s="341">
        <v>1</v>
      </c>
      <c r="L228" s="343" t="str">
        <f>IF(G228='（1）エ_月別観光地点別'!S228,"OK","NG")</f>
        <v>OK</v>
      </c>
      <c r="M228" s="343"/>
    </row>
    <row r="229" spans="1:13" ht="15" customHeight="1">
      <c r="A229" s="310"/>
      <c r="B229" s="311"/>
      <c r="C229" s="311"/>
      <c r="D229" s="160" t="s">
        <v>381</v>
      </c>
      <c r="E229" s="154" t="s">
        <v>591</v>
      </c>
      <c r="F229" s="408"/>
      <c r="G229" s="403">
        <v>340</v>
      </c>
      <c r="H229" s="302">
        <v>7000</v>
      </c>
      <c r="I229" s="350">
        <f t="shared" si="16"/>
        <v>-0.9514285714285714</v>
      </c>
      <c r="J229" s="426" t="s">
        <v>62</v>
      </c>
      <c r="K229" s="341">
        <v>1</v>
      </c>
      <c r="L229" s="343" t="str">
        <f>IF(G229='（1）エ_月別観光地点別'!S229,"OK","NG")</f>
        <v>OK</v>
      </c>
      <c r="M229" s="343"/>
    </row>
    <row r="230" spans="1:13" ht="15" customHeight="1">
      <c r="A230" s="310"/>
      <c r="B230" s="311"/>
      <c r="C230" s="311"/>
      <c r="D230" s="160" t="s">
        <v>383</v>
      </c>
      <c r="E230" s="154" t="s">
        <v>592</v>
      </c>
      <c r="F230" s="408"/>
      <c r="G230" s="403">
        <v>30535</v>
      </c>
      <c r="H230" s="302">
        <v>30697</v>
      </c>
      <c r="I230" s="350">
        <f t="shared" si="16"/>
        <v>-5.2773886699025718E-3</v>
      </c>
      <c r="J230" s="426" t="s">
        <v>65</v>
      </c>
      <c r="K230" s="341">
        <v>1</v>
      </c>
      <c r="L230" s="343" t="str">
        <f>IF(G230='（1）エ_月別観光地点別'!S230,"OK","NG")</f>
        <v>OK</v>
      </c>
      <c r="M230" s="343"/>
    </row>
    <row r="231" spans="1:13" ht="15" customHeight="1">
      <c r="A231" s="310"/>
      <c r="B231" s="311"/>
      <c r="C231" s="311"/>
      <c r="D231" s="160" t="s">
        <v>385</v>
      </c>
      <c r="E231" s="154" t="s">
        <v>593</v>
      </c>
      <c r="F231" s="408"/>
      <c r="G231" s="403">
        <v>194691</v>
      </c>
      <c r="H231" s="302">
        <v>176527</v>
      </c>
      <c r="I231" s="350">
        <f t="shared" si="16"/>
        <v>0.10289644077110016</v>
      </c>
      <c r="J231" s="426" t="s">
        <v>47</v>
      </c>
      <c r="K231" s="341">
        <v>1</v>
      </c>
      <c r="L231" s="343" t="str">
        <f>IF(G231='（1）エ_月別観光地点別'!S231,"OK","NG")</f>
        <v>OK</v>
      </c>
      <c r="M231" s="343"/>
    </row>
    <row r="232" spans="1:13" ht="15" customHeight="1">
      <c r="A232" s="310"/>
      <c r="B232" s="311"/>
      <c r="C232" s="311"/>
      <c r="D232" s="160" t="s">
        <v>387</v>
      </c>
      <c r="E232" s="154" t="s">
        <v>594</v>
      </c>
      <c r="F232" s="408"/>
      <c r="G232" s="403">
        <v>30873</v>
      </c>
      <c r="H232" s="302">
        <v>30308</v>
      </c>
      <c r="I232" s="350">
        <f t="shared" si="16"/>
        <v>1.8641942721393745E-2</v>
      </c>
      <c r="J232" s="426" t="s">
        <v>47</v>
      </c>
      <c r="K232" s="341">
        <v>1</v>
      </c>
      <c r="L232" s="343" t="str">
        <f>IF(G232='（1）エ_月別観光地点別'!S232,"OK","NG")</f>
        <v>OK</v>
      </c>
      <c r="M232" s="343"/>
    </row>
    <row r="233" spans="1:13" ht="15" customHeight="1">
      <c r="A233" s="310"/>
      <c r="B233" s="311"/>
      <c r="C233" s="311"/>
      <c r="D233" s="160" t="s">
        <v>389</v>
      </c>
      <c r="E233" s="154" t="s">
        <v>595</v>
      </c>
      <c r="F233" s="408"/>
      <c r="G233" s="403">
        <v>65000</v>
      </c>
      <c r="H233" s="302">
        <v>60000</v>
      </c>
      <c r="I233" s="350">
        <f t="shared" si="16"/>
        <v>8.3333333333333259E-2</v>
      </c>
      <c r="J233" s="426" t="s">
        <v>69</v>
      </c>
      <c r="K233" s="341">
        <v>1</v>
      </c>
      <c r="L233" s="343" t="str">
        <f>IF(G233='（1）エ_月別観光地点別'!S233,"OK","NG")</f>
        <v>OK</v>
      </c>
      <c r="M233" s="343"/>
    </row>
    <row r="234" spans="1:13" ht="15" customHeight="1">
      <c r="A234" s="310"/>
      <c r="B234" s="311"/>
      <c r="C234" s="311"/>
      <c r="D234" s="160" t="s">
        <v>391</v>
      </c>
      <c r="E234" s="154" t="s">
        <v>596</v>
      </c>
      <c r="F234" s="408"/>
      <c r="G234" s="403">
        <v>16500</v>
      </c>
      <c r="H234" s="302">
        <v>10500</v>
      </c>
      <c r="I234" s="350">
        <f t="shared" si="16"/>
        <v>0.5714285714285714</v>
      </c>
      <c r="J234" s="426" t="s">
        <v>67</v>
      </c>
      <c r="K234" s="341">
        <v>1</v>
      </c>
      <c r="L234" s="343" t="str">
        <f>IF(G234='（1）エ_月別観光地点別'!S234,"OK","NG")</f>
        <v>OK</v>
      </c>
      <c r="M234" s="343"/>
    </row>
    <row r="235" spans="1:13" ht="15" customHeight="1">
      <c r="A235" s="310"/>
      <c r="B235" s="311"/>
      <c r="C235" s="311"/>
      <c r="D235" s="160" t="s">
        <v>393</v>
      </c>
      <c r="E235" s="154" t="s">
        <v>597</v>
      </c>
      <c r="F235" s="408"/>
      <c r="G235" s="403">
        <v>6500</v>
      </c>
      <c r="H235" s="302"/>
      <c r="I235" s="350" t="str">
        <f t="shared" si="16"/>
        <v>－</v>
      </c>
      <c r="J235" s="426" t="s">
        <v>67</v>
      </c>
      <c r="K235" s="341">
        <v>1</v>
      </c>
      <c r="L235" s="343" t="str">
        <f>IF(G235='（1）エ_月別観光地点別'!S235,"OK","NG")</f>
        <v>OK</v>
      </c>
      <c r="M235" s="343"/>
    </row>
    <row r="236" spans="1:13" ht="15" customHeight="1">
      <c r="A236" s="310"/>
      <c r="B236" s="311"/>
      <c r="C236" s="311"/>
      <c r="D236" s="160" t="s">
        <v>395</v>
      </c>
      <c r="E236" s="154" t="s">
        <v>598</v>
      </c>
      <c r="F236" s="408"/>
      <c r="G236" s="403">
        <v>25208</v>
      </c>
      <c r="H236" s="302">
        <v>24942</v>
      </c>
      <c r="I236" s="350">
        <f t="shared" si="16"/>
        <v>1.0664742201908384E-2</v>
      </c>
      <c r="J236" s="426"/>
      <c r="L236" s="343" t="str">
        <f>IF(G236='（1）エ_月別観光地点別'!S236,"OK","NG")</f>
        <v>OK</v>
      </c>
      <c r="M236" s="343"/>
    </row>
    <row r="237" spans="1:13" ht="15" customHeight="1">
      <c r="A237" s="310"/>
      <c r="B237" s="311"/>
      <c r="C237" s="311"/>
      <c r="D237" s="161" t="s">
        <v>401</v>
      </c>
      <c r="E237" s="156" t="s">
        <v>599</v>
      </c>
      <c r="F237" s="157"/>
      <c r="G237" s="404">
        <v>7835</v>
      </c>
      <c r="H237" s="362">
        <v>5382</v>
      </c>
      <c r="I237" s="365">
        <f t="shared" si="16"/>
        <v>0.45577852099591221</v>
      </c>
      <c r="J237" s="427" t="s">
        <v>47</v>
      </c>
      <c r="K237" s="341">
        <v>1</v>
      </c>
      <c r="L237" s="343" t="str">
        <f>IF(G237='（1）エ_月別観光地点別'!S237,"OK","NG")</f>
        <v>OK</v>
      </c>
      <c r="M237" s="343"/>
    </row>
    <row r="238" spans="1:13" ht="15" customHeight="1">
      <c r="A238" s="310"/>
      <c r="B238" s="311"/>
      <c r="C238" s="311"/>
      <c r="D238" s="161" t="s">
        <v>401</v>
      </c>
      <c r="E238" s="156" t="s">
        <v>600</v>
      </c>
      <c r="F238" s="157"/>
      <c r="G238" s="404">
        <v>17373</v>
      </c>
      <c r="H238" s="362">
        <v>19560</v>
      </c>
      <c r="I238" s="365">
        <f t="shared" si="16"/>
        <v>-0.11180981595092021</v>
      </c>
      <c r="J238" s="427" t="s">
        <v>71</v>
      </c>
      <c r="K238" s="341">
        <v>1</v>
      </c>
      <c r="L238" s="343" t="str">
        <f>IF(G238='（1）エ_月別観光地点別'!S238,"OK","NG")</f>
        <v>OK</v>
      </c>
      <c r="M238" s="343"/>
    </row>
    <row r="239" spans="1:13" ht="15" customHeight="1">
      <c r="A239" s="310"/>
      <c r="B239" s="311"/>
      <c r="C239" s="311"/>
      <c r="D239" s="161" t="s">
        <v>397</v>
      </c>
      <c r="E239" s="156" t="s">
        <v>601</v>
      </c>
      <c r="F239" s="157"/>
      <c r="G239" s="404">
        <v>45267</v>
      </c>
      <c r="H239" s="362">
        <v>48791</v>
      </c>
      <c r="I239" s="365">
        <f t="shared" si="16"/>
        <v>-7.2226435203213701E-2</v>
      </c>
      <c r="J239" s="427" t="s">
        <v>48</v>
      </c>
      <c r="K239" s="341">
        <v>1</v>
      </c>
      <c r="L239" s="343" t="str">
        <f>IF(G239='（1）エ_月別観光地点別'!S239,"OK","NG")</f>
        <v>OK</v>
      </c>
      <c r="M239" s="343"/>
    </row>
    <row r="240" spans="1:13" ht="15" customHeight="1">
      <c r="A240" s="310"/>
      <c r="B240" s="311"/>
      <c r="C240" s="311"/>
      <c r="D240" s="161" t="s">
        <v>399</v>
      </c>
      <c r="E240" s="156" t="s">
        <v>602</v>
      </c>
      <c r="F240" s="157"/>
      <c r="G240" s="404">
        <v>126500</v>
      </c>
      <c r="H240" s="362">
        <v>114870</v>
      </c>
      <c r="I240" s="365">
        <f t="shared" si="16"/>
        <v>0.10124488552276478</v>
      </c>
      <c r="J240" s="427" t="s">
        <v>57</v>
      </c>
      <c r="K240" s="341">
        <v>1</v>
      </c>
      <c r="L240" s="343" t="str">
        <f>IF(G240='（1）エ_月別観光地点別'!S240,"OK","NG")</f>
        <v>OK</v>
      </c>
      <c r="M240" s="343"/>
    </row>
    <row r="241" spans="1:17" ht="15" customHeight="1">
      <c r="A241" s="310"/>
      <c r="B241" s="311"/>
      <c r="C241" s="311"/>
      <c r="D241" s="161" t="s">
        <v>404</v>
      </c>
      <c r="E241" s="156" t="s">
        <v>603</v>
      </c>
      <c r="F241" s="157"/>
      <c r="G241" s="404">
        <v>119511</v>
      </c>
      <c r="H241" s="362">
        <v>104493</v>
      </c>
      <c r="I241" s="365">
        <f t="shared" si="16"/>
        <v>0.1437225460078666</v>
      </c>
      <c r="J241" s="427" t="s">
        <v>48</v>
      </c>
      <c r="K241" s="341">
        <v>1</v>
      </c>
      <c r="L241" s="343" t="str">
        <f>IF(G241='（1）エ_月別観光地点別'!S241,"OK","NG")</f>
        <v>OK</v>
      </c>
      <c r="M241" s="343"/>
    </row>
    <row r="242" spans="1:17" ht="15" customHeight="1">
      <c r="A242" s="310"/>
      <c r="B242" s="311"/>
      <c r="C242" s="311"/>
      <c r="D242" s="161" t="s">
        <v>408</v>
      </c>
      <c r="E242" s="156" t="s">
        <v>604</v>
      </c>
      <c r="F242" s="157"/>
      <c r="G242" s="404">
        <v>447362</v>
      </c>
      <c r="H242" s="362">
        <v>471961</v>
      </c>
      <c r="I242" s="365">
        <f t="shared" si="16"/>
        <v>-5.2120832017899743E-2</v>
      </c>
      <c r="J242" s="427" t="s">
        <v>49</v>
      </c>
      <c r="K242" s="341">
        <v>1</v>
      </c>
      <c r="L242" s="343" t="str">
        <f>IF(G242='（1）エ_月別観光地点別'!S242,"OK","NG")</f>
        <v>OK</v>
      </c>
      <c r="M242" s="343"/>
    </row>
    <row r="243" spans="1:17" ht="15" customHeight="1">
      <c r="A243" s="310"/>
      <c r="B243" s="311"/>
      <c r="C243" s="311"/>
      <c r="D243" s="161" t="s">
        <v>410</v>
      </c>
      <c r="E243" s="156" t="s">
        <v>605</v>
      </c>
      <c r="F243" s="157"/>
      <c r="G243" s="404">
        <v>10929</v>
      </c>
      <c r="H243" s="362">
        <v>9729</v>
      </c>
      <c r="I243" s="365">
        <f t="shared" si="16"/>
        <v>0.12334258402713538</v>
      </c>
      <c r="J243" s="427" t="s">
        <v>73</v>
      </c>
      <c r="K243" s="341">
        <v>1</v>
      </c>
      <c r="L243" s="343" t="str">
        <f>IF(G243='（1）エ_月別観光地点別'!S243,"OK","NG")</f>
        <v>OK</v>
      </c>
      <c r="M243" s="343"/>
    </row>
    <row r="244" spans="1:17" ht="15" customHeight="1">
      <c r="A244" s="310"/>
      <c r="B244" s="311"/>
      <c r="C244" s="311"/>
      <c r="D244" s="161" t="s">
        <v>412</v>
      </c>
      <c r="E244" s="156" t="s">
        <v>606</v>
      </c>
      <c r="F244" s="157"/>
      <c r="G244" s="404">
        <v>43316</v>
      </c>
      <c r="H244" s="362">
        <v>43118</v>
      </c>
      <c r="I244" s="365">
        <f t="shared" si="16"/>
        <v>4.5920497240132807E-3</v>
      </c>
      <c r="J244" s="427" t="s">
        <v>66</v>
      </c>
      <c r="K244" s="341">
        <v>1</v>
      </c>
      <c r="L244" s="343" t="str">
        <f>IF(G244='（1）エ_月別観光地点別'!S244,"OK","NG")</f>
        <v>OK</v>
      </c>
      <c r="M244" s="343"/>
    </row>
    <row r="245" spans="1:17" ht="15" customHeight="1">
      <c r="A245" s="310"/>
      <c r="B245" s="311"/>
      <c r="C245" s="311"/>
      <c r="D245" s="161" t="s">
        <v>414</v>
      </c>
      <c r="E245" s="156" t="s">
        <v>607</v>
      </c>
      <c r="F245" s="157"/>
      <c r="G245" s="404">
        <v>3705</v>
      </c>
      <c r="H245" s="362">
        <v>2460</v>
      </c>
      <c r="I245" s="365">
        <f t="shared" si="16"/>
        <v>0.50609756097560976</v>
      </c>
      <c r="J245" s="427" t="s">
        <v>56</v>
      </c>
      <c r="K245" s="341">
        <v>1</v>
      </c>
      <c r="L245" s="343" t="str">
        <f>IF(G245='（1）エ_月別観光地点別'!S245,"OK","NG")</f>
        <v>OK</v>
      </c>
      <c r="M245" s="343"/>
    </row>
    <row r="246" spans="1:17" ht="15" customHeight="1">
      <c r="A246" s="310"/>
      <c r="B246" s="311"/>
      <c r="C246" s="311"/>
      <c r="D246" s="161" t="s">
        <v>416</v>
      </c>
      <c r="E246" s="156" t="s">
        <v>608</v>
      </c>
      <c r="F246" s="158"/>
      <c r="G246" s="404">
        <v>20545</v>
      </c>
      <c r="H246" s="362">
        <v>19394</v>
      </c>
      <c r="I246" s="365">
        <f t="shared" si="16"/>
        <v>5.9348252036712346E-2</v>
      </c>
      <c r="J246" s="427" t="s">
        <v>56</v>
      </c>
      <c r="K246" s="341">
        <v>1</v>
      </c>
      <c r="L246" s="343" t="str">
        <f>IF(G246='（1）エ_月別観光地点別'!S246,"OK","NG")</f>
        <v>OK</v>
      </c>
      <c r="M246" s="343"/>
    </row>
    <row r="247" spans="1:17" ht="15" customHeight="1">
      <c r="A247" s="310"/>
      <c r="B247" s="311"/>
      <c r="C247" s="311"/>
      <c r="D247" s="161" t="s">
        <v>418</v>
      </c>
      <c r="E247" s="156" t="s">
        <v>609</v>
      </c>
      <c r="F247" s="158"/>
      <c r="G247" s="404">
        <v>8795</v>
      </c>
      <c r="H247" s="362">
        <v>7273</v>
      </c>
      <c r="I247" s="365">
        <f t="shared" si="16"/>
        <v>0.20926715248178196</v>
      </c>
      <c r="J247" s="427" t="s">
        <v>57</v>
      </c>
      <c r="K247" s="341">
        <v>1</v>
      </c>
      <c r="L247" s="343" t="str">
        <f>IF(G247='（1）エ_月別観光地点別'!S247,"OK","NG")</f>
        <v>OK</v>
      </c>
      <c r="M247" s="343"/>
    </row>
    <row r="248" spans="1:17" ht="15" customHeight="1">
      <c r="A248" s="310"/>
      <c r="B248" s="311"/>
      <c r="C248" s="311"/>
      <c r="D248" s="161" t="s">
        <v>420</v>
      </c>
      <c r="E248" s="156" t="s">
        <v>610</v>
      </c>
      <c r="F248" s="158"/>
      <c r="G248" s="404">
        <v>54000</v>
      </c>
      <c r="H248" s="362">
        <v>38700</v>
      </c>
      <c r="I248" s="365">
        <f t="shared" si="16"/>
        <v>0.39534883720930236</v>
      </c>
      <c r="J248" s="427" t="s">
        <v>74</v>
      </c>
      <c r="K248" s="341">
        <v>1</v>
      </c>
      <c r="L248" s="343" t="str">
        <f>IF(G248='（1）エ_月別観光地点別'!S248,"OK","NG")</f>
        <v>OK</v>
      </c>
      <c r="M248" s="343"/>
    </row>
    <row r="249" spans="1:17" s="318" customFormat="1" ht="15" customHeight="1">
      <c r="A249" s="411"/>
      <c r="B249" s="412"/>
      <c r="C249" s="412"/>
      <c r="D249" s="437"/>
      <c r="E249" s="438" t="s">
        <v>230</v>
      </c>
      <c r="F249" s="439"/>
      <c r="G249" s="440">
        <f>SUMIFS(G189:G248,K189:K248,1)</f>
        <v>11718457</v>
      </c>
      <c r="H249" s="441">
        <f>SUMIFS(H189:H248,K189:K248,1)</f>
        <v>12087648</v>
      </c>
      <c r="I249" s="442">
        <f t="shared" ref="I249" si="17">IFERROR(G249/H249-1,"－")</f>
        <v>-3.0542831823031191E-2</v>
      </c>
      <c r="J249" s="443"/>
      <c r="K249" s="341">
        <v>2</v>
      </c>
      <c r="L249" s="343" t="str">
        <f>IF(G249='（1）エ_月別観光地点別'!S249,"OK","NG")</f>
        <v>OK</v>
      </c>
      <c r="M249" s="343"/>
      <c r="N249" s="341"/>
      <c r="O249" s="343"/>
      <c r="P249" s="344"/>
      <c r="Q249" s="344"/>
    </row>
    <row r="250" spans="1:17" ht="15" customHeight="1">
      <c r="A250" s="310"/>
      <c r="B250" s="326" t="s">
        <v>81</v>
      </c>
      <c r="C250" s="327"/>
      <c r="D250" s="161" t="s">
        <v>309</v>
      </c>
      <c r="E250" s="156" t="s">
        <v>611</v>
      </c>
      <c r="F250" s="157"/>
      <c r="G250" s="417">
        <v>656100</v>
      </c>
      <c r="H250" s="360">
        <v>677000</v>
      </c>
      <c r="I250" s="365">
        <f>IFERROR(G250/H250-1,"－")</f>
        <v>-3.0871491875923196E-2</v>
      </c>
      <c r="J250" s="429"/>
      <c r="L250" s="343" t="str">
        <f>IF(G250='（1）エ_月別観光地点別'!S250,"OK","NG")</f>
        <v>OK</v>
      </c>
      <c r="M250" s="343"/>
    </row>
    <row r="251" spans="1:17" ht="15" customHeight="1">
      <c r="A251" s="310"/>
      <c r="B251" s="328"/>
      <c r="C251" s="328"/>
      <c r="D251" s="160" t="s">
        <v>401</v>
      </c>
      <c r="E251" s="154" t="s">
        <v>612</v>
      </c>
      <c r="F251" s="155"/>
      <c r="G251" s="403">
        <v>29366</v>
      </c>
      <c r="H251" s="302">
        <v>29608</v>
      </c>
      <c r="I251" s="350">
        <f t="shared" ref="I251:I278" si="18">IFERROR(G251/H251-1,"－")</f>
        <v>-8.1734666306403359E-3</v>
      </c>
      <c r="J251" s="426" t="s">
        <v>66</v>
      </c>
      <c r="K251" s="341">
        <v>1</v>
      </c>
      <c r="L251" s="343" t="str">
        <f>IF(G251='（1）エ_月別観光地点別'!S251,"OK","NG")</f>
        <v>OK</v>
      </c>
      <c r="M251" s="343"/>
    </row>
    <row r="252" spans="1:17" ht="15" customHeight="1">
      <c r="A252" s="310"/>
      <c r="B252" s="328"/>
      <c r="C252" s="328"/>
      <c r="D252" s="160" t="s">
        <v>401</v>
      </c>
      <c r="E252" s="154" t="s">
        <v>613</v>
      </c>
      <c r="F252" s="155"/>
      <c r="G252" s="403">
        <v>11352</v>
      </c>
      <c r="H252" s="302">
        <v>21865</v>
      </c>
      <c r="I252" s="350">
        <f t="shared" si="18"/>
        <v>-0.48081408643951518</v>
      </c>
      <c r="J252" s="426" t="s">
        <v>59</v>
      </c>
      <c r="K252" s="341">
        <v>1</v>
      </c>
      <c r="L252" s="343" t="str">
        <f>IF(G252='（1）エ_月別観光地点別'!S252,"OK","NG")</f>
        <v>OK</v>
      </c>
      <c r="M252" s="343"/>
    </row>
    <row r="253" spans="1:17" ht="15" customHeight="1">
      <c r="A253" s="310"/>
      <c r="B253" s="328"/>
      <c r="C253" s="328"/>
      <c r="D253" s="160" t="s">
        <v>401</v>
      </c>
      <c r="E253" s="154" t="s">
        <v>614</v>
      </c>
      <c r="F253" s="155"/>
      <c r="G253" s="403">
        <v>88401</v>
      </c>
      <c r="H253" s="302">
        <v>101978</v>
      </c>
      <c r="I253" s="350">
        <f t="shared" si="18"/>
        <v>-0.13313655886563769</v>
      </c>
      <c r="J253" s="426" t="s">
        <v>47</v>
      </c>
      <c r="K253" s="341">
        <v>1</v>
      </c>
      <c r="L253" s="343" t="str">
        <f>IF(G253='（1）エ_月別観光地点別'!S253,"OK","NG")</f>
        <v>OK</v>
      </c>
      <c r="M253" s="343"/>
    </row>
    <row r="254" spans="1:17" ht="15" customHeight="1">
      <c r="A254" s="310"/>
      <c r="B254" s="328"/>
      <c r="C254" s="328"/>
      <c r="D254" s="160" t="s">
        <v>401</v>
      </c>
      <c r="E254" s="154" t="s">
        <v>615</v>
      </c>
      <c r="F254" s="155"/>
      <c r="G254" s="403">
        <v>14917</v>
      </c>
      <c r="H254" s="302">
        <v>15515</v>
      </c>
      <c r="I254" s="350">
        <f t="shared" si="18"/>
        <v>-3.8543345149855024E-2</v>
      </c>
      <c r="J254" s="426" t="s">
        <v>82</v>
      </c>
      <c r="K254" s="341">
        <v>1</v>
      </c>
      <c r="L254" s="343" t="str">
        <f>IF(G254='（1）エ_月別観光地点別'!S254,"OK","NG")</f>
        <v>OK</v>
      </c>
      <c r="M254" s="343"/>
    </row>
    <row r="255" spans="1:17" ht="15" customHeight="1">
      <c r="A255" s="310"/>
      <c r="B255" s="328"/>
      <c r="C255" s="328"/>
      <c r="D255" s="160" t="s">
        <v>401</v>
      </c>
      <c r="E255" s="154" t="s">
        <v>616</v>
      </c>
      <c r="F255" s="155"/>
      <c r="G255" s="403">
        <v>98284</v>
      </c>
      <c r="H255" s="302">
        <v>99680</v>
      </c>
      <c r="I255" s="350">
        <f t="shared" si="18"/>
        <v>-1.4004815409309757E-2</v>
      </c>
      <c r="J255" s="426" t="s">
        <v>48</v>
      </c>
      <c r="K255" s="341">
        <v>1</v>
      </c>
      <c r="L255" s="343" t="str">
        <f>IF(G255='（1）エ_月別観光地点別'!S255,"OK","NG")</f>
        <v>OK</v>
      </c>
      <c r="M255" s="343"/>
    </row>
    <row r="256" spans="1:17" ht="15" customHeight="1">
      <c r="A256" s="310"/>
      <c r="B256" s="328"/>
      <c r="C256" s="328"/>
      <c r="D256" s="160" t="s">
        <v>401</v>
      </c>
      <c r="E256" s="154" t="s">
        <v>617</v>
      </c>
      <c r="F256" s="155"/>
      <c r="G256" s="403">
        <v>413780</v>
      </c>
      <c r="H256" s="302">
        <v>408354</v>
      </c>
      <c r="I256" s="350">
        <f t="shared" si="18"/>
        <v>1.3287490755570008E-2</v>
      </c>
      <c r="J256" s="426" t="s">
        <v>61</v>
      </c>
      <c r="K256" s="341">
        <v>1</v>
      </c>
      <c r="L256" s="343" t="str">
        <f>IF(G256='（1）エ_月別観光地点別'!S256,"OK","NG")</f>
        <v>OK</v>
      </c>
      <c r="M256" s="343"/>
    </row>
    <row r="257" spans="1:13" ht="15" customHeight="1">
      <c r="A257" s="310"/>
      <c r="B257" s="328"/>
      <c r="C257" s="328"/>
      <c r="D257" s="160" t="s">
        <v>311</v>
      </c>
      <c r="E257" s="154" t="s">
        <v>618</v>
      </c>
      <c r="F257" s="155"/>
      <c r="G257" s="403">
        <v>266100</v>
      </c>
      <c r="H257" s="302">
        <v>246100</v>
      </c>
      <c r="I257" s="350">
        <f t="shared" si="18"/>
        <v>8.1267777326290203E-2</v>
      </c>
      <c r="J257" s="426"/>
      <c r="L257" s="343" t="str">
        <f>IF(G257='（1）エ_月別観光地点別'!S257,"OK","NG")</f>
        <v>OK</v>
      </c>
      <c r="M257" s="343"/>
    </row>
    <row r="258" spans="1:13" ht="15" customHeight="1">
      <c r="A258" s="310"/>
      <c r="B258" s="328"/>
      <c r="C258" s="328"/>
      <c r="D258" s="160" t="s">
        <v>401</v>
      </c>
      <c r="E258" s="154" t="s">
        <v>619</v>
      </c>
      <c r="F258" s="155"/>
      <c r="G258" s="403">
        <v>9713</v>
      </c>
      <c r="H258" s="302">
        <v>9520</v>
      </c>
      <c r="I258" s="350">
        <f t="shared" si="18"/>
        <v>2.0273109243697407E-2</v>
      </c>
      <c r="J258" s="426" t="s">
        <v>47</v>
      </c>
      <c r="K258" s="341">
        <v>1</v>
      </c>
      <c r="L258" s="343" t="str">
        <f>IF(G258='（1）エ_月別観光地点別'!S258,"OK","NG")</f>
        <v>OK</v>
      </c>
      <c r="M258" s="343"/>
    </row>
    <row r="259" spans="1:13" ht="15" customHeight="1">
      <c r="A259" s="310"/>
      <c r="B259" s="328"/>
      <c r="C259" s="328"/>
      <c r="D259" s="160" t="s">
        <v>401</v>
      </c>
      <c r="E259" s="154" t="s">
        <v>620</v>
      </c>
      <c r="F259" s="155"/>
      <c r="G259" s="403">
        <v>88039</v>
      </c>
      <c r="H259" s="302">
        <v>82592</v>
      </c>
      <c r="I259" s="350">
        <f t="shared" si="18"/>
        <v>6.5950697404106862E-2</v>
      </c>
      <c r="J259" s="426" t="s">
        <v>71</v>
      </c>
      <c r="K259" s="341">
        <v>1</v>
      </c>
      <c r="L259" s="343" t="str">
        <f>IF(G259='（1）エ_月別観光地点別'!S259,"OK","NG")</f>
        <v>OK</v>
      </c>
      <c r="M259" s="343"/>
    </row>
    <row r="260" spans="1:13" ht="15" customHeight="1">
      <c r="A260" s="310"/>
      <c r="B260" s="328"/>
      <c r="C260" s="328"/>
      <c r="D260" s="160" t="s">
        <v>401</v>
      </c>
      <c r="E260" s="154" t="s">
        <v>621</v>
      </c>
      <c r="F260" s="155"/>
      <c r="G260" s="403">
        <v>5049</v>
      </c>
      <c r="H260" s="302">
        <v>4481</v>
      </c>
      <c r="I260" s="350">
        <f t="shared" si="18"/>
        <v>0.12675742021870118</v>
      </c>
      <c r="J260" s="426" t="s">
        <v>71</v>
      </c>
      <c r="K260" s="341">
        <v>1</v>
      </c>
      <c r="L260" s="343" t="str">
        <f>IF(G260='（1）エ_月別観光地点別'!S260,"OK","NG")</f>
        <v>OK</v>
      </c>
      <c r="M260" s="343"/>
    </row>
    <row r="261" spans="1:13" ht="15" customHeight="1">
      <c r="A261" s="310"/>
      <c r="B261" s="328"/>
      <c r="C261" s="328"/>
      <c r="D261" s="160" t="s">
        <v>401</v>
      </c>
      <c r="E261" s="154" t="s">
        <v>622</v>
      </c>
      <c r="F261" s="155"/>
      <c r="G261" s="403">
        <v>3951</v>
      </c>
      <c r="H261" s="302">
        <v>4421</v>
      </c>
      <c r="I261" s="350">
        <f t="shared" si="18"/>
        <v>-0.10631078941415972</v>
      </c>
      <c r="J261" s="426" t="s">
        <v>47</v>
      </c>
      <c r="K261" s="341">
        <v>1</v>
      </c>
      <c r="L261" s="343" t="str">
        <f>IF(G261='（1）エ_月別観光地点別'!S261,"OK","NG")</f>
        <v>OK</v>
      </c>
      <c r="M261" s="343"/>
    </row>
    <row r="262" spans="1:13" ht="15" customHeight="1">
      <c r="A262" s="310"/>
      <c r="B262" s="328"/>
      <c r="C262" s="328"/>
      <c r="D262" s="160" t="s">
        <v>401</v>
      </c>
      <c r="E262" s="154" t="s">
        <v>623</v>
      </c>
      <c r="F262" s="155"/>
      <c r="G262" s="403">
        <v>8511</v>
      </c>
      <c r="H262" s="302">
        <v>9209</v>
      </c>
      <c r="I262" s="350">
        <f t="shared" si="18"/>
        <v>-7.5795417526332898E-2</v>
      </c>
      <c r="J262" s="426" t="s">
        <v>83</v>
      </c>
      <c r="K262" s="341">
        <v>1</v>
      </c>
      <c r="L262" s="343" t="str">
        <f>IF(G262='（1）エ_月別観光地点別'!S262,"OK","NG")</f>
        <v>OK</v>
      </c>
      <c r="M262" s="343"/>
    </row>
    <row r="263" spans="1:13" ht="15" customHeight="1">
      <c r="A263" s="310"/>
      <c r="B263" s="328"/>
      <c r="C263" s="328"/>
      <c r="D263" s="160" t="s">
        <v>401</v>
      </c>
      <c r="E263" s="154" t="s">
        <v>624</v>
      </c>
      <c r="F263" s="155"/>
      <c r="G263" s="403">
        <v>80405</v>
      </c>
      <c r="H263" s="302">
        <v>69248</v>
      </c>
      <c r="I263" s="350">
        <f t="shared" si="18"/>
        <v>0.16111656654343798</v>
      </c>
      <c r="J263" s="426" t="s">
        <v>72</v>
      </c>
      <c r="K263" s="341">
        <v>1</v>
      </c>
      <c r="L263" s="343" t="str">
        <f>IF(G263='（1）エ_月別観光地点別'!S263,"OK","NG")</f>
        <v>OK</v>
      </c>
      <c r="M263" s="343"/>
    </row>
    <row r="264" spans="1:13" ht="15" customHeight="1">
      <c r="A264" s="310"/>
      <c r="B264" s="328"/>
      <c r="C264" s="328"/>
      <c r="D264" s="160" t="s">
        <v>401</v>
      </c>
      <c r="E264" s="154" t="s">
        <v>464</v>
      </c>
      <c r="F264" s="155"/>
      <c r="G264" s="403">
        <v>70432</v>
      </c>
      <c r="H264" s="302">
        <v>66629</v>
      </c>
      <c r="I264" s="350">
        <f t="shared" si="18"/>
        <v>5.7077248645484691E-2</v>
      </c>
      <c r="J264" s="426" t="s">
        <v>83</v>
      </c>
      <c r="K264" s="341">
        <v>1</v>
      </c>
      <c r="L264" s="343" t="str">
        <f>IF(G264='（1）エ_月別観光地点別'!S264,"OK","NG")</f>
        <v>OK</v>
      </c>
      <c r="M264" s="343"/>
    </row>
    <row r="265" spans="1:13" ht="15" customHeight="1">
      <c r="A265" s="310"/>
      <c r="B265" s="328"/>
      <c r="C265" s="328"/>
      <c r="D265" s="160" t="s">
        <v>313</v>
      </c>
      <c r="E265" s="154" t="s">
        <v>625</v>
      </c>
      <c r="F265" s="155"/>
      <c r="G265" s="403">
        <v>0</v>
      </c>
      <c r="H265" s="302">
        <v>0</v>
      </c>
      <c r="I265" s="350" t="str">
        <f t="shared" si="18"/>
        <v>－</v>
      </c>
      <c r="J265" s="426"/>
      <c r="L265" s="343" t="str">
        <f>IF(G265='（1）エ_月別観光地点別'!S265,"OK","NG")</f>
        <v>OK</v>
      </c>
      <c r="M265" s="343"/>
    </row>
    <row r="266" spans="1:13" ht="15" customHeight="1">
      <c r="A266" s="310"/>
      <c r="B266" s="328"/>
      <c r="C266" s="328"/>
      <c r="D266" s="160" t="s">
        <v>401</v>
      </c>
      <c r="E266" s="154" t="s">
        <v>626</v>
      </c>
      <c r="F266" s="155"/>
      <c r="G266" s="403">
        <v>0</v>
      </c>
      <c r="H266" s="302">
        <v>0</v>
      </c>
      <c r="I266" s="350" t="str">
        <f t="shared" si="18"/>
        <v>－</v>
      </c>
      <c r="J266" s="426" t="s">
        <v>62</v>
      </c>
      <c r="K266" s="341">
        <v>1</v>
      </c>
      <c r="L266" s="343" t="str">
        <f>IF(G266='（1）エ_月別観光地点別'!S266,"OK","NG")</f>
        <v>OK</v>
      </c>
      <c r="M266" s="343"/>
    </row>
    <row r="267" spans="1:13" ht="15" customHeight="1">
      <c r="A267" s="310"/>
      <c r="B267" s="328"/>
      <c r="C267" s="328"/>
      <c r="D267" s="160" t="s">
        <v>401</v>
      </c>
      <c r="E267" s="154" t="s">
        <v>627</v>
      </c>
      <c r="F267" s="155"/>
      <c r="G267" s="403">
        <v>0</v>
      </c>
      <c r="H267" s="302">
        <v>0</v>
      </c>
      <c r="I267" s="350" t="str">
        <f t="shared" si="18"/>
        <v>－</v>
      </c>
      <c r="J267" s="426" t="s">
        <v>62</v>
      </c>
      <c r="K267" s="341">
        <v>1</v>
      </c>
      <c r="L267" s="343" t="str">
        <f>IF(G267='（1）エ_月別観光地点別'!S267,"OK","NG")</f>
        <v>OK</v>
      </c>
      <c r="M267" s="343"/>
    </row>
    <row r="268" spans="1:13" ht="15" customHeight="1">
      <c r="A268" s="310"/>
      <c r="B268" s="311"/>
      <c r="C268" s="311"/>
      <c r="D268" s="160" t="s">
        <v>401</v>
      </c>
      <c r="E268" s="154" t="s">
        <v>628</v>
      </c>
      <c r="F268" s="155"/>
      <c r="G268" s="403">
        <v>0</v>
      </c>
      <c r="H268" s="302">
        <v>0</v>
      </c>
      <c r="I268" s="350" t="str">
        <f t="shared" si="18"/>
        <v>－</v>
      </c>
      <c r="J268" s="426" t="s">
        <v>62</v>
      </c>
      <c r="K268" s="341">
        <v>1</v>
      </c>
      <c r="L268" s="343" t="str">
        <f>IF(G268='（1）エ_月別観光地点別'!S268,"OK","NG")</f>
        <v>OK</v>
      </c>
      <c r="M268" s="343"/>
    </row>
    <row r="269" spans="1:13" ht="15" customHeight="1">
      <c r="A269" s="329"/>
      <c r="B269" s="454"/>
      <c r="C269" s="454"/>
      <c r="D269" s="455" t="s">
        <v>315</v>
      </c>
      <c r="E269" s="456" t="s">
        <v>629</v>
      </c>
      <c r="F269" s="482"/>
      <c r="G269" s="458">
        <v>57490</v>
      </c>
      <c r="H269" s="459">
        <v>55320</v>
      </c>
      <c r="I269" s="460">
        <f t="shared" si="18"/>
        <v>3.9226319595083048E-2</v>
      </c>
      <c r="J269" s="461" t="s">
        <v>48</v>
      </c>
      <c r="K269" s="341">
        <v>1</v>
      </c>
      <c r="L269" s="343" t="str">
        <f>IF(G269='（1）エ_月別観光地点別'!S269,"OK","NG")</f>
        <v>OK</v>
      </c>
      <c r="M269" s="343"/>
    </row>
    <row r="270" spans="1:13" ht="15" customHeight="1">
      <c r="A270" s="310"/>
      <c r="B270" s="311"/>
      <c r="C270" s="311"/>
      <c r="D270" s="161" t="s">
        <v>317</v>
      </c>
      <c r="E270" s="156" t="s">
        <v>630</v>
      </c>
      <c r="F270" s="157"/>
      <c r="G270" s="417">
        <v>1492</v>
      </c>
      <c r="H270" s="360">
        <v>1993</v>
      </c>
      <c r="I270" s="365">
        <f t="shared" si="18"/>
        <v>-0.25137982940291015</v>
      </c>
      <c r="J270" s="429" t="s">
        <v>59</v>
      </c>
      <c r="K270" s="341">
        <v>1</v>
      </c>
      <c r="L270" s="343" t="str">
        <f>IF(G270='（1）エ_月別観光地点別'!S270,"OK","NG")</f>
        <v>OK</v>
      </c>
      <c r="M270" s="343"/>
    </row>
    <row r="271" spans="1:13" ht="15" customHeight="1">
      <c r="A271" s="310"/>
      <c r="B271" s="311"/>
      <c r="C271" s="311"/>
      <c r="D271" s="160" t="s">
        <v>319</v>
      </c>
      <c r="E271" s="154" t="s">
        <v>631</v>
      </c>
      <c r="F271" s="155"/>
      <c r="G271" s="403">
        <v>6911</v>
      </c>
      <c r="H271" s="302">
        <v>7673</v>
      </c>
      <c r="I271" s="350">
        <f t="shared" si="18"/>
        <v>-9.9309266258308382E-2</v>
      </c>
      <c r="J271" s="426" t="s">
        <v>47</v>
      </c>
      <c r="K271" s="341">
        <v>1</v>
      </c>
      <c r="L271" s="343" t="str">
        <f>IF(G271='（1）エ_月別観光地点別'!S271,"OK","NG")</f>
        <v>OK</v>
      </c>
      <c r="M271" s="343"/>
    </row>
    <row r="272" spans="1:13" ht="15" customHeight="1">
      <c r="A272" s="310"/>
      <c r="B272" s="311"/>
      <c r="C272" s="311"/>
      <c r="D272" s="160" t="s">
        <v>321</v>
      </c>
      <c r="E272" s="154" t="s">
        <v>632</v>
      </c>
      <c r="F272" s="155"/>
      <c r="G272" s="403">
        <v>16571</v>
      </c>
      <c r="H272" s="302">
        <v>12235</v>
      </c>
      <c r="I272" s="350">
        <f t="shared" si="18"/>
        <v>0.35439313445034726</v>
      </c>
      <c r="J272" s="426" t="s">
        <v>47</v>
      </c>
      <c r="K272" s="341">
        <v>1</v>
      </c>
      <c r="L272" s="343" t="str">
        <f>IF(G272='（1）エ_月別観光地点別'!S272,"OK","NG")</f>
        <v>OK</v>
      </c>
      <c r="M272" s="343"/>
    </row>
    <row r="273" spans="1:17" ht="15" customHeight="1">
      <c r="A273" s="310"/>
      <c r="B273" s="311"/>
      <c r="C273" s="311"/>
      <c r="D273" s="160" t="s">
        <v>323</v>
      </c>
      <c r="E273" s="154" t="s">
        <v>633</v>
      </c>
      <c r="F273" s="155"/>
      <c r="G273" s="403">
        <v>41036</v>
      </c>
      <c r="H273" s="302">
        <v>33991</v>
      </c>
      <c r="I273" s="350">
        <f t="shared" si="18"/>
        <v>0.20726074549145368</v>
      </c>
      <c r="J273" s="426" t="s">
        <v>47</v>
      </c>
      <c r="K273" s="341">
        <v>1</v>
      </c>
      <c r="L273" s="343" t="str">
        <f>IF(G273='（1）エ_月別観光地点別'!S273,"OK","NG")</f>
        <v>OK</v>
      </c>
      <c r="M273" s="343"/>
    </row>
    <row r="274" spans="1:17" ht="15" customHeight="1">
      <c r="A274" s="310"/>
      <c r="B274" s="311"/>
      <c r="C274" s="311"/>
      <c r="D274" s="160" t="s">
        <v>325</v>
      </c>
      <c r="E274" s="154" t="s">
        <v>634</v>
      </c>
      <c r="F274" s="155"/>
      <c r="G274" s="403">
        <v>144157</v>
      </c>
      <c r="H274" s="302">
        <v>139200</v>
      </c>
      <c r="I274" s="350">
        <f t="shared" si="18"/>
        <v>3.5610632183908031E-2</v>
      </c>
      <c r="J274" s="426" t="s">
        <v>49</v>
      </c>
      <c r="K274" s="341">
        <v>1</v>
      </c>
      <c r="L274" s="343" t="str">
        <f>IF(G274='（1）エ_月別観光地点別'!S274,"OK","NG")</f>
        <v>OK</v>
      </c>
      <c r="M274" s="343"/>
    </row>
    <row r="275" spans="1:17" ht="15" customHeight="1">
      <c r="A275" s="310"/>
      <c r="B275" s="311"/>
      <c r="C275" s="311"/>
      <c r="D275" s="160" t="s">
        <v>327</v>
      </c>
      <c r="E275" s="154" t="s">
        <v>635</v>
      </c>
      <c r="F275" s="155"/>
      <c r="G275" s="403">
        <v>32000</v>
      </c>
      <c r="H275" s="302">
        <v>85000</v>
      </c>
      <c r="I275" s="350">
        <f t="shared" si="18"/>
        <v>-0.62352941176470589</v>
      </c>
      <c r="J275" s="426" t="s">
        <v>67</v>
      </c>
      <c r="K275" s="341">
        <v>1</v>
      </c>
      <c r="L275" s="343" t="str">
        <f>IF(G275='（1）エ_月別観光地点別'!S275,"OK","NG")</f>
        <v>OK</v>
      </c>
      <c r="M275" s="343"/>
    </row>
    <row r="276" spans="1:17" ht="15" customHeight="1">
      <c r="A276" s="310"/>
      <c r="B276" s="311"/>
      <c r="C276" s="311"/>
      <c r="D276" s="160" t="s">
        <v>329</v>
      </c>
      <c r="E276" s="154" t="s">
        <v>636</v>
      </c>
      <c r="F276" s="155"/>
      <c r="G276" s="403">
        <v>19660</v>
      </c>
      <c r="H276" s="302">
        <v>29100</v>
      </c>
      <c r="I276" s="350">
        <f t="shared" si="18"/>
        <v>-0.32439862542955322</v>
      </c>
      <c r="J276" s="426" t="s">
        <v>67</v>
      </c>
      <c r="K276" s="341">
        <v>1</v>
      </c>
      <c r="L276" s="343" t="str">
        <f>IF(G276='（1）エ_月別観光地点別'!S276,"OK","NG")</f>
        <v>OK</v>
      </c>
      <c r="M276" s="343"/>
    </row>
    <row r="277" spans="1:17" ht="15" customHeight="1">
      <c r="A277" s="310"/>
      <c r="B277" s="311"/>
      <c r="C277" s="311"/>
      <c r="D277" s="160" t="s">
        <v>331</v>
      </c>
      <c r="E277" s="154" t="s">
        <v>637</v>
      </c>
      <c r="F277" s="155"/>
      <c r="G277" s="403">
        <v>3456</v>
      </c>
      <c r="H277" s="302">
        <v>3399</v>
      </c>
      <c r="I277" s="350">
        <f t="shared" si="18"/>
        <v>1.6769638128861342E-2</v>
      </c>
      <c r="J277" s="426" t="s">
        <v>70</v>
      </c>
      <c r="K277" s="341">
        <v>1</v>
      </c>
      <c r="L277" s="343" t="str">
        <f>IF(G277='（1）エ_月別観光地点別'!S277,"OK","NG")</f>
        <v>OK</v>
      </c>
      <c r="M277" s="343"/>
    </row>
    <row r="278" spans="1:17" ht="15" customHeight="1">
      <c r="A278" s="310"/>
      <c r="B278" s="311"/>
      <c r="C278" s="311"/>
      <c r="D278" s="160" t="s">
        <v>333</v>
      </c>
      <c r="E278" s="154" t="s">
        <v>638</v>
      </c>
      <c r="F278" s="155"/>
      <c r="G278" s="403">
        <v>65545</v>
      </c>
      <c r="H278" s="302">
        <v>56049</v>
      </c>
      <c r="I278" s="350">
        <f t="shared" si="18"/>
        <v>0.16942318328605332</v>
      </c>
      <c r="J278" s="426" t="s">
        <v>74</v>
      </c>
      <c r="K278" s="341">
        <v>1</v>
      </c>
      <c r="L278" s="343" t="str">
        <f>IF(G278='（1）エ_月別観光地点別'!S278,"OK","NG")</f>
        <v>OK</v>
      </c>
      <c r="M278" s="343"/>
    </row>
    <row r="279" spans="1:17" s="318" customFormat="1" ht="15" customHeight="1">
      <c r="A279" s="411"/>
      <c r="B279" s="412"/>
      <c r="C279" s="412"/>
      <c r="D279" s="437"/>
      <c r="E279" s="438" t="s">
        <v>231</v>
      </c>
      <c r="F279" s="439"/>
      <c r="G279" s="440">
        <f>SUMIFS(G250:G278,K250:K278,1)</f>
        <v>1310518</v>
      </c>
      <c r="H279" s="441">
        <f>SUMIFS(H250:H278,K250:K278,1)</f>
        <v>1347060</v>
      </c>
      <c r="I279" s="442">
        <f t="shared" ref="I279" si="19">IFERROR(G279/H279-1,"－")</f>
        <v>-2.7127225216397211E-2</v>
      </c>
      <c r="J279" s="443"/>
      <c r="K279" s="341">
        <v>2</v>
      </c>
      <c r="L279" s="343" t="str">
        <f>IF(G279='（1）エ_月別観光地点別'!S279,"OK","NG")</f>
        <v>OK</v>
      </c>
      <c r="M279" s="343"/>
      <c r="N279" s="341"/>
      <c r="O279" s="343"/>
      <c r="P279" s="344"/>
      <c r="Q279" s="344"/>
    </row>
    <row r="280" spans="1:17" ht="15" customHeight="1">
      <c r="A280" s="310"/>
      <c r="B280" s="326" t="s">
        <v>84</v>
      </c>
      <c r="C280" s="327"/>
      <c r="D280" s="161" t="s">
        <v>309</v>
      </c>
      <c r="E280" s="156" t="s">
        <v>639</v>
      </c>
      <c r="F280" s="157"/>
      <c r="G280" s="417">
        <v>2034</v>
      </c>
      <c r="H280" s="360">
        <v>152</v>
      </c>
      <c r="I280" s="365">
        <f>IFERROR(G280/H280-1,"－")</f>
        <v>12.381578947368421</v>
      </c>
      <c r="J280" s="429" t="s">
        <v>59</v>
      </c>
      <c r="K280" s="341">
        <v>1</v>
      </c>
      <c r="L280" s="343" t="str">
        <f>IF(G280='（1）エ_月別観光地点別'!S280,"OK","NG")</f>
        <v>OK</v>
      </c>
      <c r="M280" s="343"/>
    </row>
    <row r="281" spans="1:17" ht="15" customHeight="1">
      <c r="A281" s="310"/>
      <c r="B281" s="328"/>
      <c r="C281" s="328"/>
      <c r="D281" s="160" t="s">
        <v>311</v>
      </c>
      <c r="E281" s="154" t="s">
        <v>640</v>
      </c>
      <c r="F281" s="155"/>
      <c r="G281" s="403">
        <v>26002</v>
      </c>
      <c r="H281" s="302">
        <v>26519</v>
      </c>
      <c r="I281" s="350">
        <f t="shared" ref="I281:I283" si="20">IFERROR(G281/H281-1,"－")</f>
        <v>-1.9495456088087781E-2</v>
      </c>
      <c r="J281" s="426" t="s">
        <v>48</v>
      </c>
      <c r="K281" s="341">
        <v>1</v>
      </c>
      <c r="L281" s="343" t="str">
        <f>IF(G281='（1）エ_月別観光地点別'!S281,"OK","NG")</f>
        <v>OK</v>
      </c>
      <c r="M281" s="343"/>
    </row>
    <row r="282" spans="1:17" ht="15" customHeight="1">
      <c r="A282" s="310"/>
      <c r="B282" s="328"/>
      <c r="C282" s="328"/>
      <c r="D282" s="160" t="s">
        <v>313</v>
      </c>
      <c r="E282" s="154" t="s">
        <v>641</v>
      </c>
      <c r="F282" s="155"/>
      <c r="G282" s="403">
        <v>3591</v>
      </c>
      <c r="H282" s="302">
        <v>14217</v>
      </c>
      <c r="I282" s="350">
        <f t="shared" si="20"/>
        <v>-0.74741506646971934</v>
      </c>
      <c r="J282" s="426" t="s">
        <v>47</v>
      </c>
      <c r="K282" s="341">
        <v>1</v>
      </c>
      <c r="L282" s="343" t="str">
        <f>IF(G282='（1）エ_月別観光地点別'!S282,"OK","NG")</f>
        <v>OK</v>
      </c>
      <c r="M282" s="343"/>
    </row>
    <row r="283" spans="1:17" ht="15" customHeight="1">
      <c r="A283" s="310"/>
      <c r="B283" s="328"/>
      <c r="C283" s="328"/>
      <c r="D283" s="160" t="s">
        <v>315</v>
      </c>
      <c r="E283" s="154" t="s">
        <v>642</v>
      </c>
      <c r="F283" s="155"/>
      <c r="G283" s="403">
        <v>126909</v>
      </c>
      <c r="H283" s="302">
        <v>129650</v>
      </c>
      <c r="I283" s="350">
        <f t="shared" si="20"/>
        <v>-2.1141534901658265E-2</v>
      </c>
      <c r="J283" s="426" t="s">
        <v>49</v>
      </c>
      <c r="K283" s="341">
        <v>1</v>
      </c>
      <c r="L283" s="343" t="str">
        <f>IF(G283='（1）エ_月別観光地点別'!S283,"OK","NG")</f>
        <v>OK</v>
      </c>
      <c r="M283" s="343"/>
    </row>
    <row r="284" spans="1:17" s="318" customFormat="1" ht="15" customHeight="1">
      <c r="A284" s="411"/>
      <c r="B284" s="412"/>
      <c r="C284" s="412"/>
      <c r="D284" s="437"/>
      <c r="E284" s="438" t="s">
        <v>232</v>
      </c>
      <c r="F284" s="439"/>
      <c r="G284" s="440">
        <f>SUMIFS(G280:G283,K280:K283,1)</f>
        <v>158536</v>
      </c>
      <c r="H284" s="441">
        <f>SUMIFS(H280:H283,K280:K283,1)</f>
        <v>170538</v>
      </c>
      <c r="I284" s="442">
        <f t="shared" ref="I284" si="21">IFERROR(G284/H284-1,"－")</f>
        <v>-7.0377276618700857E-2</v>
      </c>
      <c r="J284" s="443"/>
      <c r="K284" s="341">
        <v>2</v>
      </c>
      <c r="L284" s="343" t="str">
        <f>IF(G284='（1）エ_月別観光地点別'!S284,"OK","NG")</f>
        <v>OK</v>
      </c>
      <c r="M284" s="343"/>
      <c r="N284" s="341"/>
      <c r="O284" s="343"/>
      <c r="P284" s="344"/>
      <c r="Q284" s="344"/>
    </row>
    <row r="285" spans="1:17" ht="15" customHeight="1">
      <c r="A285" s="310"/>
      <c r="B285" s="326" t="s">
        <v>85</v>
      </c>
      <c r="C285" s="327"/>
      <c r="D285" s="161" t="s">
        <v>309</v>
      </c>
      <c r="E285" s="156" t="s">
        <v>643</v>
      </c>
      <c r="F285" s="157"/>
      <c r="G285" s="417">
        <v>35290</v>
      </c>
      <c r="H285" s="360">
        <v>31703</v>
      </c>
      <c r="I285" s="365">
        <f>IFERROR(G285/H285-1,"－")</f>
        <v>0.11314386651105579</v>
      </c>
      <c r="J285" s="429" t="s">
        <v>58</v>
      </c>
      <c r="K285" s="341">
        <v>1</v>
      </c>
      <c r="L285" s="343" t="str">
        <f>IF(G285='（1）エ_月別観光地点別'!S285,"OK","NG")</f>
        <v>OK</v>
      </c>
      <c r="M285" s="343"/>
    </row>
    <row r="286" spans="1:17" ht="15" customHeight="1">
      <c r="A286" s="310"/>
      <c r="B286" s="328"/>
      <c r="C286" s="328"/>
      <c r="D286" s="160" t="s">
        <v>311</v>
      </c>
      <c r="E286" s="154" t="s">
        <v>644</v>
      </c>
      <c r="F286" s="155"/>
      <c r="G286" s="403">
        <v>3793</v>
      </c>
      <c r="H286" s="302">
        <v>4375</v>
      </c>
      <c r="I286" s="350">
        <f t="shared" ref="I286:I291" si="22">IFERROR(G286/H286-1,"－")</f>
        <v>-0.13302857142857138</v>
      </c>
      <c r="J286" s="426" t="s">
        <v>59</v>
      </c>
      <c r="K286" s="341">
        <v>1</v>
      </c>
      <c r="L286" s="343" t="str">
        <f>IF(G286='（1）エ_月別観光地点別'!S286,"OK","NG")</f>
        <v>OK</v>
      </c>
      <c r="M286" s="343"/>
    </row>
    <row r="287" spans="1:17" ht="15" customHeight="1">
      <c r="A287" s="310"/>
      <c r="B287" s="328"/>
      <c r="C287" s="328"/>
      <c r="D287" s="160" t="s">
        <v>313</v>
      </c>
      <c r="E287" s="154" t="s">
        <v>645</v>
      </c>
      <c r="F287" s="155"/>
      <c r="G287" s="403">
        <v>674</v>
      </c>
      <c r="H287" s="302">
        <v>584</v>
      </c>
      <c r="I287" s="350">
        <f t="shared" si="22"/>
        <v>0.15410958904109595</v>
      </c>
      <c r="J287" s="426" t="s">
        <v>48</v>
      </c>
      <c r="K287" s="341">
        <v>1</v>
      </c>
      <c r="L287" s="343" t="str">
        <f>IF(G287='（1）エ_月別観光地点別'!S287,"OK","NG")</f>
        <v>OK</v>
      </c>
      <c r="M287" s="343"/>
    </row>
    <row r="288" spans="1:17" ht="15" customHeight="1">
      <c r="A288" s="310"/>
      <c r="B288" s="328"/>
      <c r="C288" s="328"/>
      <c r="D288" s="160" t="s">
        <v>315</v>
      </c>
      <c r="E288" s="154" t="s">
        <v>646</v>
      </c>
      <c r="F288" s="155"/>
      <c r="G288" s="403">
        <v>16341</v>
      </c>
      <c r="H288" s="302">
        <v>15953</v>
      </c>
      <c r="I288" s="350">
        <f t="shared" si="22"/>
        <v>2.4321444242462187E-2</v>
      </c>
      <c r="J288" s="426" t="s">
        <v>48</v>
      </c>
      <c r="K288" s="341">
        <v>1</v>
      </c>
      <c r="L288" s="343" t="str">
        <f>IF(G288='（1）エ_月別観光地点別'!S288,"OK","NG")</f>
        <v>OK</v>
      </c>
      <c r="M288" s="343"/>
    </row>
    <row r="289" spans="1:17" ht="15" customHeight="1">
      <c r="A289" s="310"/>
      <c r="B289" s="311"/>
      <c r="C289" s="311"/>
      <c r="D289" s="160" t="s">
        <v>317</v>
      </c>
      <c r="E289" s="154" t="s">
        <v>647</v>
      </c>
      <c r="F289" s="155"/>
      <c r="G289" s="403">
        <v>153</v>
      </c>
      <c r="H289" s="302">
        <v>187</v>
      </c>
      <c r="I289" s="350">
        <f t="shared" si="22"/>
        <v>-0.18181818181818177</v>
      </c>
      <c r="J289" s="426" t="s">
        <v>47</v>
      </c>
      <c r="K289" s="341">
        <v>1</v>
      </c>
      <c r="L289" s="343" t="str">
        <f>IF(G289='（1）エ_月別観光地点別'!S289,"OK","NG")</f>
        <v>OK</v>
      </c>
      <c r="M289" s="343"/>
    </row>
    <row r="290" spans="1:17" ht="15" customHeight="1">
      <c r="A290" s="310"/>
      <c r="B290" s="311"/>
      <c r="C290" s="311"/>
      <c r="D290" s="160" t="s">
        <v>319</v>
      </c>
      <c r="E290" s="154" t="s">
        <v>648</v>
      </c>
      <c r="F290" s="155"/>
      <c r="G290" s="403">
        <v>26414</v>
      </c>
      <c r="H290" s="302">
        <v>24976</v>
      </c>
      <c r="I290" s="350">
        <f t="shared" si="22"/>
        <v>5.7575272261370936E-2</v>
      </c>
      <c r="J290" s="426" t="s">
        <v>49</v>
      </c>
      <c r="K290" s="341">
        <v>1</v>
      </c>
      <c r="L290" s="343" t="str">
        <f>IF(G290='（1）エ_月別観光地点別'!S290,"OK","NG")</f>
        <v>OK</v>
      </c>
      <c r="M290" s="343"/>
    </row>
    <row r="291" spans="1:17" ht="15" customHeight="1">
      <c r="A291" s="310"/>
      <c r="B291" s="311"/>
      <c r="C291" s="311"/>
      <c r="D291" s="160" t="s">
        <v>321</v>
      </c>
      <c r="E291" s="154" t="s">
        <v>649</v>
      </c>
      <c r="F291" s="155"/>
      <c r="G291" s="403">
        <v>6982</v>
      </c>
      <c r="H291" s="302">
        <v>6540</v>
      </c>
      <c r="I291" s="350">
        <f t="shared" si="22"/>
        <v>6.7584097859327175E-2</v>
      </c>
      <c r="J291" s="426" t="s">
        <v>48</v>
      </c>
      <c r="K291" s="341">
        <v>1</v>
      </c>
      <c r="L291" s="343" t="str">
        <f>IF(G291='（1）エ_月別観光地点別'!S291,"OK","NG")</f>
        <v>OK</v>
      </c>
      <c r="M291" s="343"/>
    </row>
    <row r="292" spans="1:17" s="318" customFormat="1" ht="15" customHeight="1">
      <c r="A292" s="411"/>
      <c r="B292" s="412"/>
      <c r="C292" s="412"/>
      <c r="D292" s="437"/>
      <c r="E292" s="438" t="s">
        <v>278</v>
      </c>
      <c r="F292" s="439"/>
      <c r="G292" s="440">
        <f>SUMIFS(G285:G291,K285:K291,1)</f>
        <v>89647</v>
      </c>
      <c r="H292" s="441">
        <f>SUMIFS(H285:H291,K285:K291,1)</f>
        <v>84318</v>
      </c>
      <c r="I292" s="442">
        <f t="shared" ref="I292" si="23">IFERROR(G292/H292-1,"－")</f>
        <v>6.3201214450058218E-2</v>
      </c>
      <c r="J292" s="443"/>
      <c r="K292" s="341">
        <v>2</v>
      </c>
      <c r="L292" s="343" t="str">
        <f>IF(G292='（1）エ_月別観光地点別'!S292,"OK","NG")</f>
        <v>OK</v>
      </c>
      <c r="M292" s="343"/>
      <c r="N292" s="341"/>
      <c r="O292" s="343"/>
      <c r="P292" s="344"/>
      <c r="Q292" s="344"/>
    </row>
    <row r="293" spans="1:17" ht="15" customHeight="1">
      <c r="A293" s="310"/>
      <c r="B293" s="326" t="s">
        <v>280</v>
      </c>
      <c r="C293" s="327"/>
      <c r="D293" s="161" t="s">
        <v>309</v>
      </c>
      <c r="E293" s="156" t="s">
        <v>650</v>
      </c>
      <c r="F293" s="157"/>
      <c r="G293" s="417">
        <v>781</v>
      </c>
      <c r="H293" s="360">
        <v>625</v>
      </c>
      <c r="I293" s="365">
        <f>IFERROR(G293/H293-1,"－")</f>
        <v>0.24960000000000004</v>
      </c>
      <c r="J293" s="429" t="s">
        <v>47</v>
      </c>
      <c r="K293" s="341">
        <v>1</v>
      </c>
      <c r="L293" s="343" t="str">
        <f>IF(G293='（1）エ_月別観光地点別'!S293,"OK","NG")</f>
        <v>OK</v>
      </c>
      <c r="M293" s="343"/>
    </row>
    <row r="294" spans="1:17" ht="15" customHeight="1">
      <c r="A294" s="310"/>
      <c r="B294" s="328"/>
      <c r="C294" s="328"/>
      <c r="D294" s="160" t="s">
        <v>311</v>
      </c>
      <c r="E294" s="154" t="s">
        <v>651</v>
      </c>
      <c r="F294" s="155"/>
      <c r="G294" s="403">
        <v>204</v>
      </c>
      <c r="H294" s="302">
        <v>153</v>
      </c>
      <c r="I294" s="350">
        <f t="shared" ref="I294:I304" si="24">IFERROR(G294/H294-1,"－")</f>
        <v>0.33333333333333326</v>
      </c>
      <c r="J294" s="426" t="s">
        <v>86</v>
      </c>
      <c r="K294" s="341">
        <v>1</v>
      </c>
      <c r="L294" s="343" t="str">
        <f>IF(G294='（1）エ_月別観光地点別'!S294,"OK","NG")</f>
        <v>OK</v>
      </c>
      <c r="M294" s="343"/>
    </row>
    <row r="295" spans="1:17" ht="15" customHeight="1">
      <c r="A295" s="310"/>
      <c r="B295" s="328"/>
      <c r="C295" s="328"/>
      <c r="D295" s="160" t="s">
        <v>313</v>
      </c>
      <c r="E295" s="154" t="s">
        <v>652</v>
      </c>
      <c r="F295" s="155"/>
      <c r="G295" s="403">
        <v>21733</v>
      </c>
      <c r="H295" s="302">
        <v>25617</v>
      </c>
      <c r="I295" s="350">
        <f t="shared" si="24"/>
        <v>-0.15161806612796191</v>
      </c>
      <c r="J295" s="426" t="s">
        <v>59</v>
      </c>
      <c r="K295" s="341">
        <v>1</v>
      </c>
      <c r="L295" s="343" t="str">
        <f>IF(G295='（1）エ_月別観光地点別'!S295,"OK","NG")</f>
        <v>OK</v>
      </c>
      <c r="M295" s="343"/>
    </row>
    <row r="296" spans="1:17" ht="15" customHeight="1">
      <c r="A296" s="310"/>
      <c r="B296" s="328"/>
      <c r="C296" s="328"/>
      <c r="D296" s="160" t="s">
        <v>315</v>
      </c>
      <c r="E296" s="154" t="s">
        <v>653</v>
      </c>
      <c r="F296" s="155"/>
      <c r="G296" s="403">
        <v>35829</v>
      </c>
      <c r="H296" s="302">
        <v>36884</v>
      </c>
      <c r="I296" s="350">
        <f t="shared" si="24"/>
        <v>-2.860318837436282E-2</v>
      </c>
      <c r="J296" s="426" t="s">
        <v>78</v>
      </c>
      <c r="K296" s="341">
        <v>1</v>
      </c>
      <c r="L296" s="343" t="str">
        <f>IF(G296='（1）エ_月別観光地点別'!S296,"OK","NG")</f>
        <v>OK</v>
      </c>
      <c r="M296" s="343"/>
    </row>
    <row r="297" spans="1:17" ht="15" customHeight="1">
      <c r="A297" s="310"/>
      <c r="B297" s="311"/>
      <c r="C297" s="311"/>
      <c r="D297" s="160" t="s">
        <v>317</v>
      </c>
      <c r="E297" s="154" t="s">
        <v>654</v>
      </c>
      <c r="F297" s="155"/>
      <c r="G297" s="403">
        <v>5769</v>
      </c>
      <c r="H297" s="302">
        <v>5413</v>
      </c>
      <c r="I297" s="350">
        <f t="shared" si="24"/>
        <v>6.5767596526879801E-2</v>
      </c>
      <c r="J297" s="426" t="s">
        <v>47</v>
      </c>
      <c r="K297" s="341">
        <v>1</v>
      </c>
      <c r="L297" s="343" t="str">
        <f>IF(G297='（1）エ_月別観光地点別'!S297,"OK","NG")</f>
        <v>OK</v>
      </c>
      <c r="M297" s="343"/>
    </row>
    <row r="298" spans="1:17" ht="15" customHeight="1">
      <c r="A298" s="310"/>
      <c r="B298" s="311"/>
      <c r="C298" s="311"/>
      <c r="D298" s="160" t="s">
        <v>319</v>
      </c>
      <c r="E298" s="154" t="s">
        <v>655</v>
      </c>
      <c r="F298" s="155"/>
      <c r="G298" s="403">
        <v>19012</v>
      </c>
      <c r="H298" s="302">
        <v>17501</v>
      </c>
      <c r="I298" s="350">
        <f t="shared" si="24"/>
        <v>8.6337923547225914E-2</v>
      </c>
      <c r="J298" s="426"/>
      <c r="L298" s="343" t="str">
        <f>IF(G298='（1）エ_月別観光地点別'!S298,"OK","NG")</f>
        <v>OK</v>
      </c>
      <c r="M298" s="343"/>
    </row>
    <row r="299" spans="1:17" ht="15" customHeight="1">
      <c r="A299" s="310"/>
      <c r="B299" s="311"/>
      <c r="C299" s="311"/>
      <c r="D299" s="160" t="s">
        <v>401</v>
      </c>
      <c r="E299" s="154" t="s">
        <v>656</v>
      </c>
      <c r="F299" s="155"/>
      <c r="G299" s="403">
        <v>3291</v>
      </c>
      <c r="H299" s="302">
        <v>2911</v>
      </c>
      <c r="I299" s="350">
        <f t="shared" si="24"/>
        <v>0.1305393335623497</v>
      </c>
      <c r="J299" s="426" t="s">
        <v>59</v>
      </c>
      <c r="K299" s="341">
        <v>1</v>
      </c>
      <c r="L299" s="343" t="str">
        <f>IF(G299='（1）エ_月別観光地点別'!S299,"OK","NG")</f>
        <v>OK</v>
      </c>
      <c r="M299" s="343"/>
    </row>
    <row r="300" spans="1:17" ht="15" customHeight="1">
      <c r="A300" s="310"/>
      <c r="B300" s="311"/>
      <c r="C300" s="311"/>
      <c r="D300" s="160" t="s">
        <v>401</v>
      </c>
      <c r="E300" s="154" t="s">
        <v>403</v>
      </c>
      <c r="F300" s="155"/>
      <c r="G300" s="403">
        <v>15721</v>
      </c>
      <c r="H300" s="302">
        <v>14590</v>
      </c>
      <c r="I300" s="350">
        <f t="shared" si="24"/>
        <v>7.7518848526388018E-2</v>
      </c>
      <c r="J300" s="426" t="s">
        <v>50</v>
      </c>
      <c r="K300" s="341">
        <v>1</v>
      </c>
      <c r="L300" s="343" t="str">
        <f>IF(G300='（1）エ_月別観光地点別'!S300,"OK","NG")</f>
        <v>OK</v>
      </c>
      <c r="M300" s="343"/>
    </row>
    <row r="301" spans="1:17" ht="15" customHeight="1">
      <c r="A301" s="310"/>
      <c r="B301" s="311"/>
      <c r="C301" s="311"/>
      <c r="D301" s="160" t="s">
        <v>321</v>
      </c>
      <c r="E301" s="154" t="s">
        <v>657</v>
      </c>
      <c r="F301" s="155"/>
      <c r="G301" s="403">
        <v>18070</v>
      </c>
      <c r="H301" s="302">
        <v>19009</v>
      </c>
      <c r="I301" s="350">
        <f t="shared" si="24"/>
        <v>-4.9397653742963898E-2</v>
      </c>
      <c r="J301" s="426" t="s">
        <v>58</v>
      </c>
      <c r="K301" s="341">
        <v>1</v>
      </c>
      <c r="L301" s="343" t="str">
        <f>IF(G301='（1）エ_月別観光地点別'!S301,"OK","NG")</f>
        <v>OK</v>
      </c>
      <c r="M301" s="343"/>
    </row>
    <row r="302" spans="1:17" ht="15" customHeight="1">
      <c r="A302" s="310"/>
      <c r="B302" s="328"/>
      <c r="C302" s="328"/>
      <c r="D302" s="160" t="s">
        <v>323</v>
      </c>
      <c r="E302" s="154" t="s">
        <v>658</v>
      </c>
      <c r="F302" s="155"/>
      <c r="G302" s="403">
        <v>66376</v>
      </c>
      <c r="H302" s="302">
        <v>84772</v>
      </c>
      <c r="I302" s="350">
        <f t="shared" si="24"/>
        <v>-0.2170056150615769</v>
      </c>
      <c r="J302" s="426" t="s">
        <v>56</v>
      </c>
      <c r="K302" s="341">
        <v>1</v>
      </c>
      <c r="L302" s="343" t="str">
        <f>IF(G302='（1）エ_月別観光地点別'!S302,"OK","NG")</f>
        <v>OK</v>
      </c>
      <c r="M302" s="343"/>
    </row>
    <row r="303" spans="1:17" ht="15" customHeight="1">
      <c r="A303" s="310"/>
      <c r="B303" s="328"/>
      <c r="C303" s="328"/>
      <c r="D303" s="160" t="s">
        <v>325</v>
      </c>
      <c r="E303" s="154" t="s">
        <v>659</v>
      </c>
      <c r="F303" s="155"/>
      <c r="G303" s="403">
        <v>0</v>
      </c>
      <c r="H303" s="302">
        <v>0</v>
      </c>
      <c r="I303" s="350" t="str">
        <f t="shared" si="24"/>
        <v>－</v>
      </c>
      <c r="J303" s="426" t="s">
        <v>48</v>
      </c>
      <c r="K303" s="341">
        <v>1</v>
      </c>
      <c r="L303" s="343" t="str">
        <f>IF(G303='（1）エ_月別観光地点別'!S303,"OK","NG")</f>
        <v>OK</v>
      </c>
      <c r="M303" s="343"/>
    </row>
    <row r="304" spans="1:17" ht="15" customHeight="1">
      <c r="A304" s="310"/>
      <c r="B304" s="328"/>
      <c r="C304" s="328"/>
      <c r="D304" s="160" t="s">
        <v>327</v>
      </c>
      <c r="E304" s="154" t="s">
        <v>660</v>
      </c>
      <c r="F304" s="155"/>
      <c r="G304" s="403">
        <v>70</v>
      </c>
      <c r="H304" s="302">
        <v>119</v>
      </c>
      <c r="I304" s="350">
        <f t="shared" si="24"/>
        <v>-0.41176470588235292</v>
      </c>
      <c r="J304" s="426" t="s">
        <v>59</v>
      </c>
      <c r="K304" s="341">
        <v>1</v>
      </c>
      <c r="L304" s="343" t="str">
        <f>IF(G304='（1）エ_月別観光地点別'!S304,"OK","NG")</f>
        <v>OK</v>
      </c>
      <c r="M304" s="343"/>
    </row>
    <row r="305" spans="1:17" s="318" customFormat="1" ht="15" customHeight="1">
      <c r="A305" s="411"/>
      <c r="B305" s="412"/>
      <c r="C305" s="412"/>
      <c r="D305" s="437"/>
      <c r="E305" s="438" t="s">
        <v>233</v>
      </c>
      <c r="F305" s="439"/>
      <c r="G305" s="440">
        <f>SUMIFS(G293:G304,K293:K304,1)</f>
        <v>167844</v>
      </c>
      <c r="H305" s="441">
        <f>SUMIFS(H293:H304,K293:K304,1)</f>
        <v>190093</v>
      </c>
      <c r="I305" s="442">
        <f t="shared" ref="I305" si="25">IFERROR(G305/H305-1,"－")</f>
        <v>-0.11704271067319683</v>
      </c>
      <c r="J305" s="443"/>
      <c r="K305" s="341">
        <v>2</v>
      </c>
      <c r="L305" s="343" t="str">
        <f>IF(G305='（1）エ_月別観光地点別'!S305,"OK","NG")</f>
        <v>OK</v>
      </c>
      <c r="M305" s="343"/>
      <c r="N305" s="341"/>
      <c r="O305" s="343"/>
      <c r="P305" s="344"/>
      <c r="Q305" s="344"/>
    </row>
    <row r="306" spans="1:17" ht="15" customHeight="1">
      <c r="A306" s="310"/>
      <c r="B306" s="326" t="s">
        <v>281</v>
      </c>
      <c r="C306" s="327"/>
      <c r="D306" s="161" t="s">
        <v>309</v>
      </c>
      <c r="E306" s="156" t="s">
        <v>661</v>
      </c>
      <c r="F306" s="157"/>
      <c r="G306" s="417">
        <v>539260</v>
      </c>
      <c r="H306" s="360">
        <v>516770</v>
      </c>
      <c r="I306" s="365">
        <f>IFERROR(G306/H306-1,"－")</f>
        <v>4.3520328192426128E-2</v>
      </c>
      <c r="J306" s="429"/>
      <c r="L306" s="343" t="str">
        <f>IF(G306='（1）エ_月別観光地点別'!S306,"OK","NG")</f>
        <v>OK</v>
      </c>
      <c r="M306" s="343"/>
    </row>
    <row r="307" spans="1:17" ht="15" customHeight="1">
      <c r="A307" s="310"/>
      <c r="B307" s="328"/>
      <c r="C307" s="328"/>
      <c r="D307" s="160" t="s">
        <v>401</v>
      </c>
      <c r="E307" s="154" t="s">
        <v>662</v>
      </c>
      <c r="F307" s="155"/>
      <c r="G307" s="403">
        <v>366995</v>
      </c>
      <c r="H307" s="302">
        <v>343468</v>
      </c>
      <c r="I307" s="350">
        <f t="shared" ref="I307:I342" si="26">IFERROR(G307/H307-1,"－")</f>
        <v>6.8498375394505429E-2</v>
      </c>
      <c r="J307" s="426" t="s">
        <v>87</v>
      </c>
      <c r="K307" s="341">
        <v>1</v>
      </c>
      <c r="L307" s="343" t="str">
        <f>IF(G307='（1）エ_月別観光地点別'!S307,"OK","NG")</f>
        <v>OK</v>
      </c>
      <c r="M307" s="343"/>
    </row>
    <row r="308" spans="1:17" ht="15" customHeight="1">
      <c r="A308" s="310"/>
      <c r="B308" s="328"/>
      <c r="C308" s="328"/>
      <c r="D308" s="160" t="s">
        <v>401</v>
      </c>
      <c r="E308" s="154" t="s">
        <v>663</v>
      </c>
      <c r="F308" s="155"/>
      <c r="G308" s="403">
        <v>38867</v>
      </c>
      <c r="H308" s="302">
        <v>37916</v>
      </c>
      <c r="I308" s="350">
        <f t="shared" si="26"/>
        <v>2.508175967929116E-2</v>
      </c>
      <c r="J308" s="426" t="s">
        <v>62</v>
      </c>
      <c r="K308" s="341">
        <v>1</v>
      </c>
      <c r="L308" s="343" t="str">
        <f>IF(G308='（1）エ_月別観光地点別'!S308,"OK","NG")</f>
        <v>OK</v>
      </c>
      <c r="M308" s="343"/>
    </row>
    <row r="309" spans="1:17" ht="15" customHeight="1">
      <c r="A309" s="310"/>
      <c r="B309" s="328"/>
      <c r="C309" s="328"/>
      <c r="D309" s="160" t="s">
        <v>401</v>
      </c>
      <c r="E309" s="154" t="s">
        <v>664</v>
      </c>
      <c r="F309" s="155"/>
      <c r="G309" s="403">
        <v>16961</v>
      </c>
      <c r="H309" s="302">
        <v>19310</v>
      </c>
      <c r="I309" s="350">
        <f t="shared" si="26"/>
        <v>-0.12164681512169861</v>
      </c>
      <c r="J309" s="426" t="s">
        <v>59</v>
      </c>
      <c r="K309" s="341">
        <v>1</v>
      </c>
      <c r="L309" s="343" t="str">
        <f>IF(G309='（1）エ_月別観光地点別'!S309,"OK","NG")</f>
        <v>OK</v>
      </c>
      <c r="M309" s="343"/>
    </row>
    <row r="310" spans="1:17" ht="15" customHeight="1">
      <c r="A310" s="310"/>
      <c r="B310" s="311"/>
      <c r="C310" s="311"/>
      <c r="D310" s="160" t="s">
        <v>401</v>
      </c>
      <c r="E310" s="154" t="s">
        <v>435</v>
      </c>
      <c r="F310" s="155"/>
      <c r="G310" s="403">
        <v>116437</v>
      </c>
      <c r="H310" s="302">
        <v>116076</v>
      </c>
      <c r="I310" s="350">
        <f t="shared" si="26"/>
        <v>3.1100313587648643E-3</v>
      </c>
      <c r="J310" s="426" t="s">
        <v>52</v>
      </c>
      <c r="K310" s="341">
        <v>1</v>
      </c>
      <c r="L310" s="343" t="str">
        <f>IF(G310='（1）エ_月別観光地点別'!S310,"OK","NG")</f>
        <v>OK</v>
      </c>
      <c r="M310" s="343"/>
    </row>
    <row r="311" spans="1:17" ht="15" customHeight="1">
      <c r="A311" s="310"/>
      <c r="B311" s="311"/>
      <c r="C311" s="311"/>
      <c r="D311" s="160" t="s">
        <v>311</v>
      </c>
      <c r="E311" s="154" t="s">
        <v>665</v>
      </c>
      <c r="F311" s="155"/>
      <c r="G311" s="403">
        <v>69890</v>
      </c>
      <c r="H311" s="302">
        <v>67800</v>
      </c>
      <c r="I311" s="350">
        <f t="shared" si="26"/>
        <v>3.0825958702064948E-2</v>
      </c>
      <c r="J311" s="426" t="s">
        <v>63</v>
      </c>
      <c r="K311" s="341">
        <v>1</v>
      </c>
      <c r="L311" s="343" t="str">
        <f>IF(G311='（1）エ_月別観光地点別'!S311,"OK","NG")</f>
        <v>OK</v>
      </c>
      <c r="M311" s="343"/>
    </row>
    <row r="312" spans="1:17" ht="15" customHeight="1">
      <c r="A312" s="310"/>
      <c r="B312" s="311"/>
      <c r="C312" s="311"/>
      <c r="D312" s="160" t="s">
        <v>313</v>
      </c>
      <c r="E312" s="154" t="s">
        <v>666</v>
      </c>
      <c r="F312" s="155"/>
      <c r="G312" s="403">
        <v>21150</v>
      </c>
      <c r="H312" s="302">
        <v>22980</v>
      </c>
      <c r="I312" s="350">
        <f t="shared" si="26"/>
        <v>-7.9634464751958234E-2</v>
      </c>
      <c r="J312" s="426"/>
      <c r="L312" s="343" t="str">
        <f>IF(G312='（1）エ_月別観光地点別'!S312,"OK","NG")</f>
        <v>OK</v>
      </c>
      <c r="M312" s="343"/>
    </row>
    <row r="313" spans="1:17" ht="15" customHeight="1">
      <c r="A313" s="329"/>
      <c r="B313" s="454"/>
      <c r="C313" s="454"/>
      <c r="D313" s="455" t="s">
        <v>401</v>
      </c>
      <c r="E313" s="456" t="s">
        <v>667</v>
      </c>
      <c r="F313" s="482"/>
      <c r="G313" s="458">
        <v>18800</v>
      </c>
      <c r="H313" s="459">
        <v>20500</v>
      </c>
      <c r="I313" s="460">
        <f t="shared" si="26"/>
        <v>-8.2926829268292646E-2</v>
      </c>
      <c r="J313" s="461" t="s">
        <v>62</v>
      </c>
      <c r="K313" s="341">
        <v>1</v>
      </c>
      <c r="L313" s="343" t="str">
        <f>IF(G313='（1）エ_月別観光地点別'!S313,"OK","NG")</f>
        <v>OK</v>
      </c>
      <c r="M313" s="343"/>
    </row>
    <row r="314" spans="1:17" ht="15" customHeight="1">
      <c r="A314" s="310"/>
      <c r="B314" s="311"/>
      <c r="C314" s="311"/>
      <c r="D314" s="161" t="s">
        <v>401</v>
      </c>
      <c r="E314" s="156" t="s">
        <v>668</v>
      </c>
      <c r="F314" s="157"/>
      <c r="G314" s="417">
        <v>1470</v>
      </c>
      <c r="H314" s="360">
        <v>1570</v>
      </c>
      <c r="I314" s="365">
        <f t="shared" si="26"/>
        <v>-6.3694267515923553E-2</v>
      </c>
      <c r="J314" s="429" t="s">
        <v>62</v>
      </c>
      <c r="K314" s="341">
        <v>1</v>
      </c>
      <c r="L314" s="343" t="str">
        <f>IF(G314='（1）エ_月別観光地点別'!S314,"OK","NG")</f>
        <v>OK</v>
      </c>
      <c r="M314" s="343"/>
    </row>
    <row r="315" spans="1:17" ht="15" customHeight="1">
      <c r="A315" s="310"/>
      <c r="B315" s="328"/>
      <c r="C315" s="328"/>
      <c r="D315" s="160" t="s">
        <v>401</v>
      </c>
      <c r="E315" s="154" t="s">
        <v>669</v>
      </c>
      <c r="F315" s="155"/>
      <c r="G315" s="403">
        <v>880</v>
      </c>
      <c r="H315" s="302">
        <v>910</v>
      </c>
      <c r="I315" s="350">
        <f t="shared" si="26"/>
        <v>-3.2967032967032961E-2</v>
      </c>
      <c r="J315" s="426" t="s">
        <v>62</v>
      </c>
      <c r="K315" s="341">
        <v>1</v>
      </c>
      <c r="L315" s="343" t="str">
        <f>IF(G315='（1）エ_月別観光地点別'!S315,"OK","NG")</f>
        <v>OK</v>
      </c>
      <c r="M315" s="343"/>
    </row>
    <row r="316" spans="1:17" ht="15" customHeight="1">
      <c r="A316" s="310"/>
      <c r="B316" s="328"/>
      <c r="C316" s="328"/>
      <c r="D316" s="160" t="s">
        <v>315</v>
      </c>
      <c r="E316" s="154" t="s">
        <v>670</v>
      </c>
      <c r="F316" s="155"/>
      <c r="G316" s="403">
        <v>26090</v>
      </c>
      <c r="H316" s="302">
        <v>26150</v>
      </c>
      <c r="I316" s="350">
        <f t="shared" si="26"/>
        <v>-2.2944550669216079E-3</v>
      </c>
      <c r="J316" s="426" t="s">
        <v>65</v>
      </c>
      <c r="K316" s="341">
        <v>1</v>
      </c>
      <c r="L316" s="343" t="str">
        <f>IF(G316='（1）エ_月別観光地点別'!S316,"OK","NG")</f>
        <v>OK</v>
      </c>
      <c r="M316" s="343"/>
    </row>
    <row r="317" spans="1:17" ht="15" customHeight="1">
      <c r="A317" s="310"/>
      <c r="B317" s="328"/>
      <c r="C317" s="328"/>
      <c r="D317" s="160" t="s">
        <v>317</v>
      </c>
      <c r="E317" s="154" t="s">
        <v>671</v>
      </c>
      <c r="F317" s="155"/>
      <c r="G317" s="403">
        <v>0</v>
      </c>
      <c r="H317" s="302">
        <v>0</v>
      </c>
      <c r="I317" s="350" t="str">
        <f t="shared" si="26"/>
        <v>－</v>
      </c>
      <c r="J317" s="426"/>
      <c r="L317" s="343" t="str">
        <f>IF(G317='（1）エ_月別観光地点別'!S317,"OK","NG")</f>
        <v>OK</v>
      </c>
      <c r="M317" s="343"/>
    </row>
    <row r="318" spans="1:17" ht="15" customHeight="1">
      <c r="A318" s="310"/>
      <c r="B318" s="328"/>
      <c r="C318" s="328"/>
      <c r="D318" s="160" t="s">
        <v>401</v>
      </c>
      <c r="E318" s="154" t="s">
        <v>672</v>
      </c>
      <c r="F318" s="155"/>
      <c r="G318" s="403">
        <v>0</v>
      </c>
      <c r="H318" s="302">
        <v>0</v>
      </c>
      <c r="I318" s="350" t="str">
        <f t="shared" si="26"/>
        <v>－</v>
      </c>
      <c r="J318" s="426" t="s">
        <v>63</v>
      </c>
      <c r="K318" s="341">
        <v>1</v>
      </c>
      <c r="L318" s="343" t="str">
        <f>IF(G318='（1）エ_月別観光地点別'!S318,"OK","NG")</f>
        <v>OK</v>
      </c>
      <c r="M318" s="343"/>
    </row>
    <row r="319" spans="1:17" ht="15" customHeight="1">
      <c r="A319" s="310"/>
      <c r="B319" s="328"/>
      <c r="C319" s="328"/>
      <c r="D319" s="160" t="s">
        <v>401</v>
      </c>
      <c r="E319" s="154" t="s">
        <v>673</v>
      </c>
      <c r="F319" s="155"/>
      <c r="G319" s="403">
        <v>0</v>
      </c>
      <c r="H319" s="302"/>
      <c r="I319" s="350" t="str">
        <f t="shared" si="26"/>
        <v>－</v>
      </c>
      <c r="J319" s="426" t="s">
        <v>63</v>
      </c>
      <c r="K319" s="341">
        <v>1</v>
      </c>
      <c r="L319" s="343" t="str">
        <f>IF(G319='（1）エ_月別観光地点別'!S319,"OK","NG")</f>
        <v>OK</v>
      </c>
      <c r="M319" s="343"/>
    </row>
    <row r="320" spans="1:17" ht="15" customHeight="1">
      <c r="A320" s="310"/>
      <c r="B320" s="328"/>
      <c r="C320" s="328"/>
      <c r="D320" s="160" t="s">
        <v>319</v>
      </c>
      <c r="E320" s="154" t="s">
        <v>674</v>
      </c>
      <c r="F320" s="155"/>
      <c r="G320" s="403">
        <v>169381</v>
      </c>
      <c r="H320" s="302">
        <v>177615</v>
      </c>
      <c r="I320" s="350">
        <f t="shared" si="26"/>
        <v>-4.6358697182107389E-2</v>
      </c>
      <c r="J320" s="426" t="s">
        <v>54</v>
      </c>
      <c r="K320" s="341">
        <v>1</v>
      </c>
      <c r="L320" s="343" t="str">
        <f>IF(G320='（1）エ_月別観光地点別'!S320,"OK","NG")</f>
        <v>OK</v>
      </c>
      <c r="M320" s="343"/>
    </row>
    <row r="321" spans="1:13" ht="15" customHeight="1">
      <c r="A321" s="310"/>
      <c r="B321" s="328"/>
      <c r="C321" s="328"/>
      <c r="D321" s="160" t="s">
        <v>321</v>
      </c>
      <c r="E321" s="154" t="s">
        <v>675</v>
      </c>
      <c r="F321" s="155"/>
      <c r="G321" s="403">
        <v>80817</v>
      </c>
      <c r="H321" s="302">
        <v>72089</v>
      </c>
      <c r="I321" s="350">
        <f t="shared" si="26"/>
        <v>0.12107256308174619</v>
      </c>
      <c r="J321" s="426" t="s">
        <v>48</v>
      </c>
      <c r="K321" s="341">
        <v>1</v>
      </c>
      <c r="L321" s="343" t="str">
        <f>IF(G321='（1）エ_月別観光地点別'!S321,"OK","NG")</f>
        <v>OK</v>
      </c>
      <c r="M321" s="343"/>
    </row>
    <row r="322" spans="1:13" ht="15" customHeight="1">
      <c r="A322" s="310"/>
      <c r="B322" s="328"/>
      <c r="C322" s="328"/>
      <c r="D322" s="160" t="s">
        <v>323</v>
      </c>
      <c r="E322" s="154" t="s">
        <v>676</v>
      </c>
      <c r="F322" s="155"/>
      <c r="G322" s="403">
        <v>28171</v>
      </c>
      <c r="H322" s="302">
        <v>27354</v>
      </c>
      <c r="I322" s="350">
        <f t="shared" si="26"/>
        <v>2.986766103677696E-2</v>
      </c>
      <c r="J322" s="426" t="s">
        <v>48</v>
      </c>
      <c r="K322" s="341">
        <v>1</v>
      </c>
      <c r="L322" s="343" t="str">
        <f>IF(G322='（1）エ_月別観光地点別'!S322,"OK","NG")</f>
        <v>OK</v>
      </c>
      <c r="M322" s="343"/>
    </row>
    <row r="323" spans="1:13" ht="15" customHeight="1">
      <c r="A323" s="310"/>
      <c r="B323" s="328"/>
      <c r="C323" s="328"/>
      <c r="D323" s="160" t="s">
        <v>325</v>
      </c>
      <c r="E323" s="154" t="s">
        <v>677</v>
      </c>
      <c r="F323" s="155"/>
      <c r="G323" s="403">
        <v>82884</v>
      </c>
      <c r="H323" s="302">
        <v>82670</v>
      </c>
      <c r="I323" s="350">
        <f t="shared" si="26"/>
        <v>2.5886052981733965E-3</v>
      </c>
      <c r="J323" s="426" t="s">
        <v>48</v>
      </c>
      <c r="K323" s="341">
        <v>1</v>
      </c>
      <c r="L323" s="343" t="str">
        <f>IF(G323='（1）エ_月別観光地点別'!S323,"OK","NG")</f>
        <v>OK</v>
      </c>
      <c r="M323" s="343"/>
    </row>
    <row r="324" spans="1:13" ht="15" customHeight="1">
      <c r="A324" s="310"/>
      <c r="B324" s="311"/>
      <c r="C324" s="311"/>
      <c r="D324" s="160" t="s">
        <v>327</v>
      </c>
      <c r="E324" s="154" t="s">
        <v>678</v>
      </c>
      <c r="F324" s="155"/>
      <c r="G324" s="403">
        <v>9924</v>
      </c>
      <c r="H324" s="302">
        <v>8010</v>
      </c>
      <c r="I324" s="350">
        <f t="shared" si="26"/>
        <v>0.23895131086142318</v>
      </c>
      <c r="J324" s="426" t="s">
        <v>58</v>
      </c>
      <c r="K324" s="341">
        <v>1</v>
      </c>
      <c r="L324" s="343" t="str">
        <f>IF(G324='（1）エ_月別観光地点別'!S324,"OK","NG")</f>
        <v>OK</v>
      </c>
      <c r="M324" s="343"/>
    </row>
    <row r="325" spans="1:13" ht="15" customHeight="1">
      <c r="A325" s="310"/>
      <c r="B325" s="311"/>
      <c r="C325" s="311"/>
      <c r="D325" s="160" t="s">
        <v>329</v>
      </c>
      <c r="E325" s="154" t="s">
        <v>679</v>
      </c>
      <c r="F325" s="155"/>
      <c r="G325" s="403">
        <v>24992</v>
      </c>
      <c r="H325" s="302">
        <v>26605</v>
      </c>
      <c r="I325" s="350">
        <f t="shared" si="26"/>
        <v>-6.0627701559857194E-2</v>
      </c>
      <c r="J325" s="426" t="s">
        <v>58</v>
      </c>
      <c r="K325" s="341">
        <v>1</v>
      </c>
      <c r="L325" s="343" t="str">
        <f>IF(G325='（1）エ_月別観光地点別'!S325,"OK","NG")</f>
        <v>OK</v>
      </c>
      <c r="M325" s="343"/>
    </row>
    <row r="326" spans="1:13" ht="15" customHeight="1">
      <c r="A326" s="310"/>
      <c r="B326" s="311"/>
      <c r="C326" s="311"/>
      <c r="D326" s="160" t="s">
        <v>331</v>
      </c>
      <c r="E326" s="154" t="s">
        <v>680</v>
      </c>
      <c r="F326" s="155"/>
      <c r="G326" s="403">
        <v>59617</v>
      </c>
      <c r="H326" s="302">
        <v>60109</v>
      </c>
      <c r="I326" s="350">
        <f t="shared" si="26"/>
        <v>-8.1851303465371172E-3</v>
      </c>
      <c r="J326" s="426"/>
      <c r="L326" s="343" t="str">
        <f>IF(G326='（1）エ_月別観光地点別'!S326,"OK","NG")</f>
        <v>OK</v>
      </c>
      <c r="M326" s="343"/>
    </row>
    <row r="327" spans="1:13" ht="15" customHeight="1">
      <c r="A327" s="310"/>
      <c r="B327" s="311"/>
      <c r="C327" s="311"/>
      <c r="D327" s="160" t="s">
        <v>401</v>
      </c>
      <c r="E327" s="154" t="s">
        <v>681</v>
      </c>
      <c r="F327" s="155"/>
      <c r="G327" s="403">
        <v>34398</v>
      </c>
      <c r="H327" s="302">
        <v>33479</v>
      </c>
      <c r="I327" s="350">
        <f t="shared" si="26"/>
        <v>2.7450043310732086E-2</v>
      </c>
      <c r="J327" s="426" t="s">
        <v>66</v>
      </c>
      <c r="K327" s="341">
        <v>1</v>
      </c>
      <c r="L327" s="343" t="str">
        <f>IF(G327='（1）エ_月別観光地点別'!S327,"OK","NG")</f>
        <v>OK</v>
      </c>
      <c r="M327" s="343"/>
    </row>
    <row r="328" spans="1:13" ht="15" customHeight="1">
      <c r="A328" s="310"/>
      <c r="B328" s="311"/>
      <c r="C328" s="311"/>
      <c r="D328" s="160" t="s">
        <v>401</v>
      </c>
      <c r="E328" s="154" t="s">
        <v>682</v>
      </c>
      <c r="F328" s="155"/>
      <c r="G328" s="403">
        <v>25219</v>
      </c>
      <c r="H328" s="302">
        <v>26630</v>
      </c>
      <c r="I328" s="350">
        <f t="shared" si="26"/>
        <v>-5.298535486293654E-2</v>
      </c>
      <c r="J328" s="426" t="s">
        <v>66</v>
      </c>
      <c r="K328" s="341">
        <v>1</v>
      </c>
      <c r="L328" s="343" t="str">
        <f>IF(G328='（1）エ_月別観光地点別'!S328,"OK","NG")</f>
        <v>OK</v>
      </c>
      <c r="M328" s="343"/>
    </row>
    <row r="329" spans="1:13" ht="15" customHeight="1">
      <c r="A329" s="310"/>
      <c r="B329" s="311"/>
      <c r="C329" s="311"/>
      <c r="D329" s="160" t="s">
        <v>333</v>
      </c>
      <c r="E329" s="154" t="s">
        <v>683</v>
      </c>
      <c r="F329" s="155"/>
      <c r="G329" s="403">
        <v>47915</v>
      </c>
      <c r="H329" s="302">
        <v>45653</v>
      </c>
      <c r="I329" s="350">
        <f t="shared" si="26"/>
        <v>4.9547674851597945E-2</v>
      </c>
      <c r="J329" s="426" t="s">
        <v>53</v>
      </c>
      <c r="K329" s="341">
        <v>1</v>
      </c>
      <c r="L329" s="343" t="str">
        <f>IF(G329='（1）エ_月別観光地点別'!S329,"OK","NG")</f>
        <v>OK</v>
      </c>
      <c r="M329" s="343"/>
    </row>
    <row r="330" spans="1:13" ht="15" customHeight="1">
      <c r="A330" s="310"/>
      <c r="B330" s="311"/>
      <c r="C330" s="311"/>
      <c r="D330" s="160" t="s">
        <v>335</v>
      </c>
      <c r="E330" s="154" t="s">
        <v>684</v>
      </c>
      <c r="F330" s="155"/>
      <c r="G330" s="403">
        <v>7793</v>
      </c>
      <c r="H330" s="302">
        <v>7599</v>
      </c>
      <c r="I330" s="350">
        <f t="shared" si="26"/>
        <v>2.552967495723113E-2</v>
      </c>
      <c r="J330" s="426" t="s">
        <v>53</v>
      </c>
      <c r="K330" s="341">
        <v>1</v>
      </c>
      <c r="L330" s="343" t="str">
        <f>IF(G330='（1）エ_月別観光地点別'!S330,"OK","NG")</f>
        <v>OK</v>
      </c>
      <c r="M330" s="343"/>
    </row>
    <row r="331" spans="1:13" ht="15" customHeight="1">
      <c r="A331" s="310"/>
      <c r="B331" s="311"/>
      <c r="C331" s="311"/>
      <c r="D331" s="160" t="s">
        <v>337</v>
      </c>
      <c r="E331" s="154" t="s">
        <v>685</v>
      </c>
      <c r="F331" s="155"/>
      <c r="G331" s="403">
        <v>0</v>
      </c>
      <c r="H331" s="302">
        <v>55440</v>
      </c>
      <c r="I331" s="350">
        <f t="shared" si="26"/>
        <v>-1</v>
      </c>
      <c r="J331" s="426" t="s">
        <v>58</v>
      </c>
      <c r="K331" s="341">
        <v>1</v>
      </c>
      <c r="L331" s="343" t="str">
        <f>IF(G331='（1）エ_月別観光地点別'!S331,"OK","NG")</f>
        <v>OK</v>
      </c>
      <c r="M331" s="343"/>
    </row>
    <row r="332" spans="1:13" ht="15" customHeight="1">
      <c r="A332" s="310"/>
      <c r="B332" s="311"/>
      <c r="C332" s="311"/>
      <c r="D332" s="160" t="s">
        <v>339</v>
      </c>
      <c r="E332" s="154" t="s">
        <v>686</v>
      </c>
      <c r="F332" s="155"/>
      <c r="G332" s="403">
        <v>0</v>
      </c>
      <c r="H332" s="302">
        <v>9003</v>
      </c>
      <c r="I332" s="350">
        <f t="shared" si="26"/>
        <v>-1</v>
      </c>
      <c r="J332" s="426" t="s">
        <v>47</v>
      </c>
      <c r="K332" s="341">
        <v>1</v>
      </c>
      <c r="L332" s="343" t="str">
        <f>IF(G332='（1）エ_月別観光地点別'!S332,"OK","NG")</f>
        <v>OK</v>
      </c>
      <c r="M332" s="343"/>
    </row>
    <row r="333" spans="1:13" ht="15" customHeight="1">
      <c r="A333" s="310"/>
      <c r="B333" s="311"/>
      <c r="C333" s="311"/>
      <c r="D333" s="160" t="s">
        <v>341</v>
      </c>
      <c r="E333" s="154" t="s">
        <v>687</v>
      </c>
      <c r="F333" s="155"/>
      <c r="G333" s="403">
        <v>84883</v>
      </c>
      <c r="H333" s="302">
        <v>83684</v>
      </c>
      <c r="I333" s="350">
        <f t="shared" si="26"/>
        <v>1.4327709000525823E-2</v>
      </c>
      <c r="J333" s="426" t="s">
        <v>49</v>
      </c>
      <c r="K333" s="341">
        <v>1</v>
      </c>
      <c r="L333" s="343" t="str">
        <f>IF(G333='（1）エ_月別観光地点別'!S333,"OK","NG")</f>
        <v>OK</v>
      </c>
      <c r="M333" s="343"/>
    </row>
    <row r="334" spans="1:13" ht="15" customHeight="1">
      <c r="A334" s="310"/>
      <c r="B334" s="311"/>
      <c r="C334" s="311"/>
      <c r="D334" s="160" t="s">
        <v>343</v>
      </c>
      <c r="E334" s="154" t="s">
        <v>688</v>
      </c>
      <c r="F334" s="155"/>
      <c r="G334" s="403">
        <v>220071</v>
      </c>
      <c r="H334" s="302">
        <v>219611</v>
      </c>
      <c r="I334" s="350">
        <f t="shared" si="26"/>
        <v>2.0946127470846676E-3</v>
      </c>
      <c r="J334" s="426" t="s">
        <v>49</v>
      </c>
      <c r="K334" s="341">
        <v>1</v>
      </c>
      <c r="L334" s="343" t="str">
        <f>IF(G334='（1）エ_月別観光地点別'!S334,"OK","NG")</f>
        <v>OK</v>
      </c>
      <c r="M334" s="343"/>
    </row>
    <row r="335" spans="1:13" ht="15" customHeight="1">
      <c r="A335" s="310"/>
      <c r="B335" s="311"/>
      <c r="C335" s="311"/>
      <c r="D335" s="160" t="s">
        <v>345</v>
      </c>
      <c r="E335" s="154" t="s">
        <v>689</v>
      </c>
      <c r="F335" s="155"/>
      <c r="G335" s="403">
        <v>2631</v>
      </c>
      <c r="H335" s="302">
        <v>1991</v>
      </c>
      <c r="I335" s="350">
        <f t="shared" si="26"/>
        <v>0.32144650929181307</v>
      </c>
      <c r="J335" s="426" t="s">
        <v>70</v>
      </c>
      <c r="K335" s="341">
        <v>1</v>
      </c>
      <c r="L335" s="343" t="str">
        <f>IF(G335='（1）エ_月別観光地点別'!S335,"OK","NG")</f>
        <v>OK</v>
      </c>
      <c r="M335" s="343"/>
    </row>
    <row r="336" spans="1:13" ht="15" customHeight="1">
      <c r="A336" s="310"/>
      <c r="B336" s="311"/>
      <c r="C336" s="311"/>
      <c r="D336" s="160" t="s">
        <v>347</v>
      </c>
      <c r="E336" s="154" t="s">
        <v>690</v>
      </c>
      <c r="F336" s="155"/>
      <c r="G336" s="403">
        <v>300</v>
      </c>
      <c r="H336" s="302">
        <v>2000</v>
      </c>
      <c r="I336" s="350">
        <f t="shared" si="26"/>
        <v>-0.85</v>
      </c>
      <c r="J336" s="426" t="s">
        <v>67</v>
      </c>
      <c r="K336" s="341">
        <v>1</v>
      </c>
      <c r="L336" s="343" t="str">
        <f>IF(G336='（1）エ_月別観光地点別'!S336,"OK","NG")</f>
        <v>OK</v>
      </c>
      <c r="M336" s="343"/>
    </row>
    <row r="337" spans="1:17" ht="15" customHeight="1">
      <c r="A337" s="310"/>
      <c r="B337" s="311"/>
      <c r="C337" s="311"/>
      <c r="D337" s="160" t="s">
        <v>349</v>
      </c>
      <c r="E337" s="154" t="s">
        <v>691</v>
      </c>
      <c r="F337" s="155"/>
      <c r="G337" s="403">
        <v>17000</v>
      </c>
      <c r="H337" s="302">
        <v>15000</v>
      </c>
      <c r="I337" s="350">
        <f t="shared" si="26"/>
        <v>0.1333333333333333</v>
      </c>
      <c r="J337" s="426" t="s">
        <v>69</v>
      </c>
      <c r="K337" s="341">
        <v>1</v>
      </c>
      <c r="L337" s="343" t="str">
        <f>IF(G337='（1）エ_月別観光地点別'!S337,"OK","NG")</f>
        <v>OK</v>
      </c>
      <c r="M337" s="343"/>
    </row>
    <row r="338" spans="1:17" ht="15" customHeight="1">
      <c r="A338" s="310"/>
      <c r="B338" s="311"/>
      <c r="C338" s="311"/>
      <c r="D338" s="160" t="s">
        <v>351</v>
      </c>
      <c r="E338" s="154" t="s">
        <v>692</v>
      </c>
      <c r="F338" s="155"/>
      <c r="G338" s="403">
        <v>0</v>
      </c>
      <c r="H338" s="302">
        <v>10000</v>
      </c>
      <c r="I338" s="350">
        <f t="shared" si="26"/>
        <v>-1</v>
      </c>
      <c r="J338" s="426" t="s">
        <v>67</v>
      </c>
      <c r="K338" s="341">
        <v>1</v>
      </c>
      <c r="L338" s="343" t="str">
        <f>IF(G338='（1）エ_月別観光地点別'!S338,"OK","NG")</f>
        <v>OK</v>
      </c>
      <c r="M338" s="343"/>
    </row>
    <row r="339" spans="1:17" ht="15" customHeight="1">
      <c r="A339" s="310"/>
      <c r="B339" s="311"/>
      <c r="C339" s="311"/>
      <c r="D339" s="160" t="s">
        <v>353</v>
      </c>
      <c r="E339" s="154" t="s">
        <v>693</v>
      </c>
      <c r="F339" s="155"/>
      <c r="G339" s="403">
        <v>4213</v>
      </c>
      <c r="H339" s="302">
        <v>4109</v>
      </c>
      <c r="I339" s="350">
        <f t="shared" si="26"/>
        <v>2.5310294475541451E-2</v>
      </c>
      <c r="J339" s="426" t="s">
        <v>271</v>
      </c>
      <c r="K339" s="341">
        <v>1</v>
      </c>
      <c r="L339" s="343" t="str">
        <f>IF(G339='（1）エ_月別観光地点別'!S339,"OK","NG")</f>
        <v>OK</v>
      </c>
      <c r="M339" s="343"/>
    </row>
    <row r="340" spans="1:17" ht="15" customHeight="1">
      <c r="A340" s="310"/>
      <c r="B340" s="311"/>
      <c r="C340" s="311"/>
      <c r="D340" s="160" t="s">
        <v>355</v>
      </c>
      <c r="E340" s="154" t="s">
        <v>694</v>
      </c>
      <c r="F340" s="155"/>
      <c r="G340" s="403">
        <v>0</v>
      </c>
      <c r="H340" s="302">
        <v>0</v>
      </c>
      <c r="I340" s="350" t="str">
        <f t="shared" si="26"/>
        <v>－</v>
      </c>
      <c r="J340" s="426" t="s">
        <v>64</v>
      </c>
      <c r="K340" s="341">
        <v>1</v>
      </c>
      <c r="L340" s="343" t="str">
        <f>IF(G340='（1）エ_月別観光地点別'!S340,"OK","NG")</f>
        <v>OK</v>
      </c>
      <c r="M340" s="343"/>
    </row>
    <row r="341" spans="1:17" ht="15" customHeight="1">
      <c r="A341" s="310"/>
      <c r="B341" s="311"/>
      <c r="C341" s="311"/>
      <c r="D341" s="160" t="s">
        <v>357</v>
      </c>
      <c r="E341" s="154" t="s">
        <v>695</v>
      </c>
      <c r="F341" s="155"/>
      <c r="G341" s="403">
        <v>0</v>
      </c>
      <c r="H341" s="302">
        <v>0</v>
      </c>
      <c r="I341" s="350" t="str">
        <f t="shared" si="26"/>
        <v>－</v>
      </c>
      <c r="J341" s="426" t="s">
        <v>48</v>
      </c>
      <c r="K341" s="341">
        <v>1</v>
      </c>
      <c r="L341" s="343" t="str">
        <f>IF(G341='（1）エ_月別観光地点別'!S341,"OK","NG")</f>
        <v>OK</v>
      </c>
      <c r="M341" s="343"/>
    </row>
    <row r="342" spans="1:17" ht="15" customHeight="1">
      <c r="A342" s="310"/>
      <c r="B342" s="311"/>
      <c r="C342" s="311"/>
      <c r="D342" s="160" t="s">
        <v>359</v>
      </c>
      <c r="E342" s="154" t="s">
        <v>696</v>
      </c>
      <c r="F342" s="408" t="s">
        <v>457</v>
      </c>
      <c r="G342" s="403">
        <v>6139</v>
      </c>
      <c r="H342" s="302"/>
      <c r="I342" s="350" t="str">
        <f t="shared" si="26"/>
        <v>－</v>
      </c>
      <c r="J342" s="426" t="s">
        <v>72</v>
      </c>
      <c r="K342" s="341">
        <v>1</v>
      </c>
      <c r="L342" s="343" t="str">
        <f>IF(G342='（1）エ_月別観光地点別'!S342,"OK","NG")</f>
        <v>OK</v>
      </c>
      <c r="M342" s="343"/>
    </row>
    <row r="343" spans="1:17" s="318" customFormat="1" ht="15" customHeight="1">
      <c r="A343" s="411"/>
      <c r="B343" s="412"/>
      <c r="C343" s="412"/>
      <c r="D343" s="437"/>
      <c r="E343" s="438" t="s">
        <v>234</v>
      </c>
      <c r="F343" s="439"/>
      <c r="G343" s="440">
        <f>SUMIFS(G306:G342,K306:K342,1)</f>
        <v>1503121</v>
      </c>
      <c r="H343" s="441">
        <f>SUMIFS(H306:H342,K306:K342,1)</f>
        <v>1542242</v>
      </c>
      <c r="I343" s="442">
        <f t="shared" ref="I343" si="27">IFERROR(G343/H343-1,"－")</f>
        <v>-2.5366317348379797E-2</v>
      </c>
      <c r="J343" s="443"/>
      <c r="K343" s="341">
        <v>2</v>
      </c>
      <c r="L343" s="343" t="str">
        <f>IF(G343='（1）エ_月別観光地点別'!S343,"OK","NG")</f>
        <v>OK</v>
      </c>
      <c r="M343" s="343"/>
      <c r="N343" s="341"/>
      <c r="O343" s="343"/>
      <c r="P343" s="344"/>
      <c r="Q343" s="344"/>
    </row>
    <row r="344" spans="1:17" ht="15" customHeight="1">
      <c r="A344" s="310"/>
      <c r="B344" s="326" t="s">
        <v>282</v>
      </c>
      <c r="C344" s="327"/>
      <c r="D344" s="161" t="s">
        <v>309</v>
      </c>
      <c r="E344" s="156" t="s">
        <v>697</v>
      </c>
      <c r="F344" s="157"/>
      <c r="G344" s="417">
        <v>745</v>
      </c>
      <c r="H344" s="360">
        <v>1070</v>
      </c>
      <c r="I344" s="365">
        <f>IFERROR(G344/H344-1,"－")</f>
        <v>-0.30373831775700932</v>
      </c>
      <c r="J344" s="429" t="s">
        <v>50</v>
      </c>
      <c r="K344" s="341">
        <v>1</v>
      </c>
      <c r="L344" s="343" t="str">
        <f>IF(G344='（1）エ_月別観光地点別'!S344,"OK","NG")</f>
        <v>OK</v>
      </c>
      <c r="M344" s="343"/>
    </row>
    <row r="345" spans="1:17" ht="15" customHeight="1">
      <c r="A345" s="310"/>
      <c r="B345" s="328"/>
      <c r="C345" s="328"/>
      <c r="D345" s="160" t="s">
        <v>311</v>
      </c>
      <c r="E345" s="154" t="s">
        <v>698</v>
      </c>
      <c r="F345" s="155"/>
      <c r="G345" s="403">
        <v>9914</v>
      </c>
      <c r="H345" s="302">
        <v>17782</v>
      </c>
      <c r="I345" s="350">
        <f t="shared" ref="I345:I358" si="28">IFERROR(G345/H345-1,"－")</f>
        <v>-0.44246991339556851</v>
      </c>
      <c r="J345" s="426" t="s">
        <v>48</v>
      </c>
      <c r="K345" s="341">
        <v>1</v>
      </c>
      <c r="L345" s="343" t="str">
        <f>IF(G345='（1）エ_月別観光地点別'!S345,"OK","NG")</f>
        <v>OK</v>
      </c>
      <c r="M345" s="343"/>
    </row>
    <row r="346" spans="1:17" ht="15" customHeight="1">
      <c r="A346" s="310"/>
      <c r="B346" s="328"/>
      <c r="C346" s="328"/>
      <c r="D346" s="160" t="s">
        <v>313</v>
      </c>
      <c r="E346" s="154" t="s">
        <v>699</v>
      </c>
      <c r="F346" s="155"/>
      <c r="G346" s="403">
        <v>33943</v>
      </c>
      <c r="H346" s="302">
        <v>37568</v>
      </c>
      <c r="I346" s="350">
        <f t="shared" si="28"/>
        <v>-9.6491695059625182E-2</v>
      </c>
      <c r="J346" s="426"/>
      <c r="L346" s="343" t="str">
        <f>IF(G346='（1）エ_月別観光地点別'!S346,"OK","NG")</f>
        <v>OK</v>
      </c>
      <c r="M346" s="343"/>
    </row>
    <row r="347" spans="1:17" ht="15" customHeight="1">
      <c r="A347" s="310"/>
      <c r="B347" s="328"/>
      <c r="C347" s="328"/>
      <c r="D347" s="160" t="s">
        <v>401</v>
      </c>
      <c r="E347" s="154" t="s">
        <v>700</v>
      </c>
      <c r="F347" s="155"/>
      <c r="G347" s="403">
        <v>2000</v>
      </c>
      <c r="H347" s="302">
        <v>5200</v>
      </c>
      <c r="I347" s="350">
        <f t="shared" si="28"/>
        <v>-0.61538461538461542</v>
      </c>
      <c r="J347" s="426" t="s">
        <v>62</v>
      </c>
      <c r="K347" s="341">
        <v>1</v>
      </c>
      <c r="L347" s="343" t="str">
        <f>IF(G347='（1）エ_月別観光地点別'!S347,"OK","NG")</f>
        <v>OK</v>
      </c>
      <c r="M347" s="343"/>
    </row>
    <row r="348" spans="1:17" ht="15" customHeight="1">
      <c r="A348" s="310"/>
      <c r="B348" s="311"/>
      <c r="C348" s="311"/>
      <c r="D348" s="160" t="s">
        <v>401</v>
      </c>
      <c r="E348" s="154" t="s">
        <v>701</v>
      </c>
      <c r="F348" s="155"/>
      <c r="G348" s="403">
        <v>1086</v>
      </c>
      <c r="H348" s="302">
        <v>1167</v>
      </c>
      <c r="I348" s="350">
        <f t="shared" si="28"/>
        <v>-6.9408740359897192E-2</v>
      </c>
      <c r="J348" s="426" t="s">
        <v>62</v>
      </c>
      <c r="K348" s="341">
        <v>1</v>
      </c>
      <c r="L348" s="343" t="str">
        <f>IF(G348='（1）エ_月別観光地点別'!S348,"OK","NG")</f>
        <v>OK</v>
      </c>
      <c r="M348" s="343"/>
    </row>
    <row r="349" spans="1:17" ht="15" customHeight="1">
      <c r="A349" s="310"/>
      <c r="B349" s="311"/>
      <c r="C349" s="311"/>
      <c r="D349" s="160" t="s">
        <v>401</v>
      </c>
      <c r="E349" s="154" t="s">
        <v>702</v>
      </c>
      <c r="F349" s="155"/>
      <c r="G349" s="403">
        <v>1769</v>
      </c>
      <c r="H349" s="302">
        <v>2157</v>
      </c>
      <c r="I349" s="350">
        <f t="shared" si="28"/>
        <v>-0.17987946221604079</v>
      </c>
      <c r="J349" s="426" t="s">
        <v>62</v>
      </c>
      <c r="K349" s="341">
        <v>1</v>
      </c>
      <c r="L349" s="343" t="str">
        <f>IF(G349='（1）エ_月別観光地点別'!S349,"OK","NG")</f>
        <v>OK</v>
      </c>
      <c r="M349" s="343"/>
    </row>
    <row r="350" spans="1:17" ht="15" customHeight="1">
      <c r="A350" s="310"/>
      <c r="B350" s="311"/>
      <c r="C350" s="311"/>
      <c r="D350" s="160" t="s">
        <v>401</v>
      </c>
      <c r="E350" s="154" t="s">
        <v>703</v>
      </c>
      <c r="F350" s="155"/>
      <c r="G350" s="403">
        <v>26976</v>
      </c>
      <c r="H350" s="302">
        <v>27110</v>
      </c>
      <c r="I350" s="350">
        <f t="shared" si="28"/>
        <v>-4.9428255256362963E-3</v>
      </c>
      <c r="J350" s="426" t="s">
        <v>65</v>
      </c>
      <c r="K350" s="341">
        <v>1</v>
      </c>
      <c r="L350" s="343" t="str">
        <f>IF(G350='（1）エ_月別観光地点別'!S350,"OK","NG")</f>
        <v>OK</v>
      </c>
      <c r="M350" s="343"/>
    </row>
    <row r="351" spans="1:17" ht="15" customHeight="1">
      <c r="A351" s="310"/>
      <c r="B351" s="311"/>
      <c r="C351" s="311"/>
      <c r="D351" s="160" t="s">
        <v>401</v>
      </c>
      <c r="E351" s="154" t="s">
        <v>704</v>
      </c>
      <c r="F351" s="155"/>
      <c r="G351" s="403">
        <v>2112</v>
      </c>
      <c r="H351" s="302">
        <v>1934</v>
      </c>
      <c r="I351" s="350">
        <f t="shared" si="28"/>
        <v>9.203722854188201E-2</v>
      </c>
      <c r="J351" s="426" t="s">
        <v>63</v>
      </c>
      <c r="K351" s="341">
        <v>1</v>
      </c>
      <c r="L351" s="343" t="str">
        <f>IF(G351='（1）エ_月別観光地点別'!S351,"OK","NG")</f>
        <v>OK</v>
      </c>
      <c r="M351" s="343"/>
    </row>
    <row r="352" spans="1:17" ht="15" customHeight="1">
      <c r="A352" s="310"/>
      <c r="B352" s="311"/>
      <c r="C352" s="311"/>
      <c r="D352" s="160" t="s">
        <v>315</v>
      </c>
      <c r="E352" s="154" t="s">
        <v>705</v>
      </c>
      <c r="F352" s="155"/>
      <c r="G352" s="403">
        <v>78251</v>
      </c>
      <c r="H352" s="302">
        <v>64659</v>
      </c>
      <c r="I352" s="350">
        <f t="shared" si="28"/>
        <v>0.21021048887239213</v>
      </c>
      <c r="J352" s="426" t="s">
        <v>48</v>
      </c>
      <c r="K352" s="341">
        <v>1</v>
      </c>
      <c r="L352" s="343" t="str">
        <f>IF(G352='（1）エ_月別観光地点別'!S352,"OK","NG")</f>
        <v>OK</v>
      </c>
      <c r="M352" s="343"/>
    </row>
    <row r="353" spans="1:17" ht="15" customHeight="1">
      <c r="A353" s="310"/>
      <c r="B353" s="328"/>
      <c r="C353" s="328"/>
      <c r="D353" s="160" t="s">
        <v>317</v>
      </c>
      <c r="E353" s="154" t="s">
        <v>706</v>
      </c>
      <c r="F353" s="155"/>
      <c r="G353" s="403">
        <v>2647</v>
      </c>
      <c r="H353" s="302">
        <v>2625</v>
      </c>
      <c r="I353" s="350">
        <f t="shared" si="28"/>
        <v>8.3809523809523778E-3</v>
      </c>
      <c r="J353" s="426" t="s">
        <v>54</v>
      </c>
      <c r="K353" s="341">
        <v>1</v>
      </c>
      <c r="L353" s="343" t="str">
        <f>IF(G353='（1）エ_月別観光地点別'!S353,"OK","NG")</f>
        <v>OK</v>
      </c>
      <c r="M353" s="343"/>
    </row>
    <row r="354" spans="1:17" ht="15" customHeight="1">
      <c r="A354" s="310"/>
      <c r="B354" s="328"/>
      <c r="C354" s="328"/>
      <c r="D354" s="160" t="s">
        <v>319</v>
      </c>
      <c r="E354" s="154" t="s">
        <v>707</v>
      </c>
      <c r="F354" s="155"/>
      <c r="G354" s="403">
        <v>2080</v>
      </c>
      <c r="H354" s="302">
        <v>2642</v>
      </c>
      <c r="I354" s="350">
        <f t="shared" si="28"/>
        <v>-0.21271763815291445</v>
      </c>
      <c r="J354" s="426" t="s">
        <v>59</v>
      </c>
      <c r="K354" s="341">
        <v>1</v>
      </c>
      <c r="L354" s="343" t="str">
        <f>IF(G354='（1）エ_月別観光地点別'!S354,"OK","NG")</f>
        <v>OK</v>
      </c>
      <c r="M354" s="343"/>
    </row>
    <row r="355" spans="1:17" ht="15" customHeight="1">
      <c r="A355" s="310"/>
      <c r="B355" s="328"/>
      <c r="C355" s="328"/>
      <c r="D355" s="160" t="s">
        <v>321</v>
      </c>
      <c r="E355" s="154" t="s">
        <v>708</v>
      </c>
      <c r="F355" s="155"/>
      <c r="G355" s="403">
        <v>4500</v>
      </c>
      <c r="H355" s="302">
        <v>4000</v>
      </c>
      <c r="I355" s="350">
        <f t="shared" si="28"/>
        <v>0.125</v>
      </c>
      <c r="J355" s="426" t="s">
        <v>67</v>
      </c>
      <c r="K355" s="341">
        <v>1</v>
      </c>
      <c r="L355" s="343" t="str">
        <f>IF(G355='（1）エ_月別観光地点別'!S355,"OK","NG")</f>
        <v>OK</v>
      </c>
      <c r="M355" s="343"/>
    </row>
    <row r="356" spans="1:17" ht="15" customHeight="1">
      <c r="A356" s="310"/>
      <c r="B356" s="328"/>
      <c r="C356" s="328"/>
      <c r="D356" s="160" t="s">
        <v>323</v>
      </c>
      <c r="E356" s="154" t="s">
        <v>709</v>
      </c>
      <c r="F356" s="155"/>
      <c r="G356" s="403">
        <v>35000</v>
      </c>
      <c r="H356" s="302">
        <v>40000</v>
      </c>
      <c r="I356" s="350">
        <f t="shared" si="28"/>
        <v>-0.125</v>
      </c>
      <c r="J356" s="426" t="s">
        <v>67</v>
      </c>
      <c r="K356" s="341">
        <v>1</v>
      </c>
      <c r="L356" s="343" t="str">
        <f>IF(G356='（1）エ_月別観光地点別'!S356,"OK","NG")</f>
        <v>OK</v>
      </c>
      <c r="M356" s="343"/>
    </row>
    <row r="357" spans="1:17" ht="15" customHeight="1">
      <c r="A357" s="329"/>
      <c r="B357" s="481"/>
      <c r="C357" s="481"/>
      <c r="D357" s="455" t="s">
        <v>325</v>
      </c>
      <c r="E357" s="456" t="s">
        <v>710</v>
      </c>
      <c r="F357" s="482"/>
      <c r="G357" s="458">
        <v>715</v>
      </c>
      <c r="H357" s="459">
        <v>850</v>
      </c>
      <c r="I357" s="460">
        <f t="shared" si="28"/>
        <v>-0.1588235294117647</v>
      </c>
      <c r="J357" s="461" t="s">
        <v>70</v>
      </c>
      <c r="K357" s="341">
        <v>1</v>
      </c>
      <c r="L357" s="343" t="str">
        <f>IF(G357='（1）エ_月別観光地点別'!S357,"OK","NG")</f>
        <v>OK</v>
      </c>
      <c r="M357" s="343"/>
    </row>
    <row r="358" spans="1:17" ht="15" customHeight="1">
      <c r="A358" s="310"/>
      <c r="B358" s="328"/>
      <c r="C358" s="328"/>
      <c r="D358" s="161" t="s">
        <v>327</v>
      </c>
      <c r="E358" s="156" t="s">
        <v>711</v>
      </c>
      <c r="F358" s="157"/>
      <c r="G358" s="417">
        <v>169954</v>
      </c>
      <c r="H358" s="360">
        <v>154550</v>
      </c>
      <c r="I358" s="365">
        <f t="shared" si="28"/>
        <v>9.9670009705596918E-2</v>
      </c>
      <c r="J358" s="429" t="s">
        <v>49</v>
      </c>
      <c r="K358" s="341">
        <v>1</v>
      </c>
      <c r="L358" s="343" t="str">
        <f>IF(G358='（1）エ_月別観光地点別'!S358,"OK","NG")</f>
        <v>OK</v>
      </c>
      <c r="M358" s="343"/>
    </row>
    <row r="359" spans="1:17" s="318" customFormat="1" ht="15" customHeight="1">
      <c r="A359" s="411"/>
      <c r="B359" s="412"/>
      <c r="C359" s="412"/>
      <c r="D359" s="437"/>
      <c r="E359" s="438" t="s">
        <v>235</v>
      </c>
      <c r="F359" s="439"/>
      <c r="G359" s="440">
        <f>SUMIFS(G344:G358,K344:K358,1)</f>
        <v>337749</v>
      </c>
      <c r="H359" s="441">
        <f>SUMIFS(H344:H358,K344:K358,1)</f>
        <v>325746</v>
      </c>
      <c r="I359" s="442">
        <f t="shared" ref="I359" si="29">IFERROR(G359/H359-1,"－")</f>
        <v>3.6847727984380407E-2</v>
      </c>
      <c r="J359" s="443"/>
      <c r="K359" s="341">
        <v>2</v>
      </c>
      <c r="L359" s="343" t="str">
        <f>IF(G359='（1）エ_月別観光地点別'!S359,"OK","NG")</f>
        <v>OK</v>
      </c>
      <c r="M359" s="343"/>
      <c r="N359" s="341"/>
      <c r="O359" s="343"/>
      <c r="P359" s="344"/>
      <c r="Q359" s="344"/>
    </row>
    <row r="360" spans="1:17" ht="15" customHeight="1">
      <c r="A360" s="310"/>
      <c r="B360" s="326" t="s">
        <v>283</v>
      </c>
      <c r="C360" s="327"/>
      <c r="D360" s="161" t="s">
        <v>309</v>
      </c>
      <c r="E360" s="156" t="s">
        <v>712</v>
      </c>
      <c r="F360" s="157"/>
      <c r="G360" s="417">
        <v>3802</v>
      </c>
      <c r="H360" s="360">
        <v>3877</v>
      </c>
      <c r="I360" s="365">
        <f>IFERROR(G360/H360-1,"－")</f>
        <v>-1.9344854268764533E-2</v>
      </c>
      <c r="J360" s="429" t="s">
        <v>57</v>
      </c>
      <c r="K360" s="341">
        <v>1</v>
      </c>
      <c r="L360" s="343" t="str">
        <f>IF(G360='（1）エ_月別観光地点別'!S360,"OK","NG")</f>
        <v>OK</v>
      </c>
      <c r="M360" s="343"/>
    </row>
    <row r="361" spans="1:17" ht="15" customHeight="1">
      <c r="A361" s="310"/>
      <c r="B361" s="328"/>
      <c r="C361" s="328"/>
      <c r="D361" s="160" t="s">
        <v>311</v>
      </c>
      <c r="E361" s="154" t="s">
        <v>713</v>
      </c>
      <c r="F361" s="155"/>
      <c r="G361" s="403">
        <v>3572</v>
      </c>
      <c r="H361" s="302">
        <v>3223</v>
      </c>
      <c r="I361" s="350">
        <f t="shared" ref="I361:I385" si="30">IFERROR(G361/H361-1,"－")</f>
        <v>0.10828420726031651</v>
      </c>
      <c r="J361" s="426" t="s">
        <v>57</v>
      </c>
      <c r="K361" s="341">
        <v>1</v>
      </c>
      <c r="L361" s="343" t="str">
        <f>IF(G361='（1）エ_月別観光地点別'!S361,"OK","NG")</f>
        <v>OK</v>
      </c>
      <c r="M361" s="343"/>
    </row>
    <row r="362" spans="1:17" ht="15" customHeight="1">
      <c r="A362" s="310"/>
      <c r="B362" s="328"/>
      <c r="C362" s="328"/>
      <c r="D362" s="160" t="s">
        <v>313</v>
      </c>
      <c r="E362" s="154" t="s">
        <v>714</v>
      </c>
      <c r="F362" s="155"/>
      <c r="G362" s="403">
        <v>1195</v>
      </c>
      <c r="H362" s="302">
        <v>5063</v>
      </c>
      <c r="I362" s="350">
        <f t="shared" si="30"/>
        <v>-0.76397392850088885</v>
      </c>
      <c r="J362" s="426" t="s">
        <v>47</v>
      </c>
      <c r="K362" s="341">
        <v>1</v>
      </c>
      <c r="L362" s="343" t="str">
        <f>IF(G362='（1）エ_月別観光地点別'!S362,"OK","NG")</f>
        <v>OK</v>
      </c>
      <c r="M362" s="343"/>
    </row>
    <row r="363" spans="1:17" ht="15" customHeight="1">
      <c r="A363" s="310"/>
      <c r="B363" s="328"/>
      <c r="C363" s="328"/>
      <c r="D363" s="160" t="s">
        <v>315</v>
      </c>
      <c r="E363" s="154" t="s">
        <v>715</v>
      </c>
      <c r="F363" s="155"/>
      <c r="G363" s="403">
        <v>246077</v>
      </c>
      <c r="H363" s="302">
        <v>248304</v>
      </c>
      <c r="I363" s="350">
        <f t="shared" si="30"/>
        <v>-8.9688446420517209E-3</v>
      </c>
      <c r="J363" s="426" t="s">
        <v>52</v>
      </c>
      <c r="K363" s="341">
        <v>1</v>
      </c>
      <c r="L363" s="343" t="str">
        <f>IF(G363='（1）エ_月別観光地点別'!S363,"OK","NG")</f>
        <v>OK</v>
      </c>
      <c r="M363" s="343"/>
    </row>
    <row r="364" spans="1:17" ht="15" customHeight="1">
      <c r="A364" s="310"/>
      <c r="B364" s="311"/>
      <c r="C364" s="311"/>
      <c r="D364" s="160" t="s">
        <v>317</v>
      </c>
      <c r="E364" s="154" t="s">
        <v>716</v>
      </c>
      <c r="F364" s="155"/>
      <c r="G364" s="403">
        <v>255518</v>
      </c>
      <c r="H364" s="302">
        <v>296748</v>
      </c>
      <c r="I364" s="350">
        <f t="shared" si="30"/>
        <v>-0.13893943682855492</v>
      </c>
      <c r="J364" s="426"/>
      <c r="L364" s="343" t="str">
        <f>IF(G364='（1）エ_月別観光地点別'!S364,"OK","NG")</f>
        <v>OK</v>
      </c>
      <c r="M364" s="343"/>
    </row>
    <row r="365" spans="1:17" ht="15" customHeight="1">
      <c r="A365" s="310"/>
      <c r="B365" s="311"/>
      <c r="C365" s="311"/>
      <c r="D365" s="160" t="s">
        <v>401</v>
      </c>
      <c r="E365" s="154" t="s">
        <v>717</v>
      </c>
      <c r="F365" s="155"/>
      <c r="G365" s="403">
        <v>58512</v>
      </c>
      <c r="H365" s="302">
        <v>52616</v>
      </c>
      <c r="I365" s="350">
        <f t="shared" si="30"/>
        <v>0.1120571689220009</v>
      </c>
      <c r="J365" s="426" t="s">
        <v>53</v>
      </c>
      <c r="K365" s="341">
        <v>1</v>
      </c>
      <c r="L365" s="343" t="str">
        <f>IF(G365='（1）エ_月別観光地点別'!S365,"OK","NG")</f>
        <v>OK</v>
      </c>
      <c r="M365" s="343"/>
    </row>
    <row r="366" spans="1:17" ht="15" customHeight="1">
      <c r="A366" s="310"/>
      <c r="B366" s="311"/>
      <c r="C366" s="311"/>
      <c r="D366" s="160" t="s">
        <v>401</v>
      </c>
      <c r="E366" s="154" t="s">
        <v>718</v>
      </c>
      <c r="F366" s="155"/>
      <c r="G366" s="403">
        <v>84206</v>
      </c>
      <c r="H366" s="302">
        <v>83332</v>
      </c>
      <c r="I366" s="350">
        <f t="shared" si="30"/>
        <v>1.0488167810684956E-2</v>
      </c>
      <c r="J366" s="426" t="s">
        <v>76</v>
      </c>
      <c r="K366" s="341">
        <v>1</v>
      </c>
      <c r="L366" s="343" t="str">
        <f>IF(G366='（1）エ_月別観光地点別'!S366,"OK","NG")</f>
        <v>OK</v>
      </c>
      <c r="M366" s="343"/>
    </row>
    <row r="367" spans="1:17" ht="15" customHeight="1">
      <c r="A367" s="310"/>
      <c r="B367" s="311"/>
      <c r="C367" s="311"/>
      <c r="D367" s="160" t="s">
        <v>401</v>
      </c>
      <c r="E367" s="154" t="s">
        <v>719</v>
      </c>
      <c r="F367" s="155"/>
      <c r="G367" s="403">
        <v>112800</v>
      </c>
      <c r="H367" s="302">
        <v>160800</v>
      </c>
      <c r="I367" s="350">
        <f t="shared" si="30"/>
        <v>-0.29850746268656714</v>
      </c>
      <c r="J367" s="426" t="s">
        <v>74</v>
      </c>
      <c r="K367" s="341">
        <v>1</v>
      </c>
      <c r="L367" s="343" t="str">
        <f>IF(G367='（1）エ_月別観光地点別'!S367,"OK","NG")</f>
        <v>OK</v>
      </c>
      <c r="M367" s="343"/>
    </row>
    <row r="368" spans="1:17" ht="15" customHeight="1">
      <c r="A368" s="310"/>
      <c r="B368" s="311"/>
      <c r="C368" s="311"/>
      <c r="D368" s="160" t="s">
        <v>319</v>
      </c>
      <c r="E368" s="154" t="s">
        <v>720</v>
      </c>
      <c r="F368" s="155"/>
      <c r="G368" s="403">
        <v>28093</v>
      </c>
      <c r="H368" s="302">
        <v>25479</v>
      </c>
      <c r="I368" s="350">
        <f t="shared" si="30"/>
        <v>0.10259429333961312</v>
      </c>
      <c r="J368" s="426" t="s">
        <v>62</v>
      </c>
      <c r="K368" s="341">
        <v>1</v>
      </c>
      <c r="L368" s="343" t="str">
        <f>IF(G368='（1）エ_月別観光地点別'!S368,"OK","NG")</f>
        <v>OK</v>
      </c>
      <c r="M368" s="343"/>
    </row>
    <row r="369" spans="1:13" ht="15" customHeight="1">
      <c r="A369" s="310"/>
      <c r="B369" s="328"/>
      <c r="C369" s="328"/>
      <c r="D369" s="160" t="s">
        <v>321</v>
      </c>
      <c r="E369" s="154" t="s">
        <v>721</v>
      </c>
      <c r="F369" s="155"/>
      <c r="G369" s="403">
        <v>22200</v>
      </c>
      <c r="H369" s="302">
        <v>22400</v>
      </c>
      <c r="I369" s="350">
        <f t="shared" si="30"/>
        <v>-8.9285714285713969E-3</v>
      </c>
      <c r="J369" s="426" t="s">
        <v>65</v>
      </c>
      <c r="K369" s="341">
        <v>1</v>
      </c>
      <c r="L369" s="343" t="str">
        <f>IF(G369='（1）エ_月別観光地点別'!S369,"OK","NG")</f>
        <v>OK</v>
      </c>
      <c r="M369" s="343"/>
    </row>
    <row r="370" spans="1:13" ht="15" customHeight="1">
      <c r="A370" s="310"/>
      <c r="B370" s="328"/>
      <c r="C370" s="328"/>
      <c r="D370" s="160" t="s">
        <v>323</v>
      </c>
      <c r="E370" s="154" t="s">
        <v>722</v>
      </c>
      <c r="F370" s="155"/>
      <c r="G370" s="403">
        <v>2947</v>
      </c>
      <c r="H370" s="302">
        <v>3096</v>
      </c>
      <c r="I370" s="350">
        <f t="shared" si="30"/>
        <v>-4.8126614987080152E-2</v>
      </c>
      <c r="J370" s="426" t="s">
        <v>64</v>
      </c>
      <c r="K370" s="341">
        <v>1</v>
      </c>
      <c r="L370" s="343" t="str">
        <f>IF(G370='（1）エ_月別観光地点別'!S370,"OK","NG")</f>
        <v>OK</v>
      </c>
      <c r="M370" s="343"/>
    </row>
    <row r="371" spans="1:13" ht="15" customHeight="1">
      <c r="A371" s="310"/>
      <c r="B371" s="328"/>
      <c r="C371" s="328"/>
      <c r="D371" s="160" t="s">
        <v>325</v>
      </c>
      <c r="E371" s="154" t="s">
        <v>723</v>
      </c>
      <c r="F371" s="155"/>
      <c r="G371" s="403">
        <v>64223</v>
      </c>
      <c r="H371" s="302">
        <v>68748</v>
      </c>
      <c r="I371" s="350">
        <f t="shared" si="30"/>
        <v>-6.5820096584627952E-2</v>
      </c>
      <c r="J371" s="426"/>
      <c r="L371" s="343" t="str">
        <f>IF(G371='（1）エ_月別観光地点別'!S371,"OK","NG")</f>
        <v>OK</v>
      </c>
      <c r="M371" s="343"/>
    </row>
    <row r="372" spans="1:13" ht="15" customHeight="1">
      <c r="A372" s="310"/>
      <c r="B372" s="328"/>
      <c r="C372" s="328"/>
      <c r="D372" s="160" t="s">
        <v>401</v>
      </c>
      <c r="E372" s="154" t="s">
        <v>724</v>
      </c>
      <c r="F372" s="155"/>
      <c r="G372" s="403">
        <v>63469</v>
      </c>
      <c r="H372" s="302">
        <v>67978</v>
      </c>
      <c r="I372" s="350">
        <f t="shared" si="30"/>
        <v>-6.6330283326958672E-2</v>
      </c>
      <c r="J372" s="426" t="s">
        <v>48</v>
      </c>
      <c r="K372" s="341">
        <v>1</v>
      </c>
      <c r="L372" s="343" t="str">
        <f>IF(G372='（1）エ_月別観光地点別'!S372,"OK","NG")</f>
        <v>OK</v>
      </c>
      <c r="M372" s="343"/>
    </row>
    <row r="373" spans="1:13" ht="15" customHeight="1">
      <c r="A373" s="310"/>
      <c r="B373" s="328"/>
      <c r="C373" s="328"/>
      <c r="D373" s="160" t="s">
        <v>401</v>
      </c>
      <c r="E373" s="154" t="s">
        <v>403</v>
      </c>
      <c r="F373" s="155"/>
      <c r="G373" s="403">
        <v>754</v>
      </c>
      <c r="H373" s="302">
        <v>770</v>
      </c>
      <c r="I373" s="350">
        <f t="shared" si="30"/>
        <v>-2.0779220779220786E-2</v>
      </c>
      <c r="J373" s="426" t="s">
        <v>48</v>
      </c>
      <c r="K373" s="341">
        <v>1</v>
      </c>
      <c r="L373" s="343" t="str">
        <f>IF(G373='（1）エ_月別観光地点別'!S373,"OK","NG")</f>
        <v>OK</v>
      </c>
      <c r="M373" s="343"/>
    </row>
    <row r="374" spans="1:13" ht="15" customHeight="1">
      <c r="A374" s="310"/>
      <c r="B374" s="328"/>
      <c r="C374" s="328"/>
      <c r="D374" s="160" t="s">
        <v>327</v>
      </c>
      <c r="E374" s="154" t="s">
        <v>725</v>
      </c>
      <c r="F374" s="155"/>
      <c r="G374" s="403">
        <v>410</v>
      </c>
      <c r="H374" s="302">
        <v>496</v>
      </c>
      <c r="I374" s="350">
        <f t="shared" si="30"/>
        <v>-0.17338709677419351</v>
      </c>
      <c r="J374" s="426" t="s">
        <v>47</v>
      </c>
      <c r="K374" s="341">
        <v>1</v>
      </c>
      <c r="L374" s="343" t="str">
        <f>IF(G374='（1）エ_月別観光地点別'!S374,"OK","NG")</f>
        <v>OK</v>
      </c>
      <c r="M374" s="343"/>
    </row>
    <row r="375" spans="1:13" ht="15" customHeight="1">
      <c r="A375" s="310"/>
      <c r="B375" s="328"/>
      <c r="C375" s="328"/>
      <c r="D375" s="160" t="s">
        <v>329</v>
      </c>
      <c r="E375" s="154" t="s">
        <v>726</v>
      </c>
      <c r="F375" s="155"/>
      <c r="G375" s="403">
        <v>57155</v>
      </c>
      <c r="H375" s="302">
        <v>56116</v>
      </c>
      <c r="I375" s="350">
        <f t="shared" si="30"/>
        <v>1.8515218476014006E-2</v>
      </c>
      <c r="J375" s="426" t="s">
        <v>58</v>
      </c>
      <c r="K375" s="341">
        <v>1</v>
      </c>
      <c r="L375" s="343" t="str">
        <f>IF(G375='（1）エ_月別観光地点別'!S375,"OK","NG")</f>
        <v>OK</v>
      </c>
      <c r="M375" s="343"/>
    </row>
    <row r="376" spans="1:13" ht="15" customHeight="1">
      <c r="A376" s="310"/>
      <c r="B376" s="328"/>
      <c r="C376" s="328"/>
      <c r="D376" s="160" t="s">
        <v>331</v>
      </c>
      <c r="E376" s="154" t="s">
        <v>727</v>
      </c>
      <c r="F376" s="155"/>
      <c r="G376" s="403">
        <v>882</v>
      </c>
      <c r="H376" s="302">
        <v>843</v>
      </c>
      <c r="I376" s="350">
        <f t="shared" si="30"/>
        <v>4.6263345195729499E-2</v>
      </c>
      <c r="J376" s="426" t="s">
        <v>50</v>
      </c>
      <c r="K376" s="341">
        <v>1</v>
      </c>
      <c r="L376" s="343" t="str">
        <f>IF(G376='（1）エ_月別観光地点別'!S376,"OK","NG")</f>
        <v>OK</v>
      </c>
      <c r="M376" s="343"/>
    </row>
    <row r="377" spans="1:13" ht="15" customHeight="1">
      <c r="A377" s="310"/>
      <c r="B377" s="328"/>
      <c r="C377" s="328"/>
      <c r="D377" s="160" t="s">
        <v>333</v>
      </c>
      <c r="E377" s="154" t="s">
        <v>728</v>
      </c>
      <c r="F377" s="155"/>
      <c r="G377" s="403">
        <v>2426</v>
      </c>
      <c r="H377" s="302">
        <v>2992</v>
      </c>
      <c r="I377" s="350">
        <f t="shared" si="30"/>
        <v>-0.18917112299465244</v>
      </c>
      <c r="J377" s="426" t="s">
        <v>58</v>
      </c>
      <c r="K377" s="341">
        <v>1</v>
      </c>
      <c r="L377" s="343" t="str">
        <f>IF(G377='（1）エ_月別観光地点別'!S377,"OK","NG")</f>
        <v>OK</v>
      </c>
      <c r="M377" s="343"/>
    </row>
    <row r="378" spans="1:13" ht="15" customHeight="1">
      <c r="A378" s="310"/>
      <c r="B378" s="311"/>
      <c r="C378" s="311"/>
      <c r="D378" s="160" t="s">
        <v>335</v>
      </c>
      <c r="E378" s="154" t="s">
        <v>729</v>
      </c>
      <c r="F378" s="155"/>
      <c r="G378" s="403">
        <v>903</v>
      </c>
      <c r="H378" s="302">
        <v>1063</v>
      </c>
      <c r="I378" s="350">
        <f t="shared" si="30"/>
        <v>-0.15051740357478838</v>
      </c>
      <c r="J378" s="426" t="s">
        <v>59</v>
      </c>
      <c r="K378" s="341">
        <v>1</v>
      </c>
      <c r="L378" s="343" t="str">
        <f>IF(G378='（1）エ_月別観光地点別'!S378,"OK","NG")</f>
        <v>OK</v>
      </c>
      <c r="M378" s="343"/>
    </row>
    <row r="379" spans="1:13" ht="15" customHeight="1">
      <c r="A379" s="310"/>
      <c r="B379" s="311"/>
      <c r="C379" s="311"/>
      <c r="D379" s="160" t="s">
        <v>337</v>
      </c>
      <c r="E379" s="154" t="s">
        <v>730</v>
      </c>
      <c r="F379" s="155"/>
      <c r="G379" s="403">
        <v>20276</v>
      </c>
      <c r="H379" s="302">
        <v>20545</v>
      </c>
      <c r="I379" s="350">
        <f t="shared" si="30"/>
        <v>-1.3093210026770552E-2</v>
      </c>
      <c r="J379" s="426" t="s">
        <v>48</v>
      </c>
      <c r="K379" s="341">
        <v>1</v>
      </c>
      <c r="L379" s="343" t="str">
        <f>IF(G379='（1）エ_月別観光地点別'!S379,"OK","NG")</f>
        <v>OK</v>
      </c>
      <c r="M379" s="343"/>
    </row>
    <row r="380" spans="1:13" ht="15" customHeight="1">
      <c r="A380" s="310"/>
      <c r="B380" s="311"/>
      <c r="C380" s="311"/>
      <c r="D380" s="160" t="s">
        <v>339</v>
      </c>
      <c r="E380" s="154" t="s">
        <v>731</v>
      </c>
      <c r="F380" s="155"/>
      <c r="G380" s="403">
        <v>117</v>
      </c>
      <c r="H380" s="302">
        <v>126</v>
      </c>
      <c r="I380" s="350">
        <f t="shared" si="30"/>
        <v>-7.1428571428571397E-2</v>
      </c>
      <c r="J380" s="426" t="s">
        <v>65</v>
      </c>
      <c r="K380" s="341">
        <v>1</v>
      </c>
      <c r="L380" s="343" t="str">
        <f>IF(G380='（1）エ_月別観光地点別'!S380,"OK","NG")</f>
        <v>OK</v>
      </c>
      <c r="M380" s="343"/>
    </row>
    <row r="381" spans="1:13" ht="15" customHeight="1">
      <c r="A381" s="310"/>
      <c r="B381" s="311"/>
      <c r="C381" s="311"/>
      <c r="D381" s="160" t="s">
        <v>341</v>
      </c>
      <c r="E381" s="154" t="s">
        <v>732</v>
      </c>
      <c r="F381" s="155"/>
      <c r="G381" s="403">
        <v>2318</v>
      </c>
      <c r="H381" s="302">
        <v>2622</v>
      </c>
      <c r="I381" s="350">
        <f t="shared" si="30"/>
        <v>-0.11594202898550721</v>
      </c>
      <c r="J381" s="426" t="s">
        <v>47</v>
      </c>
      <c r="K381" s="341">
        <v>1</v>
      </c>
      <c r="L381" s="343" t="str">
        <f>IF(G381='（1）エ_月別観光地点別'!S381,"OK","NG")</f>
        <v>OK</v>
      </c>
      <c r="M381" s="343"/>
    </row>
    <row r="382" spans="1:13" ht="15" customHeight="1">
      <c r="A382" s="310"/>
      <c r="B382" s="311"/>
      <c r="C382" s="311"/>
      <c r="D382" s="160" t="s">
        <v>343</v>
      </c>
      <c r="E382" s="154" t="s">
        <v>733</v>
      </c>
      <c r="F382" s="155"/>
      <c r="G382" s="403">
        <v>2220</v>
      </c>
      <c r="H382" s="302">
        <v>2272</v>
      </c>
      <c r="I382" s="350">
        <f t="shared" si="30"/>
        <v>-2.2887323943661997E-2</v>
      </c>
      <c r="J382" s="426" t="s">
        <v>70</v>
      </c>
      <c r="K382" s="341">
        <v>1</v>
      </c>
      <c r="L382" s="343" t="str">
        <f>IF(G382='（1）エ_月別観光地点別'!S382,"OK","NG")</f>
        <v>OK</v>
      </c>
      <c r="M382" s="343"/>
    </row>
    <row r="383" spans="1:13" ht="15" customHeight="1">
      <c r="A383" s="310"/>
      <c r="B383" s="311"/>
      <c r="C383" s="311"/>
      <c r="D383" s="160" t="s">
        <v>345</v>
      </c>
      <c r="E383" s="154" t="s">
        <v>734</v>
      </c>
      <c r="F383" s="155"/>
      <c r="G383" s="403">
        <v>37378</v>
      </c>
      <c r="H383" s="302">
        <v>36403</v>
      </c>
      <c r="I383" s="350">
        <f t="shared" si="30"/>
        <v>2.6783506853830685E-2</v>
      </c>
      <c r="J383" s="426" t="s">
        <v>49</v>
      </c>
      <c r="K383" s="341">
        <v>1</v>
      </c>
      <c r="L383" s="343" t="str">
        <f>IF(G383='（1）エ_月別観光地点別'!S383,"OK","NG")</f>
        <v>OK</v>
      </c>
      <c r="M383" s="343"/>
    </row>
    <row r="384" spans="1:13" ht="15" customHeight="1">
      <c r="A384" s="310"/>
      <c r="B384" s="311"/>
      <c r="C384" s="311"/>
      <c r="D384" s="160" t="s">
        <v>347</v>
      </c>
      <c r="E384" s="154" t="s">
        <v>735</v>
      </c>
      <c r="F384" s="155"/>
      <c r="G384" s="403">
        <v>28962</v>
      </c>
      <c r="H384" s="302">
        <v>31891</v>
      </c>
      <c r="I384" s="350">
        <f t="shared" si="30"/>
        <v>-9.1844093945000149E-2</v>
      </c>
      <c r="J384" s="426" t="s">
        <v>49</v>
      </c>
      <c r="K384" s="341">
        <v>1</v>
      </c>
      <c r="L384" s="343" t="str">
        <f>IF(G384='（1）エ_月別観光地点別'!S384,"OK","NG")</f>
        <v>OK</v>
      </c>
      <c r="M384" s="343"/>
    </row>
    <row r="385" spans="1:17" ht="15" customHeight="1">
      <c r="A385" s="310"/>
      <c r="B385" s="311"/>
      <c r="C385" s="311"/>
      <c r="D385" s="160" t="s">
        <v>349</v>
      </c>
      <c r="E385" s="154" t="s">
        <v>736</v>
      </c>
      <c r="F385" s="155"/>
      <c r="G385" s="403">
        <v>10875</v>
      </c>
      <c r="H385" s="302">
        <v>6094</v>
      </c>
      <c r="I385" s="350">
        <f t="shared" si="30"/>
        <v>0.78454217262881532</v>
      </c>
      <c r="J385" s="426" t="s">
        <v>47</v>
      </c>
      <c r="K385" s="341">
        <v>1</v>
      </c>
      <c r="L385" s="343" t="str">
        <f>IF(G385='（1）エ_月別観光地点別'!S385,"OK","NG")</f>
        <v>OK</v>
      </c>
      <c r="M385" s="343"/>
    </row>
    <row r="386" spans="1:17" s="318" customFormat="1" ht="15" customHeight="1">
      <c r="A386" s="411"/>
      <c r="B386" s="412"/>
      <c r="C386" s="412"/>
      <c r="D386" s="437"/>
      <c r="E386" s="438" t="s">
        <v>236</v>
      </c>
      <c r="F386" s="439"/>
      <c r="G386" s="440">
        <f>SUMIFS(G360:G385,K360:K385,1)</f>
        <v>791549</v>
      </c>
      <c r="H386" s="441">
        <f>SUMIFS(H360:H385,K360:K385,1)</f>
        <v>838401</v>
      </c>
      <c r="I386" s="442">
        <f t="shared" ref="I386" si="31">IFERROR(G386/H386-1,"－")</f>
        <v>-5.5882566933961209E-2</v>
      </c>
      <c r="J386" s="443"/>
      <c r="K386" s="341">
        <v>2</v>
      </c>
      <c r="L386" s="343" t="str">
        <f>IF(G386='（1）エ_月別観光地点別'!S386,"OK","NG")</f>
        <v>OK</v>
      </c>
      <c r="M386" s="343"/>
      <c r="N386" s="341"/>
      <c r="O386" s="343"/>
      <c r="P386" s="344"/>
      <c r="Q386" s="344"/>
    </row>
    <row r="387" spans="1:17" ht="15" customHeight="1">
      <c r="A387" s="310"/>
      <c r="B387" s="326" t="s">
        <v>284</v>
      </c>
      <c r="C387" s="327"/>
      <c r="D387" s="161" t="s">
        <v>309</v>
      </c>
      <c r="E387" s="156" t="s">
        <v>737</v>
      </c>
      <c r="F387" s="157"/>
      <c r="G387" s="417">
        <v>1880</v>
      </c>
      <c r="H387" s="360">
        <v>1827</v>
      </c>
      <c r="I387" s="365">
        <f>IFERROR(G387/H387-1,"－")</f>
        <v>2.9009304871373764E-2</v>
      </c>
      <c r="J387" s="429" t="s">
        <v>47</v>
      </c>
      <c r="K387" s="341">
        <v>1</v>
      </c>
      <c r="L387" s="343" t="str">
        <f>IF(G387='（1）エ_月別観光地点別'!S387,"OK","NG")</f>
        <v>OK</v>
      </c>
      <c r="M387" s="343"/>
    </row>
    <row r="388" spans="1:17" ht="15" customHeight="1">
      <c r="A388" s="310"/>
      <c r="B388" s="328"/>
      <c r="C388" s="328"/>
      <c r="D388" s="160" t="s">
        <v>311</v>
      </c>
      <c r="E388" s="154" t="s">
        <v>738</v>
      </c>
      <c r="F388" s="155"/>
      <c r="G388" s="403">
        <v>146</v>
      </c>
      <c r="H388" s="302">
        <v>81</v>
      </c>
      <c r="I388" s="350">
        <f t="shared" ref="I388:I405" si="32">IFERROR(G388/H388-1,"－")</f>
        <v>0.80246913580246915</v>
      </c>
      <c r="J388" s="426" t="s">
        <v>47</v>
      </c>
      <c r="K388" s="341">
        <v>1</v>
      </c>
      <c r="L388" s="343" t="str">
        <f>IF(G388='（1）エ_月別観光地点別'!S388,"OK","NG")</f>
        <v>OK</v>
      </c>
      <c r="M388" s="343"/>
    </row>
    <row r="389" spans="1:17" ht="15" customHeight="1">
      <c r="A389" s="310"/>
      <c r="B389" s="328"/>
      <c r="C389" s="328"/>
      <c r="D389" s="160" t="s">
        <v>313</v>
      </c>
      <c r="E389" s="154" t="s">
        <v>739</v>
      </c>
      <c r="F389" s="155"/>
      <c r="G389" s="403">
        <v>8381</v>
      </c>
      <c r="H389" s="302">
        <v>8310</v>
      </c>
      <c r="I389" s="350">
        <f t="shared" si="32"/>
        <v>8.5439229843562448E-3</v>
      </c>
      <c r="J389" s="426" t="s">
        <v>47</v>
      </c>
      <c r="K389" s="341">
        <v>1</v>
      </c>
      <c r="L389" s="343" t="str">
        <f>IF(G389='（1）エ_月別観光地点別'!S389,"OK","NG")</f>
        <v>OK</v>
      </c>
      <c r="M389" s="343"/>
    </row>
    <row r="390" spans="1:17" ht="15" customHeight="1">
      <c r="A390" s="310"/>
      <c r="B390" s="328"/>
      <c r="C390" s="328"/>
      <c r="D390" s="160" t="s">
        <v>315</v>
      </c>
      <c r="E390" s="154" t="s">
        <v>740</v>
      </c>
      <c r="F390" s="155"/>
      <c r="G390" s="403">
        <v>18851</v>
      </c>
      <c r="H390" s="302">
        <v>16176</v>
      </c>
      <c r="I390" s="350">
        <f t="shared" si="32"/>
        <v>0.16536844708209686</v>
      </c>
      <c r="J390" s="426" t="s">
        <v>86</v>
      </c>
      <c r="K390" s="341">
        <v>1</v>
      </c>
      <c r="L390" s="343" t="str">
        <f>IF(G390='（1）エ_月別観光地点別'!S390,"OK","NG")</f>
        <v>OK</v>
      </c>
      <c r="M390" s="343"/>
    </row>
    <row r="391" spans="1:17" ht="15" customHeight="1">
      <c r="A391" s="310"/>
      <c r="B391" s="311"/>
      <c r="C391" s="311"/>
      <c r="D391" s="160" t="s">
        <v>317</v>
      </c>
      <c r="E391" s="154" t="s">
        <v>741</v>
      </c>
      <c r="F391" s="155"/>
      <c r="G391" s="403">
        <v>786</v>
      </c>
      <c r="H391" s="302">
        <v>947</v>
      </c>
      <c r="I391" s="350">
        <f t="shared" si="32"/>
        <v>-0.17001055966209078</v>
      </c>
      <c r="J391" s="426" t="s">
        <v>53</v>
      </c>
      <c r="K391" s="341">
        <v>1</v>
      </c>
      <c r="L391" s="343" t="str">
        <f>IF(G391='（1）エ_月別観光地点別'!S391,"OK","NG")</f>
        <v>OK</v>
      </c>
      <c r="M391" s="343"/>
    </row>
    <row r="392" spans="1:17" ht="15" customHeight="1">
      <c r="A392" s="310"/>
      <c r="B392" s="311"/>
      <c r="C392" s="311"/>
      <c r="D392" s="160" t="s">
        <v>319</v>
      </c>
      <c r="E392" s="154" t="s">
        <v>742</v>
      </c>
      <c r="F392" s="155"/>
      <c r="G392" s="403">
        <v>569288</v>
      </c>
      <c r="H392" s="302">
        <v>544118</v>
      </c>
      <c r="I392" s="350">
        <f t="shared" si="32"/>
        <v>4.6258348372963276E-2</v>
      </c>
      <c r="J392" s="426" t="s">
        <v>57</v>
      </c>
      <c r="K392" s="341">
        <v>1</v>
      </c>
      <c r="L392" s="343" t="str">
        <f>IF(G392='（1）エ_月別観光地点別'!S392,"OK","NG")</f>
        <v>OK</v>
      </c>
      <c r="M392" s="343"/>
    </row>
    <row r="393" spans="1:17" ht="15" customHeight="1">
      <c r="A393" s="310"/>
      <c r="B393" s="311"/>
      <c r="C393" s="311"/>
      <c r="D393" s="160" t="s">
        <v>321</v>
      </c>
      <c r="E393" s="154" t="s">
        <v>743</v>
      </c>
      <c r="F393" s="155"/>
      <c r="G393" s="403">
        <v>12094</v>
      </c>
      <c r="H393" s="302">
        <v>11213</v>
      </c>
      <c r="I393" s="350">
        <f t="shared" si="32"/>
        <v>7.856951752430219E-2</v>
      </c>
      <c r="J393" s="426" t="s">
        <v>53</v>
      </c>
      <c r="K393" s="341">
        <v>1</v>
      </c>
      <c r="L393" s="343" t="str">
        <f>IF(G393='（1）エ_月別観光地点別'!S393,"OK","NG")</f>
        <v>OK</v>
      </c>
      <c r="M393" s="343"/>
    </row>
    <row r="394" spans="1:17" ht="15" customHeight="1">
      <c r="A394" s="310"/>
      <c r="B394" s="311"/>
      <c r="C394" s="311"/>
      <c r="D394" s="160" t="s">
        <v>323</v>
      </c>
      <c r="E394" s="154" t="s">
        <v>744</v>
      </c>
      <c r="F394" s="155"/>
      <c r="G394" s="403">
        <v>203005</v>
      </c>
      <c r="H394" s="302">
        <v>197711</v>
      </c>
      <c r="I394" s="350">
        <f t="shared" si="32"/>
        <v>2.6776456545159366E-2</v>
      </c>
      <c r="J394" s="426" t="s">
        <v>49</v>
      </c>
      <c r="K394" s="341">
        <v>1</v>
      </c>
      <c r="L394" s="343" t="str">
        <f>IF(G394='（1）エ_月別観光地点別'!S394,"OK","NG")</f>
        <v>OK</v>
      </c>
      <c r="M394" s="343"/>
    </row>
    <row r="395" spans="1:17" ht="15" customHeight="1">
      <c r="A395" s="310"/>
      <c r="B395" s="311"/>
      <c r="C395" s="311"/>
      <c r="D395" s="160" t="s">
        <v>325</v>
      </c>
      <c r="E395" s="154" t="s">
        <v>745</v>
      </c>
      <c r="F395" s="155"/>
      <c r="G395" s="403">
        <v>1118</v>
      </c>
      <c r="H395" s="302">
        <v>1013</v>
      </c>
      <c r="I395" s="350">
        <f t="shared" si="32"/>
        <v>0.10365251727541946</v>
      </c>
      <c r="J395" s="426" t="s">
        <v>47</v>
      </c>
      <c r="K395" s="341">
        <v>1</v>
      </c>
      <c r="L395" s="343" t="str">
        <f>IF(G395='（1）エ_月別観光地点別'!S395,"OK","NG")</f>
        <v>OK</v>
      </c>
      <c r="M395" s="343"/>
    </row>
    <row r="396" spans="1:17" ht="15" customHeight="1">
      <c r="A396" s="310"/>
      <c r="B396" s="328"/>
      <c r="C396" s="328"/>
      <c r="D396" s="160" t="s">
        <v>327</v>
      </c>
      <c r="E396" s="154" t="s">
        <v>746</v>
      </c>
      <c r="F396" s="155"/>
      <c r="G396" s="403">
        <v>247</v>
      </c>
      <c r="H396" s="302">
        <v>293</v>
      </c>
      <c r="I396" s="350">
        <f t="shared" si="32"/>
        <v>-0.15699658703071673</v>
      </c>
      <c r="J396" s="426" t="s">
        <v>59</v>
      </c>
      <c r="K396" s="341">
        <v>1</v>
      </c>
      <c r="L396" s="343" t="str">
        <f>IF(G396='（1）エ_月別観光地点別'!S396,"OK","NG")</f>
        <v>OK</v>
      </c>
      <c r="M396" s="343"/>
    </row>
    <row r="397" spans="1:17" ht="15" customHeight="1">
      <c r="A397" s="310"/>
      <c r="B397" s="328"/>
      <c r="C397" s="328"/>
      <c r="D397" s="160" t="s">
        <v>329</v>
      </c>
      <c r="E397" s="154" t="s">
        <v>747</v>
      </c>
      <c r="F397" s="155"/>
      <c r="G397" s="403">
        <v>2858</v>
      </c>
      <c r="H397" s="302">
        <v>18496</v>
      </c>
      <c r="I397" s="350">
        <f t="shared" si="32"/>
        <v>-0.8454801038062284</v>
      </c>
      <c r="J397" s="426" t="s">
        <v>65</v>
      </c>
      <c r="K397" s="341">
        <v>1</v>
      </c>
      <c r="L397" s="343" t="str">
        <f>IF(G397='（1）エ_月別観光地点別'!S397,"OK","NG")</f>
        <v>OK</v>
      </c>
      <c r="M397" s="343"/>
    </row>
    <row r="398" spans="1:17" ht="15" customHeight="1">
      <c r="A398" s="310"/>
      <c r="B398" s="328"/>
      <c r="C398" s="328"/>
      <c r="D398" s="160" t="s">
        <v>331</v>
      </c>
      <c r="E398" s="154" t="s">
        <v>748</v>
      </c>
      <c r="F398" s="155"/>
      <c r="G398" s="403">
        <v>235185</v>
      </c>
      <c r="H398" s="302">
        <v>238715</v>
      </c>
      <c r="I398" s="350">
        <f t="shared" si="32"/>
        <v>-1.4787508116373083E-2</v>
      </c>
      <c r="J398" s="426" t="s">
        <v>49</v>
      </c>
      <c r="K398" s="341">
        <v>1</v>
      </c>
      <c r="L398" s="343" t="str">
        <f>IF(G398='（1）エ_月別観光地点別'!S398,"OK","NG")</f>
        <v>OK</v>
      </c>
      <c r="M398" s="343"/>
    </row>
    <row r="399" spans="1:17" ht="15" customHeight="1">
      <c r="A399" s="310"/>
      <c r="B399" s="328"/>
      <c r="C399" s="328"/>
      <c r="D399" s="160" t="s">
        <v>333</v>
      </c>
      <c r="E399" s="154" t="s">
        <v>749</v>
      </c>
      <c r="F399" s="155"/>
      <c r="G399" s="403">
        <v>10702</v>
      </c>
      <c r="H399" s="302">
        <v>10945</v>
      </c>
      <c r="I399" s="350">
        <f t="shared" si="32"/>
        <v>-2.2201918684330746E-2</v>
      </c>
      <c r="J399" s="426" t="s">
        <v>72</v>
      </c>
      <c r="K399" s="341">
        <v>1</v>
      </c>
      <c r="L399" s="343" t="str">
        <f>IF(G399='（1）エ_月別観光地点別'!S399,"OK","NG")</f>
        <v>OK</v>
      </c>
      <c r="M399" s="343"/>
    </row>
    <row r="400" spans="1:17" ht="15" customHeight="1">
      <c r="A400" s="310"/>
      <c r="B400" s="328"/>
      <c r="C400" s="328"/>
      <c r="D400" s="160" t="s">
        <v>335</v>
      </c>
      <c r="E400" s="154" t="s">
        <v>750</v>
      </c>
      <c r="F400" s="155"/>
      <c r="G400" s="403">
        <v>10743</v>
      </c>
      <c r="H400" s="302">
        <v>4579</v>
      </c>
      <c r="I400" s="350">
        <f t="shared" si="32"/>
        <v>1.3461454466040621</v>
      </c>
      <c r="J400" s="426" t="s">
        <v>49</v>
      </c>
      <c r="K400" s="341">
        <v>1</v>
      </c>
      <c r="L400" s="343" t="str">
        <f>IF(G400='（1）エ_月別観光地点別'!S400,"OK","NG")</f>
        <v>OK</v>
      </c>
      <c r="M400" s="343"/>
    </row>
    <row r="401" spans="1:17" ht="15" customHeight="1">
      <c r="A401" s="329"/>
      <c r="B401" s="481"/>
      <c r="C401" s="481"/>
      <c r="D401" s="455" t="s">
        <v>337</v>
      </c>
      <c r="E401" s="456" t="s">
        <v>751</v>
      </c>
      <c r="F401" s="482"/>
      <c r="G401" s="458">
        <v>607</v>
      </c>
      <c r="H401" s="459">
        <v>554</v>
      </c>
      <c r="I401" s="460">
        <f t="shared" si="32"/>
        <v>9.566787003610111E-2</v>
      </c>
      <c r="J401" s="461" t="s">
        <v>70</v>
      </c>
      <c r="K401" s="341">
        <v>1</v>
      </c>
      <c r="L401" s="343" t="str">
        <f>IF(G401='（1）エ_月別観光地点別'!S401,"OK","NG")</f>
        <v>OK</v>
      </c>
      <c r="M401" s="343"/>
    </row>
    <row r="402" spans="1:17" ht="15" customHeight="1">
      <c r="A402" s="310"/>
      <c r="B402" s="328"/>
      <c r="C402" s="328"/>
      <c r="D402" s="161" t="s">
        <v>339</v>
      </c>
      <c r="E402" s="156" t="s">
        <v>752</v>
      </c>
      <c r="F402" s="157"/>
      <c r="G402" s="417">
        <v>17438</v>
      </c>
      <c r="H402" s="360">
        <v>15061</v>
      </c>
      <c r="I402" s="365">
        <f t="shared" si="32"/>
        <v>0.15782484562778043</v>
      </c>
      <c r="J402" s="429" t="s">
        <v>72</v>
      </c>
      <c r="K402" s="341">
        <v>1</v>
      </c>
      <c r="L402" s="343" t="str">
        <f>IF(G402='（1）エ_月別観光地点別'!S402,"OK","NG")</f>
        <v>OK</v>
      </c>
      <c r="M402" s="343"/>
    </row>
    <row r="403" spans="1:17" ht="15" customHeight="1">
      <c r="A403" s="310"/>
      <c r="B403" s="328"/>
      <c r="C403" s="328"/>
      <c r="D403" s="160" t="s">
        <v>341</v>
      </c>
      <c r="E403" s="154" t="s">
        <v>753</v>
      </c>
      <c r="F403" s="155"/>
      <c r="G403" s="403">
        <v>7548</v>
      </c>
      <c r="H403" s="302">
        <v>7989</v>
      </c>
      <c r="I403" s="350">
        <f t="shared" si="32"/>
        <v>-5.5200901239203959E-2</v>
      </c>
      <c r="J403" s="426" t="s">
        <v>55</v>
      </c>
      <c r="K403" s="341">
        <v>1</v>
      </c>
      <c r="L403" s="343" t="str">
        <f>IF(G403='（1）エ_月別観光地点別'!S403,"OK","NG")</f>
        <v>OK</v>
      </c>
      <c r="M403" s="343"/>
    </row>
    <row r="404" spans="1:17" ht="15" customHeight="1">
      <c r="A404" s="310"/>
      <c r="B404" s="328"/>
      <c r="C404" s="328"/>
      <c r="D404" s="160" t="s">
        <v>343</v>
      </c>
      <c r="E404" s="154" t="s">
        <v>754</v>
      </c>
      <c r="F404" s="155"/>
      <c r="G404" s="403">
        <v>2367</v>
      </c>
      <c r="H404" s="302">
        <v>2280</v>
      </c>
      <c r="I404" s="350">
        <f t="shared" si="32"/>
        <v>3.8157894736842168E-2</v>
      </c>
      <c r="J404" s="426" t="s">
        <v>73</v>
      </c>
      <c r="K404" s="341">
        <v>1</v>
      </c>
      <c r="L404" s="343" t="str">
        <f>IF(G404='（1）エ_月別観光地点別'!S404,"OK","NG")</f>
        <v>OK</v>
      </c>
      <c r="M404" s="343"/>
    </row>
    <row r="405" spans="1:17" ht="15" customHeight="1">
      <c r="A405" s="310"/>
      <c r="B405" s="311"/>
      <c r="C405" s="311"/>
      <c r="D405" s="160" t="s">
        <v>345</v>
      </c>
      <c r="E405" s="154" t="s">
        <v>755</v>
      </c>
      <c r="F405" s="155"/>
      <c r="G405" s="403">
        <v>8290</v>
      </c>
      <c r="H405" s="302">
        <v>8130</v>
      </c>
      <c r="I405" s="350">
        <f t="shared" si="32"/>
        <v>1.9680196801967975E-2</v>
      </c>
      <c r="J405" s="426" t="s">
        <v>47</v>
      </c>
      <c r="K405" s="341">
        <v>1</v>
      </c>
      <c r="L405" s="343" t="str">
        <f>IF(G405='（1）エ_月別観光地点別'!S405,"OK","NG")</f>
        <v>OK</v>
      </c>
      <c r="M405" s="343"/>
    </row>
    <row r="406" spans="1:17" s="318" customFormat="1" ht="15" customHeight="1">
      <c r="A406" s="411"/>
      <c r="B406" s="412"/>
      <c r="C406" s="412"/>
      <c r="D406" s="437"/>
      <c r="E406" s="438" t="s">
        <v>237</v>
      </c>
      <c r="F406" s="439"/>
      <c r="G406" s="440">
        <f>SUMIFS(G387:G405,K387:K405,1)</f>
        <v>1111534</v>
      </c>
      <c r="H406" s="441">
        <f>SUMIFS(H387:H405,K387:K405,1)</f>
        <v>1088438</v>
      </c>
      <c r="I406" s="442">
        <f t="shared" ref="I406" si="33">IFERROR(G406/H406-1,"－")</f>
        <v>2.121939880820034E-2</v>
      </c>
      <c r="J406" s="443"/>
      <c r="K406" s="341">
        <v>2</v>
      </c>
      <c r="L406" s="343" t="str">
        <f>IF(G406='（1）エ_月別観光地点別'!S406,"OK","NG")</f>
        <v>OK</v>
      </c>
      <c r="M406" s="343"/>
      <c r="N406" s="341"/>
      <c r="O406" s="343"/>
      <c r="P406" s="344"/>
      <c r="Q406" s="344"/>
    </row>
    <row r="407" spans="1:17" ht="15" customHeight="1">
      <c r="A407" s="310"/>
      <c r="B407" s="326" t="s">
        <v>285</v>
      </c>
      <c r="C407" s="327"/>
      <c r="D407" s="161" t="s">
        <v>309</v>
      </c>
      <c r="E407" s="156" t="s">
        <v>756</v>
      </c>
      <c r="F407" s="157"/>
      <c r="G407" s="417">
        <v>28529</v>
      </c>
      <c r="H407" s="360">
        <v>28580</v>
      </c>
      <c r="I407" s="365">
        <f>IFERROR(G407/H407-1,"－")</f>
        <v>-1.7844646606017811E-3</v>
      </c>
      <c r="J407" s="429" t="s">
        <v>48</v>
      </c>
      <c r="K407" s="341">
        <v>1</v>
      </c>
      <c r="L407" s="343" t="str">
        <f>IF(G407='（1）エ_月別観光地点別'!S407,"OK","NG")</f>
        <v>OK</v>
      </c>
      <c r="M407" s="343"/>
    </row>
    <row r="408" spans="1:17" ht="15" customHeight="1">
      <c r="A408" s="310"/>
      <c r="B408" s="328"/>
      <c r="C408" s="328"/>
      <c r="D408" s="160" t="s">
        <v>311</v>
      </c>
      <c r="E408" s="154" t="s">
        <v>757</v>
      </c>
      <c r="F408" s="155"/>
      <c r="G408" s="403">
        <v>37011</v>
      </c>
      <c r="H408" s="302">
        <v>37175</v>
      </c>
      <c r="I408" s="350">
        <f t="shared" ref="I408:I413" si="34">IFERROR(G408/H408-1,"－")</f>
        <v>-4.4115669132481772E-3</v>
      </c>
      <c r="J408" s="426" t="s">
        <v>49</v>
      </c>
      <c r="K408" s="341">
        <v>1</v>
      </c>
      <c r="L408" s="343" t="str">
        <f>IF(G408='（1）エ_月別観光地点別'!S408,"OK","NG")</f>
        <v>OK</v>
      </c>
      <c r="M408" s="343"/>
    </row>
    <row r="409" spans="1:17" ht="15" customHeight="1">
      <c r="A409" s="310"/>
      <c r="B409" s="328"/>
      <c r="C409" s="328"/>
      <c r="D409" s="160" t="s">
        <v>313</v>
      </c>
      <c r="E409" s="154" t="s">
        <v>758</v>
      </c>
      <c r="F409" s="155"/>
      <c r="G409" s="403">
        <v>685</v>
      </c>
      <c r="H409" s="302">
        <v>686</v>
      </c>
      <c r="I409" s="350">
        <f t="shared" si="34"/>
        <v>-1.4577259475219151E-3</v>
      </c>
      <c r="J409" s="426" t="s">
        <v>59</v>
      </c>
      <c r="K409" s="341">
        <v>1</v>
      </c>
      <c r="L409" s="343" t="str">
        <f>IF(G409='（1）エ_月別観光地点別'!S409,"OK","NG")</f>
        <v>OK</v>
      </c>
      <c r="M409" s="343"/>
    </row>
    <row r="410" spans="1:17" ht="15" customHeight="1">
      <c r="A410" s="310"/>
      <c r="B410" s="328"/>
      <c r="C410" s="328"/>
      <c r="D410" s="160" t="s">
        <v>315</v>
      </c>
      <c r="E410" s="154" t="s">
        <v>759</v>
      </c>
      <c r="F410" s="155"/>
      <c r="G410" s="403">
        <v>85</v>
      </c>
      <c r="H410" s="302">
        <v>156</v>
      </c>
      <c r="I410" s="350">
        <f t="shared" si="34"/>
        <v>-0.45512820512820518</v>
      </c>
      <c r="J410" s="426" t="s">
        <v>59</v>
      </c>
      <c r="K410" s="341">
        <v>1</v>
      </c>
      <c r="L410" s="343" t="str">
        <f>IF(G410='（1）エ_月別観光地点別'!S410,"OK","NG")</f>
        <v>OK</v>
      </c>
      <c r="M410" s="343"/>
    </row>
    <row r="411" spans="1:17" ht="15" customHeight="1">
      <c r="A411" s="310"/>
      <c r="B411" s="311"/>
      <c r="C411" s="311"/>
      <c r="D411" s="160" t="s">
        <v>317</v>
      </c>
      <c r="E411" s="154" t="s">
        <v>760</v>
      </c>
      <c r="F411" s="155"/>
      <c r="G411" s="403">
        <v>743</v>
      </c>
      <c r="H411" s="302">
        <v>625</v>
      </c>
      <c r="I411" s="350">
        <f t="shared" si="34"/>
        <v>0.18880000000000008</v>
      </c>
      <c r="J411" s="426" t="s">
        <v>47</v>
      </c>
      <c r="K411" s="341">
        <v>1</v>
      </c>
      <c r="L411" s="343" t="str">
        <f>IF(G411='（1）エ_月別観光地点別'!S411,"OK","NG")</f>
        <v>OK</v>
      </c>
      <c r="M411" s="343"/>
    </row>
    <row r="412" spans="1:17" ht="15" customHeight="1">
      <c r="A412" s="310"/>
      <c r="B412" s="311"/>
      <c r="C412" s="311"/>
      <c r="D412" s="160" t="s">
        <v>319</v>
      </c>
      <c r="E412" s="154" t="s">
        <v>761</v>
      </c>
      <c r="F412" s="155"/>
      <c r="G412" s="403">
        <v>100078</v>
      </c>
      <c r="H412" s="302">
        <v>109115</v>
      </c>
      <c r="I412" s="350">
        <f t="shared" si="34"/>
        <v>-8.2820877056316689E-2</v>
      </c>
      <c r="J412" s="426" t="s">
        <v>48</v>
      </c>
      <c r="K412" s="341">
        <v>1</v>
      </c>
      <c r="L412" s="343" t="str">
        <f>IF(G412='（1）エ_月別観光地点別'!S412,"OK","NG")</f>
        <v>OK</v>
      </c>
      <c r="M412" s="343"/>
    </row>
    <row r="413" spans="1:17" ht="15" customHeight="1">
      <c r="A413" s="310"/>
      <c r="B413" s="311"/>
      <c r="C413" s="311"/>
      <c r="D413" s="160" t="s">
        <v>321</v>
      </c>
      <c r="E413" s="154" t="s">
        <v>762</v>
      </c>
      <c r="F413" s="155"/>
      <c r="G413" s="403">
        <v>58045</v>
      </c>
      <c r="H413" s="302">
        <v>60331</v>
      </c>
      <c r="I413" s="350">
        <f t="shared" si="34"/>
        <v>-3.7890968158989624E-2</v>
      </c>
      <c r="J413" s="426" t="s">
        <v>49</v>
      </c>
      <c r="K413" s="341">
        <v>1</v>
      </c>
      <c r="L413" s="343" t="str">
        <f>IF(G413='（1）エ_月別観光地点別'!S413,"OK","NG")</f>
        <v>OK</v>
      </c>
      <c r="M413" s="343"/>
    </row>
    <row r="414" spans="1:17" s="318" customFormat="1" ht="15" customHeight="1">
      <c r="A414" s="411"/>
      <c r="B414" s="412"/>
      <c r="C414" s="412"/>
      <c r="D414" s="437"/>
      <c r="E414" s="438" t="s">
        <v>239</v>
      </c>
      <c r="F414" s="439"/>
      <c r="G414" s="440">
        <f>SUMIFS(G407:G413,K407:K413,1)</f>
        <v>225176</v>
      </c>
      <c r="H414" s="441">
        <f>SUMIFS(H407:H413,K407:K413,1)</f>
        <v>236668</v>
      </c>
      <c r="I414" s="442">
        <f t="shared" ref="I414" si="35">IFERROR(G414/H414-1,"－")</f>
        <v>-4.8557472915645494E-2</v>
      </c>
      <c r="J414" s="443"/>
      <c r="K414" s="341">
        <v>2</v>
      </c>
      <c r="L414" s="343" t="str">
        <f>IF(G414='（1）エ_月別観光地点別'!S414,"OK","NG")</f>
        <v>OK</v>
      </c>
      <c r="M414" s="343"/>
      <c r="N414" s="341"/>
      <c r="O414" s="343"/>
      <c r="P414" s="344"/>
      <c r="Q414" s="344"/>
    </row>
    <row r="415" spans="1:17" ht="15" customHeight="1">
      <c r="A415" s="310"/>
      <c r="B415" s="326" t="s">
        <v>258</v>
      </c>
      <c r="C415" s="327"/>
      <c r="D415" s="161" t="s">
        <v>309</v>
      </c>
      <c r="E415" s="156" t="s">
        <v>763</v>
      </c>
      <c r="F415" s="157"/>
      <c r="G415" s="417">
        <v>15920</v>
      </c>
      <c r="H415" s="360">
        <v>14035</v>
      </c>
      <c r="I415" s="365">
        <f>IFERROR(G415/H415-1,"－")</f>
        <v>0.1343070894193088</v>
      </c>
      <c r="J415" s="429" t="s">
        <v>57</v>
      </c>
      <c r="K415" s="341">
        <v>1</v>
      </c>
      <c r="L415" s="343" t="str">
        <f>IF(G415='（1）エ_月別観光地点別'!S415,"OK","NG")</f>
        <v>OK</v>
      </c>
      <c r="M415" s="343"/>
    </row>
    <row r="416" spans="1:17" ht="15" customHeight="1">
      <c r="A416" s="310"/>
      <c r="B416" s="328"/>
      <c r="C416" s="328"/>
      <c r="D416" s="160" t="s">
        <v>311</v>
      </c>
      <c r="E416" s="154" t="s">
        <v>764</v>
      </c>
      <c r="F416" s="155"/>
      <c r="G416" s="403">
        <v>4579</v>
      </c>
      <c r="H416" s="302">
        <v>4782</v>
      </c>
      <c r="I416" s="350">
        <f t="shared" ref="I416:I419" si="36">IFERROR(G416/H416-1,"－")</f>
        <v>-4.2450857381848617E-2</v>
      </c>
      <c r="J416" s="426" t="s">
        <v>47</v>
      </c>
      <c r="K416" s="341">
        <v>1</v>
      </c>
      <c r="L416" s="343" t="str">
        <f>IF(G416='（1）エ_月別観光地点別'!S416,"OK","NG")</f>
        <v>OK</v>
      </c>
      <c r="M416" s="343"/>
    </row>
    <row r="417" spans="1:17" ht="15" customHeight="1">
      <c r="A417" s="310"/>
      <c r="B417" s="328"/>
      <c r="C417" s="328"/>
      <c r="D417" s="160" t="s">
        <v>313</v>
      </c>
      <c r="E417" s="154" t="s">
        <v>765</v>
      </c>
      <c r="F417" s="155"/>
      <c r="G417" s="403">
        <v>2953</v>
      </c>
      <c r="H417" s="302">
        <v>2310</v>
      </c>
      <c r="I417" s="350">
        <f t="shared" si="36"/>
        <v>0.27835497835497836</v>
      </c>
      <c r="J417" s="426" t="s">
        <v>88</v>
      </c>
      <c r="K417" s="341">
        <v>1</v>
      </c>
      <c r="L417" s="343" t="str">
        <f>IF(G417='（1）エ_月別観光地点別'!S417,"OK","NG")</f>
        <v>OK</v>
      </c>
      <c r="M417" s="343"/>
    </row>
    <row r="418" spans="1:17" ht="15" customHeight="1">
      <c r="A418" s="310"/>
      <c r="B418" s="328"/>
      <c r="C418" s="328"/>
      <c r="D418" s="160" t="s">
        <v>315</v>
      </c>
      <c r="E418" s="154" t="s">
        <v>766</v>
      </c>
      <c r="F418" s="155"/>
      <c r="G418" s="403">
        <v>659</v>
      </c>
      <c r="H418" s="302">
        <v>1235</v>
      </c>
      <c r="I418" s="350">
        <f t="shared" si="36"/>
        <v>-0.46639676113360329</v>
      </c>
      <c r="J418" s="426" t="s">
        <v>62</v>
      </c>
      <c r="K418" s="341">
        <v>1</v>
      </c>
      <c r="L418" s="343" t="str">
        <f>IF(G418='（1）エ_月別観光地点別'!S418,"OK","NG")</f>
        <v>OK</v>
      </c>
      <c r="M418" s="343"/>
    </row>
    <row r="419" spans="1:17" ht="15" customHeight="1">
      <c r="A419" s="310"/>
      <c r="B419" s="311"/>
      <c r="C419" s="311"/>
      <c r="D419" s="160" t="s">
        <v>317</v>
      </c>
      <c r="E419" s="154" t="s">
        <v>767</v>
      </c>
      <c r="F419" s="155"/>
      <c r="G419" s="403">
        <v>1550</v>
      </c>
      <c r="H419" s="302">
        <v>2529</v>
      </c>
      <c r="I419" s="350">
        <f t="shared" si="36"/>
        <v>-0.38710952945828392</v>
      </c>
      <c r="J419" s="426" t="s">
        <v>62</v>
      </c>
      <c r="K419" s="341">
        <v>1</v>
      </c>
      <c r="L419" s="343" t="str">
        <f>IF(G419='（1）エ_月別観光地点別'!S419,"OK","NG")</f>
        <v>OK</v>
      </c>
      <c r="M419" s="343"/>
    </row>
    <row r="420" spans="1:17" s="318" customFormat="1" ht="15" customHeight="1">
      <c r="A420" s="411"/>
      <c r="B420" s="412"/>
      <c r="C420" s="412"/>
      <c r="D420" s="437"/>
      <c r="E420" s="438" t="s">
        <v>238</v>
      </c>
      <c r="F420" s="439"/>
      <c r="G420" s="440">
        <f>SUMIFS(G415:G419,K415:K419,1)</f>
        <v>25661</v>
      </c>
      <c r="H420" s="441">
        <f>SUMIFS(H415:H419,K415:K419,1)</f>
        <v>24891</v>
      </c>
      <c r="I420" s="442">
        <f t="shared" ref="I420" si="37">IFERROR(G420/H420-1,"－")</f>
        <v>3.0934876059619976E-2</v>
      </c>
      <c r="J420" s="443"/>
      <c r="K420" s="341">
        <v>2</v>
      </c>
      <c r="L420" s="343" t="str">
        <f>IF(G420='（1）エ_月別観光地点別'!S420,"OK","NG")</f>
        <v>OK</v>
      </c>
      <c r="M420" s="343"/>
      <c r="N420" s="341"/>
      <c r="O420" s="343"/>
      <c r="P420" s="344"/>
      <c r="Q420" s="344"/>
    </row>
    <row r="421" spans="1:17" ht="15" customHeight="1">
      <c r="A421" s="310"/>
      <c r="B421" s="326" t="s">
        <v>286</v>
      </c>
      <c r="C421" s="327"/>
      <c r="D421" s="161" t="s">
        <v>309</v>
      </c>
      <c r="E421" s="156" t="s">
        <v>768</v>
      </c>
      <c r="F421" s="157"/>
      <c r="G421" s="417">
        <v>15102</v>
      </c>
      <c r="H421" s="360">
        <v>15143</v>
      </c>
      <c r="I421" s="365">
        <f>IFERROR(G421/H421-1,"－")</f>
        <v>-2.7075216271544855E-3</v>
      </c>
      <c r="J421" s="429" t="s">
        <v>63</v>
      </c>
      <c r="K421" s="341">
        <v>1</v>
      </c>
      <c r="L421" s="343" t="str">
        <f>IF(G421='（1）エ_月別観光地点別'!S421,"OK","NG")</f>
        <v>OK</v>
      </c>
      <c r="M421" s="343"/>
    </row>
    <row r="422" spans="1:17" ht="15" customHeight="1">
      <c r="A422" s="310"/>
      <c r="B422" s="328"/>
      <c r="C422" s="328"/>
      <c r="D422" s="160" t="s">
        <v>311</v>
      </c>
      <c r="E422" s="154" t="s">
        <v>769</v>
      </c>
      <c r="F422" s="155"/>
      <c r="G422" s="403">
        <v>1510</v>
      </c>
      <c r="H422" s="302">
        <v>1463</v>
      </c>
      <c r="I422" s="350">
        <f t="shared" ref="I422:I427" si="38">IFERROR(G422/H422-1,"－")</f>
        <v>3.2125768967874224E-2</v>
      </c>
      <c r="J422" s="426" t="s">
        <v>47</v>
      </c>
      <c r="K422" s="341">
        <v>1</v>
      </c>
      <c r="L422" s="343" t="str">
        <f>IF(G422='（1）エ_月別観光地点別'!S422,"OK","NG")</f>
        <v>OK</v>
      </c>
      <c r="M422" s="343"/>
    </row>
    <row r="423" spans="1:17" ht="15" customHeight="1">
      <c r="A423" s="310"/>
      <c r="B423" s="328"/>
      <c r="C423" s="328"/>
      <c r="D423" s="160" t="s">
        <v>313</v>
      </c>
      <c r="E423" s="154" t="s">
        <v>770</v>
      </c>
      <c r="F423" s="155"/>
      <c r="G423" s="403">
        <v>1447</v>
      </c>
      <c r="H423" s="302">
        <v>1150</v>
      </c>
      <c r="I423" s="350">
        <f t="shared" si="38"/>
        <v>0.25826086956521732</v>
      </c>
      <c r="J423" s="426" t="s">
        <v>47</v>
      </c>
      <c r="K423" s="341">
        <v>1</v>
      </c>
      <c r="L423" s="343" t="str">
        <f>IF(G423='（1）エ_月別観光地点別'!S423,"OK","NG")</f>
        <v>OK</v>
      </c>
      <c r="M423" s="343"/>
    </row>
    <row r="424" spans="1:17" ht="15" customHeight="1">
      <c r="A424" s="310"/>
      <c r="B424" s="328"/>
      <c r="C424" s="328"/>
      <c r="D424" s="160" t="s">
        <v>315</v>
      </c>
      <c r="E424" s="154" t="s">
        <v>771</v>
      </c>
      <c r="F424" s="155"/>
      <c r="G424" s="403">
        <v>3409</v>
      </c>
      <c r="H424" s="302">
        <v>2124</v>
      </c>
      <c r="I424" s="350">
        <f t="shared" si="38"/>
        <v>0.60499058380414317</v>
      </c>
      <c r="J424" s="426" t="s">
        <v>62</v>
      </c>
      <c r="K424" s="341">
        <v>1</v>
      </c>
      <c r="L424" s="343" t="str">
        <f>IF(G424='（1）エ_月別観光地点別'!S424,"OK","NG")</f>
        <v>OK</v>
      </c>
      <c r="M424" s="343"/>
    </row>
    <row r="425" spans="1:17" ht="15" customHeight="1">
      <c r="A425" s="310"/>
      <c r="B425" s="311"/>
      <c r="C425" s="311"/>
      <c r="D425" s="160" t="s">
        <v>317</v>
      </c>
      <c r="E425" s="154" t="s">
        <v>772</v>
      </c>
      <c r="F425" s="155"/>
      <c r="G425" s="403">
        <v>0</v>
      </c>
      <c r="H425" s="302">
        <v>0</v>
      </c>
      <c r="I425" s="350" t="str">
        <f t="shared" si="38"/>
        <v>－</v>
      </c>
      <c r="J425" s="426" t="s">
        <v>62</v>
      </c>
      <c r="K425" s="341">
        <v>1</v>
      </c>
      <c r="L425" s="343" t="str">
        <f>IF(G425='（1）エ_月別観光地点別'!S425,"OK","NG")</f>
        <v>OK</v>
      </c>
      <c r="M425" s="343"/>
    </row>
    <row r="426" spans="1:17" ht="15" customHeight="1">
      <c r="A426" s="310"/>
      <c r="B426" s="311"/>
      <c r="C426" s="311"/>
      <c r="D426" s="160" t="s">
        <v>319</v>
      </c>
      <c r="E426" s="154" t="s">
        <v>773</v>
      </c>
      <c r="F426" s="155"/>
      <c r="G426" s="403">
        <v>354</v>
      </c>
      <c r="H426" s="302">
        <v>280</v>
      </c>
      <c r="I426" s="350">
        <f t="shared" si="38"/>
        <v>0.26428571428571423</v>
      </c>
      <c r="J426" s="426" t="s">
        <v>59</v>
      </c>
      <c r="K426" s="341">
        <v>1</v>
      </c>
      <c r="L426" s="343" t="str">
        <f>IF(G426='（1）エ_月別観光地点別'!S426,"OK","NG")</f>
        <v>OK</v>
      </c>
      <c r="M426" s="343"/>
    </row>
    <row r="427" spans="1:17" ht="15" customHeight="1">
      <c r="A427" s="310"/>
      <c r="B427" s="311"/>
      <c r="C427" s="311"/>
      <c r="D427" s="160" t="s">
        <v>321</v>
      </c>
      <c r="E427" s="154" t="s">
        <v>774</v>
      </c>
      <c r="F427" s="155"/>
      <c r="G427" s="403">
        <v>936</v>
      </c>
      <c r="H427" s="302">
        <v>1156</v>
      </c>
      <c r="I427" s="350">
        <f t="shared" si="38"/>
        <v>-0.19031141868512114</v>
      </c>
      <c r="J427" s="426" t="s">
        <v>58</v>
      </c>
      <c r="K427" s="341">
        <v>1</v>
      </c>
      <c r="L427" s="343" t="str">
        <f>IF(G427='（1）エ_月別観光地点別'!S427,"OK","NG")</f>
        <v>OK</v>
      </c>
      <c r="M427" s="343"/>
    </row>
    <row r="428" spans="1:17" s="318" customFormat="1" ht="15" customHeight="1">
      <c r="A428" s="411"/>
      <c r="B428" s="412"/>
      <c r="C428" s="412"/>
      <c r="D428" s="437"/>
      <c r="E428" s="438" t="s">
        <v>240</v>
      </c>
      <c r="F428" s="439"/>
      <c r="G428" s="440">
        <f>SUMIFS(G421:G427,K421:K427,1)</f>
        <v>22758</v>
      </c>
      <c r="H428" s="441">
        <f>SUMIFS(H421:H427,K421:K427,1)</f>
        <v>21316</v>
      </c>
      <c r="I428" s="442">
        <f t="shared" ref="I428" si="39">IFERROR(G428/H428-1,"－")</f>
        <v>6.7648714580596625E-2</v>
      </c>
      <c r="J428" s="443"/>
      <c r="K428" s="341">
        <v>2</v>
      </c>
      <c r="L428" s="343" t="str">
        <f>IF(G428='（1）エ_月別観光地点別'!S428,"OK","NG")</f>
        <v>OK</v>
      </c>
      <c r="M428" s="343"/>
      <c r="N428" s="341"/>
      <c r="O428" s="343"/>
      <c r="P428" s="344"/>
      <c r="Q428" s="344"/>
    </row>
    <row r="429" spans="1:17" ht="15" customHeight="1">
      <c r="A429" s="310"/>
      <c r="B429" s="326" t="s">
        <v>287</v>
      </c>
      <c r="C429" s="327"/>
      <c r="D429" s="161" t="s">
        <v>309</v>
      </c>
      <c r="E429" s="156" t="s">
        <v>775</v>
      </c>
      <c r="F429" s="157"/>
      <c r="G429" s="417">
        <v>2691</v>
      </c>
      <c r="H429" s="360">
        <v>3867</v>
      </c>
      <c r="I429" s="365">
        <f>IFERROR(G429/H429-1,"－")</f>
        <v>-0.30411171450737007</v>
      </c>
      <c r="J429" s="429" t="s">
        <v>63</v>
      </c>
      <c r="K429" s="341">
        <v>1</v>
      </c>
      <c r="L429" s="343" t="str">
        <f>IF(G429='（1）エ_月別観光地点別'!S429,"OK","NG")</f>
        <v>OK</v>
      </c>
      <c r="M429" s="343"/>
    </row>
    <row r="430" spans="1:17" s="318" customFormat="1" ht="15" customHeight="1">
      <c r="A430" s="411"/>
      <c r="B430" s="412"/>
      <c r="C430" s="412"/>
      <c r="D430" s="437"/>
      <c r="E430" s="438" t="s">
        <v>241</v>
      </c>
      <c r="F430" s="439"/>
      <c r="G430" s="440">
        <f>SUMIFS(G429:G429,K429:K429,1)</f>
        <v>2691</v>
      </c>
      <c r="H430" s="441">
        <f>SUMIFS(H429:H429,K429:K429,1)</f>
        <v>3867</v>
      </c>
      <c r="I430" s="442">
        <f t="shared" ref="I430" si="40">IFERROR(G430/H430-1,"－")</f>
        <v>-0.30411171450737007</v>
      </c>
      <c r="J430" s="443"/>
      <c r="K430" s="341">
        <v>2</v>
      </c>
      <c r="L430" s="343" t="str">
        <f>IF(G430='（1）エ_月別観光地点別'!S430,"OK","NG")</f>
        <v>OK</v>
      </c>
      <c r="M430" s="343"/>
      <c r="N430" s="341"/>
      <c r="O430" s="343"/>
      <c r="P430" s="344"/>
      <c r="Q430" s="344"/>
    </row>
    <row r="431" spans="1:17" ht="15" customHeight="1">
      <c r="A431" s="310"/>
      <c r="B431" s="326" t="s">
        <v>288</v>
      </c>
      <c r="C431" s="327"/>
      <c r="D431" s="161" t="s">
        <v>309</v>
      </c>
      <c r="E431" s="156" t="s">
        <v>776</v>
      </c>
      <c r="F431" s="157"/>
      <c r="G431" s="417">
        <v>6670</v>
      </c>
      <c r="H431" s="360">
        <v>5967</v>
      </c>
      <c r="I431" s="365">
        <f>IFERROR(G431/H431-1,"－")</f>
        <v>0.11781464722641188</v>
      </c>
      <c r="J431" s="429" t="s">
        <v>57</v>
      </c>
      <c r="K431" s="341">
        <v>1</v>
      </c>
      <c r="L431" s="343" t="str">
        <f>IF(G431='（1）エ_月別観光地点別'!S431,"OK","NG")</f>
        <v>OK</v>
      </c>
      <c r="M431" s="343"/>
    </row>
    <row r="432" spans="1:17" ht="15" customHeight="1">
      <c r="A432" s="310"/>
      <c r="B432" s="328"/>
      <c r="C432" s="328"/>
      <c r="D432" s="160" t="s">
        <v>311</v>
      </c>
      <c r="E432" s="154" t="s">
        <v>777</v>
      </c>
      <c r="F432" s="155"/>
      <c r="G432" s="403">
        <v>11452</v>
      </c>
      <c r="H432" s="302">
        <v>11136</v>
      </c>
      <c r="I432" s="350">
        <f t="shared" ref="I432:I443" si="41">IFERROR(G432/H432-1,"－")</f>
        <v>2.8376436781609282E-2</v>
      </c>
      <c r="J432" s="426" t="s">
        <v>47</v>
      </c>
      <c r="K432" s="341">
        <v>1</v>
      </c>
      <c r="L432" s="343" t="str">
        <f>IF(G432='（1）エ_月別観光地点別'!S432,"OK","NG")</f>
        <v>OK</v>
      </c>
      <c r="M432" s="343"/>
    </row>
    <row r="433" spans="1:13" ht="15" customHeight="1">
      <c r="A433" s="310"/>
      <c r="B433" s="328"/>
      <c r="C433" s="328"/>
      <c r="D433" s="160" t="s">
        <v>313</v>
      </c>
      <c r="E433" s="154" t="s">
        <v>778</v>
      </c>
      <c r="F433" s="155"/>
      <c r="G433" s="403">
        <v>5624</v>
      </c>
      <c r="H433" s="302">
        <v>4748</v>
      </c>
      <c r="I433" s="350">
        <f t="shared" si="41"/>
        <v>0.18449873631002522</v>
      </c>
      <c r="J433" s="426" t="s">
        <v>62</v>
      </c>
      <c r="K433" s="341">
        <v>1</v>
      </c>
      <c r="L433" s="343" t="str">
        <f>IF(G433='（1）エ_月別観光地点別'!S433,"OK","NG")</f>
        <v>OK</v>
      </c>
      <c r="M433" s="343"/>
    </row>
    <row r="434" spans="1:13" ht="15" customHeight="1">
      <c r="A434" s="310"/>
      <c r="B434" s="328"/>
      <c r="C434" s="328"/>
      <c r="D434" s="160" t="s">
        <v>315</v>
      </c>
      <c r="E434" s="154" t="s">
        <v>779</v>
      </c>
      <c r="F434" s="155"/>
      <c r="G434" s="403">
        <v>6735</v>
      </c>
      <c r="H434" s="302">
        <v>4278</v>
      </c>
      <c r="I434" s="350">
        <f t="shared" si="41"/>
        <v>0.57433380084151464</v>
      </c>
      <c r="J434" s="426" t="s">
        <v>62</v>
      </c>
      <c r="K434" s="341">
        <v>1</v>
      </c>
      <c r="L434" s="343" t="str">
        <f>IF(G434='（1）エ_月別観光地点別'!S434,"OK","NG")</f>
        <v>OK</v>
      </c>
      <c r="M434" s="343"/>
    </row>
    <row r="435" spans="1:13" ht="15" customHeight="1">
      <c r="A435" s="310"/>
      <c r="B435" s="311"/>
      <c r="C435" s="311"/>
      <c r="D435" s="160" t="s">
        <v>317</v>
      </c>
      <c r="E435" s="154" t="s">
        <v>780</v>
      </c>
      <c r="F435" s="155"/>
      <c r="G435" s="403">
        <v>59583</v>
      </c>
      <c r="H435" s="302">
        <v>64725</v>
      </c>
      <c r="I435" s="350">
        <f t="shared" si="41"/>
        <v>-7.9443800695249145E-2</v>
      </c>
      <c r="J435" s="426" t="s">
        <v>51</v>
      </c>
      <c r="K435" s="341">
        <v>1</v>
      </c>
      <c r="L435" s="343" t="str">
        <f>IF(G435='（1）エ_月別観光地点別'!S435,"OK","NG")</f>
        <v>OK</v>
      </c>
      <c r="M435" s="343"/>
    </row>
    <row r="436" spans="1:13" ht="15" customHeight="1">
      <c r="A436" s="310"/>
      <c r="B436" s="311"/>
      <c r="C436" s="311"/>
      <c r="D436" s="160" t="s">
        <v>319</v>
      </c>
      <c r="E436" s="154" t="s">
        <v>781</v>
      </c>
      <c r="F436" s="155"/>
      <c r="G436" s="403">
        <v>867</v>
      </c>
      <c r="H436" s="302">
        <v>950</v>
      </c>
      <c r="I436" s="350">
        <f t="shared" si="41"/>
        <v>-8.736842105263154E-2</v>
      </c>
      <c r="J436" s="426" t="s">
        <v>62</v>
      </c>
      <c r="K436" s="341">
        <v>1</v>
      </c>
      <c r="L436" s="343" t="str">
        <f>IF(G436='（1）エ_月別観光地点別'!S436,"OK","NG")</f>
        <v>OK</v>
      </c>
      <c r="M436" s="343"/>
    </row>
    <row r="437" spans="1:13" ht="15" customHeight="1">
      <c r="A437" s="310"/>
      <c r="B437" s="311"/>
      <c r="C437" s="311"/>
      <c r="D437" s="160" t="s">
        <v>321</v>
      </c>
      <c r="E437" s="154" t="s">
        <v>782</v>
      </c>
      <c r="F437" s="155"/>
      <c r="G437" s="403">
        <v>14384</v>
      </c>
      <c r="H437" s="302">
        <v>14115</v>
      </c>
      <c r="I437" s="350">
        <f t="shared" si="41"/>
        <v>1.9057739992915268E-2</v>
      </c>
      <c r="J437" s="426" t="s">
        <v>57</v>
      </c>
      <c r="K437" s="341">
        <v>1</v>
      </c>
      <c r="L437" s="343" t="str">
        <f>IF(G437='（1）エ_月別観光地点別'!S437,"OK","NG")</f>
        <v>OK</v>
      </c>
      <c r="M437" s="343"/>
    </row>
    <row r="438" spans="1:13" ht="15" customHeight="1">
      <c r="A438" s="310"/>
      <c r="B438" s="311"/>
      <c r="C438" s="311"/>
      <c r="D438" s="160" t="s">
        <v>323</v>
      </c>
      <c r="E438" s="154" t="s">
        <v>783</v>
      </c>
      <c r="F438" s="155"/>
      <c r="G438" s="403">
        <v>1986</v>
      </c>
      <c r="H438" s="302">
        <v>2169</v>
      </c>
      <c r="I438" s="350">
        <f t="shared" si="41"/>
        <v>-8.4370677731673616E-2</v>
      </c>
      <c r="J438" s="426" t="s">
        <v>47</v>
      </c>
      <c r="K438" s="341">
        <v>1</v>
      </c>
      <c r="L438" s="343" t="str">
        <f>IF(G438='（1）エ_月別観光地点別'!S438,"OK","NG")</f>
        <v>OK</v>
      </c>
      <c r="M438" s="343"/>
    </row>
    <row r="439" spans="1:13" ht="15" customHeight="1">
      <c r="A439" s="310"/>
      <c r="B439" s="311"/>
      <c r="C439" s="311"/>
      <c r="D439" s="160" t="s">
        <v>325</v>
      </c>
      <c r="E439" s="154" t="s">
        <v>784</v>
      </c>
      <c r="F439" s="155"/>
      <c r="G439" s="403">
        <v>2606</v>
      </c>
      <c r="H439" s="302">
        <v>3558</v>
      </c>
      <c r="I439" s="350">
        <f t="shared" si="41"/>
        <v>-0.26756604834176501</v>
      </c>
      <c r="J439" s="426" t="s">
        <v>47</v>
      </c>
      <c r="K439" s="341">
        <v>1</v>
      </c>
      <c r="L439" s="343" t="str">
        <f>IF(G439='（1）エ_月別観光地点別'!S439,"OK","NG")</f>
        <v>OK</v>
      </c>
      <c r="M439" s="343"/>
    </row>
    <row r="440" spans="1:13" ht="15" customHeight="1">
      <c r="A440" s="310"/>
      <c r="B440" s="328"/>
      <c r="C440" s="328"/>
      <c r="D440" s="160" t="s">
        <v>327</v>
      </c>
      <c r="E440" s="154" t="s">
        <v>785</v>
      </c>
      <c r="F440" s="155"/>
      <c r="G440" s="403">
        <v>12449</v>
      </c>
      <c r="H440" s="302">
        <v>13266</v>
      </c>
      <c r="I440" s="350">
        <f t="shared" si="41"/>
        <v>-6.1586009347203374E-2</v>
      </c>
      <c r="J440" s="426" t="s">
        <v>48</v>
      </c>
      <c r="K440" s="341">
        <v>1</v>
      </c>
      <c r="L440" s="343" t="str">
        <f>IF(G440='（1）エ_月別観光地点別'!S440,"OK","NG")</f>
        <v>OK</v>
      </c>
      <c r="M440" s="343"/>
    </row>
    <row r="441" spans="1:13" ht="15" customHeight="1">
      <c r="A441" s="310"/>
      <c r="B441" s="328"/>
      <c r="C441" s="328"/>
      <c r="D441" s="160" t="s">
        <v>329</v>
      </c>
      <c r="E441" s="154" t="s">
        <v>786</v>
      </c>
      <c r="F441" s="155"/>
      <c r="G441" s="403">
        <v>5101</v>
      </c>
      <c r="H441" s="302">
        <v>6072</v>
      </c>
      <c r="I441" s="350">
        <f t="shared" si="41"/>
        <v>-0.15991436100131751</v>
      </c>
      <c r="J441" s="426" t="s">
        <v>58</v>
      </c>
      <c r="K441" s="341">
        <v>1</v>
      </c>
      <c r="L441" s="343" t="str">
        <f>IF(G441='（1）エ_月別観光地点別'!S441,"OK","NG")</f>
        <v>OK</v>
      </c>
      <c r="M441" s="343"/>
    </row>
    <row r="442" spans="1:13" ht="15" customHeight="1">
      <c r="A442" s="310"/>
      <c r="B442" s="328"/>
      <c r="C442" s="328"/>
      <c r="D442" s="160" t="s">
        <v>331</v>
      </c>
      <c r="E442" s="154" t="s">
        <v>787</v>
      </c>
      <c r="F442" s="155"/>
      <c r="G442" s="403">
        <v>1270</v>
      </c>
      <c r="H442" s="302">
        <v>1601</v>
      </c>
      <c r="I442" s="350">
        <f t="shared" si="41"/>
        <v>-0.20674578388507181</v>
      </c>
      <c r="J442" s="426" t="s">
        <v>62</v>
      </c>
      <c r="K442" s="341">
        <v>1</v>
      </c>
      <c r="L442" s="343" t="str">
        <f>IF(G442='（1）エ_月別観光地点別'!S442,"OK","NG")</f>
        <v>OK</v>
      </c>
      <c r="M442" s="343"/>
    </row>
    <row r="443" spans="1:13" ht="15" customHeight="1">
      <c r="A443" s="310"/>
      <c r="B443" s="328"/>
      <c r="C443" s="328"/>
      <c r="D443" s="160" t="s">
        <v>333</v>
      </c>
      <c r="E443" s="154" t="s">
        <v>788</v>
      </c>
      <c r="F443" s="155"/>
      <c r="G443" s="403">
        <v>18344</v>
      </c>
      <c r="H443" s="302">
        <v>18094</v>
      </c>
      <c r="I443" s="350">
        <f t="shared" si="41"/>
        <v>1.3816734829225075E-2</v>
      </c>
      <c r="J443" s="426" t="s">
        <v>57</v>
      </c>
      <c r="K443" s="341">
        <v>1</v>
      </c>
      <c r="L443" s="343" t="str">
        <f>IF(G443='（1）エ_月別観光地点別'!S443,"OK","NG")</f>
        <v>OK</v>
      </c>
      <c r="M443" s="343"/>
    </row>
    <row r="444" spans="1:13" ht="15" customHeight="1">
      <c r="A444" s="335"/>
      <c r="B444" s="336"/>
      <c r="C444" s="336"/>
      <c r="D444" s="435"/>
      <c r="E444" s="366" t="s">
        <v>279</v>
      </c>
      <c r="F444" s="367"/>
      <c r="G444" s="368">
        <f>SUMIFS(G431:G443,K431:K443,1)</f>
        <v>147071</v>
      </c>
      <c r="H444" s="369">
        <f>SUMIFS(H431:H443,K431:K443,1)</f>
        <v>150679</v>
      </c>
      <c r="I444" s="377">
        <f t="shared" ref="I444" si="42">IFERROR(G444/H444-1,"－")</f>
        <v>-2.3944942560011673E-2</v>
      </c>
      <c r="J444" s="430"/>
      <c r="K444" s="341">
        <v>2</v>
      </c>
      <c r="L444" s="343" t="str">
        <f>IF(G444='（1）エ_月別観光地点別'!S444,"OK","NG")</f>
        <v>OK</v>
      </c>
      <c r="M444" s="343"/>
    </row>
    <row r="445" spans="1:13" ht="15" customHeight="1">
      <c r="A445" s="337"/>
      <c r="B445" s="338"/>
      <c r="C445" s="338"/>
      <c r="D445" s="436"/>
      <c r="E445" s="370" t="s">
        <v>242</v>
      </c>
      <c r="F445" s="371"/>
      <c r="G445" s="374">
        <f>SUMIFS(G6:G444,K6:K444,2)</f>
        <v>29860237</v>
      </c>
      <c r="H445" s="375">
        <f>SUMIFS(H6:H444,K6:K444,2)</f>
        <v>30193591</v>
      </c>
      <c r="I445" s="378">
        <f t="shared" ref="I445" si="43">IFERROR(G445/H445-1,"－")</f>
        <v>-1.1040554931011637E-2</v>
      </c>
      <c r="J445" s="431"/>
      <c r="K445" s="341">
        <v>2</v>
      </c>
      <c r="L445" s="343" t="str">
        <f>IF(G445='（1）エ_月別観光地点別'!S445,"OK","NG")</f>
        <v>OK</v>
      </c>
      <c r="M445" s="343"/>
    </row>
  </sheetData>
  <autoFilter ref="A5:S445">
    <filterColumn colId="3" showButton="0"/>
  </autoFilter>
  <mergeCells count="8">
    <mergeCell ref="F4:F5"/>
    <mergeCell ref="D4:E5"/>
    <mergeCell ref="B4:B5"/>
    <mergeCell ref="N6:O6"/>
    <mergeCell ref="G4:G5"/>
    <mergeCell ref="H4:H5"/>
    <mergeCell ref="I4:I5"/>
    <mergeCell ref="J4:J5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orientation="portrait" r:id="rId1"/>
  <headerFooter>
    <oddFooter>&amp;C&amp;"ＭＳ 明朝,標準"&amp;P</oddFooter>
  </headerFooter>
  <rowBreaks count="9" manualBreakCount="9">
    <brk id="49" max="16383" man="1"/>
    <brk id="93" max="16383" man="1"/>
    <brk id="137" max="16383" man="1"/>
    <brk id="181" max="16383" man="1"/>
    <brk id="225" max="16383" man="1"/>
    <brk id="269" max="16383" man="1"/>
    <brk id="313" max="16383" man="1"/>
    <brk id="357" max="16383" man="1"/>
    <brk id="40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445"/>
  <sheetViews>
    <sheetView zoomScaleNormal="100" zoomScaleSheetLayoutView="100" workbookViewId="0"/>
  </sheetViews>
  <sheetFormatPr defaultColWidth="19.6328125" defaultRowHeight="12"/>
  <cols>
    <col min="1" max="1" width="0.90625" style="312" customWidth="1"/>
    <col min="2" max="2" width="10.6328125" style="312" customWidth="1"/>
    <col min="3" max="3" width="0.90625" style="312" customWidth="1"/>
    <col min="4" max="4" width="4.08984375" style="432" customWidth="1"/>
    <col min="5" max="5" width="24" style="380" customWidth="1"/>
    <col min="6" max="6" width="4.6328125" style="313" customWidth="1"/>
    <col min="7" max="18" width="8.6328125" style="313" customWidth="1"/>
    <col min="19" max="19" width="10.6328125" style="314" customWidth="1"/>
    <col min="20" max="20" width="11.6328125" style="422" customWidth="1"/>
    <col min="21" max="21" width="4.6328125" style="309" bestFit="1" customWidth="1"/>
    <col min="22" max="22" width="36.08984375" style="312" bestFit="1" customWidth="1"/>
    <col min="23" max="16384" width="19.6328125" style="312"/>
  </cols>
  <sheetData>
    <row r="1" spans="1:22" ht="21.75" customHeight="1"/>
    <row r="2" spans="1:22" s="7" customFormat="1" ht="21.75" customHeight="1">
      <c r="A2" s="7" t="s">
        <v>89</v>
      </c>
      <c r="D2" s="433"/>
      <c r="E2" s="380"/>
      <c r="F2" s="14"/>
      <c r="G2" s="14"/>
      <c r="H2" s="14"/>
      <c r="I2" s="14"/>
      <c r="J2" s="14"/>
      <c r="K2" s="14"/>
      <c r="L2" s="7" t="s">
        <v>262</v>
      </c>
      <c r="M2" s="14"/>
      <c r="N2" s="14"/>
      <c r="O2" s="14"/>
      <c r="P2" s="14"/>
      <c r="Q2" s="14"/>
      <c r="R2" s="14"/>
      <c r="S2" s="25"/>
      <c r="T2" s="423"/>
      <c r="U2" s="12"/>
    </row>
    <row r="3" spans="1:22" s="3" customFormat="1" ht="20.25" customHeight="1">
      <c r="D3" s="434"/>
      <c r="E3" s="380"/>
      <c r="F3" s="15"/>
      <c r="G3" s="15"/>
      <c r="H3" s="15"/>
      <c r="I3" s="15"/>
      <c r="J3" s="15"/>
      <c r="K3" s="38" t="s">
        <v>3</v>
      </c>
      <c r="L3" s="39"/>
      <c r="M3" s="39"/>
      <c r="N3" s="39"/>
      <c r="O3" s="39"/>
      <c r="P3" s="39"/>
      <c r="Q3" s="39"/>
      <c r="R3" s="39"/>
      <c r="S3" s="40"/>
      <c r="T3" s="424" t="s">
        <v>3</v>
      </c>
      <c r="U3" s="13"/>
    </row>
    <row r="4" spans="1:22" s="318" customFormat="1" ht="20.149999999999999" customHeight="1">
      <c r="A4" s="315"/>
      <c r="B4" s="534" t="s">
        <v>257</v>
      </c>
      <c r="C4" s="316"/>
      <c r="D4" s="536" t="s">
        <v>243</v>
      </c>
      <c r="E4" s="537"/>
      <c r="F4" s="532" t="s">
        <v>42</v>
      </c>
      <c r="G4" s="540" t="s">
        <v>90</v>
      </c>
      <c r="H4" s="541"/>
      <c r="I4" s="542"/>
      <c r="J4" s="541"/>
      <c r="K4" s="543"/>
      <c r="L4" s="544" t="s">
        <v>91</v>
      </c>
      <c r="M4" s="541"/>
      <c r="N4" s="541"/>
      <c r="O4" s="541"/>
      <c r="P4" s="541"/>
      <c r="Q4" s="541"/>
      <c r="R4" s="545"/>
      <c r="S4" s="546" t="s">
        <v>26</v>
      </c>
      <c r="T4" s="530" t="s">
        <v>44</v>
      </c>
      <c r="U4" s="317"/>
    </row>
    <row r="5" spans="1:22" s="318" customFormat="1" ht="20.149999999999999" customHeight="1">
      <c r="A5" s="319"/>
      <c r="B5" s="535"/>
      <c r="C5" s="320"/>
      <c r="D5" s="538"/>
      <c r="E5" s="539"/>
      <c r="F5" s="533"/>
      <c r="G5" s="321" t="s">
        <v>29</v>
      </c>
      <c r="H5" s="322" t="s">
        <v>30</v>
      </c>
      <c r="I5" s="321" t="s">
        <v>31</v>
      </c>
      <c r="J5" s="322" t="s">
        <v>32</v>
      </c>
      <c r="K5" s="323" t="s">
        <v>33</v>
      </c>
      <c r="L5" s="322" t="s">
        <v>34</v>
      </c>
      <c r="M5" s="324" t="s">
        <v>35</v>
      </c>
      <c r="N5" s="322" t="s">
        <v>36</v>
      </c>
      <c r="O5" s="324" t="s">
        <v>37</v>
      </c>
      <c r="P5" s="322" t="s">
        <v>38</v>
      </c>
      <c r="Q5" s="324" t="s">
        <v>39</v>
      </c>
      <c r="R5" s="322" t="s">
        <v>40</v>
      </c>
      <c r="S5" s="547"/>
      <c r="T5" s="531"/>
      <c r="U5" s="317"/>
    </row>
    <row r="6" spans="1:22" s="318" customFormat="1" ht="15" customHeight="1">
      <c r="A6" s="325"/>
      <c r="B6" s="326" t="s">
        <v>7</v>
      </c>
      <c r="C6" s="327"/>
      <c r="D6" s="159" t="s">
        <v>309</v>
      </c>
      <c r="E6" s="381" t="s">
        <v>310</v>
      </c>
      <c r="F6" s="162"/>
      <c r="G6" s="163">
        <v>135</v>
      </c>
      <c r="H6" s="164">
        <v>184</v>
      </c>
      <c r="I6" s="163">
        <v>687</v>
      </c>
      <c r="J6" s="164">
        <v>888</v>
      </c>
      <c r="K6" s="165">
        <v>1757</v>
      </c>
      <c r="L6" s="164">
        <v>747</v>
      </c>
      <c r="M6" s="163">
        <v>879</v>
      </c>
      <c r="N6" s="164">
        <v>2445</v>
      </c>
      <c r="O6" s="163">
        <v>1789</v>
      </c>
      <c r="P6" s="164">
        <v>1580</v>
      </c>
      <c r="Q6" s="163">
        <v>1222</v>
      </c>
      <c r="R6" s="164">
        <v>146</v>
      </c>
      <c r="S6" s="164">
        <f>SUM(G6:R6)</f>
        <v>12459</v>
      </c>
      <c r="T6" s="445" t="s">
        <v>45</v>
      </c>
      <c r="U6" s="317">
        <v>1</v>
      </c>
      <c r="V6" s="401"/>
    </row>
    <row r="7" spans="1:22" s="318" customFormat="1" ht="15" customHeight="1">
      <c r="A7" s="325"/>
      <c r="B7" s="328"/>
      <c r="C7" s="328"/>
      <c r="D7" s="161" t="s">
        <v>311</v>
      </c>
      <c r="E7" s="382" t="s">
        <v>312</v>
      </c>
      <c r="F7" s="166"/>
      <c r="G7" s="167">
        <v>15738</v>
      </c>
      <c r="H7" s="168">
        <v>19697</v>
      </c>
      <c r="I7" s="167">
        <v>35949</v>
      </c>
      <c r="J7" s="168">
        <v>37579</v>
      </c>
      <c r="K7" s="169">
        <v>47351</v>
      </c>
      <c r="L7" s="168">
        <v>27759</v>
      </c>
      <c r="M7" s="167">
        <v>25690</v>
      </c>
      <c r="N7" s="168">
        <v>42554</v>
      </c>
      <c r="O7" s="167">
        <v>35912</v>
      </c>
      <c r="P7" s="168">
        <v>44139</v>
      </c>
      <c r="Q7" s="167">
        <v>45491</v>
      </c>
      <c r="R7" s="168">
        <v>24190</v>
      </c>
      <c r="S7" s="168">
        <f t="shared" ref="S7:S67" si="0">SUM(G7:R7)</f>
        <v>402049</v>
      </c>
      <c r="T7" s="446" t="s">
        <v>46</v>
      </c>
      <c r="U7" s="317">
        <v>1</v>
      </c>
      <c r="V7" s="401"/>
    </row>
    <row r="8" spans="1:22" s="318" customFormat="1" ht="15" customHeight="1">
      <c r="A8" s="325"/>
      <c r="B8" s="328"/>
      <c r="C8" s="328"/>
      <c r="D8" s="161" t="s">
        <v>313</v>
      </c>
      <c r="E8" s="382" t="s">
        <v>314</v>
      </c>
      <c r="F8" s="166"/>
      <c r="G8" s="167">
        <v>17705</v>
      </c>
      <c r="H8" s="168">
        <v>22159</v>
      </c>
      <c r="I8" s="167">
        <v>40443</v>
      </c>
      <c r="J8" s="168">
        <v>42276</v>
      </c>
      <c r="K8" s="169">
        <v>53270</v>
      </c>
      <c r="L8" s="168">
        <v>31229</v>
      </c>
      <c r="M8" s="167">
        <v>28901</v>
      </c>
      <c r="N8" s="168">
        <v>47873</v>
      </c>
      <c r="O8" s="167">
        <v>40401</v>
      </c>
      <c r="P8" s="168">
        <v>49656</v>
      </c>
      <c r="Q8" s="167">
        <v>51177</v>
      </c>
      <c r="R8" s="168">
        <v>27214</v>
      </c>
      <c r="S8" s="168">
        <f t="shared" si="0"/>
        <v>452304</v>
      </c>
      <c r="T8" s="446" t="s">
        <v>46</v>
      </c>
      <c r="U8" s="317">
        <v>1</v>
      </c>
      <c r="V8" s="401"/>
    </row>
    <row r="9" spans="1:22" s="318" customFormat="1" ht="15" customHeight="1">
      <c r="A9" s="325"/>
      <c r="B9" s="328"/>
      <c r="C9" s="328"/>
      <c r="D9" s="161" t="s">
        <v>315</v>
      </c>
      <c r="E9" s="382" t="s">
        <v>316</v>
      </c>
      <c r="F9" s="166"/>
      <c r="G9" s="167">
        <v>5459</v>
      </c>
      <c r="H9" s="168">
        <v>6340</v>
      </c>
      <c r="I9" s="167">
        <v>10528</v>
      </c>
      <c r="J9" s="168">
        <v>10277</v>
      </c>
      <c r="K9" s="169">
        <v>14709</v>
      </c>
      <c r="L9" s="168">
        <v>9804</v>
      </c>
      <c r="M9" s="167">
        <v>8587</v>
      </c>
      <c r="N9" s="168">
        <v>13515</v>
      </c>
      <c r="O9" s="167">
        <v>13239</v>
      </c>
      <c r="P9" s="168">
        <v>24876</v>
      </c>
      <c r="Q9" s="167">
        <v>15257</v>
      </c>
      <c r="R9" s="168">
        <v>6392</v>
      </c>
      <c r="S9" s="168">
        <f t="shared" si="0"/>
        <v>138983</v>
      </c>
      <c r="T9" s="446" t="s">
        <v>47</v>
      </c>
      <c r="U9" s="317">
        <v>1</v>
      </c>
      <c r="V9" s="401"/>
    </row>
    <row r="10" spans="1:22" s="318" customFormat="1" ht="15" customHeight="1">
      <c r="A10" s="325"/>
      <c r="B10" s="328"/>
      <c r="C10" s="328"/>
      <c r="D10" s="161" t="s">
        <v>317</v>
      </c>
      <c r="E10" s="382" t="s">
        <v>318</v>
      </c>
      <c r="F10" s="166"/>
      <c r="G10" s="167">
        <v>2424</v>
      </c>
      <c r="H10" s="168">
        <v>3287</v>
      </c>
      <c r="I10" s="167">
        <v>5949</v>
      </c>
      <c r="J10" s="168">
        <v>6994</v>
      </c>
      <c r="K10" s="169">
        <v>9314</v>
      </c>
      <c r="L10" s="168">
        <v>6348</v>
      </c>
      <c r="M10" s="167">
        <v>5843</v>
      </c>
      <c r="N10" s="168">
        <v>8161</v>
      </c>
      <c r="O10" s="167">
        <v>8968</v>
      </c>
      <c r="P10" s="168">
        <v>10734</v>
      </c>
      <c r="Q10" s="167">
        <v>12337</v>
      </c>
      <c r="R10" s="168">
        <v>5909</v>
      </c>
      <c r="S10" s="168">
        <f t="shared" si="0"/>
        <v>86268</v>
      </c>
      <c r="T10" s="446" t="s">
        <v>47</v>
      </c>
      <c r="U10" s="317">
        <v>1</v>
      </c>
      <c r="V10" s="401"/>
    </row>
    <row r="11" spans="1:22" s="318" customFormat="1" ht="15" customHeight="1">
      <c r="A11" s="325"/>
      <c r="B11" s="328"/>
      <c r="C11" s="328"/>
      <c r="D11" s="161" t="s">
        <v>319</v>
      </c>
      <c r="E11" s="382" t="s">
        <v>320</v>
      </c>
      <c r="F11" s="166"/>
      <c r="G11" s="167">
        <v>2742</v>
      </c>
      <c r="H11" s="168">
        <v>2973</v>
      </c>
      <c r="I11" s="167">
        <v>5803</v>
      </c>
      <c r="J11" s="168">
        <v>6439</v>
      </c>
      <c r="K11" s="169">
        <v>8532</v>
      </c>
      <c r="L11" s="168">
        <v>4788</v>
      </c>
      <c r="M11" s="167">
        <v>4234</v>
      </c>
      <c r="N11" s="168">
        <v>6659</v>
      </c>
      <c r="O11" s="167">
        <v>5752</v>
      </c>
      <c r="P11" s="168">
        <v>8036</v>
      </c>
      <c r="Q11" s="167">
        <v>8571</v>
      </c>
      <c r="R11" s="168">
        <v>4151</v>
      </c>
      <c r="S11" s="168">
        <f t="shared" si="0"/>
        <v>68680</v>
      </c>
      <c r="T11" s="446" t="s">
        <v>47</v>
      </c>
      <c r="U11" s="317">
        <v>1</v>
      </c>
      <c r="V11" s="401"/>
    </row>
    <row r="12" spans="1:22" s="318" customFormat="1" ht="15" customHeight="1">
      <c r="A12" s="325"/>
      <c r="B12" s="328"/>
      <c r="C12" s="328"/>
      <c r="D12" s="161" t="s">
        <v>321</v>
      </c>
      <c r="E12" s="382" t="s">
        <v>322</v>
      </c>
      <c r="F12" s="166"/>
      <c r="G12" s="167">
        <v>416</v>
      </c>
      <c r="H12" s="168">
        <v>679</v>
      </c>
      <c r="I12" s="167">
        <v>1117</v>
      </c>
      <c r="J12" s="168">
        <v>1023</v>
      </c>
      <c r="K12" s="169">
        <v>2936</v>
      </c>
      <c r="L12" s="168">
        <v>1002</v>
      </c>
      <c r="M12" s="167">
        <v>1094</v>
      </c>
      <c r="N12" s="168">
        <v>1223</v>
      </c>
      <c r="O12" s="167">
        <v>1517</v>
      </c>
      <c r="P12" s="168">
        <v>1825</v>
      </c>
      <c r="Q12" s="167">
        <v>1503</v>
      </c>
      <c r="R12" s="168">
        <v>613</v>
      </c>
      <c r="S12" s="168">
        <f t="shared" si="0"/>
        <v>14948</v>
      </c>
      <c r="T12" s="446" t="s">
        <v>47</v>
      </c>
      <c r="U12" s="317">
        <v>1</v>
      </c>
      <c r="V12" s="401"/>
    </row>
    <row r="13" spans="1:22" s="318" customFormat="1" ht="15" customHeight="1">
      <c r="A13" s="325"/>
      <c r="B13" s="328"/>
      <c r="C13" s="328"/>
      <c r="D13" s="161" t="s">
        <v>323</v>
      </c>
      <c r="E13" s="382" t="s">
        <v>324</v>
      </c>
      <c r="F13" s="166"/>
      <c r="G13" s="167">
        <v>326</v>
      </c>
      <c r="H13" s="168">
        <v>488</v>
      </c>
      <c r="I13" s="167">
        <v>755</v>
      </c>
      <c r="J13" s="168">
        <v>689</v>
      </c>
      <c r="K13" s="169">
        <v>838</v>
      </c>
      <c r="L13" s="168">
        <v>747</v>
      </c>
      <c r="M13" s="167">
        <v>598</v>
      </c>
      <c r="N13" s="168">
        <v>479</v>
      </c>
      <c r="O13" s="167">
        <v>618</v>
      </c>
      <c r="P13" s="168">
        <v>1406</v>
      </c>
      <c r="Q13" s="167">
        <v>801</v>
      </c>
      <c r="R13" s="168">
        <v>530</v>
      </c>
      <c r="S13" s="168">
        <f t="shared" si="0"/>
        <v>8275</v>
      </c>
      <c r="T13" s="446" t="s">
        <v>47</v>
      </c>
      <c r="U13" s="317">
        <v>1</v>
      </c>
      <c r="V13" s="401"/>
    </row>
    <row r="14" spans="1:22" s="318" customFormat="1" ht="15" customHeight="1">
      <c r="A14" s="325"/>
      <c r="B14" s="328"/>
      <c r="C14" s="328"/>
      <c r="D14" s="161" t="s">
        <v>325</v>
      </c>
      <c r="E14" s="382" t="s">
        <v>326</v>
      </c>
      <c r="F14" s="166"/>
      <c r="G14" s="167">
        <v>2165</v>
      </c>
      <c r="H14" s="168">
        <v>2863</v>
      </c>
      <c r="I14" s="167">
        <v>7211</v>
      </c>
      <c r="J14" s="168">
        <v>7056</v>
      </c>
      <c r="K14" s="169">
        <v>12368</v>
      </c>
      <c r="L14" s="168">
        <v>9583</v>
      </c>
      <c r="M14" s="167">
        <v>11540</v>
      </c>
      <c r="N14" s="168">
        <v>9351</v>
      </c>
      <c r="O14" s="167">
        <v>8593</v>
      </c>
      <c r="P14" s="168">
        <v>16196</v>
      </c>
      <c r="Q14" s="167">
        <v>8592</v>
      </c>
      <c r="R14" s="168">
        <v>8643</v>
      </c>
      <c r="S14" s="168">
        <f t="shared" si="0"/>
        <v>104161</v>
      </c>
      <c r="T14" s="446" t="s">
        <v>47</v>
      </c>
      <c r="U14" s="317">
        <v>1</v>
      </c>
      <c r="V14" s="401"/>
    </row>
    <row r="15" spans="1:22" s="318" customFormat="1" ht="15" customHeight="1">
      <c r="A15" s="325"/>
      <c r="B15" s="328"/>
      <c r="C15" s="328"/>
      <c r="D15" s="161" t="s">
        <v>327</v>
      </c>
      <c r="E15" s="382" t="s">
        <v>328</v>
      </c>
      <c r="F15" s="166"/>
      <c r="G15" s="167">
        <v>17557</v>
      </c>
      <c r="H15" s="168">
        <v>20126</v>
      </c>
      <c r="I15" s="167">
        <v>27829</v>
      </c>
      <c r="J15" s="168">
        <v>25783</v>
      </c>
      <c r="K15" s="169">
        <v>27360</v>
      </c>
      <c r="L15" s="168">
        <v>23447</v>
      </c>
      <c r="M15" s="167">
        <v>24859</v>
      </c>
      <c r="N15" s="168">
        <v>30462</v>
      </c>
      <c r="O15" s="167">
        <v>25464</v>
      </c>
      <c r="P15" s="168">
        <v>29073</v>
      </c>
      <c r="Q15" s="167">
        <v>30688</v>
      </c>
      <c r="R15" s="168">
        <v>23182</v>
      </c>
      <c r="S15" s="168">
        <f t="shared" si="0"/>
        <v>305830</v>
      </c>
      <c r="T15" s="446" t="s">
        <v>48</v>
      </c>
      <c r="U15" s="317">
        <v>1</v>
      </c>
      <c r="V15" s="401"/>
    </row>
    <row r="16" spans="1:22" s="318" customFormat="1" ht="15" customHeight="1">
      <c r="A16" s="325"/>
      <c r="B16" s="328"/>
      <c r="C16" s="328"/>
      <c r="D16" s="161" t="s">
        <v>329</v>
      </c>
      <c r="E16" s="382" t="s">
        <v>330</v>
      </c>
      <c r="F16" s="166"/>
      <c r="G16" s="167">
        <v>3532</v>
      </c>
      <c r="H16" s="168">
        <v>4215</v>
      </c>
      <c r="I16" s="167">
        <v>5083</v>
      </c>
      <c r="J16" s="168">
        <v>8614</v>
      </c>
      <c r="K16" s="169">
        <v>9862</v>
      </c>
      <c r="L16" s="168">
        <v>8184</v>
      </c>
      <c r="M16" s="167">
        <v>6677</v>
      </c>
      <c r="N16" s="168">
        <v>9204</v>
      </c>
      <c r="O16" s="167">
        <v>9213</v>
      </c>
      <c r="P16" s="168">
        <v>11339</v>
      </c>
      <c r="Q16" s="167">
        <v>12350</v>
      </c>
      <c r="R16" s="168">
        <v>9048</v>
      </c>
      <c r="S16" s="168">
        <f t="shared" si="0"/>
        <v>97321</v>
      </c>
      <c r="T16" s="446" t="s">
        <v>49</v>
      </c>
      <c r="U16" s="317">
        <v>1</v>
      </c>
      <c r="V16" s="401"/>
    </row>
    <row r="17" spans="1:24" s="318" customFormat="1" ht="15" customHeight="1">
      <c r="A17" s="325"/>
      <c r="B17" s="328"/>
      <c r="C17" s="328"/>
      <c r="D17" s="161" t="s">
        <v>331</v>
      </c>
      <c r="E17" s="382" t="s">
        <v>332</v>
      </c>
      <c r="F17" s="166"/>
      <c r="G17" s="167">
        <v>7801</v>
      </c>
      <c r="H17" s="168">
        <v>9708</v>
      </c>
      <c r="I17" s="167">
        <v>16300</v>
      </c>
      <c r="J17" s="168">
        <v>18766</v>
      </c>
      <c r="K17" s="169">
        <v>21244</v>
      </c>
      <c r="L17" s="168">
        <v>14604</v>
      </c>
      <c r="M17" s="167">
        <v>12539</v>
      </c>
      <c r="N17" s="168">
        <v>19196</v>
      </c>
      <c r="O17" s="167">
        <v>16663</v>
      </c>
      <c r="P17" s="168">
        <v>21802</v>
      </c>
      <c r="Q17" s="167">
        <v>19879</v>
      </c>
      <c r="R17" s="168">
        <v>11705</v>
      </c>
      <c r="S17" s="168">
        <f t="shared" si="0"/>
        <v>190207</v>
      </c>
      <c r="T17" s="446" t="s">
        <v>50</v>
      </c>
      <c r="U17" s="317">
        <v>1</v>
      </c>
      <c r="V17" s="401"/>
    </row>
    <row r="18" spans="1:24" s="318" customFormat="1" ht="15" customHeight="1">
      <c r="A18" s="325"/>
      <c r="B18" s="328"/>
      <c r="C18" s="328"/>
      <c r="D18" s="161" t="s">
        <v>333</v>
      </c>
      <c r="E18" s="382" t="s">
        <v>334</v>
      </c>
      <c r="F18" s="166"/>
      <c r="G18" s="167">
        <v>4390</v>
      </c>
      <c r="H18" s="168">
        <v>3359</v>
      </c>
      <c r="I18" s="167">
        <v>4956</v>
      </c>
      <c r="J18" s="168">
        <v>6612</v>
      </c>
      <c r="K18" s="169">
        <v>6951</v>
      </c>
      <c r="L18" s="168">
        <v>7428</v>
      </c>
      <c r="M18" s="167">
        <v>4101</v>
      </c>
      <c r="N18" s="168">
        <v>4752</v>
      </c>
      <c r="O18" s="167">
        <v>6377</v>
      </c>
      <c r="P18" s="168">
        <v>7374</v>
      </c>
      <c r="Q18" s="167">
        <v>8628</v>
      </c>
      <c r="R18" s="168">
        <v>4536</v>
      </c>
      <c r="S18" s="168">
        <f t="shared" si="0"/>
        <v>69464</v>
      </c>
      <c r="T18" s="446" t="s">
        <v>51</v>
      </c>
      <c r="U18" s="317">
        <v>1</v>
      </c>
      <c r="V18" s="401"/>
    </row>
    <row r="19" spans="1:24" s="318" customFormat="1" ht="15" customHeight="1">
      <c r="A19" s="325"/>
      <c r="B19" s="328"/>
      <c r="C19" s="328"/>
      <c r="D19" s="161" t="s">
        <v>335</v>
      </c>
      <c r="E19" s="382" t="s">
        <v>336</v>
      </c>
      <c r="F19" s="166"/>
      <c r="G19" s="167">
        <v>57</v>
      </c>
      <c r="H19" s="168">
        <v>136</v>
      </c>
      <c r="I19" s="167">
        <v>461</v>
      </c>
      <c r="J19" s="168">
        <v>748</v>
      </c>
      <c r="K19" s="169">
        <v>1432</v>
      </c>
      <c r="L19" s="168">
        <v>839</v>
      </c>
      <c r="M19" s="167">
        <v>596</v>
      </c>
      <c r="N19" s="168">
        <v>2045</v>
      </c>
      <c r="O19" s="167">
        <v>1360</v>
      </c>
      <c r="P19" s="168">
        <v>1307</v>
      </c>
      <c r="Q19" s="167">
        <v>321</v>
      </c>
      <c r="R19" s="168">
        <v>156</v>
      </c>
      <c r="S19" s="168">
        <f t="shared" si="0"/>
        <v>9458</v>
      </c>
      <c r="T19" s="446" t="s">
        <v>52</v>
      </c>
      <c r="U19" s="317">
        <v>1</v>
      </c>
      <c r="V19" s="401"/>
    </row>
    <row r="20" spans="1:24" s="318" customFormat="1" ht="15" customHeight="1">
      <c r="A20" s="325"/>
      <c r="B20" s="328"/>
      <c r="C20" s="328"/>
      <c r="D20" s="161" t="s">
        <v>337</v>
      </c>
      <c r="E20" s="382" t="s">
        <v>338</v>
      </c>
      <c r="F20" s="166"/>
      <c r="G20" s="167">
        <v>16810</v>
      </c>
      <c r="H20" s="168">
        <v>19050</v>
      </c>
      <c r="I20" s="167">
        <v>19558</v>
      </c>
      <c r="J20" s="168">
        <v>15016</v>
      </c>
      <c r="K20" s="169">
        <v>22120</v>
      </c>
      <c r="L20" s="168">
        <v>16228</v>
      </c>
      <c r="M20" s="167">
        <v>19402</v>
      </c>
      <c r="N20" s="168">
        <v>27649</v>
      </c>
      <c r="O20" s="167">
        <v>23291</v>
      </c>
      <c r="P20" s="168">
        <v>22011</v>
      </c>
      <c r="Q20" s="167">
        <v>22657</v>
      </c>
      <c r="R20" s="168">
        <v>16853</v>
      </c>
      <c r="S20" s="168">
        <f t="shared" si="0"/>
        <v>240645</v>
      </c>
      <c r="T20" s="446" t="s">
        <v>53</v>
      </c>
      <c r="U20" s="317">
        <v>1</v>
      </c>
      <c r="V20" s="401"/>
    </row>
    <row r="21" spans="1:24" s="318" customFormat="1" ht="15" customHeight="1">
      <c r="A21" s="325"/>
      <c r="B21" s="328"/>
      <c r="C21" s="328"/>
      <c r="D21" s="161" t="s">
        <v>339</v>
      </c>
      <c r="E21" s="382" t="s">
        <v>340</v>
      </c>
      <c r="F21" s="166"/>
      <c r="G21" s="167">
        <v>0</v>
      </c>
      <c r="H21" s="168">
        <v>0</v>
      </c>
      <c r="I21" s="167">
        <v>0</v>
      </c>
      <c r="J21" s="168">
        <v>0</v>
      </c>
      <c r="K21" s="169">
        <v>0</v>
      </c>
      <c r="L21" s="168">
        <v>0</v>
      </c>
      <c r="M21" s="167">
        <v>0</v>
      </c>
      <c r="N21" s="168">
        <v>0</v>
      </c>
      <c r="O21" s="167">
        <v>0</v>
      </c>
      <c r="P21" s="168">
        <v>49845</v>
      </c>
      <c r="Q21" s="167">
        <v>34319</v>
      </c>
      <c r="R21" s="168">
        <v>28156</v>
      </c>
      <c r="S21" s="168">
        <f t="shared" si="0"/>
        <v>112320</v>
      </c>
      <c r="T21" s="446" t="s">
        <v>54</v>
      </c>
      <c r="U21" s="317">
        <v>1</v>
      </c>
      <c r="V21" s="401"/>
    </row>
    <row r="22" spans="1:24" s="318" customFormat="1" ht="15" customHeight="1">
      <c r="A22" s="325"/>
      <c r="B22" s="328"/>
      <c r="C22" s="328"/>
      <c r="D22" s="161" t="s">
        <v>341</v>
      </c>
      <c r="E22" s="382" t="s">
        <v>342</v>
      </c>
      <c r="F22" s="166"/>
      <c r="G22" s="167">
        <v>11758</v>
      </c>
      <c r="H22" s="168">
        <v>11412</v>
      </c>
      <c r="I22" s="167">
        <v>16515</v>
      </c>
      <c r="J22" s="168">
        <v>16289</v>
      </c>
      <c r="K22" s="169">
        <v>22887</v>
      </c>
      <c r="L22" s="168">
        <v>12503</v>
      </c>
      <c r="M22" s="167">
        <v>12889</v>
      </c>
      <c r="N22" s="168">
        <v>27103</v>
      </c>
      <c r="O22" s="167">
        <v>14959</v>
      </c>
      <c r="P22" s="168">
        <v>16379</v>
      </c>
      <c r="Q22" s="167">
        <v>13801</v>
      </c>
      <c r="R22" s="168">
        <v>16627</v>
      </c>
      <c r="S22" s="168">
        <f t="shared" si="0"/>
        <v>193122</v>
      </c>
      <c r="T22" s="446" t="s">
        <v>56</v>
      </c>
      <c r="U22" s="317">
        <v>1</v>
      </c>
      <c r="V22" s="401"/>
    </row>
    <row r="23" spans="1:24" s="318" customFormat="1" ht="15" customHeight="1">
      <c r="A23" s="325"/>
      <c r="B23" s="328"/>
      <c r="C23" s="328"/>
      <c r="D23" s="161" t="s">
        <v>343</v>
      </c>
      <c r="E23" s="382" t="s">
        <v>344</v>
      </c>
      <c r="F23" s="166"/>
      <c r="G23" s="167">
        <v>359</v>
      </c>
      <c r="H23" s="168">
        <v>380</v>
      </c>
      <c r="I23" s="167">
        <v>718</v>
      </c>
      <c r="J23" s="168">
        <v>792</v>
      </c>
      <c r="K23" s="169">
        <v>961</v>
      </c>
      <c r="L23" s="168">
        <v>491</v>
      </c>
      <c r="M23" s="167">
        <v>488</v>
      </c>
      <c r="N23" s="168">
        <v>628</v>
      </c>
      <c r="O23" s="167">
        <v>725</v>
      </c>
      <c r="P23" s="168">
        <v>995</v>
      </c>
      <c r="Q23" s="167">
        <v>1130</v>
      </c>
      <c r="R23" s="168">
        <v>641</v>
      </c>
      <c r="S23" s="168">
        <f t="shared" si="0"/>
        <v>8308</v>
      </c>
      <c r="T23" s="446" t="s">
        <v>73</v>
      </c>
      <c r="U23" s="317">
        <v>1</v>
      </c>
      <c r="V23" s="401"/>
    </row>
    <row r="24" spans="1:24" s="318" customFormat="1" ht="15" customHeight="1">
      <c r="A24" s="325"/>
      <c r="B24" s="328"/>
      <c r="C24" s="328"/>
      <c r="D24" s="161" t="s">
        <v>345</v>
      </c>
      <c r="E24" s="382" t="s">
        <v>346</v>
      </c>
      <c r="F24" s="166"/>
      <c r="G24" s="167">
        <v>52</v>
      </c>
      <c r="H24" s="168">
        <v>50</v>
      </c>
      <c r="I24" s="167">
        <v>99</v>
      </c>
      <c r="J24" s="168">
        <v>126</v>
      </c>
      <c r="K24" s="169">
        <v>119</v>
      </c>
      <c r="L24" s="168">
        <v>118</v>
      </c>
      <c r="M24" s="167">
        <v>66</v>
      </c>
      <c r="N24" s="168">
        <v>88</v>
      </c>
      <c r="O24" s="167">
        <v>104</v>
      </c>
      <c r="P24" s="168">
        <v>132</v>
      </c>
      <c r="Q24" s="167">
        <v>160</v>
      </c>
      <c r="R24" s="168">
        <v>42</v>
      </c>
      <c r="S24" s="168">
        <f t="shared" si="0"/>
        <v>1156</v>
      </c>
      <c r="T24" s="446" t="s">
        <v>57</v>
      </c>
      <c r="U24" s="317">
        <v>1</v>
      </c>
      <c r="V24" s="401"/>
    </row>
    <row r="25" spans="1:24" ht="15" customHeight="1">
      <c r="A25" s="310"/>
      <c r="B25" s="328"/>
      <c r="C25" s="328"/>
      <c r="D25" s="161" t="s">
        <v>347</v>
      </c>
      <c r="E25" s="382" t="s">
        <v>348</v>
      </c>
      <c r="F25" s="166"/>
      <c r="G25" s="167">
        <v>152</v>
      </c>
      <c r="H25" s="168">
        <v>261</v>
      </c>
      <c r="I25" s="167">
        <v>340</v>
      </c>
      <c r="J25" s="168">
        <v>471</v>
      </c>
      <c r="K25" s="169">
        <v>762</v>
      </c>
      <c r="L25" s="168">
        <v>7179</v>
      </c>
      <c r="M25" s="167">
        <v>824</v>
      </c>
      <c r="N25" s="168">
        <v>439</v>
      </c>
      <c r="O25" s="167">
        <v>630</v>
      </c>
      <c r="P25" s="168">
        <v>777</v>
      </c>
      <c r="Q25" s="167">
        <v>976</v>
      </c>
      <c r="R25" s="168">
        <v>307</v>
      </c>
      <c r="S25" s="168">
        <f t="shared" si="0"/>
        <v>13118</v>
      </c>
      <c r="T25" s="446" t="s">
        <v>57</v>
      </c>
      <c r="U25" s="309">
        <v>1</v>
      </c>
      <c r="V25" s="401"/>
      <c r="W25" s="318"/>
      <c r="X25" s="318"/>
    </row>
    <row r="26" spans="1:24" ht="15" customHeight="1">
      <c r="A26" s="310"/>
      <c r="B26" s="328"/>
      <c r="C26" s="328"/>
      <c r="D26" s="161" t="s">
        <v>349</v>
      </c>
      <c r="E26" s="382" t="s">
        <v>350</v>
      </c>
      <c r="F26" s="166"/>
      <c r="G26" s="167">
        <v>152</v>
      </c>
      <c r="H26" s="168">
        <v>200</v>
      </c>
      <c r="I26" s="167">
        <v>244</v>
      </c>
      <c r="J26" s="168">
        <v>291</v>
      </c>
      <c r="K26" s="169">
        <v>327</v>
      </c>
      <c r="L26" s="168">
        <v>405</v>
      </c>
      <c r="M26" s="167">
        <v>199</v>
      </c>
      <c r="N26" s="168">
        <v>393</v>
      </c>
      <c r="O26" s="167">
        <v>401</v>
      </c>
      <c r="P26" s="168">
        <v>331</v>
      </c>
      <c r="Q26" s="167">
        <v>880</v>
      </c>
      <c r="R26" s="168">
        <v>207</v>
      </c>
      <c r="S26" s="168">
        <f t="shared" si="0"/>
        <v>4030</v>
      </c>
      <c r="T26" s="446" t="s">
        <v>53</v>
      </c>
      <c r="U26" s="309">
        <v>1</v>
      </c>
      <c r="V26" s="401"/>
      <c r="W26" s="318"/>
      <c r="X26" s="318"/>
    </row>
    <row r="27" spans="1:24" ht="15" customHeight="1">
      <c r="A27" s="310"/>
      <c r="B27" s="328"/>
      <c r="C27" s="328"/>
      <c r="D27" s="161" t="s">
        <v>351</v>
      </c>
      <c r="E27" s="382" t="s">
        <v>352</v>
      </c>
      <c r="F27" s="166"/>
      <c r="G27" s="167">
        <v>9381</v>
      </c>
      <c r="H27" s="168">
        <v>10388</v>
      </c>
      <c r="I27" s="167">
        <v>14980</v>
      </c>
      <c r="J27" s="168">
        <v>15123</v>
      </c>
      <c r="K27" s="169">
        <v>18128</v>
      </c>
      <c r="L27" s="168">
        <v>13219</v>
      </c>
      <c r="M27" s="167">
        <v>13928</v>
      </c>
      <c r="N27" s="168">
        <v>13872</v>
      </c>
      <c r="O27" s="167">
        <v>6294</v>
      </c>
      <c r="P27" s="168">
        <v>7163</v>
      </c>
      <c r="Q27" s="167">
        <v>8887</v>
      </c>
      <c r="R27" s="168">
        <v>9425</v>
      </c>
      <c r="S27" s="168">
        <f t="shared" si="0"/>
        <v>140788</v>
      </c>
      <c r="T27" s="446" t="s">
        <v>54</v>
      </c>
      <c r="U27" s="309">
        <v>1</v>
      </c>
      <c r="V27" s="401"/>
      <c r="W27" s="318"/>
      <c r="X27" s="318"/>
    </row>
    <row r="28" spans="1:24" ht="15" customHeight="1">
      <c r="A28" s="310"/>
      <c r="B28" s="328"/>
      <c r="C28" s="328"/>
      <c r="D28" s="161" t="s">
        <v>353</v>
      </c>
      <c r="E28" s="382" t="s">
        <v>354</v>
      </c>
      <c r="F28" s="166"/>
      <c r="G28" s="167">
        <v>4482</v>
      </c>
      <c r="H28" s="168">
        <v>4642</v>
      </c>
      <c r="I28" s="167">
        <v>4739</v>
      </c>
      <c r="J28" s="168">
        <v>4416</v>
      </c>
      <c r="K28" s="169">
        <v>4774</v>
      </c>
      <c r="L28" s="168">
        <v>4506</v>
      </c>
      <c r="M28" s="167">
        <v>4428</v>
      </c>
      <c r="N28" s="168">
        <v>5177</v>
      </c>
      <c r="O28" s="167">
        <v>4459</v>
      </c>
      <c r="P28" s="168">
        <v>4470</v>
      </c>
      <c r="Q28" s="167">
        <v>4071</v>
      </c>
      <c r="R28" s="168">
        <v>4760</v>
      </c>
      <c r="S28" s="168">
        <f t="shared" si="0"/>
        <v>54924</v>
      </c>
      <c r="T28" s="446" t="s">
        <v>58</v>
      </c>
      <c r="U28" s="309">
        <v>1</v>
      </c>
      <c r="V28" s="401"/>
      <c r="W28" s="318"/>
      <c r="X28" s="318"/>
    </row>
    <row r="29" spans="1:24" ht="15" customHeight="1">
      <c r="A29" s="310"/>
      <c r="B29" s="328"/>
      <c r="C29" s="328"/>
      <c r="D29" s="161" t="s">
        <v>355</v>
      </c>
      <c r="E29" s="382" t="s">
        <v>356</v>
      </c>
      <c r="F29" s="166"/>
      <c r="G29" s="167">
        <v>0</v>
      </c>
      <c r="H29" s="168">
        <v>0</v>
      </c>
      <c r="I29" s="167">
        <v>0</v>
      </c>
      <c r="J29" s="168">
        <v>290</v>
      </c>
      <c r="K29" s="169">
        <v>326</v>
      </c>
      <c r="L29" s="168">
        <v>154</v>
      </c>
      <c r="M29" s="167">
        <v>194</v>
      </c>
      <c r="N29" s="168">
        <v>395</v>
      </c>
      <c r="O29" s="167">
        <v>193</v>
      </c>
      <c r="P29" s="168">
        <v>338</v>
      </c>
      <c r="Q29" s="167">
        <v>194</v>
      </c>
      <c r="R29" s="168">
        <v>0</v>
      </c>
      <c r="S29" s="168">
        <f t="shared" si="0"/>
        <v>2084</v>
      </c>
      <c r="T29" s="446" t="s">
        <v>59</v>
      </c>
      <c r="U29" s="309">
        <v>1</v>
      </c>
      <c r="V29" s="401"/>
      <c r="W29" s="318"/>
      <c r="X29" s="318"/>
    </row>
    <row r="30" spans="1:24" ht="15" customHeight="1">
      <c r="A30" s="310"/>
      <c r="B30" s="328"/>
      <c r="C30" s="328"/>
      <c r="D30" s="161" t="s">
        <v>357</v>
      </c>
      <c r="E30" s="382" t="s">
        <v>358</v>
      </c>
      <c r="F30" s="166"/>
      <c r="G30" s="167">
        <v>104</v>
      </c>
      <c r="H30" s="168">
        <v>203</v>
      </c>
      <c r="I30" s="167">
        <v>250</v>
      </c>
      <c r="J30" s="168">
        <v>150</v>
      </c>
      <c r="K30" s="169">
        <v>200</v>
      </c>
      <c r="L30" s="168">
        <v>110</v>
      </c>
      <c r="M30" s="167">
        <v>140</v>
      </c>
      <c r="N30" s="168">
        <v>232</v>
      </c>
      <c r="O30" s="167">
        <v>250</v>
      </c>
      <c r="P30" s="168">
        <v>213</v>
      </c>
      <c r="Q30" s="167">
        <v>198</v>
      </c>
      <c r="R30" s="168">
        <v>134</v>
      </c>
      <c r="S30" s="168">
        <f t="shared" si="0"/>
        <v>2184</v>
      </c>
      <c r="T30" s="446" t="s">
        <v>60</v>
      </c>
      <c r="U30" s="309">
        <v>1</v>
      </c>
      <c r="V30" s="401"/>
      <c r="W30" s="318"/>
      <c r="X30" s="318"/>
    </row>
    <row r="31" spans="1:24" ht="15" customHeight="1">
      <c r="A31" s="310"/>
      <c r="B31" s="328"/>
      <c r="C31" s="328"/>
      <c r="D31" s="161" t="s">
        <v>359</v>
      </c>
      <c r="E31" s="382" t="s">
        <v>360</v>
      </c>
      <c r="F31" s="166"/>
      <c r="G31" s="167">
        <v>45851</v>
      </c>
      <c r="H31" s="168">
        <v>12570</v>
      </c>
      <c r="I31" s="167">
        <v>13189</v>
      </c>
      <c r="J31" s="168">
        <v>12779</v>
      </c>
      <c r="K31" s="169">
        <v>16517</v>
      </c>
      <c r="L31" s="168">
        <v>12235</v>
      </c>
      <c r="M31" s="167">
        <v>10949</v>
      </c>
      <c r="N31" s="168">
        <v>16127</v>
      </c>
      <c r="O31" s="167">
        <v>15537</v>
      </c>
      <c r="P31" s="168">
        <v>17633</v>
      </c>
      <c r="Q31" s="167">
        <v>25329</v>
      </c>
      <c r="R31" s="168">
        <v>10839</v>
      </c>
      <c r="S31" s="168">
        <f t="shared" si="0"/>
        <v>209555</v>
      </c>
      <c r="T31" s="446" t="s">
        <v>57</v>
      </c>
      <c r="U31" s="309">
        <v>1</v>
      </c>
      <c r="V31" s="401"/>
      <c r="W31" s="318"/>
      <c r="X31" s="318"/>
    </row>
    <row r="32" spans="1:24" ht="15" customHeight="1">
      <c r="A32" s="310"/>
      <c r="B32" s="328"/>
      <c r="C32" s="328"/>
      <c r="D32" s="161" t="s">
        <v>361</v>
      </c>
      <c r="E32" s="382" t="s">
        <v>362</v>
      </c>
      <c r="F32" s="166"/>
      <c r="G32" s="167">
        <v>0</v>
      </c>
      <c r="H32" s="168">
        <v>0</v>
      </c>
      <c r="I32" s="167">
        <v>0</v>
      </c>
      <c r="J32" s="168">
        <v>9282</v>
      </c>
      <c r="K32" s="169">
        <v>11390</v>
      </c>
      <c r="L32" s="168">
        <v>8438</v>
      </c>
      <c r="M32" s="167">
        <v>6328</v>
      </c>
      <c r="N32" s="168">
        <v>6328</v>
      </c>
      <c r="O32" s="167">
        <v>7172</v>
      </c>
      <c r="P32" s="168">
        <v>7172</v>
      </c>
      <c r="Q32" s="167">
        <v>5062</v>
      </c>
      <c r="R32" s="168">
        <v>844</v>
      </c>
      <c r="S32" s="168">
        <f t="shared" si="0"/>
        <v>62016</v>
      </c>
      <c r="T32" s="446" t="s">
        <v>61</v>
      </c>
      <c r="U32" s="309">
        <v>1</v>
      </c>
      <c r="V32" s="401"/>
      <c r="W32" s="318"/>
      <c r="X32" s="318"/>
    </row>
    <row r="33" spans="1:24" ht="15" customHeight="1">
      <c r="A33" s="310"/>
      <c r="B33" s="328"/>
      <c r="C33" s="328"/>
      <c r="D33" s="161" t="s">
        <v>363</v>
      </c>
      <c r="E33" s="382" t="s">
        <v>364</v>
      </c>
      <c r="F33" s="166"/>
      <c r="G33" s="167">
        <v>0</v>
      </c>
      <c r="H33" s="168">
        <v>0</v>
      </c>
      <c r="I33" s="167">
        <v>0</v>
      </c>
      <c r="J33" s="168">
        <v>2200</v>
      </c>
      <c r="K33" s="169">
        <v>2700</v>
      </c>
      <c r="L33" s="168">
        <v>2000</v>
      </c>
      <c r="M33" s="167">
        <v>1500</v>
      </c>
      <c r="N33" s="168">
        <v>1500</v>
      </c>
      <c r="O33" s="167">
        <v>1700</v>
      </c>
      <c r="P33" s="168">
        <v>1700</v>
      </c>
      <c r="Q33" s="167">
        <v>1200</v>
      </c>
      <c r="R33" s="168">
        <v>200</v>
      </c>
      <c r="S33" s="168">
        <f t="shared" si="0"/>
        <v>14700</v>
      </c>
      <c r="T33" s="446" t="s">
        <v>61</v>
      </c>
      <c r="U33" s="309">
        <v>1</v>
      </c>
      <c r="V33" s="401"/>
      <c r="W33" s="318"/>
      <c r="X33" s="318"/>
    </row>
    <row r="34" spans="1:24" ht="15" customHeight="1">
      <c r="A34" s="310"/>
      <c r="B34" s="328"/>
      <c r="C34" s="328"/>
      <c r="D34" s="161" t="s">
        <v>365</v>
      </c>
      <c r="E34" s="382" t="s">
        <v>366</v>
      </c>
      <c r="F34" s="166"/>
      <c r="G34" s="167">
        <v>0</v>
      </c>
      <c r="H34" s="168">
        <v>0</v>
      </c>
      <c r="I34" s="167">
        <v>0</v>
      </c>
      <c r="J34" s="168">
        <v>1650</v>
      </c>
      <c r="K34" s="169">
        <v>2025</v>
      </c>
      <c r="L34" s="168">
        <v>1500</v>
      </c>
      <c r="M34" s="167">
        <v>1125</v>
      </c>
      <c r="N34" s="168">
        <v>1125</v>
      </c>
      <c r="O34" s="167">
        <v>1275</v>
      </c>
      <c r="P34" s="168">
        <v>1275</v>
      </c>
      <c r="Q34" s="167">
        <v>900</v>
      </c>
      <c r="R34" s="168">
        <v>150</v>
      </c>
      <c r="S34" s="168">
        <f t="shared" si="0"/>
        <v>11025</v>
      </c>
      <c r="T34" s="446" t="s">
        <v>61</v>
      </c>
      <c r="U34" s="309">
        <v>1</v>
      </c>
      <c r="V34" s="401"/>
      <c r="W34" s="318"/>
      <c r="X34" s="318"/>
    </row>
    <row r="35" spans="1:24" ht="15" customHeight="1">
      <c r="A35" s="310"/>
      <c r="B35" s="328"/>
      <c r="C35" s="328"/>
      <c r="D35" s="161" t="s">
        <v>367</v>
      </c>
      <c r="E35" s="382" t="s">
        <v>368</v>
      </c>
      <c r="F35" s="166"/>
      <c r="G35" s="167">
        <v>157487</v>
      </c>
      <c r="H35" s="168">
        <v>28026</v>
      </c>
      <c r="I35" s="167">
        <v>33442</v>
      </c>
      <c r="J35" s="168">
        <v>29989</v>
      </c>
      <c r="K35" s="169">
        <v>38153</v>
      </c>
      <c r="L35" s="168">
        <v>29074</v>
      </c>
      <c r="M35" s="167">
        <v>135166</v>
      </c>
      <c r="N35" s="168">
        <v>53733</v>
      </c>
      <c r="O35" s="167">
        <v>27338</v>
      </c>
      <c r="P35" s="168">
        <v>35341</v>
      </c>
      <c r="Q35" s="167">
        <v>46482</v>
      </c>
      <c r="R35" s="168">
        <v>28655</v>
      </c>
      <c r="S35" s="168">
        <f t="shared" si="0"/>
        <v>642886</v>
      </c>
      <c r="T35" s="446" t="s">
        <v>57</v>
      </c>
      <c r="U35" s="309">
        <v>1</v>
      </c>
      <c r="V35" s="401"/>
      <c r="W35" s="318"/>
      <c r="X35" s="318"/>
    </row>
    <row r="36" spans="1:24" ht="15" customHeight="1">
      <c r="A36" s="310"/>
      <c r="B36" s="311"/>
      <c r="C36" s="311"/>
      <c r="D36" s="161" t="s">
        <v>369</v>
      </c>
      <c r="E36" s="382" t="s">
        <v>370</v>
      </c>
      <c r="F36" s="166"/>
      <c r="G36" s="167">
        <v>70000</v>
      </c>
      <c r="H36" s="168">
        <v>2500</v>
      </c>
      <c r="I36" s="167">
        <v>2000</v>
      </c>
      <c r="J36" s="168">
        <v>3000</v>
      </c>
      <c r="K36" s="169">
        <v>3000</v>
      </c>
      <c r="L36" s="168">
        <v>3900</v>
      </c>
      <c r="M36" s="167">
        <v>3300</v>
      </c>
      <c r="N36" s="168">
        <v>5000</v>
      </c>
      <c r="O36" s="167">
        <v>6000</v>
      </c>
      <c r="P36" s="168">
        <v>7150</v>
      </c>
      <c r="Q36" s="167">
        <v>104000</v>
      </c>
      <c r="R36" s="168">
        <v>7000</v>
      </c>
      <c r="S36" s="168">
        <f t="shared" si="0"/>
        <v>216850</v>
      </c>
      <c r="T36" s="446" t="s">
        <v>57</v>
      </c>
      <c r="U36" s="309">
        <v>1</v>
      </c>
      <c r="V36" s="401"/>
      <c r="W36" s="318"/>
      <c r="X36" s="318"/>
    </row>
    <row r="37" spans="1:24" ht="15" customHeight="1">
      <c r="A37" s="310"/>
      <c r="B37" s="311"/>
      <c r="C37" s="311"/>
      <c r="D37" s="161" t="s">
        <v>371</v>
      </c>
      <c r="E37" s="382" t="s">
        <v>372</v>
      </c>
      <c r="F37" s="166"/>
      <c r="G37" s="167">
        <v>2346</v>
      </c>
      <c r="H37" s="168">
        <v>3449</v>
      </c>
      <c r="I37" s="167">
        <v>3954</v>
      </c>
      <c r="J37" s="168">
        <v>2946</v>
      </c>
      <c r="K37" s="169">
        <v>3972</v>
      </c>
      <c r="L37" s="168">
        <v>3596</v>
      </c>
      <c r="M37" s="167">
        <v>3968</v>
      </c>
      <c r="N37" s="168">
        <v>5420</v>
      </c>
      <c r="O37" s="167">
        <v>4230</v>
      </c>
      <c r="P37" s="168">
        <v>3053</v>
      </c>
      <c r="Q37" s="167">
        <v>3614</v>
      </c>
      <c r="R37" s="168">
        <v>3430</v>
      </c>
      <c r="S37" s="168">
        <f t="shared" si="0"/>
        <v>43978</v>
      </c>
      <c r="T37" s="446" t="s">
        <v>47</v>
      </c>
      <c r="U37" s="309">
        <v>1</v>
      </c>
      <c r="V37" s="401"/>
      <c r="W37" s="318"/>
      <c r="X37" s="318"/>
    </row>
    <row r="38" spans="1:24" ht="15" customHeight="1">
      <c r="A38" s="310"/>
      <c r="B38" s="311"/>
      <c r="C38" s="311"/>
      <c r="D38" s="161" t="s">
        <v>373</v>
      </c>
      <c r="E38" s="382" t="s">
        <v>374</v>
      </c>
      <c r="F38" s="166"/>
      <c r="G38" s="167">
        <v>400</v>
      </c>
      <c r="H38" s="168">
        <v>500</v>
      </c>
      <c r="I38" s="167">
        <v>1000</v>
      </c>
      <c r="J38" s="168">
        <v>1000</v>
      </c>
      <c r="K38" s="169">
        <v>3000</v>
      </c>
      <c r="L38" s="168">
        <v>3000</v>
      </c>
      <c r="M38" s="167">
        <v>3300</v>
      </c>
      <c r="N38" s="168">
        <v>3300</v>
      </c>
      <c r="O38" s="167">
        <v>4300</v>
      </c>
      <c r="P38" s="168">
        <v>4700</v>
      </c>
      <c r="Q38" s="167">
        <v>3500</v>
      </c>
      <c r="R38" s="168">
        <v>3000</v>
      </c>
      <c r="S38" s="168">
        <f t="shared" si="0"/>
        <v>31000</v>
      </c>
      <c r="T38" s="426" t="s">
        <v>65</v>
      </c>
      <c r="U38" s="309">
        <v>1</v>
      </c>
      <c r="V38" s="401"/>
      <c r="W38" s="318"/>
      <c r="X38" s="318"/>
    </row>
    <row r="39" spans="1:24" ht="15" customHeight="1">
      <c r="A39" s="310"/>
      <c r="B39" s="311"/>
      <c r="C39" s="311"/>
      <c r="D39" s="161" t="s">
        <v>375</v>
      </c>
      <c r="E39" s="383" t="s">
        <v>376</v>
      </c>
      <c r="F39" s="170"/>
      <c r="G39" s="171">
        <v>300</v>
      </c>
      <c r="H39" s="172">
        <v>300</v>
      </c>
      <c r="I39" s="171">
        <v>300</v>
      </c>
      <c r="J39" s="172">
        <v>600</v>
      </c>
      <c r="K39" s="173">
        <v>1000</v>
      </c>
      <c r="L39" s="172">
        <v>3000</v>
      </c>
      <c r="M39" s="171">
        <v>8000</v>
      </c>
      <c r="N39" s="172">
        <v>4000</v>
      </c>
      <c r="O39" s="171">
        <v>3000</v>
      </c>
      <c r="P39" s="172">
        <v>3200</v>
      </c>
      <c r="Q39" s="171">
        <v>2000</v>
      </c>
      <c r="R39" s="172">
        <v>1500</v>
      </c>
      <c r="S39" s="172">
        <f t="shared" si="0"/>
        <v>27200</v>
      </c>
      <c r="T39" s="447" t="s">
        <v>62</v>
      </c>
      <c r="U39" s="309">
        <v>1</v>
      </c>
      <c r="V39" s="401"/>
      <c r="W39" s="318"/>
      <c r="X39" s="318"/>
    </row>
    <row r="40" spans="1:24" ht="15" customHeight="1">
      <c r="A40" s="310"/>
      <c r="B40" s="311"/>
      <c r="C40" s="311"/>
      <c r="D40" s="161" t="s">
        <v>377</v>
      </c>
      <c r="E40" s="383" t="s">
        <v>378</v>
      </c>
      <c r="F40" s="170"/>
      <c r="G40" s="171">
        <v>12040</v>
      </c>
      <c r="H40" s="172">
        <v>11907</v>
      </c>
      <c r="I40" s="171">
        <v>12926</v>
      </c>
      <c r="J40" s="172">
        <v>10460</v>
      </c>
      <c r="K40" s="173">
        <v>10722</v>
      </c>
      <c r="L40" s="172">
        <v>9788</v>
      </c>
      <c r="M40" s="171">
        <v>10089</v>
      </c>
      <c r="N40" s="172">
        <v>10756</v>
      </c>
      <c r="O40" s="171">
        <v>9529</v>
      </c>
      <c r="P40" s="172">
        <v>10316</v>
      </c>
      <c r="Q40" s="171">
        <v>11655</v>
      </c>
      <c r="R40" s="172">
        <v>13418</v>
      </c>
      <c r="S40" s="172">
        <f t="shared" si="0"/>
        <v>133606</v>
      </c>
      <c r="T40" s="447" t="s">
        <v>48</v>
      </c>
      <c r="U40" s="309">
        <v>1</v>
      </c>
      <c r="V40" s="401"/>
      <c r="W40" s="318"/>
      <c r="X40" s="318"/>
    </row>
    <row r="41" spans="1:24" ht="15" customHeight="1">
      <c r="A41" s="310"/>
      <c r="B41" s="311"/>
      <c r="C41" s="311"/>
      <c r="D41" s="161" t="s">
        <v>379</v>
      </c>
      <c r="E41" s="383" t="s">
        <v>380</v>
      </c>
      <c r="F41" s="170"/>
      <c r="G41" s="171">
        <v>30</v>
      </c>
      <c r="H41" s="172">
        <v>50</v>
      </c>
      <c r="I41" s="171">
        <v>80</v>
      </c>
      <c r="J41" s="172">
        <v>120</v>
      </c>
      <c r="K41" s="173">
        <v>130</v>
      </c>
      <c r="L41" s="172">
        <v>150</v>
      </c>
      <c r="M41" s="171">
        <v>200</v>
      </c>
      <c r="N41" s="172">
        <v>250</v>
      </c>
      <c r="O41" s="171">
        <v>270</v>
      </c>
      <c r="P41" s="172">
        <v>320</v>
      </c>
      <c r="Q41" s="171">
        <v>280</v>
      </c>
      <c r="R41" s="172">
        <v>220</v>
      </c>
      <c r="S41" s="172">
        <f t="shared" si="0"/>
        <v>2100</v>
      </c>
      <c r="T41" s="447" t="s">
        <v>63</v>
      </c>
      <c r="U41" s="309">
        <v>1</v>
      </c>
      <c r="V41" s="401"/>
      <c r="W41" s="318"/>
      <c r="X41" s="318"/>
    </row>
    <row r="42" spans="1:24" ht="15" customHeight="1">
      <c r="A42" s="310"/>
      <c r="B42" s="311"/>
      <c r="C42" s="311"/>
      <c r="D42" s="161" t="s">
        <v>381</v>
      </c>
      <c r="E42" s="383" t="s">
        <v>382</v>
      </c>
      <c r="F42" s="170"/>
      <c r="G42" s="171">
        <v>0</v>
      </c>
      <c r="H42" s="172">
        <v>0</v>
      </c>
      <c r="I42" s="171">
        <v>0</v>
      </c>
      <c r="J42" s="172">
        <v>564</v>
      </c>
      <c r="K42" s="173">
        <v>770</v>
      </c>
      <c r="L42" s="172">
        <v>352</v>
      </c>
      <c r="M42" s="171">
        <v>373</v>
      </c>
      <c r="N42" s="172">
        <v>1863</v>
      </c>
      <c r="O42" s="171">
        <v>742</v>
      </c>
      <c r="P42" s="172">
        <v>560</v>
      </c>
      <c r="Q42" s="171">
        <v>195</v>
      </c>
      <c r="R42" s="172">
        <v>0</v>
      </c>
      <c r="S42" s="172">
        <f t="shared" si="0"/>
        <v>5419</v>
      </c>
      <c r="T42" s="447" t="s">
        <v>64</v>
      </c>
      <c r="U42" s="309">
        <v>1</v>
      </c>
      <c r="V42" s="401"/>
      <c r="W42" s="318"/>
      <c r="X42" s="318"/>
    </row>
    <row r="43" spans="1:24" ht="15" customHeight="1">
      <c r="A43" s="310"/>
      <c r="B43" s="311"/>
      <c r="C43" s="311"/>
      <c r="D43" s="161" t="s">
        <v>383</v>
      </c>
      <c r="E43" s="383" t="s">
        <v>384</v>
      </c>
      <c r="F43" s="170"/>
      <c r="G43" s="171">
        <v>0</v>
      </c>
      <c r="H43" s="172">
        <v>0</v>
      </c>
      <c r="I43" s="171">
        <v>0</v>
      </c>
      <c r="J43" s="172">
        <v>0</v>
      </c>
      <c r="K43" s="173">
        <v>0</v>
      </c>
      <c r="L43" s="172">
        <v>0</v>
      </c>
      <c r="M43" s="171">
        <v>3500</v>
      </c>
      <c r="N43" s="172">
        <v>3800</v>
      </c>
      <c r="O43" s="171">
        <v>0</v>
      </c>
      <c r="P43" s="172">
        <v>0</v>
      </c>
      <c r="Q43" s="171">
        <v>0</v>
      </c>
      <c r="R43" s="172">
        <v>0</v>
      </c>
      <c r="S43" s="172">
        <f t="shared" si="0"/>
        <v>7300</v>
      </c>
      <c r="T43" s="447" t="s">
        <v>62</v>
      </c>
      <c r="U43" s="309">
        <v>1</v>
      </c>
      <c r="V43" s="401"/>
      <c r="W43" s="318"/>
      <c r="X43" s="318"/>
    </row>
    <row r="44" spans="1:24" ht="15" customHeight="1">
      <c r="A44" s="310"/>
      <c r="B44" s="311"/>
      <c r="C44" s="311"/>
      <c r="D44" s="161" t="s">
        <v>385</v>
      </c>
      <c r="E44" s="383" t="s">
        <v>386</v>
      </c>
      <c r="F44" s="170"/>
      <c r="G44" s="171">
        <v>0</v>
      </c>
      <c r="H44" s="172">
        <v>0</v>
      </c>
      <c r="I44" s="171">
        <v>0</v>
      </c>
      <c r="J44" s="172">
        <v>0</v>
      </c>
      <c r="K44" s="173">
        <v>0</v>
      </c>
      <c r="L44" s="172">
        <v>0</v>
      </c>
      <c r="M44" s="171">
        <v>2500</v>
      </c>
      <c r="N44" s="172">
        <v>2800</v>
      </c>
      <c r="O44" s="171">
        <v>0</v>
      </c>
      <c r="P44" s="172">
        <v>0</v>
      </c>
      <c r="Q44" s="171">
        <v>0</v>
      </c>
      <c r="R44" s="172">
        <v>0</v>
      </c>
      <c r="S44" s="172">
        <f t="shared" si="0"/>
        <v>5300</v>
      </c>
      <c r="T44" s="447" t="s">
        <v>62</v>
      </c>
      <c r="U44" s="309">
        <v>1</v>
      </c>
      <c r="V44" s="401"/>
      <c r="W44" s="318"/>
      <c r="X44" s="318"/>
    </row>
    <row r="45" spans="1:24" ht="15" customHeight="1">
      <c r="A45" s="310"/>
      <c r="B45" s="311"/>
      <c r="C45" s="311"/>
      <c r="D45" s="161" t="s">
        <v>387</v>
      </c>
      <c r="E45" s="383" t="s">
        <v>388</v>
      </c>
      <c r="F45" s="170"/>
      <c r="G45" s="171">
        <v>0</v>
      </c>
      <c r="H45" s="172">
        <v>0</v>
      </c>
      <c r="I45" s="171">
        <v>0</v>
      </c>
      <c r="J45" s="172">
        <v>0</v>
      </c>
      <c r="K45" s="173">
        <v>0</v>
      </c>
      <c r="L45" s="172">
        <v>0</v>
      </c>
      <c r="M45" s="171">
        <v>8000</v>
      </c>
      <c r="N45" s="172">
        <v>9000</v>
      </c>
      <c r="O45" s="171">
        <v>0</v>
      </c>
      <c r="P45" s="172">
        <v>0</v>
      </c>
      <c r="Q45" s="171">
        <v>0</v>
      </c>
      <c r="R45" s="172">
        <v>0</v>
      </c>
      <c r="S45" s="172">
        <f t="shared" si="0"/>
        <v>17000</v>
      </c>
      <c r="T45" s="447" t="s">
        <v>62</v>
      </c>
      <c r="U45" s="309">
        <v>1</v>
      </c>
      <c r="V45" s="401"/>
      <c r="W45" s="318"/>
      <c r="X45" s="318"/>
    </row>
    <row r="46" spans="1:24" ht="15" customHeight="1">
      <c r="A46" s="310"/>
      <c r="B46" s="311"/>
      <c r="C46" s="311"/>
      <c r="D46" s="161" t="s">
        <v>389</v>
      </c>
      <c r="E46" s="410" t="s">
        <v>390</v>
      </c>
      <c r="F46" s="170"/>
      <c r="G46" s="171">
        <v>0</v>
      </c>
      <c r="H46" s="172">
        <v>0</v>
      </c>
      <c r="I46" s="171">
        <v>0</v>
      </c>
      <c r="J46" s="172">
        <v>0</v>
      </c>
      <c r="K46" s="173">
        <v>0</v>
      </c>
      <c r="L46" s="172">
        <v>0</v>
      </c>
      <c r="M46" s="171">
        <v>239</v>
      </c>
      <c r="N46" s="172">
        <v>573</v>
      </c>
      <c r="O46" s="171">
        <v>0</v>
      </c>
      <c r="P46" s="172">
        <v>0</v>
      </c>
      <c r="Q46" s="171">
        <v>0</v>
      </c>
      <c r="R46" s="172">
        <v>0</v>
      </c>
      <c r="S46" s="172">
        <f>SUM(G46:R46)</f>
        <v>812</v>
      </c>
      <c r="T46" s="448" t="s">
        <v>59</v>
      </c>
      <c r="U46" s="309">
        <v>1</v>
      </c>
      <c r="V46" s="401"/>
      <c r="W46" s="318"/>
      <c r="X46" s="318"/>
    </row>
    <row r="47" spans="1:24" ht="15" customHeight="1">
      <c r="A47" s="310"/>
      <c r="B47" s="311"/>
      <c r="C47" s="311"/>
      <c r="D47" s="161" t="s">
        <v>391</v>
      </c>
      <c r="E47" s="154" t="s">
        <v>392</v>
      </c>
      <c r="F47" s="170"/>
      <c r="G47" s="171">
        <v>0</v>
      </c>
      <c r="H47" s="172">
        <v>0</v>
      </c>
      <c r="I47" s="171">
        <v>0</v>
      </c>
      <c r="J47" s="172">
        <v>0</v>
      </c>
      <c r="K47" s="173">
        <v>0</v>
      </c>
      <c r="L47" s="172">
        <v>0</v>
      </c>
      <c r="M47" s="171">
        <v>460</v>
      </c>
      <c r="N47" s="172">
        <v>600</v>
      </c>
      <c r="O47" s="171">
        <v>0</v>
      </c>
      <c r="P47" s="172">
        <v>0</v>
      </c>
      <c r="Q47" s="171">
        <v>0</v>
      </c>
      <c r="R47" s="172">
        <v>0</v>
      </c>
      <c r="S47" s="172">
        <f t="shared" si="0"/>
        <v>1060</v>
      </c>
      <c r="T47" s="426" t="s">
        <v>59</v>
      </c>
      <c r="U47" s="309">
        <v>1</v>
      </c>
      <c r="V47" s="401"/>
      <c r="W47" s="318"/>
    </row>
    <row r="48" spans="1:24" ht="15" customHeight="1">
      <c r="A48" s="310"/>
      <c r="B48" s="311"/>
      <c r="C48" s="311"/>
      <c r="D48" s="161" t="s">
        <v>393</v>
      </c>
      <c r="E48" s="383" t="s">
        <v>394</v>
      </c>
      <c r="F48" s="170"/>
      <c r="G48" s="171">
        <v>120</v>
      </c>
      <c r="H48" s="172">
        <v>220</v>
      </c>
      <c r="I48" s="171">
        <v>1400</v>
      </c>
      <c r="J48" s="172">
        <v>2400</v>
      </c>
      <c r="K48" s="173">
        <v>5000</v>
      </c>
      <c r="L48" s="172">
        <v>6000</v>
      </c>
      <c r="M48" s="171">
        <v>6500</v>
      </c>
      <c r="N48" s="172">
        <v>7000</v>
      </c>
      <c r="O48" s="171">
        <v>7500</v>
      </c>
      <c r="P48" s="172">
        <v>8200</v>
      </c>
      <c r="Q48" s="171">
        <v>7800</v>
      </c>
      <c r="R48" s="172">
        <v>6800</v>
      </c>
      <c r="S48" s="172">
        <f t="shared" si="0"/>
        <v>58940</v>
      </c>
      <c r="T48" s="447" t="s">
        <v>65</v>
      </c>
      <c r="U48" s="309">
        <v>1</v>
      </c>
      <c r="V48" s="401"/>
      <c r="W48" s="318"/>
      <c r="X48" s="318"/>
    </row>
    <row r="49" spans="1:24" ht="15" customHeight="1">
      <c r="A49" s="329"/>
      <c r="B49" s="454"/>
      <c r="C49" s="454"/>
      <c r="D49" s="483" t="s">
        <v>395</v>
      </c>
      <c r="E49" s="484" t="s">
        <v>396</v>
      </c>
      <c r="F49" s="485"/>
      <c r="G49" s="486">
        <v>20</v>
      </c>
      <c r="H49" s="487">
        <v>28</v>
      </c>
      <c r="I49" s="486">
        <v>27</v>
      </c>
      <c r="J49" s="487">
        <v>39</v>
      </c>
      <c r="K49" s="488">
        <v>7</v>
      </c>
      <c r="L49" s="487">
        <v>2</v>
      </c>
      <c r="M49" s="486">
        <v>22</v>
      </c>
      <c r="N49" s="487">
        <v>41</v>
      </c>
      <c r="O49" s="486">
        <v>39</v>
      </c>
      <c r="P49" s="487">
        <v>8</v>
      </c>
      <c r="Q49" s="486">
        <v>35</v>
      </c>
      <c r="R49" s="487">
        <v>61</v>
      </c>
      <c r="S49" s="487">
        <f>SUM(G49:R49)</f>
        <v>329</v>
      </c>
      <c r="T49" s="489" t="s">
        <v>59</v>
      </c>
      <c r="U49" s="309">
        <v>1</v>
      </c>
      <c r="V49" s="401"/>
      <c r="W49" s="318"/>
      <c r="X49" s="318"/>
    </row>
    <row r="50" spans="1:24" ht="15" customHeight="1">
      <c r="A50" s="310"/>
      <c r="B50" s="311"/>
      <c r="C50" s="311"/>
      <c r="D50" s="161" t="s">
        <v>397</v>
      </c>
      <c r="E50" s="156" t="s">
        <v>398</v>
      </c>
      <c r="F50" s="166"/>
      <c r="G50" s="167">
        <v>18</v>
      </c>
      <c r="H50" s="168">
        <v>104</v>
      </c>
      <c r="I50" s="167">
        <v>22</v>
      </c>
      <c r="J50" s="168">
        <v>181</v>
      </c>
      <c r="K50" s="169">
        <v>132</v>
      </c>
      <c r="L50" s="168">
        <v>98</v>
      </c>
      <c r="M50" s="167">
        <v>82</v>
      </c>
      <c r="N50" s="168">
        <v>54</v>
      </c>
      <c r="O50" s="167">
        <v>460</v>
      </c>
      <c r="P50" s="168">
        <v>220</v>
      </c>
      <c r="Q50" s="167">
        <v>158</v>
      </c>
      <c r="R50" s="168">
        <v>203</v>
      </c>
      <c r="S50" s="168">
        <f t="shared" ref="S50" si="1">SUM(G50:R50)</f>
        <v>1732</v>
      </c>
      <c r="T50" s="429" t="s">
        <v>58</v>
      </c>
      <c r="U50" s="309">
        <v>1</v>
      </c>
      <c r="V50" s="401"/>
      <c r="W50" s="318"/>
    </row>
    <row r="51" spans="1:24" ht="15" customHeight="1">
      <c r="A51" s="310"/>
      <c r="B51" s="311"/>
      <c r="C51" s="311"/>
      <c r="D51" s="161" t="s">
        <v>399</v>
      </c>
      <c r="E51" s="383" t="s">
        <v>400</v>
      </c>
      <c r="F51" s="170"/>
      <c r="G51" s="171">
        <v>28</v>
      </c>
      <c r="H51" s="172">
        <v>130</v>
      </c>
      <c r="I51" s="171">
        <v>394</v>
      </c>
      <c r="J51" s="172">
        <v>603</v>
      </c>
      <c r="K51" s="173">
        <v>961</v>
      </c>
      <c r="L51" s="172">
        <v>517</v>
      </c>
      <c r="M51" s="171">
        <v>918</v>
      </c>
      <c r="N51" s="172">
        <v>1516</v>
      </c>
      <c r="O51" s="171">
        <v>782</v>
      </c>
      <c r="P51" s="172">
        <v>774</v>
      </c>
      <c r="Q51" s="171">
        <v>715</v>
      </c>
      <c r="R51" s="172">
        <v>358</v>
      </c>
      <c r="S51" s="172">
        <f t="shared" si="0"/>
        <v>7696</v>
      </c>
      <c r="T51" s="447"/>
      <c r="V51" s="401"/>
      <c r="W51" s="318"/>
      <c r="X51" s="318"/>
    </row>
    <row r="52" spans="1:24" ht="15" customHeight="1">
      <c r="A52" s="310"/>
      <c r="B52" s="311"/>
      <c r="C52" s="311"/>
      <c r="D52" s="161" t="s">
        <v>401</v>
      </c>
      <c r="E52" s="383" t="s">
        <v>402</v>
      </c>
      <c r="F52" s="170"/>
      <c r="G52" s="171">
        <v>24</v>
      </c>
      <c r="H52" s="172">
        <v>106</v>
      </c>
      <c r="I52" s="171">
        <v>314</v>
      </c>
      <c r="J52" s="172">
        <v>388</v>
      </c>
      <c r="K52" s="173">
        <v>507</v>
      </c>
      <c r="L52" s="172">
        <v>352</v>
      </c>
      <c r="M52" s="171">
        <v>772</v>
      </c>
      <c r="N52" s="172">
        <v>1063</v>
      </c>
      <c r="O52" s="171">
        <v>531</v>
      </c>
      <c r="P52" s="172">
        <v>499</v>
      </c>
      <c r="Q52" s="171">
        <v>457</v>
      </c>
      <c r="R52" s="172">
        <v>320</v>
      </c>
      <c r="S52" s="172">
        <f t="shared" si="0"/>
        <v>5333</v>
      </c>
      <c r="T52" s="447" t="s">
        <v>59</v>
      </c>
      <c r="U52" s="309">
        <v>1</v>
      </c>
      <c r="V52" s="401"/>
      <c r="W52" s="318"/>
      <c r="X52" s="318"/>
    </row>
    <row r="53" spans="1:24" ht="15" customHeight="1">
      <c r="A53" s="310"/>
      <c r="B53" s="311"/>
      <c r="C53" s="311"/>
      <c r="D53" s="161" t="s">
        <v>401</v>
      </c>
      <c r="E53" s="154" t="s">
        <v>403</v>
      </c>
      <c r="F53" s="170"/>
      <c r="G53" s="171">
        <v>4</v>
      </c>
      <c r="H53" s="172">
        <v>24</v>
      </c>
      <c r="I53" s="171">
        <v>80</v>
      </c>
      <c r="J53" s="172">
        <v>215</v>
      </c>
      <c r="K53" s="173">
        <v>454</v>
      </c>
      <c r="L53" s="172">
        <v>165</v>
      </c>
      <c r="M53" s="171">
        <v>146</v>
      </c>
      <c r="N53" s="172">
        <v>453</v>
      </c>
      <c r="O53" s="171">
        <v>251</v>
      </c>
      <c r="P53" s="172">
        <v>275</v>
      </c>
      <c r="Q53" s="171">
        <v>258</v>
      </c>
      <c r="R53" s="172">
        <v>38</v>
      </c>
      <c r="S53" s="172">
        <f t="shared" si="0"/>
        <v>2363</v>
      </c>
      <c r="T53" s="426" t="s">
        <v>58</v>
      </c>
      <c r="U53" s="309">
        <v>1</v>
      </c>
      <c r="V53" s="401"/>
      <c r="W53" s="318"/>
    </row>
    <row r="54" spans="1:24" ht="15" customHeight="1">
      <c r="A54" s="310"/>
      <c r="B54" s="311"/>
      <c r="C54" s="311"/>
      <c r="D54" s="161" t="s">
        <v>404</v>
      </c>
      <c r="E54" s="382" t="s">
        <v>405</v>
      </c>
      <c r="F54" s="166"/>
      <c r="G54" s="167">
        <f>SUM(G55:G56)</f>
        <v>207504</v>
      </c>
      <c r="H54" s="168">
        <f t="shared" ref="H54:R54" si="2">SUM(H55:H56)</f>
        <v>66915</v>
      </c>
      <c r="I54" s="167">
        <f t="shared" si="2"/>
        <v>72082</v>
      </c>
      <c r="J54" s="168">
        <f t="shared" si="2"/>
        <v>102919</v>
      </c>
      <c r="K54" s="169">
        <f t="shared" si="2"/>
        <v>91466</v>
      </c>
      <c r="L54" s="168">
        <f t="shared" si="2"/>
        <v>66088</v>
      </c>
      <c r="M54" s="167">
        <f t="shared" si="2"/>
        <v>60556</v>
      </c>
      <c r="N54" s="168">
        <f t="shared" si="2"/>
        <v>96805</v>
      </c>
      <c r="O54" s="167">
        <f t="shared" si="2"/>
        <v>86118</v>
      </c>
      <c r="P54" s="167">
        <f t="shared" si="2"/>
        <v>111566</v>
      </c>
      <c r="Q54" s="168">
        <f t="shared" si="2"/>
        <v>167299</v>
      </c>
      <c r="R54" s="167">
        <f t="shared" si="2"/>
        <v>52845</v>
      </c>
      <c r="S54" s="301">
        <f t="shared" si="0"/>
        <v>1182163</v>
      </c>
      <c r="T54" s="449"/>
      <c r="V54" s="401"/>
      <c r="W54" s="318"/>
      <c r="X54" s="318"/>
    </row>
    <row r="55" spans="1:24" ht="15" customHeight="1">
      <c r="A55" s="310"/>
      <c r="B55" s="311"/>
      <c r="C55" s="311"/>
      <c r="D55" s="161" t="s">
        <v>401</v>
      </c>
      <c r="E55" s="382" t="s">
        <v>406</v>
      </c>
      <c r="F55" s="166"/>
      <c r="G55" s="167">
        <v>153900</v>
      </c>
      <c r="H55" s="168">
        <v>47000</v>
      </c>
      <c r="I55" s="167">
        <v>44300</v>
      </c>
      <c r="J55" s="168">
        <v>61900</v>
      </c>
      <c r="K55" s="169">
        <v>64000</v>
      </c>
      <c r="L55" s="168">
        <v>47000</v>
      </c>
      <c r="M55" s="167">
        <v>40700</v>
      </c>
      <c r="N55" s="168">
        <v>48700</v>
      </c>
      <c r="O55" s="167">
        <v>46300</v>
      </c>
      <c r="P55" s="168">
        <v>64700</v>
      </c>
      <c r="Q55" s="167">
        <v>124500</v>
      </c>
      <c r="R55" s="168">
        <v>41400</v>
      </c>
      <c r="S55" s="301">
        <f t="shared" si="0"/>
        <v>784400</v>
      </c>
      <c r="T55" s="449" t="s">
        <v>57</v>
      </c>
      <c r="U55" s="309">
        <v>1</v>
      </c>
      <c r="V55" s="401"/>
      <c r="W55" s="318"/>
      <c r="X55" s="318"/>
    </row>
    <row r="56" spans="1:24" ht="15" customHeight="1">
      <c r="A56" s="310"/>
      <c r="B56" s="311"/>
      <c r="C56" s="311"/>
      <c r="D56" s="161" t="s">
        <v>401</v>
      </c>
      <c r="E56" s="382" t="s">
        <v>407</v>
      </c>
      <c r="F56" s="166"/>
      <c r="G56" s="167">
        <v>53604</v>
      </c>
      <c r="H56" s="168">
        <v>19915</v>
      </c>
      <c r="I56" s="167">
        <v>27782</v>
      </c>
      <c r="J56" s="168">
        <v>41019</v>
      </c>
      <c r="K56" s="169">
        <v>27466</v>
      </c>
      <c r="L56" s="168">
        <v>19088</v>
      </c>
      <c r="M56" s="167">
        <v>19856</v>
      </c>
      <c r="N56" s="168">
        <v>48105</v>
      </c>
      <c r="O56" s="167">
        <v>39818</v>
      </c>
      <c r="P56" s="168">
        <v>46866</v>
      </c>
      <c r="Q56" s="167">
        <v>42799</v>
      </c>
      <c r="R56" s="168">
        <v>11445</v>
      </c>
      <c r="S56" s="301">
        <f t="shared" si="0"/>
        <v>397763</v>
      </c>
      <c r="T56" s="449" t="s">
        <v>63</v>
      </c>
      <c r="U56" s="309">
        <v>1</v>
      </c>
      <c r="V56" s="401"/>
      <c r="W56" s="318"/>
      <c r="X56" s="318"/>
    </row>
    <row r="57" spans="1:24" ht="15" customHeight="1">
      <c r="A57" s="310"/>
      <c r="B57" s="311"/>
      <c r="C57" s="311"/>
      <c r="D57" s="161" t="s">
        <v>408</v>
      </c>
      <c r="E57" s="382" t="s">
        <v>409</v>
      </c>
      <c r="F57" s="166"/>
      <c r="G57" s="167">
        <v>0</v>
      </c>
      <c r="H57" s="168">
        <v>0</v>
      </c>
      <c r="I57" s="167">
        <v>0</v>
      </c>
      <c r="J57" s="168">
        <v>0</v>
      </c>
      <c r="K57" s="169">
        <v>0</v>
      </c>
      <c r="L57" s="168">
        <v>0</v>
      </c>
      <c r="M57" s="167">
        <v>12389</v>
      </c>
      <c r="N57" s="168">
        <v>11851</v>
      </c>
      <c r="O57" s="167">
        <v>0</v>
      </c>
      <c r="P57" s="168">
        <v>0</v>
      </c>
      <c r="Q57" s="167">
        <v>0</v>
      </c>
      <c r="R57" s="168">
        <v>0</v>
      </c>
      <c r="S57" s="301">
        <f t="shared" si="0"/>
        <v>24240</v>
      </c>
      <c r="T57" s="449" t="s">
        <v>62</v>
      </c>
      <c r="U57" s="309">
        <v>1</v>
      </c>
      <c r="V57" s="401"/>
      <c r="W57" s="318"/>
      <c r="X57" s="318"/>
    </row>
    <row r="58" spans="1:24" ht="15" customHeight="1">
      <c r="A58" s="310"/>
      <c r="B58" s="311"/>
      <c r="C58" s="311"/>
      <c r="D58" s="161" t="s">
        <v>410</v>
      </c>
      <c r="E58" s="382" t="s">
        <v>411</v>
      </c>
      <c r="F58" s="166"/>
      <c r="G58" s="167">
        <v>1109</v>
      </c>
      <c r="H58" s="168">
        <v>1406</v>
      </c>
      <c r="I58" s="167">
        <v>1869</v>
      </c>
      <c r="J58" s="168">
        <v>1423</v>
      </c>
      <c r="K58" s="169">
        <v>1551</v>
      </c>
      <c r="L58" s="168">
        <v>1385</v>
      </c>
      <c r="M58" s="167">
        <v>1456</v>
      </c>
      <c r="N58" s="168">
        <v>1652</v>
      </c>
      <c r="O58" s="167">
        <v>1491</v>
      </c>
      <c r="P58" s="168">
        <v>1394</v>
      </c>
      <c r="Q58" s="167">
        <v>1266</v>
      </c>
      <c r="R58" s="168">
        <v>1205</v>
      </c>
      <c r="S58" s="301">
        <f t="shared" si="0"/>
        <v>17207</v>
      </c>
      <c r="T58" s="449" t="s">
        <v>58</v>
      </c>
      <c r="U58" s="309">
        <v>1</v>
      </c>
      <c r="V58" s="401"/>
      <c r="W58" s="318"/>
      <c r="X58" s="318"/>
    </row>
    <row r="59" spans="1:24" ht="15" customHeight="1">
      <c r="A59" s="310"/>
      <c r="B59" s="311"/>
      <c r="C59" s="311"/>
      <c r="D59" s="161" t="s">
        <v>412</v>
      </c>
      <c r="E59" s="382" t="s">
        <v>413</v>
      </c>
      <c r="F59" s="166"/>
      <c r="G59" s="167">
        <v>2980</v>
      </c>
      <c r="H59" s="168">
        <v>3760</v>
      </c>
      <c r="I59" s="167">
        <v>5320</v>
      </c>
      <c r="J59" s="168">
        <v>6490</v>
      </c>
      <c r="K59" s="169">
        <v>9340</v>
      </c>
      <c r="L59" s="168">
        <v>7770</v>
      </c>
      <c r="M59" s="167">
        <v>9390</v>
      </c>
      <c r="N59" s="168">
        <v>9560</v>
      </c>
      <c r="O59" s="167">
        <v>11240</v>
      </c>
      <c r="P59" s="168">
        <v>9890</v>
      </c>
      <c r="Q59" s="167">
        <v>8130</v>
      </c>
      <c r="R59" s="168">
        <v>6590</v>
      </c>
      <c r="S59" s="301">
        <f t="shared" si="0"/>
        <v>90460</v>
      </c>
      <c r="T59" s="449" t="s">
        <v>65</v>
      </c>
      <c r="U59" s="309">
        <v>1</v>
      </c>
      <c r="V59" s="401"/>
      <c r="W59" s="318"/>
      <c r="X59" s="318"/>
    </row>
    <row r="60" spans="1:24" ht="15" customHeight="1">
      <c r="A60" s="310"/>
      <c r="B60" s="311"/>
      <c r="C60" s="311"/>
      <c r="D60" s="161" t="s">
        <v>414</v>
      </c>
      <c r="E60" s="382" t="s">
        <v>415</v>
      </c>
      <c r="F60" s="166"/>
      <c r="G60" s="167">
        <v>170000</v>
      </c>
      <c r="H60" s="168">
        <v>12000</v>
      </c>
      <c r="I60" s="167">
        <v>10000</v>
      </c>
      <c r="J60" s="168">
        <v>12000</v>
      </c>
      <c r="K60" s="169">
        <v>10000</v>
      </c>
      <c r="L60" s="168">
        <v>7000</v>
      </c>
      <c r="M60" s="167">
        <v>6000</v>
      </c>
      <c r="N60" s="168">
        <v>9000</v>
      </c>
      <c r="O60" s="167">
        <v>9000</v>
      </c>
      <c r="P60" s="168">
        <v>10000</v>
      </c>
      <c r="Q60" s="167">
        <v>14000</v>
      </c>
      <c r="R60" s="168">
        <v>5000</v>
      </c>
      <c r="S60" s="301">
        <f t="shared" si="0"/>
        <v>274000</v>
      </c>
      <c r="T60" s="449" t="s">
        <v>57</v>
      </c>
      <c r="U60" s="309">
        <v>1</v>
      </c>
      <c r="V60" s="401"/>
      <c r="W60" s="318"/>
      <c r="X60" s="318"/>
    </row>
    <row r="61" spans="1:24" ht="15" customHeight="1">
      <c r="A61" s="310"/>
      <c r="B61" s="311"/>
      <c r="C61" s="311"/>
      <c r="D61" s="161" t="s">
        <v>416</v>
      </c>
      <c r="E61" s="382" t="s">
        <v>417</v>
      </c>
      <c r="F61" s="166"/>
      <c r="G61" s="167">
        <v>43</v>
      </c>
      <c r="H61" s="168">
        <v>216</v>
      </c>
      <c r="I61" s="167">
        <v>170</v>
      </c>
      <c r="J61" s="168">
        <v>156</v>
      </c>
      <c r="K61" s="169">
        <v>359</v>
      </c>
      <c r="L61" s="168">
        <v>175</v>
      </c>
      <c r="M61" s="167">
        <v>212</v>
      </c>
      <c r="N61" s="168">
        <v>250</v>
      </c>
      <c r="O61" s="167">
        <v>199</v>
      </c>
      <c r="P61" s="168">
        <v>444</v>
      </c>
      <c r="Q61" s="167">
        <v>517</v>
      </c>
      <c r="R61" s="168">
        <v>88</v>
      </c>
      <c r="S61" s="301">
        <f t="shared" si="0"/>
        <v>2829</v>
      </c>
      <c r="T61" s="449" t="s">
        <v>47</v>
      </c>
      <c r="U61" s="309">
        <v>1</v>
      </c>
      <c r="V61" s="401"/>
      <c r="W61" s="318"/>
      <c r="X61" s="318"/>
    </row>
    <row r="62" spans="1:24" ht="15" customHeight="1">
      <c r="A62" s="310"/>
      <c r="B62" s="311"/>
      <c r="C62" s="311"/>
      <c r="D62" s="161" t="s">
        <v>418</v>
      </c>
      <c r="E62" s="382" t="s">
        <v>419</v>
      </c>
      <c r="F62" s="166"/>
      <c r="G62" s="167">
        <v>2157</v>
      </c>
      <c r="H62" s="168">
        <v>2328</v>
      </c>
      <c r="I62" s="167">
        <v>2579</v>
      </c>
      <c r="J62" s="168">
        <v>2423</v>
      </c>
      <c r="K62" s="169">
        <v>2176</v>
      </c>
      <c r="L62" s="168">
        <v>3028</v>
      </c>
      <c r="M62" s="167">
        <v>3304</v>
      </c>
      <c r="N62" s="168">
        <v>2540</v>
      </c>
      <c r="O62" s="167">
        <v>2424</v>
      </c>
      <c r="P62" s="168">
        <v>2167</v>
      </c>
      <c r="Q62" s="167">
        <v>2197</v>
      </c>
      <c r="R62" s="168">
        <v>2164</v>
      </c>
      <c r="S62" s="301">
        <f t="shared" si="0"/>
        <v>29487</v>
      </c>
      <c r="T62" s="449" t="s">
        <v>58</v>
      </c>
      <c r="U62" s="309">
        <v>1</v>
      </c>
      <c r="V62" s="401"/>
      <c r="W62" s="318"/>
      <c r="X62" s="318"/>
    </row>
    <row r="63" spans="1:24" ht="15" customHeight="1">
      <c r="A63" s="310"/>
      <c r="B63" s="311"/>
      <c r="C63" s="311"/>
      <c r="D63" s="161" t="s">
        <v>420</v>
      </c>
      <c r="E63" s="382" t="s">
        <v>421</v>
      </c>
      <c r="F63" s="166"/>
      <c r="G63" s="167">
        <v>12560</v>
      </c>
      <c r="H63" s="168">
        <v>11006</v>
      </c>
      <c r="I63" s="167">
        <v>11331</v>
      </c>
      <c r="J63" s="168">
        <v>9569</v>
      </c>
      <c r="K63" s="169">
        <v>10014</v>
      </c>
      <c r="L63" s="168">
        <v>8487</v>
      </c>
      <c r="M63" s="167">
        <v>7523</v>
      </c>
      <c r="N63" s="168">
        <v>8834</v>
      </c>
      <c r="O63" s="167">
        <v>8222</v>
      </c>
      <c r="P63" s="168">
        <v>9263</v>
      </c>
      <c r="Q63" s="167">
        <v>10765</v>
      </c>
      <c r="R63" s="168">
        <v>11530</v>
      </c>
      <c r="S63" s="301">
        <f t="shared" si="0"/>
        <v>119104</v>
      </c>
      <c r="T63" s="449" t="s">
        <v>48</v>
      </c>
      <c r="U63" s="309">
        <v>1</v>
      </c>
      <c r="V63" s="401"/>
      <c r="W63" s="318"/>
      <c r="X63" s="318"/>
    </row>
    <row r="64" spans="1:24" ht="15" customHeight="1">
      <c r="A64" s="310"/>
      <c r="B64" s="311"/>
      <c r="C64" s="311"/>
      <c r="D64" s="161" t="s">
        <v>422</v>
      </c>
      <c r="E64" s="382" t="s">
        <v>423</v>
      </c>
      <c r="F64" s="166"/>
      <c r="G64" s="167">
        <v>29814</v>
      </c>
      <c r="H64" s="168">
        <v>34678</v>
      </c>
      <c r="I64" s="167">
        <v>49016</v>
      </c>
      <c r="J64" s="168">
        <v>43414</v>
      </c>
      <c r="K64" s="169">
        <v>47180</v>
      </c>
      <c r="L64" s="168">
        <v>34820</v>
      </c>
      <c r="M64" s="167">
        <v>33039</v>
      </c>
      <c r="N64" s="168">
        <v>49859</v>
      </c>
      <c r="O64" s="167">
        <v>39722</v>
      </c>
      <c r="P64" s="168">
        <v>48842</v>
      </c>
      <c r="Q64" s="167">
        <v>54645</v>
      </c>
      <c r="R64" s="168">
        <v>39473</v>
      </c>
      <c r="S64" s="301">
        <f t="shared" si="0"/>
        <v>504502</v>
      </c>
      <c r="T64" s="449" t="s">
        <v>48</v>
      </c>
      <c r="U64" s="309">
        <v>1</v>
      </c>
      <c r="V64" s="401"/>
      <c r="W64" s="318"/>
      <c r="X64" s="318"/>
    </row>
    <row r="65" spans="1:24" ht="15" customHeight="1">
      <c r="A65" s="310"/>
      <c r="B65" s="311"/>
      <c r="C65" s="311"/>
      <c r="D65" s="161" t="s">
        <v>424</v>
      </c>
      <c r="E65" s="382" t="s">
        <v>425</v>
      </c>
      <c r="F65" s="166"/>
      <c r="G65" s="167">
        <v>15708</v>
      </c>
      <c r="H65" s="168">
        <v>14924</v>
      </c>
      <c r="I65" s="167">
        <v>16617</v>
      </c>
      <c r="J65" s="168">
        <v>13608</v>
      </c>
      <c r="K65" s="169">
        <v>16383</v>
      </c>
      <c r="L65" s="168">
        <v>11858</v>
      </c>
      <c r="M65" s="167">
        <v>11371</v>
      </c>
      <c r="N65" s="168">
        <v>15869</v>
      </c>
      <c r="O65" s="167">
        <v>12786</v>
      </c>
      <c r="P65" s="168">
        <v>13230</v>
      </c>
      <c r="Q65" s="167">
        <v>15698</v>
      </c>
      <c r="R65" s="168">
        <v>16228</v>
      </c>
      <c r="S65" s="301">
        <f t="shared" si="0"/>
        <v>174280</v>
      </c>
      <c r="T65" s="449" t="s">
        <v>48</v>
      </c>
      <c r="U65" s="309">
        <v>1</v>
      </c>
      <c r="V65" s="401"/>
      <c r="W65" s="318"/>
      <c r="X65" s="318"/>
    </row>
    <row r="66" spans="1:24" ht="15" customHeight="1">
      <c r="A66" s="310"/>
      <c r="B66" s="311"/>
      <c r="C66" s="311"/>
      <c r="D66" s="161" t="s">
        <v>426</v>
      </c>
      <c r="E66" s="382" t="s">
        <v>427</v>
      </c>
      <c r="F66" s="166"/>
      <c r="G66" s="167">
        <v>493</v>
      </c>
      <c r="H66" s="168">
        <v>660</v>
      </c>
      <c r="I66" s="167">
        <v>517</v>
      </c>
      <c r="J66" s="168">
        <v>900</v>
      </c>
      <c r="K66" s="169">
        <v>751</v>
      </c>
      <c r="L66" s="168">
        <v>888</v>
      </c>
      <c r="M66" s="167">
        <v>564</v>
      </c>
      <c r="N66" s="168">
        <v>666</v>
      </c>
      <c r="O66" s="167">
        <v>612</v>
      </c>
      <c r="P66" s="168">
        <v>994</v>
      </c>
      <c r="Q66" s="167">
        <v>952</v>
      </c>
      <c r="R66" s="168">
        <v>411</v>
      </c>
      <c r="S66" s="301">
        <f t="shared" si="0"/>
        <v>8408</v>
      </c>
      <c r="T66" s="449" t="s">
        <v>47</v>
      </c>
      <c r="U66" s="309">
        <v>1</v>
      </c>
      <c r="V66" s="401"/>
      <c r="W66" s="318"/>
      <c r="X66" s="318"/>
    </row>
    <row r="67" spans="1:24" ht="15" customHeight="1">
      <c r="A67" s="310"/>
      <c r="B67" s="311"/>
      <c r="C67" s="311"/>
      <c r="D67" s="161" t="s">
        <v>428</v>
      </c>
      <c r="E67" s="382" t="s">
        <v>429</v>
      </c>
      <c r="F67" s="166"/>
      <c r="G67" s="167">
        <v>4861</v>
      </c>
      <c r="H67" s="168">
        <v>5913</v>
      </c>
      <c r="I67" s="167">
        <v>6867</v>
      </c>
      <c r="J67" s="168">
        <v>5382</v>
      </c>
      <c r="K67" s="169">
        <v>6228</v>
      </c>
      <c r="L67" s="168">
        <v>4282</v>
      </c>
      <c r="M67" s="167">
        <v>4149</v>
      </c>
      <c r="N67" s="168">
        <v>6995</v>
      </c>
      <c r="O67" s="167">
        <v>5969</v>
      </c>
      <c r="P67" s="168">
        <v>6755</v>
      </c>
      <c r="Q67" s="167">
        <v>9637</v>
      </c>
      <c r="R67" s="168">
        <v>4669</v>
      </c>
      <c r="S67" s="301">
        <f t="shared" si="0"/>
        <v>71707</v>
      </c>
      <c r="T67" s="449" t="s">
        <v>57</v>
      </c>
      <c r="U67" s="309">
        <v>1</v>
      </c>
      <c r="V67" s="401"/>
      <c r="W67" s="318"/>
      <c r="X67" s="318"/>
    </row>
    <row r="68" spans="1:24" ht="15" customHeight="1">
      <c r="A68" s="310"/>
      <c r="B68" s="311"/>
      <c r="C68" s="311"/>
      <c r="D68" s="161" t="s">
        <v>430</v>
      </c>
      <c r="E68" s="382" t="s">
        <v>431</v>
      </c>
      <c r="F68" s="166"/>
      <c r="G68" s="167">
        <v>1823</v>
      </c>
      <c r="H68" s="168">
        <v>1872</v>
      </c>
      <c r="I68" s="167">
        <v>3611</v>
      </c>
      <c r="J68" s="168">
        <v>3654</v>
      </c>
      <c r="K68" s="169">
        <v>4902</v>
      </c>
      <c r="L68" s="168">
        <v>3568</v>
      </c>
      <c r="M68" s="167">
        <v>3631</v>
      </c>
      <c r="N68" s="168">
        <v>6319</v>
      </c>
      <c r="O68" s="167">
        <v>5084</v>
      </c>
      <c r="P68" s="168">
        <v>4434</v>
      </c>
      <c r="Q68" s="167">
        <v>3838</v>
      </c>
      <c r="R68" s="168">
        <v>2518</v>
      </c>
      <c r="S68" s="301">
        <f t="shared" ref="S68:S87" si="3">SUM(G68:R68)</f>
        <v>45254</v>
      </c>
      <c r="T68" s="449"/>
      <c r="V68" s="401"/>
      <c r="W68" s="318"/>
      <c r="X68" s="318"/>
    </row>
    <row r="69" spans="1:24" ht="15" customHeight="1">
      <c r="A69" s="310"/>
      <c r="B69" s="311"/>
      <c r="C69" s="311"/>
      <c r="D69" s="161" t="s">
        <v>401</v>
      </c>
      <c r="E69" s="382" t="s">
        <v>432</v>
      </c>
      <c r="F69" s="166"/>
      <c r="G69" s="167">
        <v>236</v>
      </c>
      <c r="H69" s="168">
        <v>209</v>
      </c>
      <c r="I69" s="167">
        <v>595</v>
      </c>
      <c r="J69" s="168">
        <v>439</v>
      </c>
      <c r="K69" s="169">
        <v>440</v>
      </c>
      <c r="L69" s="168">
        <v>436</v>
      </c>
      <c r="M69" s="167">
        <v>556</v>
      </c>
      <c r="N69" s="168">
        <v>855</v>
      </c>
      <c r="O69" s="167">
        <v>505</v>
      </c>
      <c r="P69" s="168">
        <v>537</v>
      </c>
      <c r="Q69" s="167">
        <v>506</v>
      </c>
      <c r="R69" s="168">
        <v>402</v>
      </c>
      <c r="S69" s="301">
        <f t="shared" si="3"/>
        <v>5716</v>
      </c>
      <c r="T69" s="449" t="s">
        <v>59</v>
      </c>
      <c r="U69" s="309">
        <v>1</v>
      </c>
      <c r="V69" s="401"/>
      <c r="W69" s="318"/>
      <c r="X69" s="318"/>
    </row>
    <row r="70" spans="1:24" ht="15" customHeight="1">
      <c r="A70" s="310"/>
      <c r="B70" s="311"/>
      <c r="C70" s="311"/>
      <c r="D70" s="161" t="s">
        <v>401</v>
      </c>
      <c r="E70" s="382" t="s">
        <v>433</v>
      </c>
      <c r="F70" s="166"/>
      <c r="G70" s="167">
        <v>505</v>
      </c>
      <c r="H70" s="168">
        <v>614</v>
      </c>
      <c r="I70" s="167">
        <v>937</v>
      </c>
      <c r="J70" s="168">
        <v>1387</v>
      </c>
      <c r="K70" s="169">
        <v>1725</v>
      </c>
      <c r="L70" s="168">
        <v>879</v>
      </c>
      <c r="M70" s="167">
        <v>608</v>
      </c>
      <c r="N70" s="168">
        <v>1443</v>
      </c>
      <c r="O70" s="167">
        <v>1391</v>
      </c>
      <c r="P70" s="168">
        <v>1182</v>
      </c>
      <c r="Q70" s="167">
        <v>1220</v>
      </c>
      <c r="R70" s="168">
        <v>504</v>
      </c>
      <c r="S70" s="301">
        <f t="shared" si="3"/>
        <v>12395</v>
      </c>
      <c r="T70" s="449" t="s">
        <v>59</v>
      </c>
      <c r="U70" s="309">
        <v>1</v>
      </c>
      <c r="V70" s="401"/>
      <c r="W70" s="318"/>
      <c r="X70" s="318"/>
    </row>
    <row r="71" spans="1:24" ht="15" customHeight="1">
      <c r="A71" s="310"/>
      <c r="B71" s="311"/>
      <c r="C71" s="311"/>
      <c r="D71" s="161" t="s">
        <v>401</v>
      </c>
      <c r="E71" s="382" t="s">
        <v>434</v>
      </c>
      <c r="F71" s="166"/>
      <c r="G71" s="167">
        <v>661</v>
      </c>
      <c r="H71" s="168">
        <v>592</v>
      </c>
      <c r="I71" s="167">
        <v>1272</v>
      </c>
      <c r="J71" s="168">
        <v>716</v>
      </c>
      <c r="K71" s="169">
        <v>943</v>
      </c>
      <c r="L71" s="168">
        <v>750</v>
      </c>
      <c r="M71" s="167">
        <v>949</v>
      </c>
      <c r="N71" s="168">
        <v>1585</v>
      </c>
      <c r="O71" s="167">
        <v>1095</v>
      </c>
      <c r="P71" s="168">
        <v>1158</v>
      </c>
      <c r="Q71" s="167">
        <v>874</v>
      </c>
      <c r="R71" s="168">
        <v>934</v>
      </c>
      <c r="S71" s="168">
        <f t="shared" si="3"/>
        <v>11529</v>
      </c>
      <c r="T71" s="446" t="s">
        <v>59</v>
      </c>
      <c r="U71" s="309">
        <v>1</v>
      </c>
      <c r="V71" s="401"/>
      <c r="W71" s="318"/>
      <c r="X71" s="318"/>
    </row>
    <row r="72" spans="1:24" ht="15" customHeight="1">
      <c r="A72" s="310"/>
      <c r="B72" s="311"/>
      <c r="C72" s="311"/>
      <c r="D72" s="161" t="s">
        <v>401</v>
      </c>
      <c r="E72" s="382" t="s">
        <v>435</v>
      </c>
      <c r="F72" s="166"/>
      <c r="G72" s="167">
        <v>421</v>
      </c>
      <c r="H72" s="168">
        <v>457</v>
      </c>
      <c r="I72" s="167">
        <v>807</v>
      </c>
      <c r="J72" s="168">
        <v>1112</v>
      </c>
      <c r="K72" s="169">
        <v>1794</v>
      </c>
      <c r="L72" s="168">
        <v>1503</v>
      </c>
      <c r="M72" s="167">
        <v>1518</v>
      </c>
      <c r="N72" s="168">
        <v>2436</v>
      </c>
      <c r="O72" s="167">
        <v>2093</v>
      </c>
      <c r="P72" s="168">
        <v>1557</v>
      </c>
      <c r="Q72" s="167">
        <v>1238</v>
      </c>
      <c r="R72" s="168">
        <v>678</v>
      </c>
      <c r="S72" s="168">
        <f t="shared" si="3"/>
        <v>15614</v>
      </c>
      <c r="T72" s="446" t="s">
        <v>52</v>
      </c>
      <c r="U72" s="309">
        <v>1</v>
      </c>
      <c r="V72" s="401"/>
      <c r="W72" s="318"/>
      <c r="X72" s="318"/>
    </row>
    <row r="73" spans="1:24" ht="15" customHeight="1">
      <c r="A73" s="310"/>
      <c r="B73" s="311"/>
      <c r="C73" s="311"/>
      <c r="D73" s="161" t="s">
        <v>436</v>
      </c>
      <c r="E73" s="382" t="s">
        <v>437</v>
      </c>
      <c r="F73" s="166"/>
      <c r="G73" s="167">
        <v>1504</v>
      </c>
      <c r="H73" s="168">
        <v>1803</v>
      </c>
      <c r="I73" s="167">
        <v>3044</v>
      </c>
      <c r="J73" s="168">
        <v>3733</v>
      </c>
      <c r="K73" s="169">
        <v>3690</v>
      </c>
      <c r="L73" s="168">
        <v>3779</v>
      </c>
      <c r="M73" s="167">
        <v>2835</v>
      </c>
      <c r="N73" s="168">
        <v>2450</v>
      </c>
      <c r="O73" s="167">
        <v>3477</v>
      </c>
      <c r="P73" s="168">
        <v>3431</v>
      </c>
      <c r="Q73" s="167">
        <v>3315</v>
      </c>
      <c r="R73" s="168">
        <v>2554</v>
      </c>
      <c r="S73" s="168">
        <f t="shared" si="3"/>
        <v>35615</v>
      </c>
      <c r="T73" s="446" t="s">
        <v>66</v>
      </c>
      <c r="U73" s="309">
        <v>1</v>
      </c>
      <c r="V73" s="401"/>
      <c r="W73" s="318"/>
      <c r="X73" s="318"/>
    </row>
    <row r="74" spans="1:24" ht="15" customHeight="1">
      <c r="A74" s="310"/>
      <c r="B74" s="311"/>
      <c r="C74" s="311"/>
      <c r="D74" s="161" t="s">
        <v>438</v>
      </c>
      <c r="E74" s="382" t="s">
        <v>439</v>
      </c>
      <c r="F74" s="166"/>
      <c r="G74" s="167">
        <v>1178</v>
      </c>
      <c r="H74" s="168">
        <v>680</v>
      </c>
      <c r="I74" s="167">
        <v>912</v>
      </c>
      <c r="J74" s="168">
        <v>765</v>
      </c>
      <c r="K74" s="169">
        <v>1754</v>
      </c>
      <c r="L74" s="168">
        <v>1326</v>
      </c>
      <c r="M74" s="167">
        <v>1537</v>
      </c>
      <c r="N74" s="168">
        <v>2345</v>
      </c>
      <c r="O74" s="167">
        <v>1843</v>
      </c>
      <c r="P74" s="168">
        <v>2279</v>
      </c>
      <c r="Q74" s="167">
        <v>1013</v>
      </c>
      <c r="R74" s="168">
        <v>814</v>
      </c>
      <c r="S74" s="168">
        <f t="shared" si="3"/>
        <v>16446</v>
      </c>
      <c r="T74" s="446" t="s">
        <v>47</v>
      </c>
      <c r="U74" s="309">
        <v>1</v>
      </c>
      <c r="V74" s="401"/>
      <c r="W74" s="318"/>
      <c r="X74" s="318"/>
    </row>
    <row r="75" spans="1:24" ht="15" customHeight="1">
      <c r="A75" s="310"/>
      <c r="B75" s="311"/>
      <c r="C75" s="311"/>
      <c r="D75" s="161" t="s">
        <v>440</v>
      </c>
      <c r="E75" s="382" t="s">
        <v>441</v>
      </c>
      <c r="F75" s="166"/>
      <c r="G75" s="167">
        <f>SUM(G76:G77)</f>
        <v>12455</v>
      </c>
      <c r="H75" s="168">
        <f t="shared" ref="H75:R75" si="4">SUM(H76:H77)</f>
        <v>8846</v>
      </c>
      <c r="I75" s="167">
        <f t="shared" si="4"/>
        <v>13947</v>
      </c>
      <c r="J75" s="168">
        <f t="shared" si="4"/>
        <v>23151</v>
      </c>
      <c r="K75" s="169">
        <f t="shared" si="4"/>
        <v>44728</v>
      </c>
      <c r="L75" s="168">
        <f t="shared" si="4"/>
        <v>12832</v>
      </c>
      <c r="M75" s="167">
        <f t="shared" si="4"/>
        <v>8244</v>
      </c>
      <c r="N75" s="168">
        <f t="shared" si="4"/>
        <v>11769</v>
      </c>
      <c r="O75" s="167">
        <f t="shared" si="4"/>
        <v>12776</v>
      </c>
      <c r="P75" s="168">
        <f t="shared" si="4"/>
        <v>20983</v>
      </c>
      <c r="Q75" s="167">
        <f t="shared" si="4"/>
        <v>34182</v>
      </c>
      <c r="R75" s="168">
        <f t="shared" si="4"/>
        <v>20259</v>
      </c>
      <c r="S75" s="168">
        <f t="shared" si="3"/>
        <v>224172</v>
      </c>
      <c r="T75" s="446"/>
      <c r="V75" s="401"/>
      <c r="W75" s="318"/>
      <c r="X75" s="318"/>
    </row>
    <row r="76" spans="1:24" ht="15" customHeight="1">
      <c r="A76" s="310"/>
      <c r="B76" s="311"/>
      <c r="C76" s="311"/>
      <c r="D76" s="161" t="s">
        <v>401</v>
      </c>
      <c r="E76" s="382" t="s">
        <v>442</v>
      </c>
      <c r="F76" s="166"/>
      <c r="G76" s="167">
        <v>12445</v>
      </c>
      <c r="H76" s="168">
        <v>8820</v>
      </c>
      <c r="I76" s="167">
        <v>13873</v>
      </c>
      <c r="J76" s="168">
        <v>23053</v>
      </c>
      <c r="K76" s="169">
        <v>44583</v>
      </c>
      <c r="L76" s="168">
        <v>12770</v>
      </c>
      <c r="M76" s="167">
        <v>8162</v>
      </c>
      <c r="N76" s="168">
        <v>11598</v>
      </c>
      <c r="O76" s="167">
        <v>12687</v>
      </c>
      <c r="P76" s="168">
        <v>20894</v>
      </c>
      <c r="Q76" s="167">
        <v>34092</v>
      </c>
      <c r="R76" s="168">
        <v>20208</v>
      </c>
      <c r="S76" s="168">
        <f t="shared" si="3"/>
        <v>223185</v>
      </c>
      <c r="T76" s="446" t="s">
        <v>55</v>
      </c>
      <c r="U76" s="309">
        <v>1</v>
      </c>
      <c r="V76" s="401"/>
      <c r="W76" s="318"/>
      <c r="X76" s="318"/>
    </row>
    <row r="77" spans="1:24" ht="15" customHeight="1">
      <c r="A77" s="310"/>
      <c r="B77" s="311"/>
      <c r="C77" s="311"/>
      <c r="D77" s="161" t="s">
        <v>401</v>
      </c>
      <c r="E77" s="382" t="s">
        <v>403</v>
      </c>
      <c r="F77" s="166"/>
      <c r="G77" s="167">
        <v>10</v>
      </c>
      <c r="H77" s="168">
        <v>26</v>
      </c>
      <c r="I77" s="167">
        <v>74</v>
      </c>
      <c r="J77" s="168">
        <v>98</v>
      </c>
      <c r="K77" s="169">
        <v>145</v>
      </c>
      <c r="L77" s="168">
        <v>62</v>
      </c>
      <c r="M77" s="167">
        <v>82</v>
      </c>
      <c r="N77" s="168">
        <v>171</v>
      </c>
      <c r="O77" s="167">
        <v>89</v>
      </c>
      <c r="P77" s="168">
        <v>89</v>
      </c>
      <c r="Q77" s="167">
        <v>90</v>
      </c>
      <c r="R77" s="168">
        <v>51</v>
      </c>
      <c r="S77" s="168">
        <f t="shared" si="3"/>
        <v>987</v>
      </c>
      <c r="T77" s="446" t="s">
        <v>64</v>
      </c>
      <c r="U77" s="309">
        <v>1</v>
      </c>
      <c r="V77" s="401"/>
      <c r="W77" s="318"/>
      <c r="X77" s="318"/>
    </row>
    <row r="78" spans="1:24" ht="15" customHeight="1">
      <c r="A78" s="310"/>
      <c r="B78" s="311"/>
      <c r="C78" s="311"/>
      <c r="D78" s="161" t="s">
        <v>443</v>
      </c>
      <c r="E78" s="418" t="s">
        <v>444</v>
      </c>
      <c r="F78" s="166"/>
      <c r="G78" s="167">
        <v>260</v>
      </c>
      <c r="H78" s="168">
        <v>316</v>
      </c>
      <c r="I78" s="167">
        <v>661</v>
      </c>
      <c r="J78" s="168">
        <v>479</v>
      </c>
      <c r="K78" s="169">
        <v>684</v>
      </c>
      <c r="L78" s="168">
        <v>606</v>
      </c>
      <c r="M78" s="167">
        <v>364</v>
      </c>
      <c r="N78" s="168">
        <v>415</v>
      </c>
      <c r="O78" s="167">
        <v>683</v>
      </c>
      <c r="P78" s="168">
        <v>1194</v>
      </c>
      <c r="Q78" s="167">
        <v>1068</v>
      </c>
      <c r="R78" s="168">
        <v>282</v>
      </c>
      <c r="S78" s="168">
        <f t="shared" si="3"/>
        <v>7012</v>
      </c>
      <c r="T78" s="450" t="s">
        <v>47</v>
      </c>
      <c r="U78" s="309">
        <v>1</v>
      </c>
      <c r="V78" s="401"/>
      <c r="W78" s="318"/>
      <c r="X78" s="318"/>
    </row>
    <row r="79" spans="1:24" ht="15" customHeight="1">
      <c r="A79" s="310"/>
      <c r="B79" s="311"/>
      <c r="C79" s="311"/>
      <c r="D79" s="161" t="s">
        <v>445</v>
      </c>
      <c r="E79" s="156" t="s">
        <v>446</v>
      </c>
      <c r="F79" s="166"/>
      <c r="G79" s="167">
        <v>1300</v>
      </c>
      <c r="H79" s="168">
        <v>1000</v>
      </c>
      <c r="I79" s="167">
        <v>1400</v>
      </c>
      <c r="J79" s="168">
        <v>1800</v>
      </c>
      <c r="K79" s="169">
        <v>2000</v>
      </c>
      <c r="L79" s="168">
        <v>1400</v>
      </c>
      <c r="M79" s="167">
        <v>1100</v>
      </c>
      <c r="N79" s="168">
        <v>1500</v>
      </c>
      <c r="O79" s="167">
        <v>1150</v>
      </c>
      <c r="P79" s="168">
        <v>1300</v>
      </c>
      <c r="Q79" s="167">
        <v>1200</v>
      </c>
      <c r="R79" s="168">
        <v>600</v>
      </c>
      <c r="S79" s="168">
        <f t="shared" si="3"/>
        <v>15750</v>
      </c>
      <c r="T79" s="427" t="s">
        <v>71</v>
      </c>
      <c r="U79" s="309">
        <v>1</v>
      </c>
      <c r="V79" s="401"/>
      <c r="W79" s="318"/>
      <c r="X79" s="318"/>
    </row>
    <row r="80" spans="1:24" ht="15" customHeight="1">
      <c r="A80" s="310"/>
      <c r="B80" s="311"/>
      <c r="C80" s="311"/>
      <c r="D80" s="161" t="s">
        <v>447</v>
      </c>
      <c r="E80" s="156" t="s">
        <v>448</v>
      </c>
      <c r="F80" s="166"/>
      <c r="G80" s="167">
        <v>0</v>
      </c>
      <c r="H80" s="168">
        <v>368</v>
      </c>
      <c r="I80" s="167">
        <v>552</v>
      </c>
      <c r="J80" s="168">
        <v>658</v>
      </c>
      <c r="K80" s="169">
        <v>577</v>
      </c>
      <c r="L80" s="168">
        <v>469</v>
      </c>
      <c r="M80" s="167">
        <v>407</v>
      </c>
      <c r="N80" s="168">
        <v>441</v>
      </c>
      <c r="O80" s="167">
        <v>496</v>
      </c>
      <c r="P80" s="168">
        <v>995</v>
      </c>
      <c r="Q80" s="167">
        <v>600</v>
      </c>
      <c r="R80" s="168">
        <v>463</v>
      </c>
      <c r="S80" s="168">
        <f t="shared" si="3"/>
        <v>6026</v>
      </c>
      <c r="T80" s="427" t="s">
        <v>72</v>
      </c>
      <c r="U80" s="309">
        <v>1</v>
      </c>
      <c r="V80" s="401"/>
      <c r="W80" s="318"/>
      <c r="X80" s="318"/>
    </row>
    <row r="81" spans="1:24" ht="15" customHeight="1">
      <c r="A81" s="310"/>
      <c r="B81" s="311"/>
      <c r="C81" s="311"/>
      <c r="D81" s="161" t="s">
        <v>449</v>
      </c>
      <c r="E81" s="156" t="s">
        <v>450</v>
      </c>
      <c r="F81" s="166"/>
      <c r="G81" s="167">
        <v>11677</v>
      </c>
      <c r="H81" s="168">
        <v>15563</v>
      </c>
      <c r="I81" s="167">
        <v>22023</v>
      </c>
      <c r="J81" s="168">
        <v>25994</v>
      </c>
      <c r="K81" s="169">
        <v>26165</v>
      </c>
      <c r="L81" s="168">
        <v>15728</v>
      </c>
      <c r="M81" s="167">
        <v>13706</v>
      </c>
      <c r="N81" s="168">
        <v>21613</v>
      </c>
      <c r="O81" s="167">
        <v>21577</v>
      </c>
      <c r="P81" s="168">
        <v>28611</v>
      </c>
      <c r="Q81" s="167">
        <v>22546</v>
      </c>
      <c r="R81" s="168">
        <v>14745</v>
      </c>
      <c r="S81" s="168">
        <f t="shared" si="3"/>
        <v>239948</v>
      </c>
      <c r="T81" s="427" t="s">
        <v>73</v>
      </c>
      <c r="U81" s="309">
        <v>1</v>
      </c>
      <c r="V81" s="401"/>
      <c r="W81" s="318"/>
      <c r="X81" s="318"/>
    </row>
    <row r="82" spans="1:24" ht="15" customHeight="1">
      <c r="A82" s="310"/>
      <c r="B82" s="311"/>
      <c r="C82" s="311"/>
      <c r="D82" s="161" t="s">
        <v>451</v>
      </c>
      <c r="E82" s="156" t="s">
        <v>452</v>
      </c>
      <c r="F82" s="166"/>
      <c r="G82" s="167">
        <v>71600</v>
      </c>
      <c r="H82" s="168">
        <v>16500</v>
      </c>
      <c r="I82" s="167">
        <v>20400</v>
      </c>
      <c r="J82" s="168">
        <v>7400</v>
      </c>
      <c r="K82" s="169">
        <v>5900</v>
      </c>
      <c r="L82" s="168">
        <v>4200</v>
      </c>
      <c r="M82" s="167">
        <v>4700</v>
      </c>
      <c r="N82" s="168">
        <v>6600</v>
      </c>
      <c r="O82" s="167">
        <v>5100</v>
      </c>
      <c r="P82" s="168">
        <v>7400</v>
      </c>
      <c r="Q82" s="167">
        <v>9100</v>
      </c>
      <c r="R82" s="168">
        <v>9400</v>
      </c>
      <c r="S82" s="168">
        <f>SUM(G82:R82)</f>
        <v>168300</v>
      </c>
      <c r="T82" s="427" t="s">
        <v>57</v>
      </c>
      <c r="U82" s="309">
        <v>1</v>
      </c>
      <c r="V82" s="401"/>
      <c r="W82" s="318"/>
      <c r="X82" s="318"/>
    </row>
    <row r="83" spans="1:24" ht="15" customHeight="1">
      <c r="A83" s="310"/>
      <c r="B83" s="311"/>
      <c r="C83" s="311"/>
      <c r="D83" s="161" t="s">
        <v>453</v>
      </c>
      <c r="E83" s="382" t="s">
        <v>454</v>
      </c>
      <c r="F83" s="166"/>
      <c r="G83" s="167">
        <v>3979</v>
      </c>
      <c r="H83" s="168">
        <v>5699</v>
      </c>
      <c r="I83" s="167">
        <v>7076</v>
      </c>
      <c r="J83" s="168">
        <v>7647</v>
      </c>
      <c r="K83" s="169">
        <v>7206</v>
      </c>
      <c r="L83" s="168">
        <v>6341</v>
      </c>
      <c r="M83" s="167">
        <v>5166</v>
      </c>
      <c r="N83" s="168">
        <v>6567</v>
      </c>
      <c r="O83" s="167">
        <v>6483</v>
      </c>
      <c r="P83" s="168">
        <v>8102</v>
      </c>
      <c r="Q83" s="167">
        <v>8453</v>
      </c>
      <c r="R83" s="168">
        <v>7630</v>
      </c>
      <c r="S83" s="168">
        <f t="shared" si="3"/>
        <v>80349</v>
      </c>
      <c r="T83" s="446" t="s">
        <v>49</v>
      </c>
      <c r="U83" s="309">
        <v>1</v>
      </c>
      <c r="V83" s="401"/>
      <c r="W83" s="318"/>
      <c r="X83" s="318"/>
    </row>
    <row r="84" spans="1:24" ht="15" customHeight="1">
      <c r="A84" s="310"/>
      <c r="B84" s="311"/>
      <c r="C84" s="311"/>
      <c r="D84" s="161" t="s">
        <v>455</v>
      </c>
      <c r="E84" s="382" t="s">
        <v>456</v>
      </c>
      <c r="F84" s="166" t="s">
        <v>457</v>
      </c>
      <c r="G84" s="167">
        <v>0</v>
      </c>
      <c r="H84" s="168">
        <v>0</v>
      </c>
      <c r="I84" s="167">
        <v>63000</v>
      </c>
      <c r="J84" s="168">
        <v>241027</v>
      </c>
      <c r="K84" s="169">
        <v>441</v>
      </c>
      <c r="L84" s="168">
        <v>0</v>
      </c>
      <c r="M84" s="167">
        <v>20000</v>
      </c>
      <c r="N84" s="168">
        <v>680000</v>
      </c>
      <c r="O84" s="167">
        <v>19500</v>
      </c>
      <c r="P84" s="168">
        <v>140000</v>
      </c>
      <c r="Q84" s="167">
        <v>0</v>
      </c>
      <c r="R84" s="168">
        <v>0</v>
      </c>
      <c r="S84" s="168">
        <f t="shared" si="3"/>
        <v>1163968</v>
      </c>
      <c r="T84" s="446"/>
      <c r="V84" s="401"/>
      <c r="W84" s="318"/>
      <c r="X84" s="318"/>
    </row>
    <row r="85" spans="1:24" ht="15" customHeight="1">
      <c r="A85" s="310"/>
      <c r="B85" s="311"/>
      <c r="C85" s="311"/>
      <c r="D85" s="161" t="s">
        <v>401</v>
      </c>
      <c r="E85" s="382" t="s">
        <v>458</v>
      </c>
      <c r="F85" s="166"/>
      <c r="G85" s="167">
        <v>0</v>
      </c>
      <c r="H85" s="168">
        <v>0</v>
      </c>
      <c r="I85" s="167">
        <v>63000</v>
      </c>
      <c r="J85" s="168">
        <v>87000</v>
      </c>
      <c r="K85" s="169">
        <v>0</v>
      </c>
      <c r="L85" s="168">
        <v>0</v>
      </c>
      <c r="M85" s="167">
        <v>0</v>
      </c>
      <c r="N85" s="168">
        <v>0</v>
      </c>
      <c r="O85" s="167">
        <v>0</v>
      </c>
      <c r="P85" s="168">
        <v>0</v>
      </c>
      <c r="Q85" s="167">
        <v>0</v>
      </c>
      <c r="R85" s="168">
        <v>0</v>
      </c>
      <c r="S85" s="168">
        <f t="shared" si="3"/>
        <v>150000</v>
      </c>
      <c r="T85" s="446" t="s">
        <v>67</v>
      </c>
      <c r="U85" s="309">
        <v>1</v>
      </c>
      <c r="V85" s="401"/>
      <c r="W85" s="318"/>
      <c r="X85" s="318"/>
    </row>
    <row r="86" spans="1:24" ht="15" customHeight="1">
      <c r="A86" s="310"/>
      <c r="B86" s="311"/>
      <c r="C86" s="311"/>
      <c r="D86" s="161" t="s">
        <v>401</v>
      </c>
      <c r="E86" s="382" t="s">
        <v>459</v>
      </c>
      <c r="F86" s="166"/>
      <c r="G86" s="167">
        <v>0</v>
      </c>
      <c r="H86" s="168">
        <v>0</v>
      </c>
      <c r="I86" s="167">
        <v>0</v>
      </c>
      <c r="J86" s="168">
        <v>145000</v>
      </c>
      <c r="K86" s="169">
        <v>0</v>
      </c>
      <c r="L86" s="168">
        <v>0</v>
      </c>
      <c r="M86" s="167">
        <v>0</v>
      </c>
      <c r="N86" s="168">
        <v>0</v>
      </c>
      <c r="O86" s="167">
        <v>0</v>
      </c>
      <c r="P86" s="168">
        <v>0</v>
      </c>
      <c r="Q86" s="167">
        <v>0</v>
      </c>
      <c r="R86" s="168">
        <v>0</v>
      </c>
      <c r="S86" s="168">
        <f t="shared" si="3"/>
        <v>145000</v>
      </c>
      <c r="T86" s="446" t="s">
        <v>67</v>
      </c>
      <c r="U86" s="309">
        <v>1</v>
      </c>
      <c r="V86" s="401"/>
      <c r="W86" s="318"/>
      <c r="X86" s="318"/>
    </row>
    <row r="87" spans="1:24" ht="15" customHeight="1">
      <c r="A87" s="310"/>
      <c r="B87" s="311"/>
      <c r="C87" s="311"/>
      <c r="D87" s="161" t="s">
        <v>401</v>
      </c>
      <c r="E87" s="382" t="s">
        <v>460</v>
      </c>
      <c r="F87" s="166"/>
      <c r="G87" s="167">
        <v>0</v>
      </c>
      <c r="H87" s="168">
        <v>0</v>
      </c>
      <c r="I87" s="167">
        <v>0</v>
      </c>
      <c r="J87" s="168">
        <v>9027</v>
      </c>
      <c r="K87" s="169">
        <v>441</v>
      </c>
      <c r="L87" s="168">
        <v>0</v>
      </c>
      <c r="M87" s="167">
        <v>0</v>
      </c>
      <c r="N87" s="168">
        <v>0</v>
      </c>
      <c r="O87" s="167">
        <v>0</v>
      </c>
      <c r="P87" s="168">
        <v>0</v>
      </c>
      <c r="Q87" s="167">
        <v>0</v>
      </c>
      <c r="R87" s="168">
        <v>0</v>
      </c>
      <c r="S87" s="168">
        <f t="shared" si="3"/>
        <v>9468</v>
      </c>
      <c r="T87" s="446" t="s">
        <v>67</v>
      </c>
      <c r="U87" s="309">
        <v>1</v>
      </c>
      <c r="V87" s="401"/>
      <c r="W87" s="318"/>
      <c r="X87" s="318"/>
    </row>
    <row r="88" spans="1:24" ht="15" customHeight="1">
      <c r="A88" s="310"/>
      <c r="B88" s="311"/>
      <c r="C88" s="311"/>
      <c r="D88" s="161" t="s">
        <v>401</v>
      </c>
      <c r="E88" s="382" t="s">
        <v>461</v>
      </c>
      <c r="F88" s="166"/>
      <c r="G88" s="167">
        <v>0</v>
      </c>
      <c r="H88" s="168">
        <v>0</v>
      </c>
      <c r="I88" s="167">
        <v>0</v>
      </c>
      <c r="J88" s="168">
        <v>0</v>
      </c>
      <c r="K88" s="169">
        <v>0</v>
      </c>
      <c r="L88" s="168">
        <v>0</v>
      </c>
      <c r="M88" s="167">
        <v>0</v>
      </c>
      <c r="N88" s="168">
        <v>680000</v>
      </c>
      <c r="O88" s="167">
        <v>0</v>
      </c>
      <c r="P88" s="168">
        <v>0</v>
      </c>
      <c r="Q88" s="167">
        <v>0</v>
      </c>
      <c r="R88" s="168">
        <v>0</v>
      </c>
      <c r="S88" s="168">
        <f>SUM(G88:R88)</f>
        <v>680000</v>
      </c>
      <c r="T88" s="446" t="s">
        <v>69</v>
      </c>
      <c r="U88" s="309">
        <v>1</v>
      </c>
      <c r="V88" s="401"/>
      <c r="W88" s="318"/>
      <c r="X88" s="318"/>
    </row>
    <row r="89" spans="1:24" ht="15" customHeight="1">
      <c r="A89" s="310"/>
      <c r="B89" s="311"/>
      <c r="C89" s="311"/>
      <c r="D89" s="161" t="s">
        <v>401</v>
      </c>
      <c r="E89" s="382" t="s">
        <v>462</v>
      </c>
      <c r="F89" s="166"/>
      <c r="G89" s="167">
        <v>0</v>
      </c>
      <c r="H89" s="168">
        <v>0</v>
      </c>
      <c r="I89" s="167">
        <v>0</v>
      </c>
      <c r="J89" s="168">
        <v>0</v>
      </c>
      <c r="K89" s="169">
        <v>0</v>
      </c>
      <c r="L89" s="168">
        <v>0</v>
      </c>
      <c r="M89" s="167">
        <v>0</v>
      </c>
      <c r="N89" s="168">
        <v>0</v>
      </c>
      <c r="O89" s="167">
        <v>19500</v>
      </c>
      <c r="P89" s="168">
        <v>70000</v>
      </c>
      <c r="Q89" s="167">
        <v>0</v>
      </c>
      <c r="R89" s="168">
        <v>0</v>
      </c>
      <c r="S89" s="168">
        <f t="shared" ref="S89" si="5">SUM(G89:R89)</f>
        <v>89500</v>
      </c>
      <c r="T89" s="446" t="s">
        <v>67</v>
      </c>
      <c r="U89" s="309">
        <v>1</v>
      </c>
      <c r="V89" s="401"/>
      <c r="W89" s="318"/>
      <c r="X89" s="318"/>
    </row>
    <row r="90" spans="1:24" ht="15" customHeight="1">
      <c r="A90" s="310"/>
      <c r="B90" s="311"/>
      <c r="C90" s="311"/>
      <c r="D90" s="161" t="s">
        <v>401</v>
      </c>
      <c r="E90" s="382" t="s">
        <v>463</v>
      </c>
      <c r="F90" s="166"/>
      <c r="G90" s="167">
        <v>0</v>
      </c>
      <c r="H90" s="168">
        <v>0</v>
      </c>
      <c r="I90" s="167">
        <v>0</v>
      </c>
      <c r="J90" s="168">
        <v>0</v>
      </c>
      <c r="K90" s="169">
        <v>0</v>
      </c>
      <c r="L90" s="168">
        <v>0</v>
      </c>
      <c r="M90" s="167">
        <v>0</v>
      </c>
      <c r="N90" s="168">
        <v>0</v>
      </c>
      <c r="O90" s="167">
        <v>0</v>
      </c>
      <c r="P90" s="168">
        <v>70000</v>
      </c>
      <c r="Q90" s="167">
        <v>0</v>
      </c>
      <c r="R90" s="168">
        <v>0</v>
      </c>
      <c r="S90" s="168">
        <f t="shared" ref="S90:S91" si="6">SUM(G90:R90)</f>
        <v>70000</v>
      </c>
      <c r="T90" s="446" t="s">
        <v>70</v>
      </c>
      <c r="U90" s="309">
        <v>1</v>
      </c>
      <c r="V90" s="401"/>
      <c r="W90" s="318"/>
      <c r="X90" s="318"/>
    </row>
    <row r="91" spans="1:24" ht="15" customHeight="1">
      <c r="A91" s="310"/>
      <c r="B91" s="311"/>
      <c r="C91" s="311"/>
      <c r="D91" s="161" t="s">
        <v>401</v>
      </c>
      <c r="E91" s="382" t="s">
        <v>464</v>
      </c>
      <c r="F91" s="166"/>
      <c r="G91" s="167">
        <v>0</v>
      </c>
      <c r="H91" s="168">
        <v>0</v>
      </c>
      <c r="I91" s="167">
        <v>0</v>
      </c>
      <c r="J91" s="168">
        <v>0</v>
      </c>
      <c r="K91" s="169">
        <v>0</v>
      </c>
      <c r="L91" s="168">
        <v>0</v>
      </c>
      <c r="M91" s="167">
        <v>20000</v>
      </c>
      <c r="N91" s="168">
        <v>0</v>
      </c>
      <c r="O91" s="167">
        <v>0</v>
      </c>
      <c r="P91" s="168">
        <v>0</v>
      </c>
      <c r="Q91" s="167">
        <v>0</v>
      </c>
      <c r="R91" s="168">
        <v>0</v>
      </c>
      <c r="S91" s="168">
        <f t="shared" si="6"/>
        <v>20000</v>
      </c>
      <c r="T91" s="446" t="s">
        <v>74</v>
      </c>
      <c r="U91" s="309">
        <v>1</v>
      </c>
      <c r="V91" s="401"/>
      <c r="W91" s="318"/>
      <c r="X91" s="318"/>
    </row>
    <row r="92" spans="1:24" ht="15" customHeight="1">
      <c r="A92" s="490"/>
      <c r="B92" s="463"/>
      <c r="C92" s="463"/>
      <c r="D92" s="464"/>
      <c r="E92" s="491" t="s">
        <v>244</v>
      </c>
      <c r="F92" s="492"/>
      <c r="G92" s="493">
        <f t="shared" ref="G92:S92" si="7">SUMIFS(G6:G91,$U6:$U91,1)</f>
        <v>965342</v>
      </c>
      <c r="H92" s="494">
        <f t="shared" si="7"/>
        <v>409037</v>
      </c>
      <c r="I92" s="494">
        <f t="shared" si="7"/>
        <v>602242</v>
      </c>
      <c r="J92" s="494">
        <f t="shared" si="7"/>
        <v>819113</v>
      </c>
      <c r="K92" s="494">
        <f t="shared" si="7"/>
        <v>681502</v>
      </c>
      <c r="L92" s="494">
        <f t="shared" si="7"/>
        <v>481102</v>
      </c>
      <c r="M92" s="494">
        <f t="shared" si="7"/>
        <v>606858</v>
      </c>
      <c r="N92" s="494">
        <f t="shared" si="7"/>
        <v>1362581</v>
      </c>
      <c r="O92" s="494">
        <f t="shared" si="7"/>
        <v>572998</v>
      </c>
      <c r="P92" s="494">
        <f t="shared" si="7"/>
        <v>866893</v>
      </c>
      <c r="Q92" s="494">
        <f t="shared" si="7"/>
        <v>887436</v>
      </c>
      <c r="R92" s="494">
        <f t="shared" si="7"/>
        <v>479713</v>
      </c>
      <c r="S92" s="494">
        <f t="shared" si="7"/>
        <v>8734817</v>
      </c>
      <c r="T92" s="495"/>
      <c r="U92" s="309">
        <v>2</v>
      </c>
      <c r="V92" s="401"/>
      <c r="W92" s="318"/>
      <c r="X92" s="318"/>
    </row>
    <row r="93" spans="1:24" s="318" customFormat="1" ht="15" customHeight="1">
      <c r="A93" s="496"/>
      <c r="B93" s="497" t="s">
        <v>8</v>
      </c>
      <c r="C93" s="498"/>
      <c r="D93" s="455" t="s">
        <v>309</v>
      </c>
      <c r="E93" s="499" t="s">
        <v>465</v>
      </c>
      <c r="F93" s="485"/>
      <c r="G93" s="486">
        <v>16294</v>
      </c>
      <c r="H93" s="487">
        <v>22703</v>
      </c>
      <c r="I93" s="486">
        <v>41906</v>
      </c>
      <c r="J93" s="487">
        <v>47881</v>
      </c>
      <c r="K93" s="488">
        <v>65845</v>
      </c>
      <c r="L93" s="487">
        <v>40858</v>
      </c>
      <c r="M93" s="486">
        <v>30694</v>
      </c>
      <c r="N93" s="487">
        <v>40377</v>
      </c>
      <c r="O93" s="486">
        <v>45774</v>
      </c>
      <c r="P93" s="487">
        <v>65443</v>
      </c>
      <c r="Q93" s="486">
        <v>90973</v>
      </c>
      <c r="R93" s="487">
        <v>37835</v>
      </c>
      <c r="S93" s="487">
        <f>SUM(G93:R93)</f>
        <v>546583</v>
      </c>
      <c r="T93" s="500" t="s">
        <v>53</v>
      </c>
      <c r="U93" s="317">
        <v>1</v>
      </c>
      <c r="V93" s="401"/>
    </row>
    <row r="94" spans="1:24" s="318" customFormat="1" ht="15" customHeight="1">
      <c r="A94" s="325"/>
      <c r="B94" s="328"/>
      <c r="C94" s="328"/>
      <c r="D94" s="161" t="s">
        <v>311</v>
      </c>
      <c r="E94" s="382" t="s">
        <v>466</v>
      </c>
      <c r="F94" s="166"/>
      <c r="G94" s="167">
        <v>370</v>
      </c>
      <c r="H94" s="168">
        <v>561</v>
      </c>
      <c r="I94" s="167">
        <v>604</v>
      </c>
      <c r="J94" s="168">
        <v>780</v>
      </c>
      <c r="K94" s="169">
        <v>943</v>
      </c>
      <c r="L94" s="168">
        <v>718</v>
      </c>
      <c r="M94" s="167">
        <v>616</v>
      </c>
      <c r="N94" s="168">
        <v>853</v>
      </c>
      <c r="O94" s="167">
        <v>779</v>
      </c>
      <c r="P94" s="168">
        <v>1129</v>
      </c>
      <c r="Q94" s="167">
        <v>1170</v>
      </c>
      <c r="R94" s="168">
        <v>489</v>
      </c>
      <c r="S94" s="168">
        <f t="shared" ref="S94:S114" si="8">SUM(G94:R94)</f>
        <v>9012</v>
      </c>
      <c r="T94" s="446" t="s">
        <v>47</v>
      </c>
      <c r="U94" s="317">
        <v>1</v>
      </c>
      <c r="V94" s="401"/>
    </row>
    <row r="95" spans="1:24" s="318" customFormat="1" ht="15" customHeight="1">
      <c r="A95" s="325"/>
      <c r="B95" s="328"/>
      <c r="C95" s="328"/>
      <c r="D95" s="161" t="s">
        <v>313</v>
      </c>
      <c r="E95" s="382" t="s">
        <v>467</v>
      </c>
      <c r="F95" s="166"/>
      <c r="G95" s="167">
        <v>33000</v>
      </c>
      <c r="H95" s="168">
        <v>7900</v>
      </c>
      <c r="I95" s="167">
        <v>5900</v>
      </c>
      <c r="J95" s="168">
        <v>7100</v>
      </c>
      <c r="K95" s="169">
        <v>6500</v>
      </c>
      <c r="L95" s="168">
        <v>4700</v>
      </c>
      <c r="M95" s="167">
        <v>3800</v>
      </c>
      <c r="N95" s="168">
        <v>4000</v>
      </c>
      <c r="O95" s="167">
        <v>4900</v>
      </c>
      <c r="P95" s="168">
        <v>5800</v>
      </c>
      <c r="Q95" s="167">
        <v>11800</v>
      </c>
      <c r="R95" s="168">
        <v>6100</v>
      </c>
      <c r="S95" s="168">
        <f t="shared" si="8"/>
        <v>101500</v>
      </c>
      <c r="T95" s="446" t="s">
        <v>57</v>
      </c>
      <c r="U95" s="317">
        <v>1</v>
      </c>
      <c r="V95" s="401"/>
    </row>
    <row r="96" spans="1:24" s="318" customFormat="1" ht="15" customHeight="1">
      <c r="A96" s="325"/>
      <c r="B96" s="328"/>
      <c r="C96" s="328"/>
      <c r="D96" s="161" t="s">
        <v>315</v>
      </c>
      <c r="E96" s="382" t="s">
        <v>468</v>
      </c>
      <c r="F96" s="166"/>
      <c r="G96" s="167">
        <v>8830</v>
      </c>
      <c r="H96" s="168">
        <v>6802</v>
      </c>
      <c r="I96" s="167">
        <v>8871</v>
      </c>
      <c r="J96" s="168">
        <v>8015</v>
      </c>
      <c r="K96" s="169">
        <v>8405</v>
      </c>
      <c r="L96" s="168">
        <v>7647</v>
      </c>
      <c r="M96" s="167">
        <v>6627</v>
      </c>
      <c r="N96" s="168">
        <v>7459</v>
      </c>
      <c r="O96" s="167">
        <v>6694</v>
      </c>
      <c r="P96" s="168">
        <v>8081</v>
      </c>
      <c r="Q96" s="167">
        <v>9255</v>
      </c>
      <c r="R96" s="168">
        <v>9568</v>
      </c>
      <c r="S96" s="168">
        <f t="shared" si="8"/>
        <v>96254</v>
      </c>
      <c r="T96" s="446" t="s">
        <v>48</v>
      </c>
      <c r="U96" s="317">
        <v>1</v>
      </c>
      <c r="V96" s="401"/>
    </row>
    <row r="97" spans="1:24" s="318" customFormat="1" ht="15" customHeight="1">
      <c r="A97" s="325"/>
      <c r="B97" s="328"/>
      <c r="C97" s="328"/>
      <c r="D97" s="161" t="s">
        <v>317</v>
      </c>
      <c r="E97" s="382" t="s">
        <v>469</v>
      </c>
      <c r="F97" s="166"/>
      <c r="G97" s="167">
        <v>6623</v>
      </c>
      <c r="H97" s="168">
        <v>7624</v>
      </c>
      <c r="I97" s="167">
        <v>6409</v>
      </c>
      <c r="J97" s="168">
        <v>6517</v>
      </c>
      <c r="K97" s="169">
        <v>6320</v>
      </c>
      <c r="L97" s="168">
        <v>6083</v>
      </c>
      <c r="M97" s="167">
        <v>6833</v>
      </c>
      <c r="N97" s="168">
        <v>8434</v>
      </c>
      <c r="O97" s="167">
        <v>6498</v>
      </c>
      <c r="P97" s="168">
        <v>5192</v>
      </c>
      <c r="Q97" s="167">
        <v>6055</v>
      </c>
      <c r="R97" s="168">
        <v>6830</v>
      </c>
      <c r="S97" s="168">
        <f t="shared" si="8"/>
        <v>79418</v>
      </c>
      <c r="T97" s="446" t="s">
        <v>48</v>
      </c>
      <c r="U97" s="317">
        <v>1</v>
      </c>
      <c r="V97" s="401"/>
    </row>
    <row r="98" spans="1:24" s="318" customFormat="1" ht="15" customHeight="1">
      <c r="A98" s="325"/>
      <c r="B98" s="328"/>
      <c r="C98" s="328"/>
      <c r="D98" s="161" t="s">
        <v>319</v>
      </c>
      <c r="E98" s="382" t="s">
        <v>470</v>
      </c>
      <c r="F98" s="166"/>
      <c r="G98" s="167">
        <v>0</v>
      </c>
      <c r="H98" s="168">
        <v>0</v>
      </c>
      <c r="I98" s="167">
        <v>0</v>
      </c>
      <c r="J98" s="168">
        <v>104</v>
      </c>
      <c r="K98" s="169">
        <v>460</v>
      </c>
      <c r="L98" s="168">
        <v>3502</v>
      </c>
      <c r="M98" s="167">
        <v>1924</v>
      </c>
      <c r="N98" s="168">
        <v>2004</v>
      </c>
      <c r="O98" s="167">
        <v>2354</v>
      </c>
      <c r="P98" s="168">
        <v>4503</v>
      </c>
      <c r="Q98" s="167">
        <v>6977</v>
      </c>
      <c r="R98" s="168">
        <v>2214</v>
      </c>
      <c r="S98" s="168">
        <f t="shared" si="8"/>
        <v>24042</v>
      </c>
      <c r="T98" s="446" t="s">
        <v>47</v>
      </c>
      <c r="U98" s="317">
        <v>1</v>
      </c>
      <c r="V98" s="401"/>
    </row>
    <row r="99" spans="1:24" s="318" customFormat="1" ht="15" customHeight="1">
      <c r="A99" s="325"/>
      <c r="B99" s="328"/>
      <c r="C99" s="328"/>
      <c r="D99" s="161" t="s">
        <v>321</v>
      </c>
      <c r="E99" s="382" t="s">
        <v>471</v>
      </c>
      <c r="F99" s="166"/>
      <c r="G99" s="167">
        <v>1041</v>
      </c>
      <c r="H99" s="168">
        <v>1645</v>
      </c>
      <c r="I99" s="167">
        <v>2614</v>
      </c>
      <c r="J99" s="168">
        <v>4773</v>
      </c>
      <c r="K99" s="169">
        <v>4330</v>
      </c>
      <c r="L99" s="168">
        <v>2357</v>
      </c>
      <c r="M99" s="167">
        <v>2240</v>
      </c>
      <c r="N99" s="168">
        <v>3645</v>
      </c>
      <c r="O99" s="167">
        <v>3475</v>
      </c>
      <c r="P99" s="168">
        <v>3592</v>
      </c>
      <c r="Q99" s="167">
        <v>4013</v>
      </c>
      <c r="R99" s="168">
        <v>1310</v>
      </c>
      <c r="S99" s="168">
        <f t="shared" si="8"/>
        <v>35035</v>
      </c>
      <c r="T99" s="446" t="s">
        <v>47</v>
      </c>
      <c r="U99" s="317">
        <v>1</v>
      </c>
      <c r="V99" s="401"/>
    </row>
    <row r="100" spans="1:24" s="318" customFormat="1" ht="15" customHeight="1">
      <c r="A100" s="325"/>
      <c r="B100" s="328"/>
      <c r="C100" s="328"/>
      <c r="D100" s="161" t="s">
        <v>323</v>
      </c>
      <c r="E100" s="382" t="s">
        <v>472</v>
      </c>
      <c r="F100" s="166"/>
      <c r="G100" s="167">
        <v>68</v>
      </c>
      <c r="H100" s="168">
        <v>152</v>
      </c>
      <c r="I100" s="167">
        <v>356</v>
      </c>
      <c r="J100" s="168">
        <v>397</v>
      </c>
      <c r="K100" s="169">
        <v>4083</v>
      </c>
      <c r="L100" s="168">
        <v>2303</v>
      </c>
      <c r="M100" s="167">
        <v>2348</v>
      </c>
      <c r="N100" s="168">
        <v>3911</v>
      </c>
      <c r="O100" s="167">
        <v>2890</v>
      </c>
      <c r="P100" s="168">
        <v>3297</v>
      </c>
      <c r="Q100" s="167">
        <v>3415</v>
      </c>
      <c r="R100" s="168">
        <v>1409</v>
      </c>
      <c r="S100" s="168">
        <f t="shared" si="8"/>
        <v>24629</v>
      </c>
      <c r="T100" s="446" t="s">
        <v>47</v>
      </c>
      <c r="U100" s="317">
        <v>1</v>
      </c>
      <c r="V100" s="401"/>
    </row>
    <row r="101" spans="1:24" s="318" customFormat="1" ht="15" customHeight="1">
      <c r="A101" s="325"/>
      <c r="B101" s="328"/>
      <c r="C101" s="328"/>
      <c r="D101" s="161" t="s">
        <v>325</v>
      </c>
      <c r="E101" s="382" t="s">
        <v>473</v>
      </c>
      <c r="F101" s="166"/>
      <c r="G101" s="167">
        <v>1074</v>
      </c>
      <c r="H101" s="168">
        <v>1169</v>
      </c>
      <c r="I101" s="167">
        <v>1229</v>
      </c>
      <c r="J101" s="168">
        <v>1071</v>
      </c>
      <c r="K101" s="169">
        <v>1107</v>
      </c>
      <c r="L101" s="168">
        <v>970</v>
      </c>
      <c r="M101" s="167">
        <v>921</v>
      </c>
      <c r="N101" s="168">
        <v>1045</v>
      </c>
      <c r="O101" s="167">
        <v>954</v>
      </c>
      <c r="P101" s="168">
        <v>1012</v>
      </c>
      <c r="Q101" s="167">
        <v>1033</v>
      </c>
      <c r="R101" s="168">
        <v>1200</v>
      </c>
      <c r="S101" s="168">
        <f t="shared" si="8"/>
        <v>12785</v>
      </c>
      <c r="T101" s="446" t="s">
        <v>48</v>
      </c>
      <c r="U101" s="317">
        <v>1</v>
      </c>
      <c r="V101" s="401"/>
    </row>
    <row r="102" spans="1:24" s="318" customFormat="1" ht="15" customHeight="1">
      <c r="A102" s="325"/>
      <c r="B102" s="328"/>
      <c r="C102" s="328"/>
      <c r="D102" s="161" t="s">
        <v>327</v>
      </c>
      <c r="E102" s="382" t="s">
        <v>474</v>
      </c>
      <c r="F102" s="166"/>
      <c r="G102" s="167">
        <v>258</v>
      </c>
      <c r="H102" s="168">
        <v>352</v>
      </c>
      <c r="I102" s="167">
        <v>425</v>
      </c>
      <c r="J102" s="168">
        <v>1080</v>
      </c>
      <c r="K102" s="169">
        <v>1272</v>
      </c>
      <c r="L102" s="168">
        <v>1063</v>
      </c>
      <c r="M102" s="167">
        <v>625</v>
      </c>
      <c r="N102" s="168">
        <v>327</v>
      </c>
      <c r="O102" s="167">
        <v>573</v>
      </c>
      <c r="P102" s="168">
        <v>888</v>
      </c>
      <c r="Q102" s="167">
        <v>722</v>
      </c>
      <c r="R102" s="168">
        <v>198</v>
      </c>
      <c r="S102" s="168">
        <f t="shared" si="8"/>
        <v>7783</v>
      </c>
      <c r="T102" s="446" t="s">
        <v>64</v>
      </c>
      <c r="U102" s="317">
        <v>1</v>
      </c>
      <c r="V102" s="401"/>
    </row>
    <row r="103" spans="1:24" s="318" customFormat="1" ht="15" customHeight="1">
      <c r="A103" s="325"/>
      <c r="B103" s="328"/>
      <c r="C103" s="328"/>
      <c r="D103" s="161" t="s">
        <v>329</v>
      </c>
      <c r="E103" s="382" t="s">
        <v>475</v>
      </c>
      <c r="F103" s="166"/>
      <c r="G103" s="167">
        <v>200</v>
      </c>
      <c r="H103" s="168">
        <v>1200</v>
      </c>
      <c r="I103" s="167">
        <v>1700</v>
      </c>
      <c r="J103" s="168">
        <v>1284</v>
      </c>
      <c r="K103" s="169">
        <v>1265</v>
      </c>
      <c r="L103" s="168">
        <v>1059</v>
      </c>
      <c r="M103" s="167">
        <v>1316</v>
      </c>
      <c r="N103" s="168">
        <v>1826</v>
      </c>
      <c r="O103" s="167">
        <v>1645</v>
      </c>
      <c r="P103" s="168">
        <v>1261</v>
      </c>
      <c r="Q103" s="167">
        <v>1335</v>
      </c>
      <c r="R103" s="168">
        <v>1263</v>
      </c>
      <c r="S103" s="168">
        <f t="shared" si="8"/>
        <v>15354</v>
      </c>
      <c r="T103" s="446" t="s">
        <v>48</v>
      </c>
      <c r="U103" s="317">
        <v>1</v>
      </c>
      <c r="V103" s="401"/>
    </row>
    <row r="104" spans="1:24" s="318" customFormat="1" ht="15" customHeight="1">
      <c r="A104" s="325"/>
      <c r="B104" s="328"/>
      <c r="C104" s="328"/>
      <c r="D104" s="161" t="s">
        <v>331</v>
      </c>
      <c r="E104" s="382" t="s">
        <v>476</v>
      </c>
      <c r="F104" s="166"/>
      <c r="G104" s="167">
        <v>0</v>
      </c>
      <c r="H104" s="168">
        <v>0</v>
      </c>
      <c r="I104" s="167">
        <v>0</v>
      </c>
      <c r="J104" s="168">
        <v>0</v>
      </c>
      <c r="K104" s="169">
        <v>0</v>
      </c>
      <c r="L104" s="168">
        <v>0</v>
      </c>
      <c r="M104" s="167">
        <v>0</v>
      </c>
      <c r="N104" s="168">
        <v>0</v>
      </c>
      <c r="O104" s="167">
        <v>0</v>
      </c>
      <c r="P104" s="168">
        <v>0</v>
      </c>
      <c r="Q104" s="167">
        <v>0</v>
      </c>
      <c r="R104" s="168">
        <v>0</v>
      </c>
      <c r="S104" s="168">
        <f t="shared" si="8"/>
        <v>0</v>
      </c>
      <c r="T104" s="446" t="s">
        <v>47</v>
      </c>
      <c r="U104" s="317">
        <v>1</v>
      </c>
      <c r="V104" s="401"/>
    </row>
    <row r="105" spans="1:24" s="318" customFormat="1" ht="15" customHeight="1">
      <c r="A105" s="325"/>
      <c r="B105" s="328"/>
      <c r="C105" s="328"/>
      <c r="D105" s="161" t="s">
        <v>333</v>
      </c>
      <c r="E105" s="382" t="s">
        <v>477</v>
      </c>
      <c r="F105" s="166"/>
      <c r="G105" s="167">
        <v>0</v>
      </c>
      <c r="H105" s="168">
        <v>0</v>
      </c>
      <c r="I105" s="167">
        <v>0</v>
      </c>
      <c r="J105" s="168">
        <v>7000</v>
      </c>
      <c r="K105" s="169">
        <v>0</v>
      </c>
      <c r="L105" s="168">
        <v>0</v>
      </c>
      <c r="M105" s="167">
        <v>0</v>
      </c>
      <c r="N105" s="168">
        <v>0</v>
      </c>
      <c r="O105" s="167">
        <v>0</v>
      </c>
      <c r="P105" s="168">
        <v>0</v>
      </c>
      <c r="Q105" s="167">
        <v>0</v>
      </c>
      <c r="R105" s="168">
        <v>0</v>
      </c>
      <c r="S105" s="168">
        <f t="shared" si="8"/>
        <v>7000</v>
      </c>
      <c r="T105" s="446" t="s">
        <v>74</v>
      </c>
      <c r="U105" s="317">
        <v>1</v>
      </c>
      <c r="V105" s="401"/>
    </row>
    <row r="106" spans="1:24" s="318" customFormat="1" ht="15" customHeight="1">
      <c r="A106" s="325"/>
      <c r="B106" s="328"/>
      <c r="C106" s="328"/>
      <c r="D106" s="161" t="s">
        <v>335</v>
      </c>
      <c r="E106" s="382" t="s">
        <v>478</v>
      </c>
      <c r="F106" s="166"/>
      <c r="G106" s="167">
        <v>0</v>
      </c>
      <c r="H106" s="168">
        <v>0</v>
      </c>
      <c r="I106" s="167">
        <v>0</v>
      </c>
      <c r="J106" s="168">
        <v>0</v>
      </c>
      <c r="K106" s="169">
        <v>0</v>
      </c>
      <c r="L106" s="168">
        <v>0</v>
      </c>
      <c r="M106" s="167">
        <v>0</v>
      </c>
      <c r="N106" s="168">
        <v>0</v>
      </c>
      <c r="O106" s="167">
        <v>0</v>
      </c>
      <c r="P106" s="168">
        <v>112</v>
      </c>
      <c r="Q106" s="167">
        <v>68</v>
      </c>
      <c r="R106" s="168">
        <v>40</v>
      </c>
      <c r="S106" s="168">
        <f t="shared" si="8"/>
        <v>220</v>
      </c>
      <c r="T106" s="446"/>
      <c r="U106" s="317"/>
      <c r="V106" s="401"/>
    </row>
    <row r="107" spans="1:24" s="318" customFormat="1" ht="15" customHeight="1">
      <c r="A107" s="325"/>
      <c r="B107" s="328"/>
      <c r="C107" s="328"/>
      <c r="D107" s="161" t="s">
        <v>401</v>
      </c>
      <c r="E107" s="382" t="s">
        <v>479</v>
      </c>
      <c r="F107" s="166"/>
      <c r="G107" s="167">
        <v>0</v>
      </c>
      <c r="H107" s="168">
        <v>0</v>
      </c>
      <c r="I107" s="167">
        <v>0</v>
      </c>
      <c r="J107" s="168">
        <v>0</v>
      </c>
      <c r="K107" s="169">
        <v>0</v>
      </c>
      <c r="L107" s="168">
        <v>0</v>
      </c>
      <c r="M107" s="167">
        <v>0</v>
      </c>
      <c r="N107" s="168">
        <v>0</v>
      </c>
      <c r="O107" s="167">
        <v>0</v>
      </c>
      <c r="P107" s="168">
        <v>0</v>
      </c>
      <c r="Q107" s="167">
        <v>0</v>
      </c>
      <c r="R107" s="168">
        <v>0</v>
      </c>
      <c r="S107" s="168">
        <f t="shared" si="8"/>
        <v>0</v>
      </c>
      <c r="T107" s="446" t="s">
        <v>59</v>
      </c>
      <c r="U107" s="317">
        <v>1</v>
      </c>
      <c r="V107" s="401"/>
    </row>
    <row r="108" spans="1:24" s="318" customFormat="1" ht="15" customHeight="1">
      <c r="A108" s="325"/>
      <c r="B108" s="328"/>
      <c r="C108" s="328"/>
      <c r="D108" s="161" t="s">
        <v>401</v>
      </c>
      <c r="E108" s="382" t="s">
        <v>403</v>
      </c>
      <c r="F108" s="166"/>
      <c r="G108" s="167">
        <v>0</v>
      </c>
      <c r="H108" s="168">
        <v>0</v>
      </c>
      <c r="I108" s="167">
        <v>0</v>
      </c>
      <c r="J108" s="168">
        <v>0</v>
      </c>
      <c r="K108" s="169">
        <v>0</v>
      </c>
      <c r="L108" s="168">
        <v>0</v>
      </c>
      <c r="M108" s="167">
        <v>0</v>
      </c>
      <c r="N108" s="168">
        <v>0</v>
      </c>
      <c r="O108" s="167">
        <v>0</v>
      </c>
      <c r="P108" s="168">
        <v>112</v>
      </c>
      <c r="Q108" s="167">
        <v>68</v>
      </c>
      <c r="R108" s="168">
        <v>40</v>
      </c>
      <c r="S108" s="168">
        <f t="shared" si="8"/>
        <v>220</v>
      </c>
      <c r="T108" s="446" t="s">
        <v>52</v>
      </c>
      <c r="U108" s="317">
        <v>1</v>
      </c>
      <c r="V108" s="401"/>
    </row>
    <row r="109" spans="1:24" s="318" customFormat="1" ht="15" customHeight="1">
      <c r="A109" s="325"/>
      <c r="B109" s="328"/>
      <c r="C109" s="328"/>
      <c r="D109" s="161" t="s">
        <v>337</v>
      </c>
      <c r="E109" s="382" t="s">
        <v>480</v>
      </c>
      <c r="F109" s="166"/>
      <c r="G109" s="167">
        <v>0</v>
      </c>
      <c r="H109" s="168">
        <v>0</v>
      </c>
      <c r="I109" s="167">
        <v>0</v>
      </c>
      <c r="J109" s="168">
        <v>0</v>
      </c>
      <c r="K109" s="169">
        <v>0</v>
      </c>
      <c r="L109" s="168">
        <v>0</v>
      </c>
      <c r="M109" s="167">
        <v>0</v>
      </c>
      <c r="N109" s="168">
        <v>22000</v>
      </c>
      <c r="O109" s="167">
        <v>0</v>
      </c>
      <c r="P109" s="168">
        <v>0</v>
      </c>
      <c r="Q109" s="167">
        <v>0</v>
      </c>
      <c r="R109" s="168">
        <v>0</v>
      </c>
      <c r="S109" s="168">
        <f t="shared" si="8"/>
        <v>22000</v>
      </c>
      <c r="T109" s="446" t="s">
        <v>67</v>
      </c>
      <c r="U109" s="317">
        <v>1</v>
      </c>
      <c r="V109" s="401"/>
    </row>
    <row r="110" spans="1:24" s="318" customFormat="1" ht="15" customHeight="1">
      <c r="A110" s="325"/>
      <c r="B110" s="328"/>
      <c r="C110" s="328"/>
      <c r="D110" s="161" t="s">
        <v>339</v>
      </c>
      <c r="E110" s="382" t="s">
        <v>481</v>
      </c>
      <c r="F110" s="166"/>
      <c r="G110" s="167">
        <v>0</v>
      </c>
      <c r="H110" s="168">
        <v>0</v>
      </c>
      <c r="I110" s="167">
        <v>0</v>
      </c>
      <c r="J110" s="168">
        <v>0</v>
      </c>
      <c r="K110" s="169">
        <v>0</v>
      </c>
      <c r="L110" s="168">
        <v>0</v>
      </c>
      <c r="M110" s="167">
        <v>0</v>
      </c>
      <c r="N110" s="168">
        <v>0</v>
      </c>
      <c r="O110" s="167">
        <v>0</v>
      </c>
      <c r="P110" s="168">
        <v>18000</v>
      </c>
      <c r="Q110" s="167">
        <v>0</v>
      </c>
      <c r="R110" s="168">
        <v>0</v>
      </c>
      <c r="S110" s="168">
        <f t="shared" si="8"/>
        <v>18000</v>
      </c>
      <c r="T110" s="446" t="s">
        <v>67</v>
      </c>
      <c r="U110" s="317">
        <v>1</v>
      </c>
      <c r="V110" s="401"/>
    </row>
    <row r="111" spans="1:24" s="318" customFormat="1" ht="15" customHeight="1">
      <c r="A111" s="325"/>
      <c r="B111" s="328"/>
      <c r="C111" s="328"/>
      <c r="D111" s="161" t="s">
        <v>341</v>
      </c>
      <c r="E111" s="382" t="s">
        <v>482</v>
      </c>
      <c r="F111" s="166"/>
      <c r="G111" s="167">
        <v>90</v>
      </c>
      <c r="H111" s="168">
        <v>164</v>
      </c>
      <c r="I111" s="167">
        <v>322</v>
      </c>
      <c r="J111" s="168">
        <v>466</v>
      </c>
      <c r="K111" s="169">
        <v>716</v>
      </c>
      <c r="L111" s="168">
        <v>830</v>
      </c>
      <c r="M111" s="167">
        <v>1021</v>
      </c>
      <c r="N111" s="168">
        <v>462</v>
      </c>
      <c r="O111" s="167">
        <v>621</v>
      </c>
      <c r="P111" s="168">
        <v>451</v>
      </c>
      <c r="Q111" s="167">
        <v>519</v>
      </c>
      <c r="R111" s="168">
        <v>280</v>
      </c>
      <c r="S111" s="168">
        <f t="shared" si="8"/>
        <v>5942</v>
      </c>
      <c r="T111" s="446" t="s">
        <v>53</v>
      </c>
      <c r="U111" s="317">
        <v>1</v>
      </c>
      <c r="V111" s="401"/>
    </row>
    <row r="112" spans="1:24" ht="15" customHeight="1">
      <c r="A112" s="310"/>
      <c r="B112" s="328"/>
      <c r="C112" s="328"/>
      <c r="D112" s="161" t="s">
        <v>343</v>
      </c>
      <c r="E112" s="382" t="s">
        <v>483</v>
      </c>
      <c r="F112" s="166"/>
      <c r="G112" s="167">
        <v>842</v>
      </c>
      <c r="H112" s="168">
        <v>823</v>
      </c>
      <c r="I112" s="167">
        <v>1370</v>
      </c>
      <c r="J112" s="168">
        <v>2050</v>
      </c>
      <c r="K112" s="169">
        <v>2038</v>
      </c>
      <c r="L112" s="168">
        <v>1034</v>
      </c>
      <c r="M112" s="167">
        <v>562</v>
      </c>
      <c r="N112" s="168">
        <v>1702</v>
      </c>
      <c r="O112" s="167">
        <v>1852</v>
      </c>
      <c r="P112" s="168">
        <v>1881</v>
      </c>
      <c r="Q112" s="167">
        <v>1976</v>
      </c>
      <c r="R112" s="168">
        <v>882</v>
      </c>
      <c r="S112" s="168">
        <f t="shared" si="8"/>
        <v>17012</v>
      </c>
      <c r="T112" s="446" t="s">
        <v>71</v>
      </c>
      <c r="U112" s="309">
        <v>1</v>
      </c>
      <c r="V112" s="401"/>
      <c r="W112" s="318"/>
      <c r="X112" s="318"/>
    </row>
    <row r="113" spans="1:24" ht="15" customHeight="1">
      <c r="A113" s="310"/>
      <c r="B113" s="328"/>
      <c r="C113" s="328"/>
      <c r="D113" s="161" t="s">
        <v>345</v>
      </c>
      <c r="E113" s="382" t="s">
        <v>484</v>
      </c>
      <c r="F113" s="166"/>
      <c r="G113" s="167">
        <v>1741</v>
      </c>
      <c r="H113" s="168">
        <v>2366</v>
      </c>
      <c r="I113" s="167">
        <v>2558</v>
      </c>
      <c r="J113" s="168">
        <v>2542</v>
      </c>
      <c r="K113" s="169">
        <v>2977</v>
      </c>
      <c r="L113" s="168">
        <v>2427</v>
      </c>
      <c r="M113" s="167">
        <v>2076</v>
      </c>
      <c r="N113" s="168">
        <v>2359</v>
      </c>
      <c r="O113" s="167">
        <v>2429</v>
      </c>
      <c r="P113" s="168">
        <v>2946</v>
      </c>
      <c r="Q113" s="167">
        <v>3577</v>
      </c>
      <c r="R113" s="168">
        <v>2444</v>
      </c>
      <c r="S113" s="168">
        <f t="shared" si="8"/>
        <v>30442</v>
      </c>
      <c r="T113" s="446" t="s">
        <v>49</v>
      </c>
      <c r="U113" s="309">
        <v>1</v>
      </c>
      <c r="V113" s="401"/>
      <c r="W113" s="318"/>
      <c r="X113" s="318"/>
    </row>
    <row r="114" spans="1:24" ht="15" customHeight="1">
      <c r="A114" s="310"/>
      <c r="B114" s="328"/>
      <c r="C114" s="328"/>
      <c r="D114" s="161" t="s">
        <v>347</v>
      </c>
      <c r="E114" s="382" t="s">
        <v>485</v>
      </c>
      <c r="F114" s="166"/>
      <c r="G114" s="167">
        <v>12159</v>
      </c>
      <c r="H114" s="168">
        <v>15504</v>
      </c>
      <c r="I114" s="167">
        <v>21851</v>
      </c>
      <c r="J114" s="168">
        <v>24680</v>
      </c>
      <c r="K114" s="169">
        <v>23536</v>
      </c>
      <c r="L114" s="168">
        <v>17191</v>
      </c>
      <c r="M114" s="167">
        <v>15530</v>
      </c>
      <c r="N114" s="168">
        <v>23703</v>
      </c>
      <c r="O114" s="167">
        <v>24038</v>
      </c>
      <c r="P114" s="168">
        <v>22940</v>
      </c>
      <c r="Q114" s="167">
        <v>23074</v>
      </c>
      <c r="R114" s="168">
        <v>18135</v>
      </c>
      <c r="S114" s="168">
        <f t="shared" si="8"/>
        <v>242341</v>
      </c>
      <c r="T114" s="446" t="s">
        <v>49</v>
      </c>
      <c r="U114" s="309">
        <v>1</v>
      </c>
      <c r="V114" s="401"/>
      <c r="W114" s="318"/>
      <c r="X114" s="318"/>
    </row>
    <row r="115" spans="1:24" ht="15" customHeight="1">
      <c r="A115" s="330"/>
      <c r="B115" s="336"/>
      <c r="C115" s="336"/>
      <c r="D115" s="435"/>
      <c r="E115" s="384" t="s">
        <v>245</v>
      </c>
      <c r="F115" s="332"/>
      <c r="G115" s="333">
        <f t="shared" ref="G115:S115" si="9">SUMIFS(G93:G114,$U93:$U114,1)</f>
        <v>82590</v>
      </c>
      <c r="H115" s="334">
        <f t="shared" si="9"/>
        <v>68965</v>
      </c>
      <c r="I115" s="334">
        <f t="shared" si="9"/>
        <v>96115</v>
      </c>
      <c r="J115" s="334">
        <f t="shared" si="9"/>
        <v>115740</v>
      </c>
      <c r="K115" s="334">
        <f t="shared" si="9"/>
        <v>129797</v>
      </c>
      <c r="L115" s="334">
        <f t="shared" si="9"/>
        <v>92742</v>
      </c>
      <c r="M115" s="334">
        <f t="shared" si="9"/>
        <v>77133</v>
      </c>
      <c r="N115" s="334">
        <f t="shared" si="9"/>
        <v>124107</v>
      </c>
      <c r="O115" s="334">
        <f t="shared" si="9"/>
        <v>105476</v>
      </c>
      <c r="P115" s="334">
        <f t="shared" si="9"/>
        <v>146528</v>
      </c>
      <c r="Q115" s="334">
        <f t="shared" si="9"/>
        <v>165962</v>
      </c>
      <c r="R115" s="334">
        <f t="shared" si="9"/>
        <v>90197</v>
      </c>
      <c r="S115" s="334">
        <f t="shared" si="9"/>
        <v>1295352</v>
      </c>
      <c r="T115" s="451"/>
      <c r="U115" s="309">
        <v>2</v>
      </c>
      <c r="V115" s="401"/>
      <c r="W115" s="318"/>
      <c r="X115" s="318"/>
    </row>
    <row r="116" spans="1:24" s="318" customFormat="1" ht="15" customHeight="1">
      <c r="A116" s="325"/>
      <c r="B116" s="326" t="s">
        <v>289</v>
      </c>
      <c r="C116" s="327"/>
      <c r="D116" s="161" t="s">
        <v>309</v>
      </c>
      <c r="E116" s="382" t="s">
        <v>486</v>
      </c>
      <c r="F116" s="166"/>
      <c r="G116" s="167">
        <v>0</v>
      </c>
      <c r="H116" s="168">
        <v>0</v>
      </c>
      <c r="I116" s="167">
        <v>44</v>
      </c>
      <c r="J116" s="168">
        <v>283</v>
      </c>
      <c r="K116" s="169">
        <v>352</v>
      </c>
      <c r="L116" s="168">
        <v>154</v>
      </c>
      <c r="M116" s="167">
        <v>356</v>
      </c>
      <c r="N116" s="168">
        <v>718</v>
      </c>
      <c r="O116" s="167">
        <v>180</v>
      </c>
      <c r="P116" s="168">
        <v>185</v>
      </c>
      <c r="Q116" s="167">
        <v>120</v>
      </c>
      <c r="R116" s="168">
        <v>13</v>
      </c>
      <c r="S116" s="168">
        <f>SUM(G116:R116)</f>
        <v>2405</v>
      </c>
      <c r="T116" s="446"/>
      <c r="U116" s="317"/>
      <c r="V116" s="401"/>
    </row>
    <row r="117" spans="1:24" s="318" customFormat="1" ht="15" customHeight="1">
      <c r="A117" s="325"/>
      <c r="B117" s="328"/>
      <c r="C117" s="328"/>
      <c r="D117" s="161" t="s">
        <v>401</v>
      </c>
      <c r="E117" s="382" t="s">
        <v>487</v>
      </c>
      <c r="F117" s="166"/>
      <c r="G117" s="167">
        <v>0</v>
      </c>
      <c r="H117" s="168">
        <v>0</v>
      </c>
      <c r="I117" s="167">
        <v>44</v>
      </c>
      <c r="J117" s="168">
        <v>283</v>
      </c>
      <c r="K117" s="169">
        <v>352</v>
      </c>
      <c r="L117" s="168">
        <v>154</v>
      </c>
      <c r="M117" s="167">
        <v>356</v>
      </c>
      <c r="N117" s="168">
        <v>718</v>
      </c>
      <c r="O117" s="167">
        <v>180</v>
      </c>
      <c r="P117" s="168">
        <v>185</v>
      </c>
      <c r="Q117" s="167">
        <v>120</v>
      </c>
      <c r="R117" s="168">
        <v>13</v>
      </c>
      <c r="S117" s="168">
        <f t="shared" ref="S117:S151" si="10">SUM(G117:R117)</f>
        <v>2405</v>
      </c>
      <c r="T117" s="446" t="s">
        <v>59</v>
      </c>
      <c r="U117" s="317">
        <v>1</v>
      </c>
      <c r="V117" s="401"/>
    </row>
    <row r="118" spans="1:24" s="318" customFormat="1" ht="15" customHeight="1">
      <c r="A118" s="325"/>
      <c r="B118" s="328"/>
      <c r="C118" s="328"/>
      <c r="D118" s="161" t="s">
        <v>401</v>
      </c>
      <c r="E118" s="382" t="s">
        <v>403</v>
      </c>
      <c r="F118" s="166"/>
      <c r="G118" s="167">
        <v>0</v>
      </c>
      <c r="H118" s="168">
        <v>0</v>
      </c>
      <c r="I118" s="167">
        <v>0</v>
      </c>
      <c r="J118" s="168">
        <v>0</v>
      </c>
      <c r="K118" s="169">
        <v>0</v>
      </c>
      <c r="L118" s="168">
        <v>0</v>
      </c>
      <c r="M118" s="167">
        <v>0</v>
      </c>
      <c r="N118" s="168">
        <v>0</v>
      </c>
      <c r="O118" s="167">
        <v>0</v>
      </c>
      <c r="P118" s="168">
        <v>0</v>
      </c>
      <c r="Q118" s="167">
        <v>0</v>
      </c>
      <c r="R118" s="168">
        <v>0</v>
      </c>
      <c r="S118" s="168">
        <f t="shared" si="10"/>
        <v>0</v>
      </c>
      <c r="T118" s="446" t="s">
        <v>52</v>
      </c>
      <c r="U118" s="317">
        <v>1</v>
      </c>
      <c r="V118" s="401"/>
    </row>
    <row r="119" spans="1:24" s="318" customFormat="1" ht="15" customHeight="1">
      <c r="A119" s="325"/>
      <c r="B119" s="328"/>
      <c r="C119" s="328"/>
      <c r="D119" s="161" t="s">
        <v>311</v>
      </c>
      <c r="E119" s="382" t="s">
        <v>488</v>
      </c>
      <c r="F119" s="166"/>
      <c r="G119" s="167">
        <v>23160</v>
      </c>
      <c r="H119" s="168">
        <v>23267</v>
      </c>
      <c r="I119" s="167">
        <v>22999</v>
      </c>
      <c r="J119" s="168">
        <v>22411</v>
      </c>
      <c r="K119" s="169">
        <v>24018</v>
      </c>
      <c r="L119" s="168">
        <v>20907</v>
      </c>
      <c r="M119" s="167">
        <v>20572</v>
      </c>
      <c r="N119" s="168">
        <v>24881</v>
      </c>
      <c r="O119" s="167">
        <v>22483</v>
      </c>
      <c r="P119" s="168">
        <v>22010</v>
      </c>
      <c r="Q119" s="167">
        <v>23611</v>
      </c>
      <c r="R119" s="168">
        <v>23334</v>
      </c>
      <c r="S119" s="168">
        <f t="shared" si="10"/>
        <v>273653</v>
      </c>
      <c r="T119" s="446"/>
      <c r="U119" s="317"/>
      <c r="V119" s="401"/>
    </row>
    <row r="120" spans="1:24" s="318" customFormat="1" ht="15" customHeight="1">
      <c r="A120" s="325"/>
      <c r="B120" s="328"/>
      <c r="C120" s="328"/>
      <c r="D120" s="161" t="s">
        <v>401</v>
      </c>
      <c r="E120" s="382" t="s">
        <v>489</v>
      </c>
      <c r="F120" s="166"/>
      <c r="G120" s="167">
        <v>7382</v>
      </c>
      <c r="H120" s="168">
        <v>7412</v>
      </c>
      <c r="I120" s="167">
        <v>7991</v>
      </c>
      <c r="J120" s="168">
        <v>6299</v>
      </c>
      <c r="K120" s="169">
        <v>7494</v>
      </c>
      <c r="L120" s="168">
        <v>6550</v>
      </c>
      <c r="M120" s="167">
        <v>6011</v>
      </c>
      <c r="N120" s="168">
        <v>7099</v>
      </c>
      <c r="O120" s="167">
        <v>6541</v>
      </c>
      <c r="P120" s="168">
        <v>6699</v>
      </c>
      <c r="Q120" s="167">
        <v>7518</v>
      </c>
      <c r="R120" s="168">
        <v>7759</v>
      </c>
      <c r="S120" s="168">
        <f t="shared" si="10"/>
        <v>84755</v>
      </c>
      <c r="T120" s="446" t="s">
        <v>48</v>
      </c>
      <c r="U120" s="317">
        <v>1</v>
      </c>
      <c r="V120" s="401"/>
    </row>
    <row r="121" spans="1:24" s="318" customFormat="1" ht="15" customHeight="1">
      <c r="A121" s="325"/>
      <c r="B121" s="328"/>
      <c r="C121" s="328"/>
      <c r="D121" s="161" t="s">
        <v>401</v>
      </c>
      <c r="E121" s="382" t="s">
        <v>490</v>
      </c>
      <c r="F121" s="166"/>
      <c r="G121" s="167">
        <v>7912</v>
      </c>
      <c r="H121" s="168">
        <v>8049</v>
      </c>
      <c r="I121" s="167">
        <v>8671</v>
      </c>
      <c r="J121" s="168">
        <v>8729</v>
      </c>
      <c r="K121" s="169">
        <v>8419</v>
      </c>
      <c r="L121" s="168">
        <v>7275</v>
      </c>
      <c r="M121" s="167">
        <v>7883</v>
      </c>
      <c r="N121" s="168">
        <v>9688</v>
      </c>
      <c r="O121" s="167">
        <v>8421</v>
      </c>
      <c r="P121" s="168">
        <v>7587</v>
      </c>
      <c r="Q121" s="167">
        <v>7498</v>
      </c>
      <c r="R121" s="168">
        <v>8045</v>
      </c>
      <c r="S121" s="168">
        <f t="shared" si="10"/>
        <v>98177</v>
      </c>
      <c r="T121" s="446" t="s">
        <v>48</v>
      </c>
      <c r="U121" s="317">
        <v>1</v>
      </c>
      <c r="V121" s="401"/>
    </row>
    <row r="122" spans="1:24" s="318" customFormat="1" ht="15" customHeight="1">
      <c r="A122" s="325"/>
      <c r="B122" s="328"/>
      <c r="C122" s="328"/>
      <c r="D122" s="161" t="s">
        <v>401</v>
      </c>
      <c r="E122" s="382" t="s">
        <v>491</v>
      </c>
      <c r="F122" s="166"/>
      <c r="G122" s="167">
        <v>617</v>
      </c>
      <c r="H122" s="168">
        <v>597</v>
      </c>
      <c r="I122" s="167">
        <v>628</v>
      </c>
      <c r="J122" s="168">
        <v>568</v>
      </c>
      <c r="K122" s="169">
        <v>585</v>
      </c>
      <c r="L122" s="168">
        <v>481</v>
      </c>
      <c r="M122" s="167">
        <v>482</v>
      </c>
      <c r="N122" s="168">
        <v>441</v>
      </c>
      <c r="O122" s="167">
        <v>495</v>
      </c>
      <c r="P122" s="168">
        <v>528</v>
      </c>
      <c r="Q122" s="167">
        <v>622</v>
      </c>
      <c r="R122" s="168">
        <v>592</v>
      </c>
      <c r="S122" s="168">
        <f t="shared" si="10"/>
        <v>6636</v>
      </c>
      <c r="T122" s="446" t="s">
        <v>48</v>
      </c>
      <c r="U122" s="317">
        <v>1</v>
      </c>
      <c r="V122" s="401"/>
    </row>
    <row r="123" spans="1:24" s="318" customFormat="1" ht="15" customHeight="1">
      <c r="A123" s="325"/>
      <c r="B123" s="328"/>
      <c r="C123" s="328"/>
      <c r="D123" s="161" t="s">
        <v>401</v>
      </c>
      <c r="E123" s="382" t="s">
        <v>492</v>
      </c>
      <c r="F123" s="166"/>
      <c r="G123" s="167">
        <v>5280</v>
      </c>
      <c r="H123" s="168">
        <v>4895</v>
      </c>
      <c r="I123" s="167">
        <v>3344</v>
      </c>
      <c r="J123" s="168">
        <v>4466</v>
      </c>
      <c r="K123" s="169">
        <v>4850</v>
      </c>
      <c r="L123" s="168">
        <v>4479</v>
      </c>
      <c r="M123" s="167">
        <v>4176</v>
      </c>
      <c r="N123" s="168">
        <v>5134</v>
      </c>
      <c r="O123" s="167">
        <v>4629</v>
      </c>
      <c r="P123" s="168">
        <v>4825</v>
      </c>
      <c r="Q123" s="167">
        <v>5585</v>
      </c>
      <c r="R123" s="168">
        <v>4973</v>
      </c>
      <c r="S123" s="168">
        <f t="shared" si="10"/>
        <v>56636</v>
      </c>
      <c r="T123" s="446" t="s">
        <v>48</v>
      </c>
      <c r="U123" s="317">
        <v>1</v>
      </c>
      <c r="V123" s="401"/>
    </row>
    <row r="124" spans="1:24" s="318" customFormat="1" ht="15" customHeight="1">
      <c r="A124" s="325"/>
      <c r="B124" s="328"/>
      <c r="C124" s="328"/>
      <c r="D124" s="161" t="s">
        <v>401</v>
      </c>
      <c r="E124" s="382" t="s">
        <v>493</v>
      </c>
      <c r="F124" s="166"/>
      <c r="G124" s="167">
        <v>1969</v>
      </c>
      <c r="H124" s="168">
        <v>2314</v>
      </c>
      <c r="I124" s="167">
        <v>2365</v>
      </c>
      <c r="J124" s="168">
        <v>2349</v>
      </c>
      <c r="K124" s="169">
        <v>2670</v>
      </c>
      <c r="L124" s="168">
        <v>2122</v>
      </c>
      <c r="M124" s="167">
        <v>2020</v>
      </c>
      <c r="N124" s="168">
        <v>2519</v>
      </c>
      <c r="O124" s="167">
        <v>2397</v>
      </c>
      <c r="P124" s="168">
        <v>2371</v>
      </c>
      <c r="Q124" s="167">
        <v>2388</v>
      </c>
      <c r="R124" s="168">
        <v>1965</v>
      </c>
      <c r="S124" s="168">
        <f t="shared" si="10"/>
        <v>27449</v>
      </c>
      <c r="T124" s="446" t="s">
        <v>48</v>
      </c>
      <c r="U124" s="317">
        <v>1</v>
      </c>
      <c r="V124" s="401"/>
    </row>
    <row r="125" spans="1:24" s="318" customFormat="1" ht="15" customHeight="1">
      <c r="A125" s="325"/>
      <c r="B125" s="328"/>
      <c r="C125" s="328"/>
      <c r="D125" s="161" t="s">
        <v>313</v>
      </c>
      <c r="E125" s="382" t="s">
        <v>494</v>
      </c>
      <c r="F125" s="166"/>
      <c r="G125" s="167">
        <v>285</v>
      </c>
      <c r="H125" s="168">
        <v>568</v>
      </c>
      <c r="I125" s="167">
        <v>1143</v>
      </c>
      <c r="J125" s="168">
        <v>804</v>
      </c>
      <c r="K125" s="169">
        <v>428</v>
      </c>
      <c r="L125" s="168">
        <v>682</v>
      </c>
      <c r="M125" s="167">
        <v>1255</v>
      </c>
      <c r="N125" s="168">
        <v>581</v>
      </c>
      <c r="O125" s="167">
        <v>641</v>
      </c>
      <c r="P125" s="168">
        <v>682</v>
      </c>
      <c r="Q125" s="167">
        <v>793</v>
      </c>
      <c r="R125" s="168">
        <v>1155</v>
      </c>
      <c r="S125" s="168">
        <f t="shared" si="10"/>
        <v>9017</v>
      </c>
      <c r="T125" s="446" t="s">
        <v>47</v>
      </c>
      <c r="U125" s="317">
        <v>1</v>
      </c>
      <c r="V125" s="401"/>
    </row>
    <row r="126" spans="1:24" s="318" customFormat="1" ht="15" customHeight="1">
      <c r="A126" s="325"/>
      <c r="B126" s="328"/>
      <c r="C126" s="328"/>
      <c r="D126" s="161" t="s">
        <v>315</v>
      </c>
      <c r="E126" s="382" t="s">
        <v>495</v>
      </c>
      <c r="F126" s="166"/>
      <c r="G126" s="167">
        <v>0</v>
      </c>
      <c r="H126" s="168">
        <v>0</v>
      </c>
      <c r="I126" s="167">
        <v>0</v>
      </c>
      <c r="J126" s="168">
        <v>0</v>
      </c>
      <c r="K126" s="169">
        <v>0</v>
      </c>
      <c r="L126" s="168">
        <v>0</v>
      </c>
      <c r="M126" s="167">
        <v>0</v>
      </c>
      <c r="N126" s="168">
        <v>0</v>
      </c>
      <c r="O126" s="167">
        <v>0</v>
      </c>
      <c r="P126" s="168">
        <v>0</v>
      </c>
      <c r="Q126" s="167">
        <v>0</v>
      </c>
      <c r="R126" s="168">
        <v>0</v>
      </c>
      <c r="S126" s="168">
        <f t="shared" si="10"/>
        <v>0</v>
      </c>
      <c r="T126" s="446" t="s">
        <v>58</v>
      </c>
      <c r="U126" s="317">
        <v>1</v>
      </c>
      <c r="V126" s="401"/>
    </row>
    <row r="127" spans="1:24" s="318" customFormat="1" ht="15" customHeight="1">
      <c r="A127" s="325"/>
      <c r="B127" s="328"/>
      <c r="C127" s="328"/>
      <c r="D127" s="161" t="s">
        <v>317</v>
      </c>
      <c r="E127" s="382" t="s">
        <v>496</v>
      </c>
      <c r="F127" s="166"/>
      <c r="G127" s="167">
        <v>50</v>
      </c>
      <c r="H127" s="168">
        <v>100</v>
      </c>
      <c r="I127" s="167">
        <v>272</v>
      </c>
      <c r="J127" s="168">
        <v>323</v>
      </c>
      <c r="K127" s="169">
        <v>355</v>
      </c>
      <c r="L127" s="168">
        <v>208</v>
      </c>
      <c r="M127" s="167">
        <v>198</v>
      </c>
      <c r="N127" s="168">
        <v>239</v>
      </c>
      <c r="O127" s="167">
        <v>378</v>
      </c>
      <c r="P127" s="168">
        <v>328</v>
      </c>
      <c r="Q127" s="167">
        <v>288</v>
      </c>
      <c r="R127" s="168">
        <v>151</v>
      </c>
      <c r="S127" s="168">
        <f t="shared" si="10"/>
        <v>2890</v>
      </c>
      <c r="T127" s="446" t="s">
        <v>71</v>
      </c>
      <c r="U127" s="317">
        <v>1</v>
      </c>
      <c r="V127" s="401"/>
    </row>
    <row r="128" spans="1:24" s="318" customFormat="1" ht="15" customHeight="1">
      <c r="A128" s="325"/>
      <c r="B128" s="328"/>
      <c r="C128" s="328"/>
      <c r="D128" s="161" t="s">
        <v>319</v>
      </c>
      <c r="E128" s="382" t="s">
        <v>497</v>
      </c>
      <c r="F128" s="166"/>
      <c r="G128" s="167">
        <v>0</v>
      </c>
      <c r="H128" s="168">
        <v>0</v>
      </c>
      <c r="I128" s="167">
        <v>0</v>
      </c>
      <c r="J128" s="168">
        <v>80000</v>
      </c>
      <c r="K128" s="169">
        <v>0</v>
      </c>
      <c r="L128" s="168">
        <v>0</v>
      </c>
      <c r="M128" s="167">
        <v>0</v>
      </c>
      <c r="N128" s="168">
        <v>0</v>
      </c>
      <c r="O128" s="167">
        <v>0</v>
      </c>
      <c r="P128" s="168">
        <v>0</v>
      </c>
      <c r="Q128" s="167">
        <v>0</v>
      </c>
      <c r="R128" s="168">
        <v>0</v>
      </c>
      <c r="S128" s="168">
        <f t="shared" si="10"/>
        <v>80000</v>
      </c>
      <c r="T128" s="446" t="s">
        <v>64</v>
      </c>
      <c r="U128" s="317">
        <v>1</v>
      </c>
      <c r="V128" s="401"/>
    </row>
    <row r="129" spans="1:24" s="318" customFormat="1" ht="15" customHeight="1">
      <c r="A129" s="325"/>
      <c r="B129" s="328"/>
      <c r="C129" s="328"/>
      <c r="D129" s="161" t="s">
        <v>321</v>
      </c>
      <c r="E129" s="382" t="s">
        <v>498</v>
      </c>
      <c r="F129" s="166"/>
      <c r="G129" s="167">
        <v>718</v>
      </c>
      <c r="H129" s="168">
        <v>950</v>
      </c>
      <c r="I129" s="167">
        <v>1379</v>
      </c>
      <c r="J129" s="168">
        <v>2077</v>
      </c>
      <c r="K129" s="169">
        <v>2968</v>
      </c>
      <c r="L129" s="168">
        <v>2350</v>
      </c>
      <c r="M129" s="167">
        <v>1703</v>
      </c>
      <c r="N129" s="168">
        <v>2636</v>
      </c>
      <c r="O129" s="167">
        <v>3651</v>
      </c>
      <c r="P129" s="168">
        <v>2511</v>
      </c>
      <c r="Q129" s="167">
        <v>2046</v>
      </c>
      <c r="R129" s="168">
        <v>1273</v>
      </c>
      <c r="S129" s="168">
        <f t="shared" si="10"/>
        <v>24262</v>
      </c>
      <c r="T129" s="446"/>
      <c r="U129" s="317"/>
      <c r="V129" s="401"/>
    </row>
    <row r="130" spans="1:24" s="318" customFormat="1" ht="15" customHeight="1">
      <c r="A130" s="325"/>
      <c r="B130" s="328"/>
      <c r="C130" s="328"/>
      <c r="D130" s="161" t="s">
        <v>401</v>
      </c>
      <c r="E130" s="382" t="s">
        <v>499</v>
      </c>
      <c r="F130" s="166"/>
      <c r="G130" s="167">
        <v>100</v>
      </c>
      <c r="H130" s="168">
        <v>160</v>
      </c>
      <c r="I130" s="167">
        <v>361</v>
      </c>
      <c r="J130" s="168">
        <v>564</v>
      </c>
      <c r="K130" s="169">
        <v>812</v>
      </c>
      <c r="L130" s="168">
        <v>341</v>
      </c>
      <c r="M130" s="167">
        <v>141</v>
      </c>
      <c r="N130" s="168">
        <v>517</v>
      </c>
      <c r="O130" s="167">
        <v>1402</v>
      </c>
      <c r="P130" s="168">
        <v>384</v>
      </c>
      <c r="Q130" s="167">
        <v>445</v>
      </c>
      <c r="R130" s="168">
        <v>177</v>
      </c>
      <c r="S130" s="168">
        <f t="shared" si="10"/>
        <v>5404</v>
      </c>
      <c r="T130" s="446" t="s">
        <v>59</v>
      </c>
      <c r="U130" s="317">
        <v>1</v>
      </c>
      <c r="V130" s="401"/>
    </row>
    <row r="131" spans="1:24" s="318" customFormat="1" ht="15" customHeight="1">
      <c r="A131" s="325"/>
      <c r="B131" s="328"/>
      <c r="C131" s="328"/>
      <c r="D131" s="161" t="s">
        <v>401</v>
      </c>
      <c r="E131" s="382" t="s">
        <v>403</v>
      </c>
      <c r="F131" s="166"/>
      <c r="G131" s="167">
        <v>618</v>
      </c>
      <c r="H131" s="168">
        <v>790</v>
      </c>
      <c r="I131" s="167">
        <v>1018</v>
      </c>
      <c r="J131" s="168">
        <v>1513</v>
      </c>
      <c r="K131" s="169">
        <v>2156</v>
      </c>
      <c r="L131" s="168">
        <v>2009</v>
      </c>
      <c r="M131" s="167">
        <v>1562</v>
      </c>
      <c r="N131" s="168">
        <v>2119</v>
      </c>
      <c r="O131" s="167">
        <v>2249</v>
      </c>
      <c r="P131" s="168">
        <v>2127</v>
      </c>
      <c r="Q131" s="167">
        <v>1601</v>
      </c>
      <c r="R131" s="168">
        <v>1096</v>
      </c>
      <c r="S131" s="168">
        <f t="shared" si="10"/>
        <v>18858</v>
      </c>
      <c r="T131" s="446" t="s">
        <v>52</v>
      </c>
      <c r="U131" s="317">
        <v>1</v>
      </c>
      <c r="V131" s="401"/>
    </row>
    <row r="132" spans="1:24" s="318" customFormat="1" ht="15" customHeight="1">
      <c r="A132" s="325"/>
      <c r="B132" s="328"/>
      <c r="C132" s="328"/>
      <c r="D132" s="161" t="s">
        <v>323</v>
      </c>
      <c r="E132" s="382" t="s">
        <v>500</v>
      </c>
      <c r="F132" s="166"/>
      <c r="G132" s="167">
        <v>307</v>
      </c>
      <c r="H132" s="168">
        <v>880</v>
      </c>
      <c r="I132" s="167">
        <v>1374</v>
      </c>
      <c r="J132" s="168">
        <v>5172</v>
      </c>
      <c r="K132" s="169">
        <v>2769</v>
      </c>
      <c r="L132" s="168">
        <v>1886</v>
      </c>
      <c r="M132" s="167">
        <v>2636</v>
      </c>
      <c r="N132" s="168">
        <v>3086</v>
      </c>
      <c r="O132" s="167">
        <v>2970</v>
      </c>
      <c r="P132" s="168">
        <v>2924</v>
      </c>
      <c r="Q132" s="167">
        <v>1386</v>
      </c>
      <c r="R132" s="168">
        <v>1119</v>
      </c>
      <c r="S132" s="168">
        <f t="shared" si="10"/>
        <v>26509</v>
      </c>
      <c r="T132" s="446" t="s">
        <v>52</v>
      </c>
      <c r="U132" s="317">
        <v>1</v>
      </c>
      <c r="V132" s="401"/>
    </row>
    <row r="133" spans="1:24" s="318" customFormat="1" ht="15" customHeight="1">
      <c r="A133" s="325"/>
      <c r="B133" s="328"/>
      <c r="C133" s="328"/>
      <c r="D133" s="161" t="s">
        <v>325</v>
      </c>
      <c r="E133" s="382" t="s">
        <v>501</v>
      </c>
      <c r="F133" s="166"/>
      <c r="G133" s="167">
        <v>0</v>
      </c>
      <c r="H133" s="168">
        <v>0</v>
      </c>
      <c r="I133" s="167">
        <v>0</v>
      </c>
      <c r="J133" s="168">
        <v>377</v>
      </c>
      <c r="K133" s="169">
        <v>1011</v>
      </c>
      <c r="L133" s="168">
        <v>400</v>
      </c>
      <c r="M133" s="167">
        <v>509</v>
      </c>
      <c r="N133" s="168">
        <v>1814</v>
      </c>
      <c r="O133" s="167">
        <v>704</v>
      </c>
      <c r="P133" s="168">
        <v>365</v>
      </c>
      <c r="Q133" s="167">
        <v>0</v>
      </c>
      <c r="R133" s="168">
        <v>0</v>
      </c>
      <c r="S133" s="168">
        <f t="shared" si="10"/>
        <v>5180</v>
      </c>
      <c r="T133" s="446" t="s">
        <v>50</v>
      </c>
      <c r="U133" s="317">
        <v>1</v>
      </c>
      <c r="V133" s="401"/>
    </row>
    <row r="134" spans="1:24" s="318" customFormat="1" ht="15" customHeight="1">
      <c r="A134" s="325"/>
      <c r="B134" s="328"/>
      <c r="C134" s="328"/>
      <c r="D134" s="161" t="s">
        <v>327</v>
      </c>
      <c r="E134" s="382" t="s">
        <v>502</v>
      </c>
      <c r="F134" s="166"/>
      <c r="G134" s="167">
        <v>129</v>
      </c>
      <c r="H134" s="168">
        <v>198</v>
      </c>
      <c r="I134" s="167">
        <v>255</v>
      </c>
      <c r="J134" s="168">
        <v>366</v>
      </c>
      <c r="K134" s="169">
        <v>825</v>
      </c>
      <c r="L134" s="168">
        <v>312</v>
      </c>
      <c r="M134" s="167">
        <v>284</v>
      </c>
      <c r="N134" s="168">
        <v>483</v>
      </c>
      <c r="O134" s="167">
        <v>424</v>
      </c>
      <c r="P134" s="168">
        <v>552</v>
      </c>
      <c r="Q134" s="167">
        <v>584</v>
      </c>
      <c r="R134" s="168">
        <v>119</v>
      </c>
      <c r="S134" s="168">
        <f t="shared" si="10"/>
        <v>4531</v>
      </c>
      <c r="T134" s="446" t="s">
        <v>47</v>
      </c>
      <c r="U134" s="317">
        <v>1</v>
      </c>
      <c r="V134" s="401"/>
    </row>
    <row r="135" spans="1:24" ht="15" customHeight="1">
      <c r="A135" s="310"/>
      <c r="B135" s="328"/>
      <c r="C135" s="328"/>
      <c r="D135" s="161" t="s">
        <v>329</v>
      </c>
      <c r="E135" s="382" t="s">
        <v>503</v>
      </c>
      <c r="F135" s="166"/>
      <c r="G135" s="167">
        <v>191</v>
      </c>
      <c r="H135" s="168">
        <v>298</v>
      </c>
      <c r="I135" s="167">
        <v>440</v>
      </c>
      <c r="J135" s="168">
        <v>699</v>
      </c>
      <c r="K135" s="169">
        <v>1092</v>
      </c>
      <c r="L135" s="168">
        <v>462</v>
      </c>
      <c r="M135" s="167">
        <v>443</v>
      </c>
      <c r="N135" s="168">
        <v>775</v>
      </c>
      <c r="O135" s="167">
        <v>677</v>
      </c>
      <c r="P135" s="168">
        <v>941</v>
      </c>
      <c r="Q135" s="167">
        <v>1054</v>
      </c>
      <c r="R135" s="168">
        <v>223</v>
      </c>
      <c r="S135" s="168">
        <f t="shared" si="10"/>
        <v>7295</v>
      </c>
      <c r="T135" s="446" t="s">
        <v>47</v>
      </c>
      <c r="U135" s="309">
        <v>1</v>
      </c>
      <c r="V135" s="401"/>
      <c r="W135" s="318"/>
      <c r="X135" s="318"/>
    </row>
    <row r="136" spans="1:24" ht="15" customHeight="1">
      <c r="A136" s="310"/>
      <c r="B136" s="328"/>
      <c r="C136" s="328"/>
      <c r="D136" s="161" t="s">
        <v>331</v>
      </c>
      <c r="E136" s="382" t="s">
        <v>504</v>
      </c>
      <c r="F136" s="166"/>
      <c r="G136" s="167">
        <v>0</v>
      </c>
      <c r="H136" s="168">
        <v>0</v>
      </c>
      <c r="I136" s="167">
        <v>0</v>
      </c>
      <c r="J136" s="168">
        <v>0</v>
      </c>
      <c r="K136" s="169">
        <v>0</v>
      </c>
      <c r="L136" s="168">
        <v>0</v>
      </c>
      <c r="M136" s="167">
        <v>0</v>
      </c>
      <c r="N136" s="168">
        <v>0</v>
      </c>
      <c r="O136" s="167">
        <v>0</v>
      </c>
      <c r="P136" s="168">
        <v>0</v>
      </c>
      <c r="Q136" s="167">
        <v>0</v>
      </c>
      <c r="R136" s="168">
        <v>0</v>
      </c>
      <c r="S136" s="168">
        <f t="shared" si="10"/>
        <v>0</v>
      </c>
      <c r="T136" s="446" t="s">
        <v>59</v>
      </c>
      <c r="U136" s="309">
        <v>1</v>
      </c>
      <c r="V136" s="401"/>
      <c r="W136" s="318"/>
      <c r="X136" s="318"/>
    </row>
    <row r="137" spans="1:24" ht="15" customHeight="1">
      <c r="A137" s="329"/>
      <c r="B137" s="481"/>
      <c r="C137" s="481"/>
      <c r="D137" s="483" t="s">
        <v>333</v>
      </c>
      <c r="E137" s="501" t="s">
        <v>505</v>
      </c>
      <c r="F137" s="502"/>
      <c r="G137" s="503">
        <v>100</v>
      </c>
      <c r="H137" s="504">
        <v>100</v>
      </c>
      <c r="I137" s="503">
        <v>160</v>
      </c>
      <c r="J137" s="504">
        <v>500</v>
      </c>
      <c r="K137" s="505">
        <v>2032</v>
      </c>
      <c r="L137" s="504">
        <v>1830</v>
      </c>
      <c r="M137" s="503">
        <v>5000</v>
      </c>
      <c r="N137" s="504">
        <v>7000</v>
      </c>
      <c r="O137" s="503">
        <v>3000</v>
      </c>
      <c r="P137" s="504">
        <v>820</v>
      </c>
      <c r="Q137" s="503">
        <v>520</v>
      </c>
      <c r="R137" s="504">
        <v>170</v>
      </c>
      <c r="S137" s="504">
        <f t="shared" si="10"/>
        <v>21232</v>
      </c>
      <c r="T137" s="506" t="s">
        <v>50</v>
      </c>
      <c r="U137" s="309">
        <v>1</v>
      </c>
      <c r="V137" s="401"/>
      <c r="W137" s="318"/>
      <c r="X137" s="318"/>
    </row>
    <row r="138" spans="1:24" ht="15" customHeight="1">
      <c r="A138" s="310"/>
      <c r="B138" s="328"/>
      <c r="C138" s="328"/>
      <c r="D138" s="161" t="s">
        <v>335</v>
      </c>
      <c r="E138" s="382" t="s">
        <v>506</v>
      </c>
      <c r="F138" s="166"/>
      <c r="G138" s="167">
        <v>0</v>
      </c>
      <c r="H138" s="168">
        <v>0</v>
      </c>
      <c r="I138" s="167">
        <v>0</v>
      </c>
      <c r="J138" s="168">
        <v>0</v>
      </c>
      <c r="K138" s="169">
        <v>0</v>
      </c>
      <c r="L138" s="168">
        <v>0</v>
      </c>
      <c r="M138" s="167">
        <v>0</v>
      </c>
      <c r="N138" s="168">
        <v>0</v>
      </c>
      <c r="O138" s="167">
        <v>0</v>
      </c>
      <c r="P138" s="168">
        <v>0</v>
      </c>
      <c r="Q138" s="167">
        <v>0</v>
      </c>
      <c r="R138" s="168">
        <v>0</v>
      </c>
      <c r="S138" s="168">
        <f t="shared" si="10"/>
        <v>0</v>
      </c>
      <c r="T138" s="446" t="s">
        <v>66</v>
      </c>
      <c r="U138" s="309">
        <v>1</v>
      </c>
      <c r="V138" s="401"/>
      <c r="W138" s="318"/>
      <c r="X138" s="318"/>
    </row>
    <row r="139" spans="1:24" ht="15" customHeight="1">
      <c r="A139" s="310"/>
      <c r="B139" s="328"/>
      <c r="C139" s="328"/>
      <c r="D139" s="161" t="s">
        <v>337</v>
      </c>
      <c r="E139" s="382" t="s">
        <v>507</v>
      </c>
      <c r="F139" s="166"/>
      <c r="G139" s="167">
        <v>10086</v>
      </c>
      <c r="H139" s="168">
        <v>11896</v>
      </c>
      <c r="I139" s="167">
        <v>15170</v>
      </c>
      <c r="J139" s="168">
        <v>17218</v>
      </c>
      <c r="K139" s="169">
        <v>15083</v>
      </c>
      <c r="L139" s="168">
        <v>13390</v>
      </c>
      <c r="M139" s="167">
        <v>13030</v>
      </c>
      <c r="N139" s="168">
        <v>14802</v>
      </c>
      <c r="O139" s="167">
        <v>14811</v>
      </c>
      <c r="P139" s="168">
        <v>15417</v>
      </c>
      <c r="Q139" s="167">
        <v>15454</v>
      </c>
      <c r="R139" s="168">
        <v>14024</v>
      </c>
      <c r="S139" s="168">
        <f t="shared" si="10"/>
        <v>170381</v>
      </c>
      <c r="T139" s="446" t="s">
        <v>49</v>
      </c>
      <c r="U139" s="309">
        <v>1</v>
      </c>
      <c r="V139" s="401"/>
      <c r="W139" s="318"/>
      <c r="X139" s="318"/>
    </row>
    <row r="140" spans="1:24" ht="15" customHeight="1">
      <c r="A140" s="310"/>
      <c r="B140" s="328"/>
      <c r="C140" s="328"/>
      <c r="D140" s="161" t="s">
        <v>339</v>
      </c>
      <c r="E140" s="382" t="s">
        <v>508</v>
      </c>
      <c r="F140" s="166"/>
      <c r="G140" s="167">
        <v>426</v>
      </c>
      <c r="H140" s="168">
        <v>554</v>
      </c>
      <c r="I140" s="167">
        <v>2639</v>
      </c>
      <c r="J140" s="168">
        <v>1520</v>
      </c>
      <c r="K140" s="169">
        <v>1846</v>
      </c>
      <c r="L140" s="168">
        <v>992</v>
      </c>
      <c r="M140" s="167">
        <v>1097</v>
      </c>
      <c r="N140" s="168">
        <v>1144</v>
      </c>
      <c r="O140" s="167">
        <v>1497</v>
      </c>
      <c r="P140" s="168">
        <v>7200</v>
      </c>
      <c r="Q140" s="167">
        <v>2763</v>
      </c>
      <c r="R140" s="168">
        <v>408</v>
      </c>
      <c r="S140" s="168">
        <f t="shared" si="10"/>
        <v>22086</v>
      </c>
      <c r="T140" s="446" t="s">
        <v>66</v>
      </c>
      <c r="U140" s="309">
        <v>1</v>
      </c>
      <c r="V140" s="401"/>
      <c r="W140" s="318"/>
      <c r="X140" s="318"/>
    </row>
    <row r="141" spans="1:24" ht="15" customHeight="1">
      <c r="A141" s="310"/>
      <c r="B141" s="328"/>
      <c r="C141" s="328"/>
      <c r="D141" s="161" t="s">
        <v>341</v>
      </c>
      <c r="E141" s="382" t="s">
        <v>509</v>
      </c>
      <c r="F141" s="166"/>
      <c r="G141" s="167">
        <v>0</v>
      </c>
      <c r="H141" s="168">
        <v>0</v>
      </c>
      <c r="I141" s="167">
        <v>0</v>
      </c>
      <c r="J141" s="168">
        <v>310</v>
      </c>
      <c r="K141" s="169">
        <v>530</v>
      </c>
      <c r="L141" s="168">
        <v>1015</v>
      </c>
      <c r="M141" s="167">
        <v>203</v>
      </c>
      <c r="N141" s="168">
        <v>483</v>
      </c>
      <c r="O141" s="167">
        <v>128</v>
      </c>
      <c r="P141" s="168">
        <v>53</v>
      </c>
      <c r="Q141" s="167">
        <v>475</v>
      </c>
      <c r="R141" s="168">
        <v>23</v>
      </c>
      <c r="S141" s="168">
        <f t="shared" si="10"/>
        <v>3220</v>
      </c>
      <c r="T141" s="446" t="s">
        <v>55</v>
      </c>
      <c r="U141" s="309">
        <v>1</v>
      </c>
      <c r="V141" s="401"/>
      <c r="W141" s="318"/>
      <c r="X141" s="318"/>
    </row>
    <row r="142" spans="1:24" ht="15" customHeight="1">
      <c r="A142" s="310"/>
      <c r="B142" s="328"/>
      <c r="C142" s="328"/>
      <c r="D142" s="161" t="s">
        <v>343</v>
      </c>
      <c r="E142" s="382" t="s">
        <v>510</v>
      </c>
      <c r="F142" s="166"/>
      <c r="G142" s="167">
        <v>864</v>
      </c>
      <c r="H142" s="168">
        <v>1447</v>
      </c>
      <c r="I142" s="167">
        <v>1998</v>
      </c>
      <c r="J142" s="168">
        <v>2925</v>
      </c>
      <c r="K142" s="169">
        <v>3259</v>
      </c>
      <c r="L142" s="168">
        <v>2005</v>
      </c>
      <c r="M142" s="167">
        <v>1963</v>
      </c>
      <c r="N142" s="168">
        <v>2583</v>
      </c>
      <c r="O142" s="167">
        <v>2616</v>
      </c>
      <c r="P142" s="168">
        <v>2683</v>
      </c>
      <c r="Q142" s="167">
        <v>3180</v>
      </c>
      <c r="R142" s="168">
        <v>2035</v>
      </c>
      <c r="S142" s="168">
        <f t="shared" si="10"/>
        <v>27558</v>
      </c>
      <c r="T142" s="446" t="s">
        <v>49</v>
      </c>
      <c r="U142" s="309">
        <v>1</v>
      </c>
      <c r="V142" s="401"/>
      <c r="W142" s="318"/>
      <c r="X142" s="318"/>
    </row>
    <row r="143" spans="1:24" ht="15" customHeight="1">
      <c r="A143" s="310"/>
      <c r="B143" s="328"/>
      <c r="C143" s="328"/>
      <c r="D143" s="161" t="s">
        <v>345</v>
      </c>
      <c r="E143" s="382" t="s">
        <v>511</v>
      </c>
      <c r="F143" s="166"/>
      <c r="G143" s="167">
        <v>0</v>
      </c>
      <c r="H143" s="168">
        <v>0</v>
      </c>
      <c r="I143" s="167">
        <v>0</v>
      </c>
      <c r="J143" s="168">
        <v>0</v>
      </c>
      <c r="K143" s="169">
        <v>0</v>
      </c>
      <c r="L143" s="168">
        <v>0</v>
      </c>
      <c r="M143" s="167">
        <v>0</v>
      </c>
      <c r="N143" s="168">
        <v>15000</v>
      </c>
      <c r="O143" s="167">
        <v>0</v>
      </c>
      <c r="P143" s="168">
        <v>0</v>
      </c>
      <c r="Q143" s="167">
        <v>0</v>
      </c>
      <c r="R143" s="168">
        <v>0</v>
      </c>
      <c r="S143" s="168">
        <f t="shared" si="10"/>
        <v>15000</v>
      </c>
      <c r="T143" s="446" t="s">
        <v>67</v>
      </c>
      <c r="U143" s="309">
        <v>1</v>
      </c>
      <c r="V143" s="401"/>
      <c r="W143" s="318"/>
      <c r="X143" s="318"/>
    </row>
    <row r="144" spans="1:24" ht="15" customHeight="1">
      <c r="A144" s="310"/>
      <c r="B144" s="328"/>
      <c r="C144" s="328"/>
      <c r="D144" s="161" t="s">
        <v>347</v>
      </c>
      <c r="E144" s="382" t="s">
        <v>512</v>
      </c>
      <c r="F144" s="166"/>
      <c r="G144" s="167">
        <v>0</v>
      </c>
      <c r="H144" s="168">
        <v>0</v>
      </c>
      <c r="I144" s="167">
        <v>0</v>
      </c>
      <c r="J144" s="168">
        <v>0</v>
      </c>
      <c r="K144" s="169">
        <v>0</v>
      </c>
      <c r="L144" s="168">
        <v>0</v>
      </c>
      <c r="M144" s="167">
        <v>0</v>
      </c>
      <c r="N144" s="168">
        <v>683</v>
      </c>
      <c r="O144" s="167">
        <v>0</v>
      </c>
      <c r="P144" s="168">
        <v>0</v>
      </c>
      <c r="Q144" s="167">
        <v>0</v>
      </c>
      <c r="R144" s="168">
        <v>0</v>
      </c>
      <c r="S144" s="168">
        <f t="shared" si="10"/>
        <v>683</v>
      </c>
      <c r="T144" s="446" t="s">
        <v>67</v>
      </c>
      <c r="U144" s="309">
        <v>1</v>
      </c>
      <c r="V144" s="401"/>
      <c r="W144" s="318"/>
      <c r="X144" s="318"/>
    </row>
    <row r="145" spans="1:24" ht="15" customHeight="1">
      <c r="A145" s="310"/>
      <c r="B145" s="328"/>
      <c r="C145" s="328"/>
      <c r="D145" s="161" t="s">
        <v>349</v>
      </c>
      <c r="E145" s="382" t="s">
        <v>513</v>
      </c>
      <c r="F145" s="166"/>
      <c r="G145" s="167">
        <v>3500</v>
      </c>
      <c r="H145" s="168">
        <v>1350</v>
      </c>
      <c r="I145" s="167">
        <v>1550</v>
      </c>
      <c r="J145" s="168">
        <v>1600</v>
      </c>
      <c r="K145" s="169">
        <v>1800</v>
      </c>
      <c r="L145" s="168">
        <v>1900</v>
      </c>
      <c r="M145" s="167">
        <v>1500</v>
      </c>
      <c r="N145" s="168">
        <v>1700</v>
      </c>
      <c r="O145" s="167">
        <v>1980</v>
      </c>
      <c r="P145" s="168">
        <v>1700</v>
      </c>
      <c r="Q145" s="167">
        <v>2600</v>
      </c>
      <c r="R145" s="168">
        <v>1300</v>
      </c>
      <c r="S145" s="168">
        <f t="shared" si="10"/>
        <v>22480</v>
      </c>
      <c r="T145" s="446" t="s">
        <v>57</v>
      </c>
      <c r="U145" s="309">
        <v>1</v>
      </c>
      <c r="V145" s="401"/>
      <c r="W145" s="318"/>
      <c r="X145" s="318"/>
    </row>
    <row r="146" spans="1:24" ht="15" customHeight="1">
      <c r="A146" s="310"/>
      <c r="B146" s="311"/>
      <c r="C146" s="311"/>
      <c r="D146" s="161" t="s">
        <v>351</v>
      </c>
      <c r="E146" s="382" t="s">
        <v>514</v>
      </c>
      <c r="F146" s="166"/>
      <c r="G146" s="167">
        <v>279</v>
      </c>
      <c r="H146" s="168">
        <v>522</v>
      </c>
      <c r="I146" s="167">
        <v>560</v>
      </c>
      <c r="J146" s="168">
        <v>739</v>
      </c>
      <c r="K146" s="169">
        <v>919</v>
      </c>
      <c r="L146" s="168">
        <v>601</v>
      </c>
      <c r="M146" s="167">
        <v>579</v>
      </c>
      <c r="N146" s="168">
        <v>795</v>
      </c>
      <c r="O146" s="167">
        <v>683</v>
      </c>
      <c r="P146" s="168">
        <v>728</v>
      </c>
      <c r="Q146" s="167">
        <v>946</v>
      </c>
      <c r="R146" s="168">
        <v>554</v>
      </c>
      <c r="S146" s="168">
        <f t="shared" si="10"/>
        <v>7905</v>
      </c>
      <c r="T146" s="446" t="s">
        <v>51</v>
      </c>
      <c r="U146" s="309">
        <v>1</v>
      </c>
      <c r="V146" s="401"/>
      <c r="W146" s="318"/>
      <c r="X146" s="318"/>
    </row>
    <row r="147" spans="1:24" ht="15" customHeight="1">
      <c r="A147" s="310"/>
      <c r="B147" s="311"/>
      <c r="C147" s="311"/>
      <c r="D147" s="161" t="s">
        <v>353</v>
      </c>
      <c r="E147" s="382" t="s">
        <v>515</v>
      </c>
      <c r="F147" s="166"/>
      <c r="G147" s="167">
        <v>819</v>
      </c>
      <c r="H147" s="168">
        <v>1234</v>
      </c>
      <c r="I147" s="167">
        <v>2711</v>
      </c>
      <c r="J147" s="168">
        <v>4002</v>
      </c>
      <c r="K147" s="169">
        <v>3966</v>
      </c>
      <c r="L147" s="168">
        <v>3306</v>
      </c>
      <c r="M147" s="167">
        <v>2686</v>
      </c>
      <c r="N147" s="168">
        <v>3513</v>
      </c>
      <c r="O147" s="167">
        <v>3687</v>
      </c>
      <c r="P147" s="168">
        <v>4053</v>
      </c>
      <c r="Q147" s="167">
        <v>4851</v>
      </c>
      <c r="R147" s="168">
        <v>1879</v>
      </c>
      <c r="S147" s="168">
        <f t="shared" si="10"/>
        <v>36707</v>
      </c>
      <c r="T147" s="446" t="s">
        <v>49</v>
      </c>
      <c r="U147" s="309">
        <v>1</v>
      </c>
      <c r="V147" s="401"/>
      <c r="W147" s="318"/>
      <c r="X147" s="318"/>
    </row>
    <row r="148" spans="1:24" ht="15" customHeight="1">
      <c r="A148" s="310"/>
      <c r="B148" s="311"/>
      <c r="C148" s="311"/>
      <c r="D148" s="161" t="s">
        <v>355</v>
      </c>
      <c r="E148" s="382" t="s">
        <v>516</v>
      </c>
      <c r="F148" s="166"/>
      <c r="G148" s="167">
        <v>16010</v>
      </c>
      <c r="H148" s="168">
        <v>14668</v>
      </c>
      <c r="I148" s="167">
        <v>21160</v>
      </c>
      <c r="J148" s="168">
        <v>24661</v>
      </c>
      <c r="K148" s="169">
        <v>27020</v>
      </c>
      <c r="L148" s="168">
        <v>20070</v>
      </c>
      <c r="M148" s="167">
        <v>20171</v>
      </c>
      <c r="N148" s="168">
        <v>28750</v>
      </c>
      <c r="O148" s="167">
        <v>23775</v>
      </c>
      <c r="P148" s="168">
        <v>25367</v>
      </c>
      <c r="Q148" s="167">
        <v>29076</v>
      </c>
      <c r="R148" s="168">
        <v>16464</v>
      </c>
      <c r="S148" s="168">
        <f t="shared" si="10"/>
        <v>267192</v>
      </c>
      <c r="T148" s="426" t="s">
        <v>49</v>
      </c>
      <c r="U148" s="309">
        <v>1</v>
      </c>
      <c r="V148" s="401"/>
      <c r="W148" s="318"/>
      <c r="X148" s="318"/>
    </row>
    <row r="149" spans="1:24" ht="15" customHeight="1">
      <c r="A149" s="310"/>
      <c r="B149" s="311"/>
      <c r="C149" s="311"/>
      <c r="D149" s="161" t="s">
        <v>357</v>
      </c>
      <c r="E149" s="383" t="s">
        <v>517</v>
      </c>
      <c r="F149" s="170"/>
      <c r="G149" s="171">
        <v>19</v>
      </c>
      <c r="H149" s="172">
        <v>86</v>
      </c>
      <c r="I149" s="171">
        <v>245</v>
      </c>
      <c r="J149" s="172">
        <v>589</v>
      </c>
      <c r="K149" s="173">
        <v>1380</v>
      </c>
      <c r="L149" s="172">
        <v>252</v>
      </c>
      <c r="M149" s="171">
        <v>353</v>
      </c>
      <c r="N149" s="172">
        <v>1263</v>
      </c>
      <c r="O149" s="171">
        <v>454</v>
      </c>
      <c r="P149" s="172">
        <v>560</v>
      </c>
      <c r="Q149" s="171">
        <v>471</v>
      </c>
      <c r="R149" s="172">
        <v>46</v>
      </c>
      <c r="S149" s="172">
        <f t="shared" si="10"/>
        <v>5718</v>
      </c>
      <c r="T149" s="447" t="s">
        <v>267</v>
      </c>
      <c r="U149" s="309">
        <v>1</v>
      </c>
      <c r="V149" s="401"/>
      <c r="W149" s="318"/>
      <c r="X149" s="318"/>
    </row>
    <row r="150" spans="1:24" ht="15" customHeight="1">
      <c r="A150" s="310"/>
      <c r="B150" s="311"/>
      <c r="C150" s="311"/>
      <c r="D150" s="161" t="s">
        <v>359</v>
      </c>
      <c r="E150" s="383" t="s">
        <v>518</v>
      </c>
      <c r="F150" s="170"/>
      <c r="G150" s="171">
        <v>19</v>
      </c>
      <c r="H150" s="172">
        <v>49</v>
      </c>
      <c r="I150" s="171">
        <v>127</v>
      </c>
      <c r="J150" s="172">
        <v>187</v>
      </c>
      <c r="K150" s="173">
        <v>99</v>
      </c>
      <c r="L150" s="172">
        <v>193</v>
      </c>
      <c r="M150" s="171">
        <v>310</v>
      </c>
      <c r="N150" s="172">
        <v>205</v>
      </c>
      <c r="O150" s="171">
        <v>122</v>
      </c>
      <c r="P150" s="172">
        <v>348</v>
      </c>
      <c r="Q150" s="171">
        <v>264</v>
      </c>
      <c r="R150" s="172">
        <v>100</v>
      </c>
      <c r="S150" s="172">
        <f t="shared" si="10"/>
        <v>2023</v>
      </c>
      <c r="T150" s="447" t="s">
        <v>72</v>
      </c>
      <c r="U150" s="309">
        <v>1</v>
      </c>
      <c r="V150" s="401"/>
      <c r="W150" s="318"/>
      <c r="X150" s="318"/>
    </row>
    <row r="151" spans="1:24" ht="15" customHeight="1">
      <c r="A151" s="310"/>
      <c r="B151" s="311"/>
      <c r="C151" s="311"/>
      <c r="D151" s="161" t="s">
        <v>361</v>
      </c>
      <c r="E151" s="383" t="s">
        <v>519</v>
      </c>
      <c r="F151" s="170"/>
      <c r="G151" s="171">
        <v>230</v>
      </c>
      <c r="H151" s="172">
        <v>1690</v>
      </c>
      <c r="I151" s="171">
        <v>2795</v>
      </c>
      <c r="J151" s="172">
        <v>4055</v>
      </c>
      <c r="K151" s="173">
        <v>6381</v>
      </c>
      <c r="L151" s="172">
        <v>1587</v>
      </c>
      <c r="M151" s="171">
        <v>1041</v>
      </c>
      <c r="N151" s="172">
        <v>3275</v>
      </c>
      <c r="O151" s="171">
        <v>2049</v>
      </c>
      <c r="P151" s="172">
        <v>2130</v>
      </c>
      <c r="Q151" s="171">
        <v>1902</v>
      </c>
      <c r="R151" s="172">
        <v>198</v>
      </c>
      <c r="S151" s="172">
        <f t="shared" si="10"/>
        <v>27333</v>
      </c>
      <c r="T151" s="447" t="s">
        <v>267</v>
      </c>
      <c r="U151" s="309">
        <v>1</v>
      </c>
      <c r="V151" s="401"/>
      <c r="W151" s="318"/>
      <c r="X151" s="318"/>
    </row>
    <row r="152" spans="1:24" ht="15" customHeight="1">
      <c r="A152" s="330"/>
      <c r="B152" s="331"/>
      <c r="C152" s="331"/>
      <c r="D152" s="444"/>
      <c r="E152" s="384" t="s">
        <v>290</v>
      </c>
      <c r="F152" s="332"/>
      <c r="G152" s="333">
        <f t="shared" ref="G152:S152" si="11">SUMIFS(G116:G151,$U116:$U151,1)</f>
        <v>57192</v>
      </c>
      <c r="H152" s="334">
        <f t="shared" si="11"/>
        <v>59857</v>
      </c>
      <c r="I152" s="334">
        <f t="shared" si="11"/>
        <v>77021</v>
      </c>
      <c r="J152" s="334">
        <f t="shared" si="11"/>
        <v>170818</v>
      </c>
      <c r="K152" s="334">
        <f t="shared" si="11"/>
        <v>98133</v>
      </c>
      <c r="L152" s="334">
        <f t="shared" si="11"/>
        <v>74502</v>
      </c>
      <c r="M152" s="334">
        <f t="shared" si="11"/>
        <v>75889</v>
      </c>
      <c r="N152" s="334">
        <f t="shared" si="11"/>
        <v>116409</v>
      </c>
      <c r="O152" s="334">
        <f t="shared" si="11"/>
        <v>86910</v>
      </c>
      <c r="P152" s="334">
        <f t="shared" si="11"/>
        <v>91557</v>
      </c>
      <c r="Q152" s="334">
        <f t="shared" si="11"/>
        <v>92384</v>
      </c>
      <c r="R152" s="334">
        <f t="shared" si="11"/>
        <v>64588</v>
      </c>
      <c r="S152" s="334">
        <f t="shared" si="11"/>
        <v>1065260</v>
      </c>
      <c r="T152" s="451"/>
      <c r="U152" s="309">
        <v>2</v>
      </c>
      <c r="V152" s="401"/>
      <c r="W152" s="318"/>
      <c r="X152" s="318"/>
    </row>
    <row r="153" spans="1:24" s="318" customFormat="1" ht="15" customHeight="1">
      <c r="A153" s="325"/>
      <c r="B153" s="326" t="s">
        <v>291</v>
      </c>
      <c r="C153" s="327"/>
      <c r="D153" s="161" t="s">
        <v>309</v>
      </c>
      <c r="E153" s="382" t="s">
        <v>520</v>
      </c>
      <c r="F153" s="166"/>
      <c r="G153" s="167">
        <v>25</v>
      </c>
      <c r="H153" s="168">
        <v>58</v>
      </c>
      <c r="I153" s="167">
        <v>110</v>
      </c>
      <c r="J153" s="168">
        <v>6015</v>
      </c>
      <c r="K153" s="169">
        <v>12248</v>
      </c>
      <c r="L153" s="168">
        <v>11333</v>
      </c>
      <c r="M153" s="167">
        <v>7731</v>
      </c>
      <c r="N153" s="168">
        <v>14469</v>
      </c>
      <c r="O153" s="167">
        <v>13864</v>
      </c>
      <c r="P153" s="168">
        <v>15987</v>
      </c>
      <c r="Q153" s="167">
        <v>18165</v>
      </c>
      <c r="R153" s="168">
        <v>1059</v>
      </c>
      <c r="S153" s="168">
        <f>SUM(G153:R153)</f>
        <v>101064</v>
      </c>
      <c r="T153" s="446" t="s">
        <v>50</v>
      </c>
      <c r="U153" s="317">
        <v>1</v>
      </c>
      <c r="V153" s="401"/>
    </row>
    <row r="154" spans="1:24" s="318" customFormat="1" ht="15" customHeight="1">
      <c r="A154" s="325"/>
      <c r="B154" s="328"/>
      <c r="C154" s="328"/>
      <c r="D154" s="161" t="s">
        <v>311</v>
      </c>
      <c r="E154" s="382" t="s">
        <v>521</v>
      </c>
      <c r="F154" s="166"/>
      <c r="G154" s="167">
        <v>0</v>
      </c>
      <c r="H154" s="168">
        <v>0</v>
      </c>
      <c r="I154" s="167">
        <v>1108</v>
      </c>
      <c r="J154" s="168">
        <v>1003</v>
      </c>
      <c r="K154" s="169">
        <v>1362</v>
      </c>
      <c r="L154" s="168">
        <v>589</v>
      </c>
      <c r="M154" s="167">
        <v>498</v>
      </c>
      <c r="N154" s="168">
        <v>898</v>
      </c>
      <c r="O154" s="167">
        <v>649</v>
      </c>
      <c r="P154" s="168">
        <v>1024</v>
      </c>
      <c r="Q154" s="167">
        <v>5628</v>
      </c>
      <c r="R154" s="168">
        <v>467</v>
      </c>
      <c r="S154" s="168">
        <f t="shared" ref="S154:S168" si="12">SUM(G154:R154)</f>
        <v>13226</v>
      </c>
      <c r="T154" s="446" t="s">
        <v>72</v>
      </c>
      <c r="U154" s="317">
        <v>1</v>
      </c>
      <c r="V154" s="401"/>
    </row>
    <row r="155" spans="1:24" s="318" customFormat="1" ht="15" customHeight="1">
      <c r="A155" s="325"/>
      <c r="B155" s="328"/>
      <c r="C155" s="328"/>
      <c r="D155" s="161" t="s">
        <v>313</v>
      </c>
      <c r="E155" s="382" t="s">
        <v>522</v>
      </c>
      <c r="F155" s="166"/>
      <c r="G155" s="167">
        <v>810</v>
      </c>
      <c r="H155" s="168">
        <v>1136</v>
      </c>
      <c r="I155" s="167">
        <v>1287</v>
      </c>
      <c r="J155" s="168">
        <v>1275</v>
      </c>
      <c r="K155" s="169">
        <v>1727</v>
      </c>
      <c r="L155" s="168">
        <v>955</v>
      </c>
      <c r="M155" s="167">
        <v>1610</v>
      </c>
      <c r="N155" s="168">
        <v>3525</v>
      </c>
      <c r="O155" s="167">
        <v>1998</v>
      </c>
      <c r="P155" s="168">
        <v>1504</v>
      </c>
      <c r="Q155" s="167">
        <v>1589</v>
      </c>
      <c r="R155" s="168">
        <v>670</v>
      </c>
      <c r="S155" s="168">
        <f t="shared" si="12"/>
        <v>18086</v>
      </c>
      <c r="T155" s="446" t="s">
        <v>47</v>
      </c>
      <c r="U155" s="317">
        <v>1</v>
      </c>
      <c r="V155" s="401"/>
    </row>
    <row r="156" spans="1:24" s="318" customFormat="1" ht="15" customHeight="1">
      <c r="A156" s="325"/>
      <c r="B156" s="328"/>
      <c r="C156" s="328"/>
      <c r="D156" s="161" t="s">
        <v>315</v>
      </c>
      <c r="E156" s="382" t="s">
        <v>523</v>
      </c>
      <c r="F156" s="166"/>
      <c r="G156" s="167">
        <v>6587</v>
      </c>
      <c r="H156" s="168">
        <v>1925</v>
      </c>
      <c r="I156" s="167">
        <v>7662</v>
      </c>
      <c r="J156" s="168">
        <v>5057</v>
      </c>
      <c r="K156" s="169">
        <v>5910</v>
      </c>
      <c r="L156" s="168">
        <v>4766</v>
      </c>
      <c r="M156" s="167">
        <v>4584</v>
      </c>
      <c r="N156" s="168">
        <v>6907</v>
      </c>
      <c r="O156" s="167">
        <v>4695</v>
      </c>
      <c r="P156" s="168">
        <v>5602</v>
      </c>
      <c r="Q156" s="167">
        <v>7441</v>
      </c>
      <c r="R156" s="168">
        <v>5074</v>
      </c>
      <c r="S156" s="168">
        <f t="shared" si="12"/>
        <v>66210</v>
      </c>
      <c r="T156" s="446" t="s">
        <v>48</v>
      </c>
      <c r="U156" s="317">
        <v>1</v>
      </c>
      <c r="V156" s="401"/>
    </row>
    <row r="157" spans="1:24" s="318" customFormat="1" ht="15" customHeight="1">
      <c r="A157" s="325"/>
      <c r="B157" s="328"/>
      <c r="C157" s="328"/>
      <c r="D157" s="161" t="s">
        <v>317</v>
      </c>
      <c r="E157" s="382" t="s">
        <v>524</v>
      </c>
      <c r="F157" s="166"/>
      <c r="G157" s="167">
        <v>3546</v>
      </c>
      <c r="H157" s="168">
        <v>4425</v>
      </c>
      <c r="I157" s="167">
        <v>6173</v>
      </c>
      <c r="J157" s="168">
        <v>9161</v>
      </c>
      <c r="K157" s="169">
        <v>11277</v>
      </c>
      <c r="L157" s="168">
        <v>7695</v>
      </c>
      <c r="M157" s="167">
        <v>6746</v>
      </c>
      <c r="N157" s="168">
        <v>10442</v>
      </c>
      <c r="O157" s="167">
        <v>9285</v>
      </c>
      <c r="P157" s="168">
        <v>10278</v>
      </c>
      <c r="Q157" s="167">
        <v>13203</v>
      </c>
      <c r="R157" s="168">
        <v>5857</v>
      </c>
      <c r="S157" s="168">
        <f t="shared" si="12"/>
        <v>98088</v>
      </c>
      <c r="T157" s="446" t="s">
        <v>49</v>
      </c>
      <c r="U157" s="317">
        <v>1</v>
      </c>
      <c r="V157" s="401"/>
    </row>
    <row r="158" spans="1:24" s="318" customFormat="1" ht="15" customHeight="1">
      <c r="A158" s="325"/>
      <c r="B158" s="328"/>
      <c r="C158" s="328"/>
      <c r="D158" s="161" t="s">
        <v>319</v>
      </c>
      <c r="E158" s="382" t="s">
        <v>525</v>
      </c>
      <c r="F158" s="166"/>
      <c r="G158" s="167">
        <v>139</v>
      </c>
      <c r="H158" s="168">
        <v>27</v>
      </c>
      <c r="I158" s="167">
        <v>43</v>
      </c>
      <c r="J158" s="168">
        <v>907</v>
      </c>
      <c r="K158" s="169">
        <v>1137</v>
      </c>
      <c r="L158" s="168">
        <v>636</v>
      </c>
      <c r="M158" s="167">
        <v>519</v>
      </c>
      <c r="N158" s="168">
        <v>753</v>
      </c>
      <c r="O158" s="167">
        <v>688</v>
      </c>
      <c r="P158" s="168">
        <v>1290</v>
      </c>
      <c r="Q158" s="167">
        <v>3211</v>
      </c>
      <c r="R158" s="168">
        <v>395</v>
      </c>
      <c r="S158" s="168">
        <f t="shared" si="12"/>
        <v>9745</v>
      </c>
      <c r="T158" s="446" t="s">
        <v>72</v>
      </c>
      <c r="U158" s="317">
        <v>1</v>
      </c>
      <c r="V158" s="401"/>
    </row>
    <row r="159" spans="1:24" s="318" customFormat="1" ht="15" customHeight="1">
      <c r="A159" s="325"/>
      <c r="B159" s="328"/>
      <c r="C159" s="328"/>
      <c r="D159" s="161" t="s">
        <v>321</v>
      </c>
      <c r="E159" s="382" t="s">
        <v>526</v>
      </c>
      <c r="F159" s="166"/>
      <c r="G159" s="167">
        <v>232</v>
      </c>
      <c r="H159" s="168">
        <v>510</v>
      </c>
      <c r="I159" s="167">
        <v>751</v>
      </c>
      <c r="J159" s="168">
        <v>620</v>
      </c>
      <c r="K159" s="169">
        <v>1183</v>
      </c>
      <c r="L159" s="168">
        <v>818</v>
      </c>
      <c r="M159" s="167">
        <v>803</v>
      </c>
      <c r="N159" s="168">
        <v>1356</v>
      </c>
      <c r="O159" s="167">
        <v>1038</v>
      </c>
      <c r="P159" s="168">
        <v>1436</v>
      </c>
      <c r="Q159" s="167">
        <v>1514</v>
      </c>
      <c r="R159" s="168">
        <v>430</v>
      </c>
      <c r="S159" s="168">
        <f t="shared" si="12"/>
        <v>10691</v>
      </c>
      <c r="T159" s="446" t="s">
        <v>47</v>
      </c>
      <c r="U159" s="317">
        <v>1</v>
      </c>
      <c r="V159" s="401"/>
    </row>
    <row r="160" spans="1:24" s="318" customFormat="1" ht="15" customHeight="1">
      <c r="A160" s="325"/>
      <c r="B160" s="328"/>
      <c r="C160" s="328"/>
      <c r="D160" s="161" t="s">
        <v>323</v>
      </c>
      <c r="E160" s="382" t="s">
        <v>527</v>
      </c>
      <c r="F160" s="166"/>
      <c r="G160" s="167">
        <v>4623</v>
      </c>
      <c r="H160" s="168">
        <v>6888</v>
      </c>
      <c r="I160" s="167">
        <v>7575</v>
      </c>
      <c r="J160" s="168">
        <v>14898</v>
      </c>
      <c r="K160" s="169">
        <v>21396</v>
      </c>
      <c r="L160" s="168">
        <v>11532</v>
      </c>
      <c r="M160" s="167">
        <v>11106</v>
      </c>
      <c r="N160" s="168">
        <v>19443</v>
      </c>
      <c r="O160" s="167">
        <v>15996</v>
      </c>
      <c r="P160" s="168">
        <v>18282</v>
      </c>
      <c r="Q160" s="167">
        <v>36117</v>
      </c>
      <c r="R160" s="168">
        <v>5382</v>
      </c>
      <c r="S160" s="168">
        <f t="shared" si="12"/>
        <v>173238</v>
      </c>
      <c r="T160" s="446" t="s">
        <v>49</v>
      </c>
      <c r="U160" s="317">
        <v>1</v>
      </c>
      <c r="V160" s="401"/>
    </row>
    <row r="161" spans="1:24" s="318" customFormat="1" ht="15" customHeight="1">
      <c r="A161" s="325"/>
      <c r="B161" s="328"/>
      <c r="C161" s="328"/>
      <c r="D161" s="161" t="s">
        <v>325</v>
      </c>
      <c r="E161" s="382" t="s">
        <v>528</v>
      </c>
      <c r="F161" s="166"/>
      <c r="G161" s="167">
        <v>0</v>
      </c>
      <c r="H161" s="168">
        <v>0</v>
      </c>
      <c r="I161" s="167">
        <v>505</v>
      </c>
      <c r="J161" s="168">
        <v>993</v>
      </c>
      <c r="K161" s="169">
        <v>1426</v>
      </c>
      <c r="L161" s="168">
        <v>768</v>
      </c>
      <c r="M161" s="167">
        <v>740</v>
      </c>
      <c r="N161" s="168">
        <v>1296</v>
      </c>
      <c r="O161" s="167">
        <v>1066</v>
      </c>
      <c r="P161" s="168">
        <v>1218</v>
      </c>
      <c r="Q161" s="167">
        <v>2407</v>
      </c>
      <c r="R161" s="168">
        <v>358</v>
      </c>
      <c r="S161" s="168">
        <f t="shared" si="12"/>
        <v>10777</v>
      </c>
      <c r="T161" s="446" t="s">
        <v>79</v>
      </c>
      <c r="U161" s="317">
        <v>1</v>
      </c>
      <c r="V161" s="401"/>
    </row>
    <row r="162" spans="1:24" s="318" customFormat="1" ht="15" customHeight="1">
      <c r="A162" s="325"/>
      <c r="B162" s="328"/>
      <c r="C162" s="328"/>
      <c r="D162" s="161" t="s">
        <v>327</v>
      </c>
      <c r="E162" s="382" t="s">
        <v>529</v>
      </c>
      <c r="F162" s="166"/>
      <c r="G162" s="167">
        <v>2106</v>
      </c>
      <c r="H162" s="168">
        <v>1953</v>
      </c>
      <c r="I162" s="167">
        <v>2133</v>
      </c>
      <c r="J162" s="168">
        <v>2749</v>
      </c>
      <c r="K162" s="169">
        <v>2928</v>
      </c>
      <c r="L162" s="168">
        <v>2028</v>
      </c>
      <c r="M162" s="167">
        <v>1986</v>
      </c>
      <c r="N162" s="168">
        <v>3020</v>
      </c>
      <c r="O162" s="167">
        <v>2390</v>
      </c>
      <c r="P162" s="168">
        <v>2585</v>
      </c>
      <c r="Q162" s="167">
        <v>3148</v>
      </c>
      <c r="R162" s="168">
        <v>2226</v>
      </c>
      <c r="S162" s="168">
        <f t="shared" si="12"/>
        <v>29252</v>
      </c>
      <c r="T162" s="446" t="s">
        <v>48</v>
      </c>
      <c r="U162" s="317">
        <v>1</v>
      </c>
      <c r="V162" s="401"/>
    </row>
    <row r="163" spans="1:24" s="318" customFormat="1" ht="15" customHeight="1">
      <c r="A163" s="325"/>
      <c r="B163" s="328"/>
      <c r="C163" s="328"/>
      <c r="D163" s="161" t="s">
        <v>329</v>
      </c>
      <c r="E163" s="382" t="s">
        <v>530</v>
      </c>
      <c r="F163" s="166"/>
      <c r="G163" s="167">
        <v>0</v>
      </c>
      <c r="H163" s="168">
        <v>0</v>
      </c>
      <c r="I163" s="167">
        <v>0</v>
      </c>
      <c r="J163" s="168">
        <v>0</v>
      </c>
      <c r="K163" s="169">
        <v>0</v>
      </c>
      <c r="L163" s="168">
        <v>0</v>
      </c>
      <c r="M163" s="167">
        <v>0</v>
      </c>
      <c r="N163" s="168">
        <v>2000</v>
      </c>
      <c r="O163" s="167">
        <v>0</v>
      </c>
      <c r="P163" s="168">
        <v>0</v>
      </c>
      <c r="Q163" s="167">
        <v>0</v>
      </c>
      <c r="R163" s="168">
        <v>0</v>
      </c>
      <c r="S163" s="168">
        <f t="shared" si="12"/>
        <v>2000</v>
      </c>
      <c r="T163" s="446" t="s">
        <v>67</v>
      </c>
      <c r="U163" s="317">
        <v>1</v>
      </c>
      <c r="V163" s="401"/>
    </row>
    <row r="164" spans="1:24" s="318" customFormat="1" ht="15" customHeight="1">
      <c r="A164" s="325"/>
      <c r="B164" s="328"/>
      <c r="C164" s="328"/>
      <c r="D164" s="161" t="s">
        <v>331</v>
      </c>
      <c r="E164" s="382" t="s">
        <v>531</v>
      </c>
      <c r="F164" s="166"/>
      <c r="G164" s="167">
        <v>304</v>
      </c>
      <c r="H164" s="168">
        <v>235</v>
      </c>
      <c r="I164" s="167">
        <v>97</v>
      </c>
      <c r="J164" s="168">
        <v>3574</v>
      </c>
      <c r="K164" s="169">
        <v>5144</v>
      </c>
      <c r="L164" s="168">
        <v>1673</v>
      </c>
      <c r="M164" s="167">
        <v>1019</v>
      </c>
      <c r="N164" s="168">
        <v>1375</v>
      </c>
      <c r="O164" s="167">
        <v>2726</v>
      </c>
      <c r="P164" s="168">
        <v>2338</v>
      </c>
      <c r="Q164" s="167">
        <v>891</v>
      </c>
      <c r="R164" s="168">
        <v>104</v>
      </c>
      <c r="S164" s="168">
        <f t="shared" si="12"/>
        <v>19480</v>
      </c>
      <c r="T164" s="446" t="s">
        <v>61</v>
      </c>
      <c r="U164" s="317">
        <v>1</v>
      </c>
      <c r="V164" s="401"/>
    </row>
    <row r="165" spans="1:24" s="318" customFormat="1" ht="15" customHeight="1">
      <c r="A165" s="325"/>
      <c r="B165" s="328"/>
      <c r="C165" s="328"/>
      <c r="D165" s="161" t="s">
        <v>333</v>
      </c>
      <c r="E165" s="382" t="s">
        <v>532</v>
      </c>
      <c r="F165" s="166"/>
      <c r="G165" s="167">
        <v>10005</v>
      </c>
      <c r="H165" s="168">
        <v>10346</v>
      </c>
      <c r="I165" s="167">
        <v>6206</v>
      </c>
      <c r="J165" s="168">
        <v>11306</v>
      </c>
      <c r="K165" s="169">
        <v>10657</v>
      </c>
      <c r="L165" s="168">
        <v>14166</v>
      </c>
      <c r="M165" s="167">
        <v>14550</v>
      </c>
      <c r="N165" s="168">
        <v>20450</v>
      </c>
      <c r="O165" s="167">
        <v>22361</v>
      </c>
      <c r="P165" s="168">
        <v>17985</v>
      </c>
      <c r="Q165" s="167">
        <v>15929</v>
      </c>
      <c r="R165" s="168">
        <v>6835</v>
      </c>
      <c r="S165" s="168">
        <f t="shared" si="12"/>
        <v>160796</v>
      </c>
      <c r="T165" s="446" t="s">
        <v>49</v>
      </c>
      <c r="U165" s="317">
        <v>1</v>
      </c>
      <c r="V165" s="401"/>
    </row>
    <row r="166" spans="1:24" s="318" customFormat="1" ht="15" customHeight="1">
      <c r="A166" s="325"/>
      <c r="B166" s="328"/>
      <c r="C166" s="328"/>
      <c r="D166" s="161" t="s">
        <v>335</v>
      </c>
      <c r="E166" s="382" t="s">
        <v>533</v>
      </c>
      <c r="F166" s="166"/>
      <c r="G166" s="167">
        <v>4526</v>
      </c>
      <c r="H166" s="168">
        <v>5476</v>
      </c>
      <c r="I166" s="167">
        <v>5395</v>
      </c>
      <c r="J166" s="168">
        <v>4995</v>
      </c>
      <c r="K166" s="169">
        <v>5030</v>
      </c>
      <c r="L166" s="168">
        <v>4726</v>
      </c>
      <c r="M166" s="167">
        <v>2604</v>
      </c>
      <c r="N166" s="168">
        <v>1216</v>
      </c>
      <c r="O166" s="167">
        <v>737</v>
      </c>
      <c r="P166" s="168">
        <v>716</v>
      </c>
      <c r="Q166" s="167">
        <v>828</v>
      </c>
      <c r="R166" s="168">
        <v>0</v>
      </c>
      <c r="S166" s="168">
        <f t="shared" si="12"/>
        <v>36249</v>
      </c>
      <c r="T166" s="446" t="s">
        <v>48</v>
      </c>
      <c r="U166" s="317">
        <v>1</v>
      </c>
      <c r="V166" s="401"/>
    </row>
    <row r="167" spans="1:24" s="318" customFormat="1" ht="15" customHeight="1">
      <c r="A167" s="325"/>
      <c r="B167" s="328"/>
      <c r="C167" s="328"/>
      <c r="D167" s="161" t="s">
        <v>337</v>
      </c>
      <c r="E167" s="382" t="s">
        <v>534</v>
      </c>
      <c r="F167" s="166"/>
      <c r="G167" s="167">
        <v>0</v>
      </c>
      <c r="H167" s="168">
        <v>0</v>
      </c>
      <c r="I167" s="167">
        <v>0</v>
      </c>
      <c r="J167" s="168">
        <v>0</v>
      </c>
      <c r="K167" s="169">
        <v>0</v>
      </c>
      <c r="L167" s="168">
        <v>0</v>
      </c>
      <c r="M167" s="167">
        <v>0</v>
      </c>
      <c r="N167" s="168">
        <v>0</v>
      </c>
      <c r="O167" s="167">
        <v>0</v>
      </c>
      <c r="P167" s="168">
        <v>0</v>
      </c>
      <c r="Q167" s="167">
        <v>0</v>
      </c>
      <c r="R167" s="168">
        <v>0</v>
      </c>
      <c r="S167" s="168">
        <f t="shared" si="12"/>
        <v>0</v>
      </c>
      <c r="T167" s="446" t="s">
        <v>49</v>
      </c>
      <c r="U167" s="317">
        <v>1</v>
      </c>
      <c r="V167" s="401"/>
    </row>
    <row r="168" spans="1:24" s="318" customFormat="1" ht="15" customHeight="1">
      <c r="A168" s="325"/>
      <c r="B168" s="328"/>
      <c r="C168" s="328"/>
      <c r="D168" s="161" t="s">
        <v>339</v>
      </c>
      <c r="E168" s="382" t="s">
        <v>535</v>
      </c>
      <c r="F168" s="166"/>
      <c r="G168" s="167">
        <v>0</v>
      </c>
      <c r="H168" s="168">
        <v>0</v>
      </c>
      <c r="I168" s="167">
        <v>0</v>
      </c>
      <c r="J168" s="168">
        <v>0</v>
      </c>
      <c r="K168" s="169">
        <v>0</v>
      </c>
      <c r="L168" s="168">
        <v>0</v>
      </c>
      <c r="M168" s="167">
        <v>0</v>
      </c>
      <c r="N168" s="168">
        <v>0</v>
      </c>
      <c r="O168" s="167">
        <v>0</v>
      </c>
      <c r="P168" s="168">
        <v>0</v>
      </c>
      <c r="Q168" s="167">
        <v>15000</v>
      </c>
      <c r="R168" s="168">
        <v>0</v>
      </c>
      <c r="S168" s="168">
        <f t="shared" si="12"/>
        <v>15000</v>
      </c>
      <c r="T168" s="446" t="s">
        <v>57</v>
      </c>
      <c r="U168" s="317">
        <v>1</v>
      </c>
      <c r="V168" s="401"/>
    </row>
    <row r="169" spans="1:24" ht="15" customHeight="1">
      <c r="A169" s="330"/>
      <c r="B169" s="331"/>
      <c r="C169" s="331"/>
      <c r="D169" s="444"/>
      <c r="E169" s="384" t="s">
        <v>246</v>
      </c>
      <c r="F169" s="332"/>
      <c r="G169" s="333">
        <f t="shared" ref="G169:S169" si="13">SUMIFS(G153:G168,$U153:$U168,1)</f>
        <v>32903</v>
      </c>
      <c r="H169" s="334">
        <f t="shared" si="13"/>
        <v>32979</v>
      </c>
      <c r="I169" s="334">
        <f t="shared" si="13"/>
        <v>39045</v>
      </c>
      <c r="J169" s="334">
        <f t="shared" si="13"/>
        <v>62553</v>
      </c>
      <c r="K169" s="334">
        <f t="shared" si="13"/>
        <v>81425</v>
      </c>
      <c r="L169" s="334">
        <f t="shared" si="13"/>
        <v>61685</v>
      </c>
      <c r="M169" s="334">
        <f t="shared" si="13"/>
        <v>54496</v>
      </c>
      <c r="N169" s="334">
        <f t="shared" si="13"/>
        <v>87150</v>
      </c>
      <c r="O169" s="334">
        <f t="shared" si="13"/>
        <v>77493</v>
      </c>
      <c r="P169" s="334">
        <f t="shared" si="13"/>
        <v>80245</v>
      </c>
      <c r="Q169" s="334">
        <f t="shared" si="13"/>
        <v>125071</v>
      </c>
      <c r="R169" s="334">
        <f t="shared" si="13"/>
        <v>28857</v>
      </c>
      <c r="S169" s="334">
        <f t="shared" si="13"/>
        <v>763902</v>
      </c>
      <c r="T169" s="451"/>
      <c r="U169" s="309">
        <v>2</v>
      </c>
      <c r="V169" s="401"/>
      <c r="W169" s="318"/>
      <c r="X169" s="318"/>
    </row>
    <row r="170" spans="1:24" s="318" customFormat="1" ht="15" customHeight="1">
      <c r="A170" s="325"/>
      <c r="B170" s="326" t="s">
        <v>292</v>
      </c>
      <c r="C170" s="327"/>
      <c r="D170" s="161" t="s">
        <v>309</v>
      </c>
      <c r="E170" s="382" t="s">
        <v>536</v>
      </c>
      <c r="F170" s="166"/>
      <c r="G170" s="167">
        <v>0</v>
      </c>
      <c r="H170" s="168">
        <v>0</v>
      </c>
      <c r="I170" s="167">
        <v>0</v>
      </c>
      <c r="J170" s="168">
        <v>0</v>
      </c>
      <c r="K170" s="169">
        <v>0</v>
      </c>
      <c r="L170" s="168">
        <v>5500</v>
      </c>
      <c r="M170" s="167">
        <v>0</v>
      </c>
      <c r="N170" s="168">
        <v>0</v>
      </c>
      <c r="O170" s="167">
        <v>0</v>
      </c>
      <c r="P170" s="168">
        <v>8000</v>
      </c>
      <c r="Q170" s="167">
        <v>0</v>
      </c>
      <c r="R170" s="168">
        <v>0</v>
      </c>
      <c r="S170" s="168">
        <f>SUM(G170:R170)</f>
        <v>13500</v>
      </c>
      <c r="T170" s="446" t="s">
        <v>74</v>
      </c>
      <c r="U170" s="317">
        <v>1</v>
      </c>
      <c r="V170" s="401"/>
    </row>
    <row r="171" spans="1:24" s="318" customFormat="1" ht="15" customHeight="1">
      <c r="A171" s="325"/>
      <c r="B171" s="328"/>
      <c r="C171" s="328"/>
      <c r="D171" s="161" t="s">
        <v>311</v>
      </c>
      <c r="E171" s="382" t="s">
        <v>537</v>
      </c>
      <c r="F171" s="166"/>
      <c r="G171" s="167">
        <v>9866</v>
      </c>
      <c r="H171" s="168">
        <v>5303</v>
      </c>
      <c r="I171" s="167">
        <v>470</v>
      </c>
      <c r="J171" s="168">
        <v>0</v>
      </c>
      <c r="K171" s="169">
        <v>0</v>
      </c>
      <c r="L171" s="168">
        <v>0</v>
      </c>
      <c r="M171" s="167">
        <v>0</v>
      </c>
      <c r="N171" s="168">
        <v>0</v>
      </c>
      <c r="O171" s="167">
        <v>0</v>
      </c>
      <c r="P171" s="168">
        <v>0</v>
      </c>
      <c r="Q171" s="167">
        <v>0</v>
      </c>
      <c r="R171" s="168">
        <v>4367</v>
      </c>
      <c r="S171" s="168">
        <f t="shared" ref="S171:S187" si="14">SUM(G171:R171)</f>
        <v>20006</v>
      </c>
      <c r="T171" s="446" t="s">
        <v>78</v>
      </c>
      <c r="U171" s="317">
        <v>1</v>
      </c>
      <c r="V171" s="401"/>
    </row>
    <row r="172" spans="1:24" s="318" customFormat="1" ht="15" customHeight="1">
      <c r="A172" s="325"/>
      <c r="B172" s="328"/>
      <c r="C172" s="328"/>
      <c r="D172" s="161" t="s">
        <v>313</v>
      </c>
      <c r="E172" s="382" t="s">
        <v>538</v>
      </c>
      <c r="F172" s="166"/>
      <c r="G172" s="167">
        <v>0</v>
      </c>
      <c r="H172" s="168">
        <v>0</v>
      </c>
      <c r="I172" s="167">
        <v>0</v>
      </c>
      <c r="J172" s="168">
        <v>93</v>
      </c>
      <c r="K172" s="169">
        <v>362</v>
      </c>
      <c r="L172" s="168">
        <v>81</v>
      </c>
      <c r="M172" s="167">
        <v>76</v>
      </c>
      <c r="N172" s="168">
        <v>166</v>
      </c>
      <c r="O172" s="167">
        <v>225</v>
      </c>
      <c r="P172" s="168">
        <v>253</v>
      </c>
      <c r="Q172" s="167">
        <v>450</v>
      </c>
      <c r="R172" s="168">
        <v>0</v>
      </c>
      <c r="S172" s="168">
        <f t="shared" si="14"/>
        <v>1706</v>
      </c>
      <c r="T172" s="446" t="s">
        <v>59</v>
      </c>
      <c r="U172" s="317">
        <v>1</v>
      </c>
      <c r="V172" s="401"/>
    </row>
    <row r="173" spans="1:24" s="318" customFormat="1" ht="15" customHeight="1">
      <c r="A173" s="325"/>
      <c r="B173" s="328"/>
      <c r="C173" s="328"/>
      <c r="D173" s="161" t="s">
        <v>315</v>
      </c>
      <c r="E173" s="382" t="s">
        <v>539</v>
      </c>
      <c r="F173" s="166"/>
      <c r="G173" s="167">
        <v>1815</v>
      </c>
      <c r="H173" s="168">
        <v>1271</v>
      </c>
      <c r="I173" s="167">
        <v>1055</v>
      </c>
      <c r="J173" s="168">
        <v>1216</v>
      </c>
      <c r="K173" s="169">
        <v>1833</v>
      </c>
      <c r="L173" s="168">
        <v>1076</v>
      </c>
      <c r="M173" s="167">
        <v>1362</v>
      </c>
      <c r="N173" s="168">
        <v>1696</v>
      </c>
      <c r="O173" s="167">
        <v>1531</v>
      </c>
      <c r="P173" s="168">
        <v>1428</v>
      </c>
      <c r="Q173" s="167">
        <v>1778</v>
      </c>
      <c r="R173" s="168">
        <v>1333</v>
      </c>
      <c r="S173" s="168">
        <f t="shared" si="14"/>
        <v>17394</v>
      </c>
      <c r="T173" s="446" t="s">
        <v>58</v>
      </c>
      <c r="U173" s="317">
        <v>1</v>
      </c>
      <c r="V173" s="401"/>
    </row>
    <row r="174" spans="1:24" s="318" customFormat="1" ht="15" customHeight="1">
      <c r="A174" s="325"/>
      <c r="B174" s="328"/>
      <c r="C174" s="328"/>
      <c r="D174" s="161" t="s">
        <v>317</v>
      </c>
      <c r="E174" s="382" t="s">
        <v>540</v>
      </c>
      <c r="F174" s="166"/>
      <c r="G174" s="167">
        <v>1485</v>
      </c>
      <c r="H174" s="168">
        <v>1666</v>
      </c>
      <c r="I174" s="167">
        <v>1884</v>
      </c>
      <c r="J174" s="168">
        <v>2519</v>
      </c>
      <c r="K174" s="169">
        <v>2818</v>
      </c>
      <c r="L174" s="168">
        <v>2212</v>
      </c>
      <c r="M174" s="167">
        <v>2669</v>
      </c>
      <c r="N174" s="168">
        <v>3300</v>
      </c>
      <c r="O174" s="167">
        <v>3072</v>
      </c>
      <c r="P174" s="168">
        <v>2950</v>
      </c>
      <c r="Q174" s="167">
        <v>2932</v>
      </c>
      <c r="R174" s="168">
        <v>2162</v>
      </c>
      <c r="S174" s="168">
        <f t="shared" si="14"/>
        <v>29669</v>
      </c>
      <c r="T174" s="446" t="s">
        <v>49</v>
      </c>
      <c r="U174" s="317">
        <v>1</v>
      </c>
      <c r="V174" s="401"/>
    </row>
    <row r="175" spans="1:24" s="318" customFormat="1" ht="15" customHeight="1">
      <c r="A175" s="325"/>
      <c r="B175" s="328"/>
      <c r="C175" s="328"/>
      <c r="D175" s="161" t="s">
        <v>319</v>
      </c>
      <c r="E175" s="382" t="s">
        <v>541</v>
      </c>
      <c r="F175" s="166"/>
      <c r="G175" s="167">
        <v>0</v>
      </c>
      <c r="H175" s="168">
        <v>0</v>
      </c>
      <c r="I175" s="167">
        <v>0</v>
      </c>
      <c r="J175" s="168">
        <v>150</v>
      </c>
      <c r="K175" s="169">
        <v>4630</v>
      </c>
      <c r="L175" s="168">
        <v>0</v>
      </c>
      <c r="M175" s="167">
        <v>0</v>
      </c>
      <c r="N175" s="168">
        <v>0</v>
      </c>
      <c r="O175" s="167">
        <v>0</v>
      </c>
      <c r="P175" s="168">
        <v>0</v>
      </c>
      <c r="Q175" s="167">
        <v>0</v>
      </c>
      <c r="R175" s="168">
        <v>0</v>
      </c>
      <c r="S175" s="168">
        <f t="shared" si="14"/>
        <v>4780</v>
      </c>
      <c r="T175" s="446" t="s">
        <v>56</v>
      </c>
      <c r="U175" s="317">
        <v>1</v>
      </c>
      <c r="V175" s="401"/>
    </row>
    <row r="176" spans="1:24" s="318" customFormat="1" ht="15" customHeight="1">
      <c r="A176" s="325"/>
      <c r="B176" s="328"/>
      <c r="C176" s="328"/>
      <c r="D176" s="161" t="s">
        <v>321</v>
      </c>
      <c r="E176" s="382" t="s">
        <v>542</v>
      </c>
      <c r="F176" s="166"/>
      <c r="G176" s="167">
        <v>0</v>
      </c>
      <c r="H176" s="168">
        <v>0</v>
      </c>
      <c r="I176" s="167">
        <v>31</v>
      </c>
      <c r="J176" s="168">
        <v>301</v>
      </c>
      <c r="K176" s="169">
        <v>376</v>
      </c>
      <c r="L176" s="168">
        <v>220</v>
      </c>
      <c r="M176" s="167">
        <v>241</v>
      </c>
      <c r="N176" s="168">
        <v>619</v>
      </c>
      <c r="O176" s="167">
        <v>298</v>
      </c>
      <c r="P176" s="168">
        <v>214</v>
      </c>
      <c r="Q176" s="167">
        <v>149</v>
      </c>
      <c r="R176" s="168">
        <v>0</v>
      </c>
      <c r="S176" s="168">
        <f t="shared" si="14"/>
        <v>2449</v>
      </c>
      <c r="T176" s="446"/>
      <c r="U176" s="317"/>
      <c r="V176" s="401"/>
    </row>
    <row r="177" spans="1:24" s="318" customFormat="1" ht="15" customHeight="1">
      <c r="A177" s="325"/>
      <c r="B177" s="328"/>
      <c r="C177" s="328"/>
      <c r="D177" s="161" t="s">
        <v>401</v>
      </c>
      <c r="E177" s="382" t="s">
        <v>543</v>
      </c>
      <c r="F177" s="166"/>
      <c r="G177" s="167">
        <v>0</v>
      </c>
      <c r="H177" s="168">
        <v>0</v>
      </c>
      <c r="I177" s="167">
        <v>0</v>
      </c>
      <c r="J177" s="168">
        <v>33</v>
      </c>
      <c r="K177" s="169">
        <v>41</v>
      </c>
      <c r="L177" s="168">
        <v>18</v>
      </c>
      <c r="M177" s="167">
        <v>46</v>
      </c>
      <c r="N177" s="168">
        <v>144</v>
      </c>
      <c r="O177" s="167">
        <v>64</v>
      </c>
      <c r="P177" s="168">
        <v>36</v>
      </c>
      <c r="Q177" s="167">
        <v>22</v>
      </c>
      <c r="R177" s="168">
        <v>0</v>
      </c>
      <c r="S177" s="168">
        <f t="shared" si="14"/>
        <v>404</v>
      </c>
      <c r="T177" s="446" t="s">
        <v>59</v>
      </c>
      <c r="U177" s="317">
        <v>1</v>
      </c>
      <c r="V177" s="401"/>
    </row>
    <row r="178" spans="1:24" s="318" customFormat="1" ht="15" customHeight="1">
      <c r="A178" s="325"/>
      <c r="B178" s="328"/>
      <c r="C178" s="328"/>
      <c r="D178" s="161" t="s">
        <v>401</v>
      </c>
      <c r="E178" s="382" t="s">
        <v>403</v>
      </c>
      <c r="F178" s="166"/>
      <c r="G178" s="167">
        <v>0</v>
      </c>
      <c r="H178" s="168">
        <v>0</v>
      </c>
      <c r="I178" s="167">
        <v>31</v>
      </c>
      <c r="J178" s="168">
        <v>268</v>
      </c>
      <c r="K178" s="169">
        <v>335</v>
      </c>
      <c r="L178" s="168">
        <v>202</v>
      </c>
      <c r="M178" s="167">
        <v>195</v>
      </c>
      <c r="N178" s="168">
        <v>475</v>
      </c>
      <c r="O178" s="167">
        <v>234</v>
      </c>
      <c r="P178" s="168">
        <v>178</v>
      </c>
      <c r="Q178" s="167">
        <v>127</v>
      </c>
      <c r="R178" s="168">
        <v>0</v>
      </c>
      <c r="S178" s="168">
        <f t="shared" si="14"/>
        <v>2045</v>
      </c>
      <c r="T178" s="446" t="s">
        <v>52</v>
      </c>
      <c r="U178" s="317">
        <v>1</v>
      </c>
      <c r="V178" s="401"/>
    </row>
    <row r="179" spans="1:24" s="318" customFormat="1" ht="15" customHeight="1">
      <c r="A179" s="325"/>
      <c r="B179" s="328"/>
      <c r="C179" s="328"/>
      <c r="D179" s="161" t="s">
        <v>323</v>
      </c>
      <c r="E179" s="382" t="s">
        <v>544</v>
      </c>
      <c r="F179" s="166"/>
      <c r="G179" s="167">
        <v>9959</v>
      </c>
      <c r="H179" s="168">
        <v>5894</v>
      </c>
      <c r="I179" s="167">
        <v>7248</v>
      </c>
      <c r="J179" s="168">
        <v>8431</v>
      </c>
      <c r="K179" s="169">
        <v>12589</v>
      </c>
      <c r="L179" s="168">
        <v>6205</v>
      </c>
      <c r="M179" s="167">
        <v>5896</v>
      </c>
      <c r="N179" s="168">
        <v>11789</v>
      </c>
      <c r="O179" s="167">
        <v>8120</v>
      </c>
      <c r="P179" s="168">
        <v>10240</v>
      </c>
      <c r="Q179" s="167">
        <v>9895</v>
      </c>
      <c r="R179" s="168">
        <v>5422</v>
      </c>
      <c r="S179" s="168">
        <f t="shared" si="14"/>
        <v>101688</v>
      </c>
      <c r="T179" s="446" t="s">
        <v>49</v>
      </c>
      <c r="U179" s="317">
        <v>1</v>
      </c>
      <c r="V179" s="401"/>
    </row>
    <row r="180" spans="1:24" s="318" customFormat="1" ht="15" customHeight="1">
      <c r="A180" s="325"/>
      <c r="B180" s="328"/>
      <c r="C180" s="328"/>
      <c r="D180" s="161" t="s">
        <v>325</v>
      </c>
      <c r="E180" s="382" t="s">
        <v>545</v>
      </c>
      <c r="F180" s="166"/>
      <c r="G180" s="167">
        <v>1925</v>
      </c>
      <c r="H180" s="168">
        <v>2149</v>
      </c>
      <c r="I180" s="167">
        <v>1798</v>
      </c>
      <c r="J180" s="168">
        <v>1916</v>
      </c>
      <c r="K180" s="169">
        <v>2448</v>
      </c>
      <c r="L180" s="168">
        <v>1762</v>
      </c>
      <c r="M180" s="167">
        <v>1662</v>
      </c>
      <c r="N180" s="168">
        <v>2233</v>
      </c>
      <c r="O180" s="167">
        <v>1992</v>
      </c>
      <c r="P180" s="168">
        <v>1995</v>
      </c>
      <c r="Q180" s="167">
        <v>2030</v>
      </c>
      <c r="R180" s="168">
        <v>1678</v>
      </c>
      <c r="S180" s="168">
        <f t="shared" si="14"/>
        <v>23588</v>
      </c>
      <c r="T180" s="446" t="s">
        <v>48</v>
      </c>
      <c r="U180" s="317">
        <v>1</v>
      </c>
      <c r="V180" s="401"/>
    </row>
    <row r="181" spans="1:24" s="318" customFormat="1" ht="15" customHeight="1">
      <c r="A181" s="507"/>
      <c r="B181" s="481"/>
      <c r="C181" s="481"/>
      <c r="D181" s="483" t="s">
        <v>327</v>
      </c>
      <c r="E181" s="501" t="s">
        <v>546</v>
      </c>
      <c r="F181" s="502"/>
      <c r="G181" s="503">
        <v>1278</v>
      </c>
      <c r="H181" s="504">
        <v>1966</v>
      </c>
      <c r="I181" s="503">
        <v>2569</v>
      </c>
      <c r="J181" s="504">
        <v>3895</v>
      </c>
      <c r="K181" s="505">
        <v>4007</v>
      </c>
      <c r="L181" s="504">
        <v>3565</v>
      </c>
      <c r="M181" s="503">
        <v>3112</v>
      </c>
      <c r="N181" s="504">
        <v>3819</v>
      </c>
      <c r="O181" s="503">
        <v>3973</v>
      </c>
      <c r="P181" s="504">
        <v>4966</v>
      </c>
      <c r="Q181" s="503">
        <v>4297</v>
      </c>
      <c r="R181" s="504">
        <v>2137</v>
      </c>
      <c r="S181" s="504">
        <f t="shared" si="14"/>
        <v>39584</v>
      </c>
      <c r="T181" s="506" t="s">
        <v>51</v>
      </c>
      <c r="U181" s="317">
        <v>1</v>
      </c>
      <c r="V181" s="401"/>
    </row>
    <row r="182" spans="1:24" s="318" customFormat="1" ht="15" customHeight="1">
      <c r="A182" s="325"/>
      <c r="B182" s="328"/>
      <c r="C182" s="328"/>
      <c r="D182" s="161" t="s">
        <v>329</v>
      </c>
      <c r="E182" s="382" t="s">
        <v>547</v>
      </c>
      <c r="F182" s="166"/>
      <c r="G182" s="167">
        <v>1050</v>
      </c>
      <c r="H182" s="168">
        <v>1380</v>
      </c>
      <c r="I182" s="167">
        <v>1650</v>
      </c>
      <c r="J182" s="168">
        <v>4537</v>
      </c>
      <c r="K182" s="169">
        <v>5970</v>
      </c>
      <c r="L182" s="168">
        <v>3447</v>
      </c>
      <c r="M182" s="167">
        <v>2952</v>
      </c>
      <c r="N182" s="168">
        <v>4343</v>
      </c>
      <c r="O182" s="167">
        <v>4893</v>
      </c>
      <c r="P182" s="168">
        <v>4943</v>
      </c>
      <c r="Q182" s="167">
        <v>4868</v>
      </c>
      <c r="R182" s="168">
        <v>3057</v>
      </c>
      <c r="S182" s="168">
        <f t="shared" si="14"/>
        <v>43090</v>
      </c>
      <c r="T182" s="446" t="s">
        <v>79</v>
      </c>
      <c r="U182" s="317">
        <v>1</v>
      </c>
      <c r="V182" s="401"/>
    </row>
    <row r="183" spans="1:24" s="318" customFormat="1" ht="15" customHeight="1">
      <c r="A183" s="325"/>
      <c r="B183" s="328"/>
      <c r="C183" s="328"/>
      <c r="D183" s="161" t="s">
        <v>331</v>
      </c>
      <c r="E183" s="382" t="s">
        <v>548</v>
      </c>
      <c r="F183" s="166"/>
      <c r="G183" s="167">
        <v>256</v>
      </c>
      <c r="H183" s="168">
        <v>409</v>
      </c>
      <c r="I183" s="167">
        <v>348</v>
      </c>
      <c r="J183" s="168">
        <v>497</v>
      </c>
      <c r="K183" s="169">
        <v>789</v>
      </c>
      <c r="L183" s="168">
        <v>514</v>
      </c>
      <c r="M183" s="167">
        <v>477</v>
      </c>
      <c r="N183" s="168">
        <v>870</v>
      </c>
      <c r="O183" s="167">
        <v>974</v>
      </c>
      <c r="P183" s="168">
        <v>1065</v>
      </c>
      <c r="Q183" s="167">
        <v>1119</v>
      </c>
      <c r="R183" s="168">
        <v>800</v>
      </c>
      <c r="S183" s="168">
        <f t="shared" si="14"/>
        <v>8118</v>
      </c>
      <c r="T183" s="446" t="s">
        <v>60</v>
      </c>
      <c r="U183" s="317">
        <v>1</v>
      </c>
      <c r="V183" s="401"/>
    </row>
    <row r="184" spans="1:24" s="318" customFormat="1" ht="15" customHeight="1">
      <c r="A184" s="325"/>
      <c r="B184" s="328"/>
      <c r="C184" s="328"/>
      <c r="D184" s="161" t="s">
        <v>333</v>
      </c>
      <c r="E184" s="382" t="s">
        <v>549</v>
      </c>
      <c r="F184" s="166"/>
      <c r="G184" s="167">
        <v>1231</v>
      </c>
      <c r="H184" s="168">
        <v>1340</v>
      </c>
      <c r="I184" s="167">
        <v>1279</v>
      </c>
      <c r="J184" s="168">
        <v>1472</v>
      </c>
      <c r="K184" s="169">
        <v>1733</v>
      </c>
      <c r="L184" s="168">
        <v>1294</v>
      </c>
      <c r="M184" s="167">
        <v>1293</v>
      </c>
      <c r="N184" s="168">
        <v>1840</v>
      </c>
      <c r="O184" s="167">
        <v>1481</v>
      </c>
      <c r="P184" s="168">
        <v>1526</v>
      </c>
      <c r="Q184" s="167">
        <v>1482</v>
      </c>
      <c r="R184" s="168">
        <v>1050</v>
      </c>
      <c r="S184" s="168">
        <f t="shared" si="14"/>
        <v>17021</v>
      </c>
      <c r="T184" s="446" t="s">
        <v>48</v>
      </c>
      <c r="U184" s="317">
        <v>1</v>
      </c>
      <c r="V184" s="401"/>
    </row>
    <row r="185" spans="1:24" s="318" customFormat="1" ht="15" customHeight="1">
      <c r="A185" s="325"/>
      <c r="B185" s="328"/>
      <c r="C185" s="328"/>
      <c r="D185" s="161" t="s">
        <v>335</v>
      </c>
      <c r="E185" s="382" t="s">
        <v>550</v>
      </c>
      <c r="F185" s="166"/>
      <c r="G185" s="167">
        <v>1154</v>
      </c>
      <c r="H185" s="168">
        <v>1404</v>
      </c>
      <c r="I185" s="167">
        <v>1500</v>
      </c>
      <c r="J185" s="168">
        <v>2116</v>
      </c>
      <c r="K185" s="169">
        <v>2889</v>
      </c>
      <c r="L185" s="168">
        <v>1945</v>
      </c>
      <c r="M185" s="167">
        <v>1801</v>
      </c>
      <c r="N185" s="168">
        <v>2501</v>
      </c>
      <c r="O185" s="167">
        <v>2295</v>
      </c>
      <c r="P185" s="168">
        <v>2239</v>
      </c>
      <c r="Q185" s="167">
        <v>1994</v>
      </c>
      <c r="R185" s="168">
        <v>1178</v>
      </c>
      <c r="S185" s="168">
        <f t="shared" si="14"/>
        <v>23016</v>
      </c>
      <c r="T185" s="446" t="s">
        <v>79</v>
      </c>
      <c r="U185" s="317">
        <v>1</v>
      </c>
      <c r="V185" s="401"/>
    </row>
    <row r="186" spans="1:24" s="318" customFormat="1" ht="15" customHeight="1">
      <c r="A186" s="325"/>
      <c r="B186" s="328"/>
      <c r="C186" s="328"/>
      <c r="D186" s="161" t="s">
        <v>337</v>
      </c>
      <c r="E186" s="382" t="s">
        <v>551</v>
      </c>
      <c r="F186" s="166"/>
      <c r="G186" s="167">
        <v>0</v>
      </c>
      <c r="H186" s="168">
        <v>0</v>
      </c>
      <c r="I186" s="167">
        <v>0</v>
      </c>
      <c r="J186" s="168">
        <v>0</v>
      </c>
      <c r="K186" s="169">
        <v>0</v>
      </c>
      <c r="L186" s="168">
        <v>0</v>
      </c>
      <c r="M186" s="167">
        <v>0</v>
      </c>
      <c r="N186" s="168">
        <v>520</v>
      </c>
      <c r="O186" s="167">
        <v>2836</v>
      </c>
      <c r="P186" s="168">
        <v>3961</v>
      </c>
      <c r="Q186" s="167">
        <v>1720</v>
      </c>
      <c r="R186" s="168">
        <v>0</v>
      </c>
      <c r="S186" s="168">
        <f t="shared" si="14"/>
        <v>9037</v>
      </c>
      <c r="T186" s="446" t="s">
        <v>56</v>
      </c>
      <c r="U186" s="317">
        <v>1</v>
      </c>
      <c r="V186" s="401"/>
    </row>
    <row r="187" spans="1:24" s="318" customFormat="1" ht="15" customHeight="1">
      <c r="A187" s="325"/>
      <c r="B187" s="328"/>
      <c r="C187" s="328"/>
      <c r="D187" s="161" t="s">
        <v>339</v>
      </c>
      <c r="E187" s="382" t="s">
        <v>552</v>
      </c>
      <c r="F187" s="166"/>
      <c r="G187" s="167">
        <v>1050</v>
      </c>
      <c r="H187" s="168">
        <v>1380</v>
      </c>
      <c r="I187" s="167">
        <v>1650</v>
      </c>
      <c r="J187" s="168">
        <v>3052</v>
      </c>
      <c r="K187" s="169">
        <v>3458</v>
      </c>
      <c r="L187" s="168">
        <v>2518</v>
      </c>
      <c r="M187" s="167">
        <v>2540</v>
      </c>
      <c r="N187" s="168">
        <v>3900</v>
      </c>
      <c r="O187" s="167">
        <v>4500</v>
      </c>
      <c r="P187" s="168">
        <v>4150</v>
      </c>
      <c r="Q187" s="167">
        <v>3540</v>
      </c>
      <c r="R187" s="168">
        <v>2210</v>
      </c>
      <c r="S187" s="168">
        <f t="shared" si="14"/>
        <v>33948</v>
      </c>
      <c r="T187" s="446" t="s">
        <v>79</v>
      </c>
      <c r="U187" s="317">
        <v>1</v>
      </c>
      <c r="V187" s="401"/>
    </row>
    <row r="188" spans="1:24" ht="15" customHeight="1">
      <c r="A188" s="330"/>
      <c r="B188" s="331"/>
      <c r="C188" s="331"/>
      <c r="D188" s="444"/>
      <c r="E188" s="384" t="s">
        <v>247</v>
      </c>
      <c r="F188" s="332"/>
      <c r="G188" s="333">
        <f t="shared" ref="G188:S188" si="15">SUMIFS(G170:G187,$U170:$U187,1)</f>
        <v>31069</v>
      </c>
      <c r="H188" s="334">
        <f t="shared" si="15"/>
        <v>24162</v>
      </c>
      <c r="I188" s="334">
        <f t="shared" si="15"/>
        <v>21482</v>
      </c>
      <c r="J188" s="334">
        <f t="shared" si="15"/>
        <v>30195</v>
      </c>
      <c r="K188" s="334">
        <f t="shared" si="15"/>
        <v>43902</v>
      </c>
      <c r="L188" s="334">
        <f t="shared" si="15"/>
        <v>30339</v>
      </c>
      <c r="M188" s="334">
        <f t="shared" si="15"/>
        <v>24081</v>
      </c>
      <c r="N188" s="334">
        <f t="shared" si="15"/>
        <v>37596</v>
      </c>
      <c r="O188" s="334">
        <f t="shared" si="15"/>
        <v>36190</v>
      </c>
      <c r="P188" s="334">
        <f t="shared" si="15"/>
        <v>47930</v>
      </c>
      <c r="Q188" s="334">
        <f t="shared" si="15"/>
        <v>36254</v>
      </c>
      <c r="R188" s="334">
        <f t="shared" si="15"/>
        <v>25394</v>
      </c>
      <c r="S188" s="334">
        <f t="shared" si="15"/>
        <v>388594</v>
      </c>
      <c r="T188" s="451"/>
      <c r="U188" s="309">
        <v>2</v>
      </c>
      <c r="V188" s="401"/>
      <c r="W188" s="318"/>
      <c r="X188" s="318"/>
    </row>
    <row r="189" spans="1:24" s="318" customFormat="1" ht="15" customHeight="1">
      <c r="A189" s="325"/>
      <c r="B189" s="326" t="s">
        <v>12</v>
      </c>
      <c r="C189" s="327"/>
      <c r="D189" s="161" t="s">
        <v>309</v>
      </c>
      <c r="E189" s="382" t="s">
        <v>553</v>
      </c>
      <c r="F189" s="166"/>
      <c r="G189" s="167">
        <v>2532</v>
      </c>
      <c r="H189" s="168">
        <v>3840</v>
      </c>
      <c r="I189" s="167">
        <v>4956</v>
      </c>
      <c r="J189" s="168">
        <v>5820</v>
      </c>
      <c r="K189" s="169">
        <v>14232</v>
      </c>
      <c r="L189" s="168">
        <v>8904</v>
      </c>
      <c r="M189" s="167">
        <v>7848</v>
      </c>
      <c r="N189" s="168">
        <v>9192</v>
      </c>
      <c r="O189" s="167">
        <v>14328</v>
      </c>
      <c r="P189" s="168">
        <v>9552</v>
      </c>
      <c r="Q189" s="167">
        <v>7212</v>
      </c>
      <c r="R189" s="168">
        <v>2940</v>
      </c>
      <c r="S189" s="168">
        <f>SUM(G189:R189)</f>
        <v>91356</v>
      </c>
      <c r="T189" s="446" t="s">
        <v>50</v>
      </c>
      <c r="U189" s="317">
        <v>1</v>
      </c>
      <c r="V189" s="401"/>
    </row>
    <row r="190" spans="1:24" s="318" customFormat="1" ht="15" customHeight="1">
      <c r="A190" s="325"/>
      <c r="B190" s="328"/>
      <c r="C190" s="328"/>
      <c r="D190" s="161" t="s">
        <v>311</v>
      </c>
      <c r="E190" s="382" t="s">
        <v>554</v>
      </c>
      <c r="F190" s="166"/>
      <c r="G190" s="167">
        <v>128</v>
      </c>
      <c r="H190" s="168">
        <v>226</v>
      </c>
      <c r="I190" s="167">
        <v>290</v>
      </c>
      <c r="J190" s="168">
        <v>240</v>
      </c>
      <c r="K190" s="169">
        <v>308</v>
      </c>
      <c r="L190" s="168">
        <v>232</v>
      </c>
      <c r="M190" s="167">
        <v>255</v>
      </c>
      <c r="N190" s="168">
        <v>343</v>
      </c>
      <c r="O190" s="167">
        <v>273</v>
      </c>
      <c r="P190" s="168">
        <v>299</v>
      </c>
      <c r="Q190" s="167">
        <v>329</v>
      </c>
      <c r="R190" s="168">
        <v>257</v>
      </c>
      <c r="S190" s="168">
        <f t="shared" ref="S190:S228" si="16">SUM(G190:R190)</f>
        <v>3180</v>
      </c>
      <c r="T190" s="446" t="s">
        <v>47</v>
      </c>
      <c r="U190" s="317">
        <v>1</v>
      </c>
      <c r="V190" s="401"/>
    </row>
    <row r="191" spans="1:24" s="318" customFormat="1" ht="15" customHeight="1">
      <c r="A191" s="325"/>
      <c r="B191" s="328"/>
      <c r="C191" s="328"/>
      <c r="D191" s="161" t="s">
        <v>313</v>
      </c>
      <c r="E191" s="382" t="s">
        <v>555</v>
      </c>
      <c r="F191" s="166"/>
      <c r="G191" s="167">
        <v>4417</v>
      </c>
      <c r="H191" s="168">
        <v>3907</v>
      </c>
      <c r="I191" s="167">
        <v>6015</v>
      </c>
      <c r="J191" s="168">
        <v>5246</v>
      </c>
      <c r="K191" s="169">
        <v>6677</v>
      </c>
      <c r="L191" s="168">
        <v>5676</v>
      </c>
      <c r="M191" s="167">
        <v>3945</v>
      </c>
      <c r="N191" s="168">
        <v>5215</v>
      </c>
      <c r="O191" s="167">
        <v>3839</v>
      </c>
      <c r="P191" s="168">
        <v>5377</v>
      </c>
      <c r="Q191" s="167">
        <v>4347</v>
      </c>
      <c r="R191" s="168">
        <v>2218</v>
      </c>
      <c r="S191" s="168">
        <f t="shared" si="16"/>
        <v>56879</v>
      </c>
      <c r="T191" s="446" t="s">
        <v>47</v>
      </c>
      <c r="U191" s="317">
        <v>1</v>
      </c>
      <c r="V191" s="401"/>
    </row>
    <row r="192" spans="1:24" s="318" customFormat="1" ht="15" customHeight="1">
      <c r="A192" s="325"/>
      <c r="B192" s="328"/>
      <c r="C192" s="328"/>
      <c r="D192" s="161" t="s">
        <v>315</v>
      </c>
      <c r="E192" s="382" t="s">
        <v>556</v>
      </c>
      <c r="F192" s="166"/>
      <c r="G192" s="167">
        <v>1356</v>
      </c>
      <c r="H192" s="168">
        <v>1315</v>
      </c>
      <c r="I192" s="167">
        <v>1616</v>
      </c>
      <c r="J192" s="168">
        <v>1722</v>
      </c>
      <c r="K192" s="169">
        <v>1455</v>
      </c>
      <c r="L192" s="168">
        <v>1505</v>
      </c>
      <c r="M192" s="167">
        <v>1358</v>
      </c>
      <c r="N192" s="168">
        <v>1551</v>
      </c>
      <c r="O192" s="167">
        <v>3307</v>
      </c>
      <c r="P192" s="168">
        <v>2106</v>
      </c>
      <c r="Q192" s="167">
        <v>5451</v>
      </c>
      <c r="R192" s="168">
        <v>1307</v>
      </c>
      <c r="S192" s="168">
        <f t="shared" si="16"/>
        <v>24049</v>
      </c>
      <c r="T192" s="446" t="s">
        <v>47</v>
      </c>
      <c r="U192" s="317">
        <v>1</v>
      </c>
      <c r="V192" s="401"/>
    </row>
    <row r="193" spans="1:24" s="318" customFormat="1" ht="15" customHeight="1">
      <c r="A193" s="325"/>
      <c r="B193" s="328"/>
      <c r="C193" s="328"/>
      <c r="D193" s="161" t="s">
        <v>317</v>
      </c>
      <c r="E193" s="382" t="s">
        <v>557</v>
      </c>
      <c r="F193" s="166"/>
      <c r="G193" s="167">
        <v>3301</v>
      </c>
      <c r="H193" s="168">
        <v>0</v>
      </c>
      <c r="I193" s="167">
        <v>0</v>
      </c>
      <c r="J193" s="168">
        <v>9682</v>
      </c>
      <c r="K193" s="169">
        <v>11230</v>
      </c>
      <c r="L193" s="168">
        <v>13851</v>
      </c>
      <c r="M193" s="167">
        <v>22176</v>
      </c>
      <c r="N193" s="168">
        <v>33145</v>
      </c>
      <c r="O193" s="167">
        <v>14786</v>
      </c>
      <c r="P193" s="168">
        <v>8667</v>
      </c>
      <c r="Q193" s="167">
        <v>8297</v>
      </c>
      <c r="R193" s="168">
        <v>7824</v>
      </c>
      <c r="S193" s="168">
        <f t="shared" si="16"/>
        <v>132959</v>
      </c>
      <c r="T193" s="446" t="s">
        <v>58</v>
      </c>
      <c r="U193" s="317">
        <v>1</v>
      </c>
      <c r="V193" s="401"/>
    </row>
    <row r="194" spans="1:24" s="318" customFormat="1" ht="15" customHeight="1">
      <c r="A194" s="325"/>
      <c r="B194" s="328"/>
      <c r="C194" s="328"/>
      <c r="D194" s="161" t="s">
        <v>319</v>
      </c>
      <c r="E194" s="382" t="s">
        <v>558</v>
      </c>
      <c r="F194" s="166"/>
      <c r="G194" s="167">
        <v>6364</v>
      </c>
      <c r="H194" s="168">
        <v>6501</v>
      </c>
      <c r="I194" s="167">
        <v>6704</v>
      </c>
      <c r="J194" s="168">
        <v>4670</v>
      </c>
      <c r="K194" s="169">
        <v>5009</v>
      </c>
      <c r="L194" s="168">
        <v>6443</v>
      </c>
      <c r="M194" s="167">
        <v>8129</v>
      </c>
      <c r="N194" s="168">
        <v>12224</v>
      </c>
      <c r="O194" s="167">
        <v>7363</v>
      </c>
      <c r="P194" s="168">
        <v>4824</v>
      </c>
      <c r="Q194" s="167">
        <v>5096</v>
      </c>
      <c r="R194" s="168">
        <v>4279</v>
      </c>
      <c r="S194" s="168">
        <f t="shared" si="16"/>
        <v>77606</v>
      </c>
      <c r="T194" s="446" t="s">
        <v>47</v>
      </c>
      <c r="U194" s="317">
        <v>1</v>
      </c>
      <c r="V194" s="401"/>
    </row>
    <row r="195" spans="1:24" s="318" customFormat="1" ht="15" customHeight="1">
      <c r="A195" s="325"/>
      <c r="B195" s="328"/>
      <c r="C195" s="328"/>
      <c r="D195" s="161" t="s">
        <v>321</v>
      </c>
      <c r="E195" s="382" t="s">
        <v>559</v>
      </c>
      <c r="F195" s="166"/>
      <c r="G195" s="167">
        <v>2436</v>
      </c>
      <c r="H195" s="168">
        <v>4118</v>
      </c>
      <c r="I195" s="167">
        <v>5105</v>
      </c>
      <c r="J195" s="168">
        <v>16629</v>
      </c>
      <c r="K195" s="169">
        <v>14200</v>
      </c>
      <c r="L195" s="168">
        <v>5141</v>
      </c>
      <c r="M195" s="167">
        <v>2886</v>
      </c>
      <c r="N195" s="168">
        <v>1730</v>
      </c>
      <c r="O195" s="167">
        <v>5331</v>
      </c>
      <c r="P195" s="168">
        <v>6689</v>
      </c>
      <c r="Q195" s="167">
        <v>4821</v>
      </c>
      <c r="R195" s="168">
        <v>1988</v>
      </c>
      <c r="S195" s="168">
        <f t="shared" si="16"/>
        <v>71074</v>
      </c>
      <c r="T195" s="446" t="s">
        <v>56</v>
      </c>
      <c r="U195" s="317">
        <v>1</v>
      </c>
      <c r="V195" s="401"/>
    </row>
    <row r="196" spans="1:24" s="318" customFormat="1" ht="15" customHeight="1">
      <c r="A196" s="325"/>
      <c r="B196" s="328"/>
      <c r="C196" s="328"/>
      <c r="D196" s="161" t="s">
        <v>323</v>
      </c>
      <c r="E196" s="382" t="s">
        <v>560</v>
      </c>
      <c r="F196" s="166"/>
      <c r="G196" s="167">
        <v>600</v>
      </c>
      <c r="H196" s="168">
        <v>150</v>
      </c>
      <c r="I196" s="167">
        <v>150</v>
      </c>
      <c r="J196" s="168">
        <v>150</v>
      </c>
      <c r="K196" s="169">
        <v>150</v>
      </c>
      <c r="L196" s="168">
        <v>200</v>
      </c>
      <c r="M196" s="167">
        <v>200</v>
      </c>
      <c r="N196" s="168">
        <v>200</v>
      </c>
      <c r="O196" s="167">
        <v>200</v>
      </c>
      <c r="P196" s="168">
        <v>300</v>
      </c>
      <c r="Q196" s="167">
        <v>200</v>
      </c>
      <c r="R196" s="168">
        <v>250</v>
      </c>
      <c r="S196" s="168">
        <f t="shared" si="16"/>
        <v>2750</v>
      </c>
      <c r="T196" s="446" t="s">
        <v>57</v>
      </c>
      <c r="U196" s="317">
        <v>1</v>
      </c>
      <c r="V196" s="401"/>
    </row>
    <row r="197" spans="1:24" s="318" customFormat="1" ht="15" customHeight="1">
      <c r="A197" s="325"/>
      <c r="B197" s="328"/>
      <c r="C197" s="328"/>
      <c r="D197" s="161" t="s">
        <v>325</v>
      </c>
      <c r="E197" s="382" t="s">
        <v>561</v>
      </c>
      <c r="F197" s="166"/>
      <c r="G197" s="167">
        <v>17000</v>
      </c>
      <c r="H197" s="168">
        <v>2800</v>
      </c>
      <c r="I197" s="167">
        <v>12000</v>
      </c>
      <c r="J197" s="168">
        <v>42000</v>
      </c>
      <c r="K197" s="169">
        <v>43000</v>
      </c>
      <c r="L197" s="168">
        <v>19200</v>
      </c>
      <c r="M197" s="167">
        <v>16000</v>
      </c>
      <c r="N197" s="168">
        <v>18000</v>
      </c>
      <c r="O197" s="167">
        <v>18000</v>
      </c>
      <c r="P197" s="168">
        <v>31000</v>
      </c>
      <c r="Q197" s="167">
        <v>52000</v>
      </c>
      <c r="R197" s="168">
        <v>6000</v>
      </c>
      <c r="S197" s="168">
        <f t="shared" si="16"/>
        <v>277000</v>
      </c>
      <c r="T197" s="446" t="s">
        <v>57</v>
      </c>
      <c r="U197" s="317">
        <v>1</v>
      </c>
      <c r="V197" s="401"/>
    </row>
    <row r="198" spans="1:24" s="318" customFormat="1" ht="15" customHeight="1">
      <c r="A198" s="325"/>
      <c r="B198" s="328"/>
      <c r="C198" s="328"/>
      <c r="D198" s="161" t="s">
        <v>327</v>
      </c>
      <c r="E198" s="382" t="s">
        <v>562</v>
      </c>
      <c r="F198" s="166"/>
      <c r="G198" s="167">
        <v>275</v>
      </c>
      <c r="H198" s="168">
        <v>2046</v>
      </c>
      <c r="I198" s="167">
        <v>687</v>
      </c>
      <c r="J198" s="168">
        <v>808</v>
      </c>
      <c r="K198" s="169">
        <v>699</v>
      </c>
      <c r="L198" s="168">
        <v>738</v>
      </c>
      <c r="M198" s="167">
        <v>929</v>
      </c>
      <c r="N198" s="168">
        <v>1484</v>
      </c>
      <c r="O198" s="167">
        <v>632</v>
      </c>
      <c r="P198" s="168">
        <v>780</v>
      </c>
      <c r="Q198" s="167">
        <v>1139</v>
      </c>
      <c r="R198" s="168">
        <v>83</v>
      </c>
      <c r="S198" s="168">
        <f t="shared" si="16"/>
        <v>10300</v>
      </c>
      <c r="T198" s="446" t="s">
        <v>47</v>
      </c>
      <c r="U198" s="317">
        <v>1</v>
      </c>
      <c r="V198" s="401"/>
    </row>
    <row r="199" spans="1:24" s="318" customFormat="1" ht="15" customHeight="1">
      <c r="A199" s="325"/>
      <c r="B199" s="328"/>
      <c r="C199" s="328"/>
      <c r="D199" s="161" t="s">
        <v>329</v>
      </c>
      <c r="E199" s="382" t="s">
        <v>563</v>
      </c>
      <c r="F199" s="166"/>
      <c r="G199" s="167">
        <v>17</v>
      </c>
      <c r="H199" s="168">
        <v>57</v>
      </c>
      <c r="I199" s="167">
        <v>277</v>
      </c>
      <c r="J199" s="168">
        <v>81</v>
      </c>
      <c r="K199" s="169">
        <v>139</v>
      </c>
      <c r="L199" s="168">
        <v>87</v>
      </c>
      <c r="M199" s="167">
        <v>70</v>
      </c>
      <c r="N199" s="168">
        <v>121</v>
      </c>
      <c r="O199" s="167">
        <v>80</v>
      </c>
      <c r="P199" s="168">
        <v>944</v>
      </c>
      <c r="Q199" s="167">
        <v>295</v>
      </c>
      <c r="R199" s="168">
        <v>76</v>
      </c>
      <c r="S199" s="168">
        <f t="shared" si="16"/>
        <v>2244</v>
      </c>
      <c r="T199" s="446" t="s">
        <v>60</v>
      </c>
      <c r="U199" s="317">
        <v>1</v>
      </c>
      <c r="V199" s="401"/>
    </row>
    <row r="200" spans="1:24" s="318" customFormat="1" ht="15" customHeight="1">
      <c r="A200" s="325"/>
      <c r="B200" s="328"/>
      <c r="C200" s="328"/>
      <c r="D200" s="161" t="s">
        <v>331</v>
      </c>
      <c r="E200" s="382" t="s">
        <v>564</v>
      </c>
      <c r="F200" s="166"/>
      <c r="G200" s="167">
        <v>20</v>
      </c>
      <c r="H200" s="168">
        <v>268</v>
      </c>
      <c r="I200" s="167">
        <v>34</v>
      </c>
      <c r="J200" s="168">
        <v>314</v>
      </c>
      <c r="K200" s="169">
        <v>540</v>
      </c>
      <c r="L200" s="168">
        <v>798</v>
      </c>
      <c r="M200" s="167">
        <v>9733</v>
      </c>
      <c r="N200" s="168">
        <v>9973</v>
      </c>
      <c r="O200" s="167">
        <v>1550</v>
      </c>
      <c r="P200" s="168">
        <v>254</v>
      </c>
      <c r="Q200" s="167">
        <v>44</v>
      </c>
      <c r="R200" s="168">
        <v>145</v>
      </c>
      <c r="S200" s="168">
        <f t="shared" si="16"/>
        <v>23673</v>
      </c>
      <c r="T200" s="446" t="s">
        <v>65</v>
      </c>
      <c r="U200" s="317">
        <v>1</v>
      </c>
      <c r="V200" s="401"/>
    </row>
    <row r="201" spans="1:24" s="318" customFormat="1" ht="15" customHeight="1">
      <c r="A201" s="325"/>
      <c r="B201" s="328"/>
      <c r="C201" s="328"/>
      <c r="D201" s="161" t="s">
        <v>333</v>
      </c>
      <c r="E201" s="382" t="s">
        <v>565</v>
      </c>
      <c r="F201" s="166"/>
      <c r="G201" s="167">
        <v>2325</v>
      </c>
      <c r="H201" s="168">
        <v>2551</v>
      </c>
      <c r="I201" s="167">
        <v>3505</v>
      </c>
      <c r="J201" s="168">
        <v>3762</v>
      </c>
      <c r="K201" s="169">
        <v>3851</v>
      </c>
      <c r="L201" s="168">
        <v>3745</v>
      </c>
      <c r="M201" s="167">
        <v>2941</v>
      </c>
      <c r="N201" s="168">
        <v>2695</v>
      </c>
      <c r="O201" s="167">
        <v>3594</v>
      </c>
      <c r="P201" s="168">
        <v>3708</v>
      </c>
      <c r="Q201" s="167">
        <v>3726</v>
      </c>
      <c r="R201" s="168">
        <v>3204</v>
      </c>
      <c r="S201" s="168">
        <f t="shared" si="16"/>
        <v>39607</v>
      </c>
      <c r="T201" s="446" t="s">
        <v>66</v>
      </c>
      <c r="U201" s="317">
        <v>1</v>
      </c>
      <c r="V201" s="401"/>
    </row>
    <row r="202" spans="1:24" s="318" customFormat="1" ht="15" customHeight="1">
      <c r="A202" s="325"/>
      <c r="B202" s="328"/>
      <c r="C202" s="328"/>
      <c r="D202" s="161" t="s">
        <v>335</v>
      </c>
      <c r="E202" s="382" t="s">
        <v>566</v>
      </c>
      <c r="F202" s="166"/>
      <c r="G202" s="167">
        <v>8461</v>
      </c>
      <c r="H202" s="168">
        <v>8345</v>
      </c>
      <c r="I202" s="167">
        <v>5353</v>
      </c>
      <c r="J202" s="168">
        <v>2783</v>
      </c>
      <c r="K202" s="169">
        <v>750</v>
      </c>
      <c r="L202" s="168">
        <v>0</v>
      </c>
      <c r="M202" s="167">
        <v>0</v>
      </c>
      <c r="N202" s="168">
        <v>0</v>
      </c>
      <c r="O202" s="167">
        <v>0</v>
      </c>
      <c r="P202" s="168">
        <v>0</v>
      </c>
      <c r="Q202" s="167">
        <v>365</v>
      </c>
      <c r="R202" s="168">
        <v>2534</v>
      </c>
      <c r="S202" s="168">
        <f t="shared" si="16"/>
        <v>28591</v>
      </c>
      <c r="T202" s="446" t="s">
        <v>66</v>
      </c>
      <c r="U202" s="317">
        <v>1</v>
      </c>
      <c r="V202" s="401"/>
    </row>
    <row r="203" spans="1:24" s="318" customFormat="1" ht="15" customHeight="1">
      <c r="A203" s="325"/>
      <c r="B203" s="328"/>
      <c r="C203" s="328"/>
      <c r="D203" s="161" t="s">
        <v>337</v>
      </c>
      <c r="E203" s="382" t="s">
        <v>567</v>
      </c>
      <c r="F203" s="166"/>
      <c r="G203" s="167">
        <v>6472</v>
      </c>
      <c r="H203" s="168">
        <v>5575</v>
      </c>
      <c r="I203" s="167">
        <v>6698</v>
      </c>
      <c r="J203" s="168">
        <v>4912</v>
      </c>
      <c r="K203" s="169">
        <v>6627</v>
      </c>
      <c r="L203" s="168">
        <v>5109</v>
      </c>
      <c r="M203" s="167">
        <v>8635</v>
      </c>
      <c r="N203" s="168">
        <v>17704</v>
      </c>
      <c r="O203" s="167">
        <v>6657</v>
      </c>
      <c r="P203" s="168">
        <v>5435</v>
      </c>
      <c r="Q203" s="167">
        <v>5345</v>
      </c>
      <c r="R203" s="168">
        <v>3828</v>
      </c>
      <c r="S203" s="168">
        <f t="shared" si="16"/>
        <v>82997</v>
      </c>
      <c r="T203" s="446" t="s">
        <v>58</v>
      </c>
      <c r="U203" s="317">
        <v>1</v>
      </c>
      <c r="V203" s="401"/>
    </row>
    <row r="204" spans="1:24" s="318" customFormat="1" ht="15" customHeight="1">
      <c r="A204" s="325"/>
      <c r="B204" s="328"/>
      <c r="C204" s="328"/>
      <c r="D204" s="161" t="s">
        <v>339</v>
      </c>
      <c r="E204" s="382" t="s">
        <v>568</v>
      </c>
      <c r="F204" s="166"/>
      <c r="G204" s="167">
        <v>12536</v>
      </c>
      <c r="H204" s="168">
        <v>10254</v>
      </c>
      <c r="I204" s="167">
        <v>13257</v>
      </c>
      <c r="J204" s="168">
        <v>8198</v>
      </c>
      <c r="K204" s="169">
        <v>11156</v>
      </c>
      <c r="L204" s="168">
        <v>8933</v>
      </c>
      <c r="M204" s="167">
        <v>13549</v>
      </c>
      <c r="N204" s="168">
        <v>23068</v>
      </c>
      <c r="O204" s="167">
        <v>12943</v>
      </c>
      <c r="P204" s="168">
        <v>11768</v>
      </c>
      <c r="Q204" s="167">
        <v>8545</v>
      </c>
      <c r="R204" s="168">
        <v>5546</v>
      </c>
      <c r="S204" s="168">
        <f t="shared" si="16"/>
        <v>139753</v>
      </c>
      <c r="T204" s="446" t="s">
        <v>47</v>
      </c>
      <c r="U204" s="317">
        <v>1</v>
      </c>
      <c r="V204" s="401"/>
    </row>
    <row r="205" spans="1:24" s="318" customFormat="1" ht="15" customHeight="1">
      <c r="A205" s="325"/>
      <c r="B205" s="328"/>
      <c r="C205" s="328"/>
      <c r="D205" s="161" t="s">
        <v>341</v>
      </c>
      <c r="E205" s="382" t="s">
        <v>569</v>
      </c>
      <c r="F205" s="166"/>
      <c r="G205" s="167">
        <v>18485</v>
      </c>
      <c r="H205" s="168">
        <v>16748</v>
      </c>
      <c r="I205" s="167">
        <v>17664</v>
      </c>
      <c r="J205" s="168">
        <v>14431</v>
      </c>
      <c r="K205" s="169">
        <v>15059</v>
      </c>
      <c r="L205" s="168">
        <v>13254</v>
      </c>
      <c r="M205" s="167">
        <v>13575</v>
      </c>
      <c r="N205" s="168">
        <v>16811</v>
      </c>
      <c r="O205" s="167">
        <v>14768</v>
      </c>
      <c r="P205" s="168">
        <v>14222</v>
      </c>
      <c r="Q205" s="167">
        <v>15924</v>
      </c>
      <c r="R205" s="168">
        <v>16685</v>
      </c>
      <c r="S205" s="168">
        <f t="shared" si="16"/>
        <v>187626</v>
      </c>
      <c r="T205" s="446" t="s">
        <v>48</v>
      </c>
      <c r="U205" s="317">
        <v>1</v>
      </c>
      <c r="V205" s="401"/>
    </row>
    <row r="206" spans="1:24" s="318" customFormat="1" ht="15" customHeight="1">
      <c r="A206" s="325"/>
      <c r="B206" s="328"/>
      <c r="C206" s="328"/>
      <c r="D206" s="161" t="s">
        <v>343</v>
      </c>
      <c r="E206" s="382" t="s">
        <v>570</v>
      </c>
      <c r="F206" s="166"/>
      <c r="G206" s="167">
        <v>0</v>
      </c>
      <c r="H206" s="168">
        <v>0</v>
      </c>
      <c r="I206" s="167">
        <v>0</v>
      </c>
      <c r="J206" s="168">
        <v>0</v>
      </c>
      <c r="K206" s="169">
        <v>0</v>
      </c>
      <c r="L206" s="168">
        <v>0</v>
      </c>
      <c r="M206" s="167">
        <v>0</v>
      </c>
      <c r="N206" s="168">
        <v>0</v>
      </c>
      <c r="O206" s="167">
        <v>0</v>
      </c>
      <c r="P206" s="168">
        <v>0</v>
      </c>
      <c r="Q206" s="167">
        <v>0</v>
      </c>
      <c r="R206" s="168">
        <v>0</v>
      </c>
      <c r="S206" s="168">
        <f t="shared" si="16"/>
        <v>0</v>
      </c>
      <c r="T206" s="446" t="s">
        <v>48</v>
      </c>
      <c r="U206" s="317">
        <v>1</v>
      </c>
      <c r="V206" s="401"/>
    </row>
    <row r="207" spans="1:24" s="318" customFormat="1" ht="15" customHeight="1">
      <c r="A207" s="325"/>
      <c r="B207" s="328"/>
      <c r="C207" s="328"/>
      <c r="D207" s="161" t="s">
        <v>345</v>
      </c>
      <c r="E207" s="382" t="s">
        <v>571</v>
      </c>
      <c r="F207" s="166"/>
      <c r="G207" s="167">
        <v>0</v>
      </c>
      <c r="H207" s="168">
        <v>0</v>
      </c>
      <c r="I207" s="167">
        <v>263</v>
      </c>
      <c r="J207" s="168">
        <v>1059</v>
      </c>
      <c r="K207" s="169">
        <v>1579</v>
      </c>
      <c r="L207" s="168">
        <v>482</v>
      </c>
      <c r="M207" s="167">
        <v>437</v>
      </c>
      <c r="N207" s="168">
        <v>909</v>
      </c>
      <c r="O207" s="167">
        <v>531</v>
      </c>
      <c r="P207" s="168">
        <v>616</v>
      </c>
      <c r="Q207" s="167">
        <v>363</v>
      </c>
      <c r="R207" s="168">
        <v>44</v>
      </c>
      <c r="S207" s="168">
        <f t="shared" si="16"/>
        <v>6283</v>
      </c>
      <c r="T207" s="446" t="s">
        <v>52</v>
      </c>
      <c r="U207" s="317">
        <v>1</v>
      </c>
      <c r="V207" s="401"/>
    </row>
    <row r="208" spans="1:24" ht="15" customHeight="1">
      <c r="A208" s="310"/>
      <c r="B208" s="328"/>
      <c r="C208" s="328"/>
      <c r="D208" s="161" t="s">
        <v>347</v>
      </c>
      <c r="E208" s="382" t="s">
        <v>572</v>
      </c>
      <c r="F208" s="166"/>
      <c r="G208" s="167">
        <v>19400</v>
      </c>
      <c r="H208" s="168">
        <v>8000</v>
      </c>
      <c r="I208" s="167">
        <v>4500</v>
      </c>
      <c r="J208" s="168">
        <v>7700</v>
      </c>
      <c r="K208" s="169">
        <v>10700</v>
      </c>
      <c r="L208" s="168">
        <v>5400</v>
      </c>
      <c r="M208" s="167">
        <v>4400</v>
      </c>
      <c r="N208" s="168">
        <v>13300</v>
      </c>
      <c r="O208" s="167">
        <v>6900</v>
      </c>
      <c r="P208" s="168">
        <v>9900</v>
      </c>
      <c r="Q208" s="167">
        <v>15000</v>
      </c>
      <c r="R208" s="168">
        <v>5000</v>
      </c>
      <c r="S208" s="168">
        <f t="shared" si="16"/>
        <v>110200</v>
      </c>
      <c r="T208" s="446" t="s">
        <v>57</v>
      </c>
      <c r="U208" s="309">
        <v>1</v>
      </c>
      <c r="V208" s="401"/>
      <c r="W208" s="318"/>
      <c r="X208" s="318"/>
    </row>
    <row r="209" spans="1:24" ht="15" customHeight="1">
      <c r="A209" s="310"/>
      <c r="B209" s="328"/>
      <c r="C209" s="328"/>
      <c r="D209" s="161" t="s">
        <v>349</v>
      </c>
      <c r="E209" s="382" t="s">
        <v>573</v>
      </c>
      <c r="F209" s="166"/>
      <c r="G209" s="167">
        <v>0</v>
      </c>
      <c r="H209" s="168">
        <v>0</v>
      </c>
      <c r="I209" s="167">
        <v>0</v>
      </c>
      <c r="J209" s="168">
        <v>0</v>
      </c>
      <c r="K209" s="169">
        <v>0</v>
      </c>
      <c r="L209" s="168">
        <v>0</v>
      </c>
      <c r="M209" s="167">
        <v>2266</v>
      </c>
      <c r="N209" s="168">
        <v>8510</v>
      </c>
      <c r="O209" s="167">
        <v>199</v>
      </c>
      <c r="P209" s="168">
        <v>0</v>
      </c>
      <c r="Q209" s="167">
        <v>0</v>
      </c>
      <c r="R209" s="168">
        <v>0</v>
      </c>
      <c r="S209" s="168">
        <f t="shared" si="16"/>
        <v>10975</v>
      </c>
      <c r="T209" s="446" t="s">
        <v>64</v>
      </c>
      <c r="U209" s="309">
        <v>1</v>
      </c>
      <c r="V209" s="401"/>
      <c r="W209" s="318"/>
      <c r="X209" s="318"/>
    </row>
    <row r="210" spans="1:24" ht="15" customHeight="1">
      <c r="A210" s="310"/>
      <c r="B210" s="328"/>
      <c r="C210" s="328"/>
      <c r="D210" s="161" t="s">
        <v>351</v>
      </c>
      <c r="E210" s="382" t="s">
        <v>574</v>
      </c>
      <c r="F210" s="166"/>
      <c r="G210" s="167">
        <v>8000</v>
      </c>
      <c r="H210" s="168">
        <v>7476</v>
      </c>
      <c r="I210" s="167">
        <v>8056</v>
      </c>
      <c r="J210" s="168">
        <v>6695</v>
      </c>
      <c r="K210" s="169">
        <v>7689</v>
      </c>
      <c r="L210" s="168">
        <v>3952</v>
      </c>
      <c r="M210" s="167">
        <v>5833</v>
      </c>
      <c r="N210" s="168">
        <v>8891</v>
      </c>
      <c r="O210" s="167">
        <v>5868</v>
      </c>
      <c r="P210" s="168">
        <v>6155</v>
      </c>
      <c r="Q210" s="167">
        <v>6844</v>
      </c>
      <c r="R210" s="168">
        <v>6927</v>
      </c>
      <c r="S210" s="168">
        <f t="shared" si="16"/>
        <v>82386</v>
      </c>
      <c r="T210" s="446" t="s">
        <v>48</v>
      </c>
      <c r="U210" s="309">
        <v>1</v>
      </c>
      <c r="V210" s="401"/>
      <c r="W210" s="318"/>
      <c r="X210" s="318"/>
    </row>
    <row r="211" spans="1:24" ht="15" customHeight="1">
      <c r="A211" s="310"/>
      <c r="B211" s="328"/>
      <c r="C211" s="328"/>
      <c r="D211" s="161" t="s">
        <v>353</v>
      </c>
      <c r="E211" s="382" t="s">
        <v>575</v>
      </c>
      <c r="F211" s="166"/>
      <c r="G211" s="167">
        <v>12</v>
      </c>
      <c r="H211" s="168">
        <v>16</v>
      </c>
      <c r="I211" s="167">
        <v>20</v>
      </c>
      <c r="J211" s="168">
        <v>66</v>
      </c>
      <c r="K211" s="169">
        <v>124</v>
      </c>
      <c r="L211" s="168">
        <v>441</v>
      </c>
      <c r="M211" s="167">
        <v>441</v>
      </c>
      <c r="N211" s="168">
        <v>1941</v>
      </c>
      <c r="O211" s="167">
        <v>902</v>
      </c>
      <c r="P211" s="168">
        <v>417</v>
      </c>
      <c r="Q211" s="167">
        <v>158</v>
      </c>
      <c r="R211" s="168">
        <v>133</v>
      </c>
      <c r="S211" s="168">
        <f t="shared" si="16"/>
        <v>4671</v>
      </c>
      <c r="T211" s="446"/>
      <c r="V211" s="401"/>
      <c r="W211" s="318"/>
      <c r="X211" s="318"/>
    </row>
    <row r="212" spans="1:24" ht="15" customHeight="1">
      <c r="A212" s="310"/>
      <c r="B212" s="328"/>
      <c r="C212" s="328"/>
      <c r="D212" s="161" t="s">
        <v>401</v>
      </c>
      <c r="E212" s="382" t="s">
        <v>576</v>
      </c>
      <c r="F212" s="166"/>
      <c r="G212" s="167">
        <v>0</v>
      </c>
      <c r="H212" s="168">
        <v>0</v>
      </c>
      <c r="I212" s="167">
        <v>0</v>
      </c>
      <c r="J212" s="168">
        <v>0</v>
      </c>
      <c r="K212" s="169">
        <v>0</v>
      </c>
      <c r="L212" s="168">
        <v>204</v>
      </c>
      <c r="M212" s="167">
        <v>204</v>
      </c>
      <c r="N212" s="168">
        <v>1679</v>
      </c>
      <c r="O212" s="167">
        <v>0</v>
      </c>
      <c r="P212" s="168">
        <v>0</v>
      </c>
      <c r="Q212" s="167">
        <v>0</v>
      </c>
      <c r="R212" s="168">
        <v>0</v>
      </c>
      <c r="S212" s="168">
        <f t="shared" si="16"/>
        <v>2087</v>
      </c>
      <c r="T212" s="446" t="s">
        <v>62</v>
      </c>
      <c r="U212" s="309">
        <v>1</v>
      </c>
      <c r="V212" s="401"/>
      <c r="W212" s="318"/>
      <c r="X212" s="318"/>
    </row>
    <row r="213" spans="1:24" ht="15" customHeight="1">
      <c r="A213" s="310"/>
      <c r="B213" s="328"/>
      <c r="C213" s="328"/>
      <c r="D213" s="161" t="s">
        <v>401</v>
      </c>
      <c r="E213" s="382" t="s">
        <v>403</v>
      </c>
      <c r="F213" s="166"/>
      <c r="G213" s="167">
        <v>12</v>
      </c>
      <c r="H213" s="168">
        <v>16</v>
      </c>
      <c r="I213" s="167">
        <v>20</v>
      </c>
      <c r="J213" s="168">
        <v>66</v>
      </c>
      <c r="K213" s="169">
        <v>124</v>
      </c>
      <c r="L213" s="168">
        <v>237</v>
      </c>
      <c r="M213" s="167">
        <v>237</v>
      </c>
      <c r="N213" s="168">
        <v>262</v>
      </c>
      <c r="O213" s="167">
        <v>902</v>
      </c>
      <c r="P213" s="168">
        <v>417</v>
      </c>
      <c r="Q213" s="167">
        <v>158</v>
      </c>
      <c r="R213" s="168">
        <v>133</v>
      </c>
      <c r="S213" s="168">
        <f t="shared" si="16"/>
        <v>2584</v>
      </c>
      <c r="T213" s="446" t="s">
        <v>63</v>
      </c>
      <c r="U213" s="309">
        <v>1</v>
      </c>
      <c r="V213" s="401"/>
      <c r="W213" s="318"/>
      <c r="X213" s="318"/>
    </row>
    <row r="214" spans="1:24" ht="15" customHeight="1">
      <c r="A214" s="310"/>
      <c r="B214" s="328"/>
      <c r="C214" s="328"/>
      <c r="D214" s="161" t="s">
        <v>355</v>
      </c>
      <c r="E214" s="382" t="s">
        <v>577</v>
      </c>
      <c r="F214" s="166"/>
      <c r="G214" s="167">
        <v>35</v>
      </c>
      <c r="H214" s="168">
        <v>51</v>
      </c>
      <c r="I214" s="167">
        <v>76</v>
      </c>
      <c r="J214" s="168">
        <v>437</v>
      </c>
      <c r="K214" s="169">
        <v>682</v>
      </c>
      <c r="L214" s="168">
        <v>3756</v>
      </c>
      <c r="M214" s="167">
        <v>36115</v>
      </c>
      <c r="N214" s="168">
        <v>36072</v>
      </c>
      <c r="O214" s="167">
        <v>10013</v>
      </c>
      <c r="P214" s="168">
        <v>1352</v>
      </c>
      <c r="Q214" s="167">
        <v>623</v>
      </c>
      <c r="R214" s="168">
        <v>275</v>
      </c>
      <c r="S214" s="168">
        <f t="shared" si="16"/>
        <v>89487</v>
      </c>
      <c r="T214" s="446"/>
      <c r="V214" s="401"/>
      <c r="W214" s="318"/>
      <c r="X214" s="318"/>
    </row>
    <row r="215" spans="1:24" ht="15" customHeight="1">
      <c r="A215" s="310"/>
      <c r="B215" s="328"/>
      <c r="C215" s="328"/>
      <c r="D215" s="161" t="s">
        <v>401</v>
      </c>
      <c r="E215" s="382" t="s">
        <v>578</v>
      </c>
      <c r="F215" s="166"/>
      <c r="G215" s="167">
        <v>0</v>
      </c>
      <c r="H215" s="168">
        <v>0</v>
      </c>
      <c r="I215" s="167">
        <v>0</v>
      </c>
      <c r="J215" s="168">
        <v>0</v>
      </c>
      <c r="K215" s="169">
        <v>0</v>
      </c>
      <c r="L215" s="168">
        <v>79</v>
      </c>
      <c r="M215" s="167">
        <v>28416</v>
      </c>
      <c r="N215" s="168">
        <v>13993</v>
      </c>
      <c r="O215" s="167">
        <v>0</v>
      </c>
      <c r="P215" s="168">
        <v>0</v>
      </c>
      <c r="Q215" s="167">
        <v>0</v>
      </c>
      <c r="R215" s="168">
        <v>0</v>
      </c>
      <c r="S215" s="168">
        <f t="shared" si="16"/>
        <v>42488</v>
      </c>
      <c r="T215" s="446" t="s">
        <v>62</v>
      </c>
      <c r="U215" s="309">
        <v>1</v>
      </c>
      <c r="V215" s="401"/>
      <c r="W215" s="318"/>
      <c r="X215" s="318"/>
    </row>
    <row r="216" spans="1:24" ht="15" customHeight="1">
      <c r="A216" s="310"/>
      <c r="B216" s="328"/>
      <c r="C216" s="328"/>
      <c r="D216" s="161" t="s">
        <v>401</v>
      </c>
      <c r="E216" s="382" t="s">
        <v>403</v>
      </c>
      <c r="F216" s="166"/>
      <c r="G216" s="167">
        <v>35</v>
      </c>
      <c r="H216" s="168">
        <v>51</v>
      </c>
      <c r="I216" s="167">
        <v>76</v>
      </c>
      <c r="J216" s="168">
        <v>437</v>
      </c>
      <c r="K216" s="169">
        <v>682</v>
      </c>
      <c r="L216" s="168">
        <v>3677</v>
      </c>
      <c r="M216" s="167">
        <v>7699</v>
      </c>
      <c r="N216" s="168">
        <v>22079</v>
      </c>
      <c r="O216" s="167">
        <v>10013</v>
      </c>
      <c r="P216" s="168">
        <v>1352</v>
      </c>
      <c r="Q216" s="167">
        <v>623</v>
      </c>
      <c r="R216" s="168">
        <v>275</v>
      </c>
      <c r="S216" s="168">
        <f t="shared" si="16"/>
        <v>46999</v>
      </c>
      <c r="T216" s="446" t="s">
        <v>63</v>
      </c>
      <c r="U216" s="309">
        <v>1</v>
      </c>
      <c r="V216" s="401"/>
      <c r="W216" s="318"/>
      <c r="X216" s="318"/>
    </row>
    <row r="217" spans="1:24" ht="15" customHeight="1">
      <c r="A217" s="310"/>
      <c r="B217" s="328"/>
      <c r="C217" s="328"/>
      <c r="D217" s="161" t="s">
        <v>357</v>
      </c>
      <c r="E217" s="382" t="s">
        <v>579</v>
      </c>
      <c r="F217" s="166"/>
      <c r="G217" s="167">
        <v>95</v>
      </c>
      <c r="H217" s="168">
        <v>113</v>
      </c>
      <c r="I217" s="167">
        <v>285</v>
      </c>
      <c r="J217" s="168">
        <v>515</v>
      </c>
      <c r="K217" s="169">
        <v>495</v>
      </c>
      <c r="L217" s="168">
        <v>499</v>
      </c>
      <c r="M217" s="167">
        <v>338</v>
      </c>
      <c r="N217" s="168">
        <v>363</v>
      </c>
      <c r="O217" s="167">
        <v>597</v>
      </c>
      <c r="P217" s="168">
        <v>749</v>
      </c>
      <c r="Q217" s="167">
        <v>383</v>
      </c>
      <c r="R217" s="168">
        <v>222</v>
      </c>
      <c r="S217" s="168">
        <f t="shared" si="16"/>
        <v>4654</v>
      </c>
      <c r="T217" s="446" t="s">
        <v>65</v>
      </c>
      <c r="U217" s="309">
        <v>1</v>
      </c>
      <c r="V217" s="401"/>
      <c r="W217" s="318"/>
      <c r="X217" s="318"/>
    </row>
    <row r="218" spans="1:24" ht="15" customHeight="1">
      <c r="A218" s="310"/>
      <c r="B218" s="328"/>
      <c r="C218" s="328"/>
      <c r="D218" s="161" t="s">
        <v>359</v>
      </c>
      <c r="E218" s="382" t="s">
        <v>580</v>
      </c>
      <c r="F218" s="166"/>
      <c r="G218" s="167">
        <v>583</v>
      </c>
      <c r="H218" s="168">
        <v>632</v>
      </c>
      <c r="I218" s="167">
        <v>1421</v>
      </c>
      <c r="J218" s="168">
        <v>1543</v>
      </c>
      <c r="K218" s="169">
        <v>1731</v>
      </c>
      <c r="L218" s="168">
        <v>1452</v>
      </c>
      <c r="M218" s="167">
        <v>3158</v>
      </c>
      <c r="N218" s="168">
        <v>4292</v>
      </c>
      <c r="O218" s="167">
        <v>2133</v>
      </c>
      <c r="P218" s="168">
        <v>1304</v>
      </c>
      <c r="Q218" s="167">
        <v>1646</v>
      </c>
      <c r="R218" s="168">
        <v>942</v>
      </c>
      <c r="S218" s="168">
        <f t="shared" si="16"/>
        <v>20837</v>
      </c>
      <c r="T218" s="446" t="s">
        <v>59</v>
      </c>
      <c r="U218" s="309">
        <v>1</v>
      </c>
      <c r="V218" s="401"/>
      <c r="W218" s="318"/>
      <c r="X218" s="318"/>
    </row>
    <row r="219" spans="1:24" ht="15" customHeight="1">
      <c r="A219" s="310"/>
      <c r="B219" s="311"/>
      <c r="C219" s="311"/>
      <c r="D219" s="161" t="s">
        <v>361</v>
      </c>
      <c r="E219" s="382" t="s">
        <v>581</v>
      </c>
      <c r="F219" s="166"/>
      <c r="G219" s="167">
        <v>25043</v>
      </c>
      <c r="H219" s="168">
        <v>25336</v>
      </c>
      <c r="I219" s="167">
        <v>34488</v>
      </c>
      <c r="J219" s="168">
        <v>36601</v>
      </c>
      <c r="K219" s="169">
        <v>41955</v>
      </c>
      <c r="L219" s="168">
        <v>32117</v>
      </c>
      <c r="M219" s="167">
        <v>35412</v>
      </c>
      <c r="N219" s="168">
        <v>50813</v>
      </c>
      <c r="O219" s="167">
        <v>44584</v>
      </c>
      <c r="P219" s="168">
        <v>39379</v>
      </c>
      <c r="Q219" s="167">
        <v>38409</v>
      </c>
      <c r="R219" s="168">
        <v>25360</v>
      </c>
      <c r="S219" s="168">
        <f t="shared" si="16"/>
        <v>429497</v>
      </c>
      <c r="T219" s="446" t="s">
        <v>49</v>
      </c>
      <c r="U219" s="309">
        <v>1</v>
      </c>
      <c r="V219" s="401"/>
      <c r="W219" s="318"/>
      <c r="X219" s="318"/>
    </row>
    <row r="220" spans="1:24" ht="15" customHeight="1">
      <c r="A220" s="310"/>
      <c r="B220" s="311"/>
      <c r="C220" s="311"/>
      <c r="D220" s="161" t="s">
        <v>363</v>
      </c>
      <c r="E220" s="382" t="s">
        <v>582</v>
      </c>
      <c r="F220" s="166"/>
      <c r="G220" s="167">
        <v>4310</v>
      </c>
      <c r="H220" s="168">
        <v>4539</v>
      </c>
      <c r="I220" s="167">
        <v>2499</v>
      </c>
      <c r="J220" s="168">
        <v>4003</v>
      </c>
      <c r="K220" s="169">
        <v>4230</v>
      </c>
      <c r="L220" s="168">
        <v>4173</v>
      </c>
      <c r="M220" s="167">
        <v>4549</v>
      </c>
      <c r="N220" s="168">
        <v>4822</v>
      </c>
      <c r="O220" s="167">
        <v>4222</v>
      </c>
      <c r="P220" s="168">
        <v>4052</v>
      </c>
      <c r="Q220" s="167">
        <v>3740</v>
      </c>
      <c r="R220" s="168">
        <v>3205</v>
      </c>
      <c r="S220" s="168">
        <f t="shared" si="16"/>
        <v>48344</v>
      </c>
      <c r="T220" s="446" t="s">
        <v>58</v>
      </c>
      <c r="U220" s="309">
        <v>1</v>
      </c>
      <c r="V220" s="401"/>
      <c r="W220" s="318"/>
      <c r="X220" s="318"/>
    </row>
    <row r="221" spans="1:24" ht="15" customHeight="1">
      <c r="A221" s="310"/>
      <c r="B221" s="311"/>
      <c r="C221" s="311"/>
      <c r="D221" s="161" t="s">
        <v>365</v>
      </c>
      <c r="E221" s="382" t="s">
        <v>583</v>
      </c>
      <c r="F221" s="166"/>
      <c r="G221" s="167">
        <v>93</v>
      </c>
      <c r="H221" s="168">
        <v>60</v>
      </c>
      <c r="I221" s="167">
        <v>261</v>
      </c>
      <c r="J221" s="168">
        <v>258</v>
      </c>
      <c r="K221" s="169">
        <v>175</v>
      </c>
      <c r="L221" s="168">
        <v>305</v>
      </c>
      <c r="M221" s="167">
        <v>253</v>
      </c>
      <c r="N221" s="168">
        <v>217</v>
      </c>
      <c r="O221" s="167">
        <v>605</v>
      </c>
      <c r="P221" s="168">
        <v>74</v>
      </c>
      <c r="Q221" s="167">
        <v>278</v>
      </c>
      <c r="R221" s="168">
        <v>359</v>
      </c>
      <c r="S221" s="168">
        <f t="shared" si="16"/>
        <v>2938</v>
      </c>
      <c r="T221" s="426" t="s">
        <v>48</v>
      </c>
      <c r="U221" s="309">
        <v>1</v>
      </c>
      <c r="V221" s="401"/>
      <c r="W221" s="318"/>
      <c r="X221" s="318"/>
    </row>
    <row r="222" spans="1:24" ht="15" customHeight="1">
      <c r="A222" s="310"/>
      <c r="B222" s="311"/>
      <c r="C222" s="311"/>
      <c r="D222" s="161" t="s">
        <v>367</v>
      </c>
      <c r="E222" s="383" t="s">
        <v>584</v>
      </c>
      <c r="F222" s="170"/>
      <c r="G222" s="171">
        <v>3203</v>
      </c>
      <c r="H222" s="172">
        <v>2975</v>
      </c>
      <c r="I222" s="171">
        <v>3785</v>
      </c>
      <c r="J222" s="172">
        <v>4367</v>
      </c>
      <c r="K222" s="173">
        <v>4781</v>
      </c>
      <c r="L222" s="172">
        <v>4175</v>
      </c>
      <c r="M222" s="171">
        <v>3512</v>
      </c>
      <c r="N222" s="172">
        <v>3415</v>
      </c>
      <c r="O222" s="171">
        <v>4235</v>
      </c>
      <c r="P222" s="172">
        <v>4444</v>
      </c>
      <c r="Q222" s="171">
        <v>4201</v>
      </c>
      <c r="R222" s="172">
        <v>3612</v>
      </c>
      <c r="S222" s="172">
        <f t="shared" si="16"/>
        <v>46705</v>
      </c>
      <c r="T222" s="447" t="s">
        <v>66</v>
      </c>
      <c r="U222" s="309">
        <v>1</v>
      </c>
      <c r="V222" s="401"/>
      <c r="W222" s="318"/>
      <c r="X222" s="318"/>
    </row>
    <row r="223" spans="1:24" ht="15" customHeight="1">
      <c r="A223" s="310"/>
      <c r="B223" s="311"/>
      <c r="C223" s="311"/>
      <c r="D223" s="161" t="s">
        <v>369</v>
      </c>
      <c r="E223" s="383" t="s">
        <v>585</v>
      </c>
      <c r="F223" s="170"/>
      <c r="G223" s="171">
        <v>48800</v>
      </c>
      <c r="H223" s="172">
        <v>56610</v>
      </c>
      <c r="I223" s="171">
        <v>83000</v>
      </c>
      <c r="J223" s="172">
        <v>95310</v>
      </c>
      <c r="K223" s="173">
        <v>131920</v>
      </c>
      <c r="L223" s="172">
        <v>83750</v>
      </c>
      <c r="M223" s="171">
        <v>19460</v>
      </c>
      <c r="N223" s="172">
        <v>0</v>
      </c>
      <c r="O223" s="171">
        <v>88130</v>
      </c>
      <c r="P223" s="172">
        <v>99970</v>
      </c>
      <c r="Q223" s="171">
        <v>107200</v>
      </c>
      <c r="R223" s="172">
        <v>50790</v>
      </c>
      <c r="S223" s="172">
        <f t="shared" si="16"/>
        <v>864940</v>
      </c>
      <c r="T223" s="447" t="s">
        <v>63</v>
      </c>
      <c r="U223" s="309">
        <v>1</v>
      </c>
      <c r="V223" s="401"/>
      <c r="W223" s="318"/>
      <c r="X223" s="318"/>
    </row>
    <row r="224" spans="1:24" ht="15" customHeight="1">
      <c r="A224" s="310"/>
      <c r="B224" s="311"/>
      <c r="C224" s="311"/>
      <c r="D224" s="161" t="s">
        <v>371</v>
      </c>
      <c r="E224" s="383" t="s">
        <v>586</v>
      </c>
      <c r="F224" s="170"/>
      <c r="G224" s="171">
        <v>968000</v>
      </c>
      <c r="H224" s="172">
        <v>385000</v>
      </c>
      <c r="I224" s="171">
        <v>494000</v>
      </c>
      <c r="J224" s="172">
        <v>510000</v>
      </c>
      <c r="K224" s="173">
        <v>957000</v>
      </c>
      <c r="L224" s="172">
        <v>428000</v>
      </c>
      <c r="M224" s="171">
        <v>400000</v>
      </c>
      <c r="N224" s="172">
        <v>602000</v>
      </c>
      <c r="O224" s="171">
        <v>507000</v>
      </c>
      <c r="P224" s="172">
        <v>619000</v>
      </c>
      <c r="Q224" s="171">
        <v>735000</v>
      </c>
      <c r="R224" s="172">
        <v>377000</v>
      </c>
      <c r="S224" s="172">
        <f t="shared" si="16"/>
        <v>6982000</v>
      </c>
      <c r="T224" s="447" t="s">
        <v>57</v>
      </c>
      <c r="U224" s="309">
        <v>1</v>
      </c>
      <c r="V224" s="401"/>
      <c r="W224" s="318"/>
      <c r="X224" s="318"/>
    </row>
    <row r="225" spans="1:24" ht="15" customHeight="1">
      <c r="A225" s="329"/>
      <c r="B225" s="454"/>
      <c r="C225" s="454"/>
      <c r="D225" s="483" t="s">
        <v>373</v>
      </c>
      <c r="E225" s="499" t="s">
        <v>587</v>
      </c>
      <c r="F225" s="485"/>
      <c r="G225" s="486">
        <v>4300</v>
      </c>
      <c r="H225" s="487">
        <v>4000</v>
      </c>
      <c r="I225" s="486">
        <v>3500</v>
      </c>
      <c r="J225" s="487">
        <v>5600</v>
      </c>
      <c r="K225" s="488">
        <v>7050</v>
      </c>
      <c r="L225" s="487">
        <v>4500</v>
      </c>
      <c r="M225" s="486">
        <v>5700</v>
      </c>
      <c r="N225" s="487">
        <v>7600</v>
      </c>
      <c r="O225" s="486">
        <v>5900</v>
      </c>
      <c r="P225" s="487">
        <v>8200</v>
      </c>
      <c r="Q225" s="486">
        <v>10600</v>
      </c>
      <c r="R225" s="487">
        <v>6500</v>
      </c>
      <c r="S225" s="487">
        <f t="shared" si="16"/>
        <v>73450</v>
      </c>
      <c r="T225" s="500" t="s">
        <v>47</v>
      </c>
      <c r="U225" s="309">
        <v>1</v>
      </c>
      <c r="V225" s="401"/>
      <c r="W225" s="318"/>
      <c r="X225" s="318"/>
    </row>
    <row r="226" spans="1:24" ht="15" customHeight="1">
      <c r="A226" s="310"/>
      <c r="B226" s="311"/>
      <c r="C226" s="311"/>
      <c r="D226" s="161" t="s">
        <v>375</v>
      </c>
      <c r="E226" s="382" t="s">
        <v>588</v>
      </c>
      <c r="F226" s="166"/>
      <c r="G226" s="167">
        <v>55</v>
      </c>
      <c r="H226" s="168">
        <v>0</v>
      </c>
      <c r="I226" s="167">
        <v>85</v>
      </c>
      <c r="J226" s="168">
        <v>156</v>
      </c>
      <c r="K226" s="169">
        <v>176</v>
      </c>
      <c r="L226" s="168">
        <v>52</v>
      </c>
      <c r="M226" s="167">
        <v>115</v>
      </c>
      <c r="N226" s="168">
        <v>69</v>
      </c>
      <c r="O226" s="167">
        <v>69</v>
      </c>
      <c r="P226" s="168">
        <v>171</v>
      </c>
      <c r="Q226" s="167">
        <v>170</v>
      </c>
      <c r="R226" s="168">
        <v>13</v>
      </c>
      <c r="S226" s="168">
        <f t="shared" si="16"/>
        <v>1131</v>
      </c>
      <c r="T226" s="446" t="s">
        <v>47</v>
      </c>
      <c r="U226" s="309">
        <v>1</v>
      </c>
      <c r="V226" s="401"/>
      <c r="W226" s="318"/>
      <c r="X226" s="318"/>
    </row>
    <row r="227" spans="1:24" ht="15" customHeight="1">
      <c r="A227" s="310"/>
      <c r="B227" s="311"/>
      <c r="C227" s="311"/>
      <c r="D227" s="161" t="s">
        <v>377</v>
      </c>
      <c r="E227" s="383" t="s">
        <v>589</v>
      </c>
      <c r="F227" s="170"/>
      <c r="G227" s="171">
        <v>35710</v>
      </c>
      <c r="H227" s="172">
        <v>24857</v>
      </c>
      <c r="I227" s="171">
        <v>34165</v>
      </c>
      <c r="J227" s="172">
        <v>32399</v>
      </c>
      <c r="K227" s="173">
        <v>38758</v>
      </c>
      <c r="L227" s="172">
        <v>26842</v>
      </c>
      <c r="M227" s="171">
        <v>26857</v>
      </c>
      <c r="N227" s="172">
        <v>51852</v>
      </c>
      <c r="O227" s="171">
        <v>37936</v>
      </c>
      <c r="P227" s="172">
        <v>45880</v>
      </c>
      <c r="Q227" s="171">
        <v>54081</v>
      </c>
      <c r="R227" s="172">
        <v>29401</v>
      </c>
      <c r="S227" s="172">
        <f t="shared" si="16"/>
        <v>438738</v>
      </c>
      <c r="T227" s="447" t="s">
        <v>51</v>
      </c>
      <c r="U227" s="309">
        <v>1</v>
      </c>
      <c r="V227" s="401"/>
      <c r="W227" s="318"/>
      <c r="X227" s="318"/>
    </row>
    <row r="228" spans="1:24" ht="15" customHeight="1">
      <c r="A228" s="310"/>
      <c r="B228" s="311"/>
      <c r="C228" s="311"/>
      <c r="D228" s="161" t="s">
        <v>379</v>
      </c>
      <c r="E228" s="383" t="s">
        <v>590</v>
      </c>
      <c r="F228" s="170"/>
      <c r="G228" s="171">
        <v>0</v>
      </c>
      <c r="H228" s="172">
        <v>0</v>
      </c>
      <c r="I228" s="171">
        <v>0</v>
      </c>
      <c r="J228" s="172">
        <v>0</v>
      </c>
      <c r="K228" s="173">
        <v>0</v>
      </c>
      <c r="L228" s="172">
        <v>0</v>
      </c>
      <c r="M228" s="171">
        <v>0</v>
      </c>
      <c r="N228" s="172">
        <v>0</v>
      </c>
      <c r="O228" s="171">
        <v>0</v>
      </c>
      <c r="P228" s="172">
        <v>0</v>
      </c>
      <c r="Q228" s="171">
        <v>0</v>
      </c>
      <c r="R228" s="172">
        <v>0</v>
      </c>
      <c r="S228" s="172">
        <f t="shared" si="16"/>
        <v>0</v>
      </c>
      <c r="T228" s="447" t="s">
        <v>62</v>
      </c>
      <c r="U228" s="309">
        <v>1</v>
      </c>
      <c r="V228" s="401"/>
      <c r="W228" s="318"/>
      <c r="X228" s="318"/>
    </row>
    <row r="229" spans="1:24" ht="15" customHeight="1">
      <c r="A229" s="310"/>
      <c r="B229" s="311"/>
      <c r="C229" s="311"/>
      <c r="D229" s="161" t="s">
        <v>381</v>
      </c>
      <c r="E229" s="410" t="s">
        <v>591</v>
      </c>
      <c r="F229" s="170"/>
      <c r="G229" s="171">
        <v>0</v>
      </c>
      <c r="H229" s="172">
        <v>0</v>
      </c>
      <c r="I229" s="171">
        <v>0</v>
      </c>
      <c r="J229" s="172">
        <v>0</v>
      </c>
      <c r="K229" s="173">
        <v>0</v>
      </c>
      <c r="L229" s="172">
        <v>0</v>
      </c>
      <c r="M229" s="171">
        <v>340</v>
      </c>
      <c r="N229" s="172">
        <v>0</v>
      </c>
      <c r="O229" s="171">
        <v>0</v>
      </c>
      <c r="P229" s="172">
        <v>0</v>
      </c>
      <c r="Q229" s="171">
        <v>0</v>
      </c>
      <c r="R229" s="172">
        <v>0</v>
      </c>
      <c r="S229" s="172">
        <f>SUM(G229:R229)</f>
        <v>340</v>
      </c>
      <c r="T229" s="448" t="s">
        <v>62</v>
      </c>
      <c r="U229" s="309">
        <v>1</v>
      </c>
      <c r="V229" s="401"/>
      <c r="W229" s="318"/>
      <c r="X229" s="318"/>
    </row>
    <row r="230" spans="1:24" ht="15" customHeight="1">
      <c r="A230" s="310"/>
      <c r="B230" s="311"/>
      <c r="C230" s="311"/>
      <c r="D230" s="161" t="s">
        <v>383</v>
      </c>
      <c r="E230" s="154" t="s">
        <v>592</v>
      </c>
      <c r="F230" s="170"/>
      <c r="G230" s="171">
        <v>999</v>
      </c>
      <c r="H230" s="172">
        <v>1325</v>
      </c>
      <c r="I230" s="171">
        <v>2358</v>
      </c>
      <c r="J230" s="172">
        <v>3931</v>
      </c>
      <c r="K230" s="173">
        <v>3691</v>
      </c>
      <c r="L230" s="172">
        <v>2979</v>
      </c>
      <c r="M230" s="171">
        <v>2128</v>
      </c>
      <c r="N230" s="172">
        <v>2124</v>
      </c>
      <c r="O230" s="171">
        <v>2907</v>
      </c>
      <c r="P230" s="172">
        <v>4015</v>
      </c>
      <c r="Q230" s="171">
        <v>2536</v>
      </c>
      <c r="R230" s="172">
        <v>1542</v>
      </c>
      <c r="S230" s="172">
        <f t="shared" ref="S230:S248" si="17">SUM(G230:R230)</f>
        <v>30535</v>
      </c>
      <c r="T230" s="426" t="s">
        <v>65</v>
      </c>
      <c r="U230" s="309">
        <v>1</v>
      </c>
      <c r="V230" s="401"/>
      <c r="W230" s="318"/>
    </row>
    <row r="231" spans="1:24" ht="15" customHeight="1">
      <c r="A231" s="310"/>
      <c r="B231" s="311"/>
      <c r="C231" s="311"/>
      <c r="D231" s="161" t="s">
        <v>385</v>
      </c>
      <c r="E231" s="383" t="s">
        <v>593</v>
      </c>
      <c r="F231" s="170"/>
      <c r="G231" s="171">
        <v>12160</v>
      </c>
      <c r="H231" s="172">
        <v>9072</v>
      </c>
      <c r="I231" s="171">
        <v>15929</v>
      </c>
      <c r="J231" s="172">
        <v>16304</v>
      </c>
      <c r="K231" s="173">
        <v>19212</v>
      </c>
      <c r="L231" s="172">
        <v>11736</v>
      </c>
      <c r="M231" s="171">
        <v>13888</v>
      </c>
      <c r="N231" s="172">
        <v>22239</v>
      </c>
      <c r="O231" s="171">
        <v>17250</v>
      </c>
      <c r="P231" s="172">
        <v>19594</v>
      </c>
      <c r="Q231" s="171">
        <v>25181</v>
      </c>
      <c r="R231" s="172">
        <v>12126</v>
      </c>
      <c r="S231" s="172">
        <f t="shared" si="17"/>
        <v>194691</v>
      </c>
      <c r="T231" s="447" t="s">
        <v>47</v>
      </c>
      <c r="U231" s="309">
        <v>1</v>
      </c>
      <c r="V231" s="401"/>
      <c r="W231" s="318"/>
      <c r="X231" s="318"/>
    </row>
    <row r="232" spans="1:24" ht="15" customHeight="1">
      <c r="A232" s="310"/>
      <c r="B232" s="311"/>
      <c r="C232" s="311"/>
      <c r="D232" s="161" t="s">
        <v>387</v>
      </c>
      <c r="E232" s="383" t="s">
        <v>594</v>
      </c>
      <c r="F232" s="170"/>
      <c r="G232" s="171">
        <v>1727</v>
      </c>
      <c r="H232" s="172">
        <v>1834</v>
      </c>
      <c r="I232" s="171">
        <v>2150</v>
      </c>
      <c r="J232" s="172">
        <v>4215</v>
      </c>
      <c r="K232" s="173">
        <v>2817</v>
      </c>
      <c r="L232" s="172">
        <v>2787</v>
      </c>
      <c r="M232" s="171">
        <v>3121</v>
      </c>
      <c r="N232" s="172">
        <v>2927</v>
      </c>
      <c r="O232" s="171">
        <v>2419</v>
      </c>
      <c r="P232" s="172">
        <v>2280</v>
      </c>
      <c r="Q232" s="171">
        <v>2912</v>
      </c>
      <c r="R232" s="172">
        <v>1684</v>
      </c>
      <c r="S232" s="172">
        <f t="shared" ref="S232:S233" si="18">SUM(G232:R232)</f>
        <v>30873</v>
      </c>
      <c r="T232" s="447" t="s">
        <v>47</v>
      </c>
      <c r="U232" s="309">
        <v>1</v>
      </c>
      <c r="V232" s="401"/>
      <c r="W232" s="318"/>
      <c r="X232" s="318"/>
    </row>
    <row r="233" spans="1:24" ht="15" customHeight="1">
      <c r="A233" s="310"/>
      <c r="B233" s="311"/>
      <c r="C233" s="311"/>
      <c r="D233" s="161" t="s">
        <v>389</v>
      </c>
      <c r="E233" s="383" t="s">
        <v>595</v>
      </c>
      <c r="F233" s="170"/>
      <c r="G233" s="171">
        <v>0</v>
      </c>
      <c r="H233" s="172">
        <v>0</v>
      </c>
      <c r="I233" s="171">
        <v>0</v>
      </c>
      <c r="J233" s="172">
        <v>0</v>
      </c>
      <c r="K233" s="173">
        <v>0</v>
      </c>
      <c r="L233" s="172">
        <v>0</v>
      </c>
      <c r="M233" s="171">
        <v>0</v>
      </c>
      <c r="N233" s="172">
        <v>65000</v>
      </c>
      <c r="O233" s="171">
        <v>0</v>
      </c>
      <c r="P233" s="172">
        <v>0</v>
      </c>
      <c r="Q233" s="171">
        <v>0</v>
      </c>
      <c r="R233" s="172">
        <v>0</v>
      </c>
      <c r="S233" s="172">
        <f t="shared" si="18"/>
        <v>65000</v>
      </c>
      <c r="T233" s="447" t="s">
        <v>69</v>
      </c>
      <c r="U233" s="309">
        <v>1</v>
      </c>
      <c r="V233" s="401"/>
      <c r="W233" s="318"/>
      <c r="X233" s="318"/>
    </row>
    <row r="234" spans="1:24" ht="15" customHeight="1">
      <c r="A234" s="310"/>
      <c r="B234" s="311"/>
      <c r="C234" s="311"/>
      <c r="D234" s="161" t="s">
        <v>391</v>
      </c>
      <c r="E234" s="383" t="s">
        <v>596</v>
      </c>
      <c r="F234" s="170"/>
      <c r="G234" s="171">
        <v>0</v>
      </c>
      <c r="H234" s="172">
        <v>0</v>
      </c>
      <c r="I234" s="171">
        <v>0</v>
      </c>
      <c r="J234" s="172">
        <v>0</v>
      </c>
      <c r="K234" s="173">
        <v>0</v>
      </c>
      <c r="L234" s="172">
        <v>0</v>
      </c>
      <c r="M234" s="171">
        <v>0</v>
      </c>
      <c r="N234" s="172">
        <v>0</v>
      </c>
      <c r="O234" s="171">
        <v>0</v>
      </c>
      <c r="P234" s="172">
        <v>0</v>
      </c>
      <c r="Q234" s="171">
        <v>16500</v>
      </c>
      <c r="R234" s="172">
        <v>0</v>
      </c>
      <c r="S234" s="172">
        <f t="shared" si="17"/>
        <v>16500</v>
      </c>
      <c r="T234" s="447" t="s">
        <v>67</v>
      </c>
      <c r="U234" s="309">
        <v>1</v>
      </c>
      <c r="V234" s="401"/>
      <c r="W234" s="318"/>
      <c r="X234" s="318"/>
    </row>
    <row r="235" spans="1:24" ht="15" customHeight="1">
      <c r="A235" s="310"/>
      <c r="B235" s="311"/>
      <c r="C235" s="311"/>
      <c r="D235" s="161" t="s">
        <v>393</v>
      </c>
      <c r="E235" s="383" t="s">
        <v>597</v>
      </c>
      <c r="F235" s="170"/>
      <c r="G235" s="171">
        <v>0</v>
      </c>
      <c r="H235" s="172">
        <v>0</v>
      </c>
      <c r="I235" s="171">
        <v>0</v>
      </c>
      <c r="J235" s="172">
        <v>0</v>
      </c>
      <c r="K235" s="173">
        <v>0</v>
      </c>
      <c r="L235" s="172">
        <v>0</v>
      </c>
      <c r="M235" s="171">
        <v>0</v>
      </c>
      <c r="N235" s="172">
        <v>0</v>
      </c>
      <c r="O235" s="171">
        <v>0</v>
      </c>
      <c r="P235" s="172">
        <v>0</v>
      </c>
      <c r="Q235" s="171">
        <v>6500</v>
      </c>
      <c r="R235" s="172">
        <v>0</v>
      </c>
      <c r="S235" s="172">
        <f t="shared" si="17"/>
        <v>6500</v>
      </c>
      <c r="T235" s="447" t="s">
        <v>67</v>
      </c>
      <c r="U235" s="309">
        <v>1</v>
      </c>
      <c r="V235" s="401"/>
      <c r="W235" s="318"/>
      <c r="X235" s="318"/>
    </row>
    <row r="236" spans="1:24" ht="15" customHeight="1">
      <c r="A236" s="310"/>
      <c r="B236" s="311"/>
      <c r="C236" s="311"/>
      <c r="D236" s="161" t="s">
        <v>395</v>
      </c>
      <c r="E236" s="154" t="s">
        <v>598</v>
      </c>
      <c r="F236" s="170"/>
      <c r="G236" s="171">
        <v>554</v>
      </c>
      <c r="H236" s="172">
        <v>1259</v>
      </c>
      <c r="I236" s="171">
        <v>1868</v>
      </c>
      <c r="J236" s="172">
        <v>2858</v>
      </c>
      <c r="K236" s="173">
        <v>4284</v>
      </c>
      <c r="L236" s="172">
        <v>2653</v>
      </c>
      <c r="M236" s="171">
        <v>2591</v>
      </c>
      <c r="N236" s="172">
        <v>2185</v>
      </c>
      <c r="O236" s="171">
        <v>2283</v>
      </c>
      <c r="P236" s="172">
        <v>1815</v>
      </c>
      <c r="Q236" s="171">
        <v>1978</v>
      </c>
      <c r="R236" s="172">
        <v>880</v>
      </c>
      <c r="S236" s="172">
        <f t="shared" si="17"/>
        <v>25208</v>
      </c>
      <c r="T236" s="426"/>
      <c r="V236" s="401"/>
      <c r="W236" s="318"/>
    </row>
    <row r="237" spans="1:24" ht="15" customHeight="1">
      <c r="A237" s="310"/>
      <c r="B237" s="311"/>
      <c r="C237" s="311"/>
      <c r="D237" s="161" t="s">
        <v>401</v>
      </c>
      <c r="E237" s="382" t="s">
        <v>599</v>
      </c>
      <c r="F237" s="166"/>
      <c r="G237" s="167">
        <v>0</v>
      </c>
      <c r="H237" s="168">
        <v>372</v>
      </c>
      <c r="I237" s="167">
        <v>490</v>
      </c>
      <c r="J237" s="168">
        <v>681</v>
      </c>
      <c r="K237" s="169">
        <v>888</v>
      </c>
      <c r="L237" s="168">
        <v>843</v>
      </c>
      <c r="M237" s="167">
        <v>973</v>
      </c>
      <c r="N237" s="168">
        <v>1025</v>
      </c>
      <c r="O237" s="167">
        <v>953</v>
      </c>
      <c r="P237" s="168">
        <v>460</v>
      </c>
      <c r="Q237" s="167">
        <v>767</v>
      </c>
      <c r="R237" s="168">
        <v>383</v>
      </c>
      <c r="S237" s="301">
        <f t="shared" si="17"/>
        <v>7835</v>
      </c>
      <c r="T237" s="449" t="s">
        <v>47</v>
      </c>
      <c r="U237" s="309">
        <v>1</v>
      </c>
      <c r="V237" s="401"/>
      <c r="W237" s="318"/>
      <c r="X237" s="318"/>
    </row>
    <row r="238" spans="1:24" ht="15" customHeight="1">
      <c r="A238" s="310"/>
      <c r="B238" s="311"/>
      <c r="C238" s="311"/>
      <c r="D238" s="161" t="s">
        <v>401</v>
      </c>
      <c r="E238" s="382" t="s">
        <v>600</v>
      </c>
      <c r="F238" s="166"/>
      <c r="G238" s="167">
        <v>554</v>
      </c>
      <c r="H238" s="168">
        <v>887</v>
      </c>
      <c r="I238" s="167">
        <v>1378</v>
      </c>
      <c r="J238" s="168">
        <v>2177</v>
      </c>
      <c r="K238" s="169">
        <v>3396</v>
      </c>
      <c r="L238" s="168">
        <v>1810</v>
      </c>
      <c r="M238" s="167">
        <v>1618</v>
      </c>
      <c r="N238" s="168">
        <v>1160</v>
      </c>
      <c r="O238" s="167">
        <v>1330</v>
      </c>
      <c r="P238" s="168">
        <v>1355</v>
      </c>
      <c r="Q238" s="167">
        <v>1211</v>
      </c>
      <c r="R238" s="168">
        <v>497</v>
      </c>
      <c r="S238" s="301">
        <f t="shared" si="17"/>
        <v>17373</v>
      </c>
      <c r="T238" s="449" t="s">
        <v>71</v>
      </c>
      <c r="U238" s="309">
        <v>1</v>
      </c>
      <c r="V238" s="401"/>
      <c r="W238" s="318"/>
      <c r="X238" s="318"/>
    </row>
    <row r="239" spans="1:24" ht="15" customHeight="1">
      <c r="A239" s="310"/>
      <c r="B239" s="311"/>
      <c r="C239" s="311"/>
      <c r="D239" s="161" t="s">
        <v>397</v>
      </c>
      <c r="E239" s="382" t="s">
        <v>601</v>
      </c>
      <c r="F239" s="166"/>
      <c r="G239" s="167">
        <v>3620</v>
      </c>
      <c r="H239" s="168">
        <v>3351</v>
      </c>
      <c r="I239" s="167">
        <v>4046</v>
      </c>
      <c r="J239" s="168">
        <v>3802</v>
      </c>
      <c r="K239" s="169">
        <v>4278</v>
      </c>
      <c r="L239" s="168">
        <v>3480</v>
      </c>
      <c r="M239" s="167">
        <v>3424</v>
      </c>
      <c r="N239" s="168">
        <v>3986</v>
      </c>
      <c r="O239" s="167">
        <v>3588</v>
      </c>
      <c r="P239" s="168">
        <v>3591</v>
      </c>
      <c r="Q239" s="167">
        <v>3722</v>
      </c>
      <c r="R239" s="168">
        <v>4379</v>
      </c>
      <c r="S239" s="301">
        <f t="shared" si="17"/>
        <v>45267</v>
      </c>
      <c r="T239" s="449" t="s">
        <v>48</v>
      </c>
      <c r="U239" s="309">
        <v>1</v>
      </c>
      <c r="V239" s="401"/>
      <c r="W239" s="318"/>
      <c r="X239" s="318"/>
    </row>
    <row r="240" spans="1:24" ht="15" customHeight="1">
      <c r="A240" s="310"/>
      <c r="B240" s="311"/>
      <c r="C240" s="311"/>
      <c r="D240" s="161" t="s">
        <v>399</v>
      </c>
      <c r="E240" s="382" t="s">
        <v>602</v>
      </c>
      <c r="F240" s="166"/>
      <c r="G240" s="167">
        <v>13100</v>
      </c>
      <c r="H240" s="168">
        <v>4900</v>
      </c>
      <c r="I240" s="167">
        <v>5100</v>
      </c>
      <c r="J240" s="168">
        <v>6750</v>
      </c>
      <c r="K240" s="169">
        <v>13500</v>
      </c>
      <c r="L240" s="168">
        <v>6800</v>
      </c>
      <c r="M240" s="167">
        <v>4300</v>
      </c>
      <c r="N240" s="168">
        <v>4700</v>
      </c>
      <c r="O240" s="167">
        <v>5450</v>
      </c>
      <c r="P240" s="168">
        <v>8500</v>
      </c>
      <c r="Q240" s="167">
        <v>49100</v>
      </c>
      <c r="R240" s="168">
        <v>4300</v>
      </c>
      <c r="S240" s="301">
        <f t="shared" si="17"/>
        <v>126500</v>
      </c>
      <c r="T240" s="449" t="s">
        <v>57</v>
      </c>
      <c r="U240" s="309">
        <v>1</v>
      </c>
      <c r="V240" s="401"/>
      <c r="W240" s="318"/>
      <c r="X240" s="318"/>
    </row>
    <row r="241" spans="1:24" ht="15" customHeight="1">
      <c r="A241" s="310"/>
      <c r="B241" s="311"/>
      <c r="C241" s="311"/>
      <c r="D241" s="161" t="s">
        <v>404</v>
      </c>
      <c r="E241" s="382" t="s">
        <v>603</v>
      </c>
      <c r="F241" s="166"/>
      <c r="G241" s="167">
        <v>12597</v>
      </c>
      <c r="H241" s="168">
        <v>9091</v>
      </c>
      <c r="I241" s="167">
        <v>12307</v>
      </c>
      <c r="J241" s="168">
        <v>9968</v>
      </c>
      <c r="K241" s="169">
        <v>10817</v>
      </c>
      <c r="L241" s="168">
        <v>7902</v>
      </c>
      <c r="M241" s="167">
        <v>7535</v>
      </c>
      <c r="N241" s="168">
        <v>10178</v>
      </c>
      <c r="O241" s="167">
        <v>8648</v>
      </c>
      <c r="P241" s="168">
        <v>9686</v>
      </c>
      <c r="Q241" s="167">
        <v>10640</v>
      </c>
      <c r="R241" s="168">
        <v>10142</v>
      </c>
      <c r="S241" s="301">
        <f t="shared" si="17"/>
        <v>119511</v>
      </c>
      <c r="T241" s="449" t="s">
        <v>48</v>
      </c>
      <c r="U241" s="309">
        <v>1</v>
      </c>
      <c r="V241" s="401"/>
      <c r="W241" s="318"/>
      <c r="X241" s="318"/>
    </row>
    <row r="242" spans="1:24" ht="15" customHeight="1">
      <c r="A242" s="310"/>
      <c r="B242" s="311"/>
      <c r="C242" s="311"/>
      <c r="D242" s="161" t="s">
        <v>408</v>
      </c>
      <c r="E242" s="382" t="s">
        <v>604</v>
      </c>
      <c r="F242" s="166"/>
      <c r="G242" s="167">
        <v>28595</v>
      </c>
      <c r="H242" s="168">
        <v>28017</v>
      </c>
      <c r="I242" s="167">
        <v>37942</v>
      </c>
      <c r="J242" s="168">
        <v>33447</v>
      </c>
      <c r="K242" s="169">
        <v>42752</v>
      </c>
      <c r="L242" s="168">
        <v>36384</v>
      </c>
      <c r="M242" s="167">
        <v>29935</v>
      </c>
      <c r="N242" s="168">
        <v>42133</v>
      </c>
      <c r="O242" s="167">
        <v>38566</v>
      </c>
      <c r="P242" s="168">
        <v>42202</v>
      </c>
      <c r="Q242" s="167">
        <v>51938</v>
      </c>
      <c r="R242" s="168">
        <v>35451</v>
      </c>
      <c r="S242" s="301">
        <f t="shared" si="17"/>
        <v>447362</v>
      </c>
      <c r="T242" s="449" t="s">
        <v>49</v>
      </c>
      <c r="U242" s="309">
        <v>1</v>
      </c>
      <c r="V242" s="401"/>
      <c r="W242" s="318"/>
      <c r="X242" s="318"/>
    </row>
    <row r="243" spans="1:24" ht="15" customHeight="1">
      <c r="A243" s="310"/>
      <c r="B243" s="311"/>
      <c r="C243" s="311"/>
      <c r="D243" s="161" t="s">
        <v>410</v>
      </c>
      <c r="E243" s="382" t="s">
        <v>605</v>
      </c>
      <c r="F243" s="166"/>
      <c r="G243" s="167">
        <v>280</v>
      </c>
      <c r="H243" s="168">
        <v>341</v>
      </c>
      <c r="I243" s="167">
        <v>348</v>
      </c>
      <c r="J243" s="168">
        <v>996</v>
      </c>
      <c r="K243" s="169">
        <v>3242</v>
      </c>
      <c r="L243" s="168">
        <v>1075</v>
      </c>
      <c r="M243" s="167">
        <v>324</v>
      </c>
      <c r="N243" s="168">
        <v>332</v>
      </c>
      <c r="O243" s="167">
        <v>925</v>
      </c>
      <c r="P243" s="168">
        <v>1832</v>
      </c>
      <c r="Q243" s="167">
        <v>906</v>
      </c>
      <c r="R243" s="168">
        <v>328</v>
      </c>
      <c r="S243" s="301">
        <f t="shared" si="17"/>
        <v>10929</v>
      </c>
      <c r="T243" s="449" t="s">
        <v>73</v>
      </c>
      <c r="U243" s="309">
        <v>1</v>
      </c>
      <c r="V243" s="401"/>
      <c r="W243" s="318"/>
      <c r="X243" s="318"/>
    </row>
    <row r="244" spans="1:24" ht="15" customHeight="1">
      <c r="A244" s="310"/>
      <c r="B244" s="311"/>
      <c r="C244" s="311"/>
      <c r="D244" s="161" t="s">
        <v>412</v>
      </c>
      <c r="E244" s="382" t="s">
        <v>606</v>
      </c>
      <c r="F244" s="166"/>
      <c r="G244" s="167">
        <v>1839</v>
      </c>
      <c r="H244" s="168">
        <v>2315</v>
      </c>
      <c r="I244" s="167">
        <v>3438</v>
      </c>
      <c r="J244" s="168">
        <v>4172</v>
      </c>
      <c r="K244" s="169">
        <v>4701</v>
      </c>
      <c r="L244" s="168">
        <v>4284</v>
      </c>
      <c r="M244" s="167">
        <v>3194</v>
      </c>
      <c r="N244" s="168">
        <v>3322</v>
      </c>
      <c r="O244" s="167">
        <v>4042</v>
      </c>
      <c r="P244" s="168">
        <v>4638</v>
      </c>
      <c r="Q244" s="167">
        <v>4323</v>
      </c>
      <c r="R244" s="168">
        <v>3048</v>
      </c>
      <c r="S244" s="301">
        <f t="shared" si="17"/>
        <v>43316</v>
      </c>
      <c r="T244" s="449" t="s">
        <v>66</v>
      </c>
      <c r="U244" s="309">
        <v>1</v>
      </c>
      <c r="V244" s="401"/>
      <c r="W244" s="318"/>
      <c r="X244" s="318"/>
    </row>
    <row r="245" spans="1:24" ht="15" customHeight="1">
      <c r="A245" s="310"/>
      <c r="B245" s="311"/>
      <c r="C245" s="311"/>
      <c r="D245" s="161" t="s">
        <v>414</v>
      </c>
      <c r="E245" s="382" t="s">
        <v>607</v>
      </c>
      <c r="F245" s="166"/>
      <c r="G245" s="167">
        <v>113</v>
      </c>
      <c r="H245" s="168">
        <v>190</v>
      </c>
      <c r="I245" s="167">
        <v>335</v>
      </c>
      <c r="J245" s="168">
        <v>616</v>
      </c>
      <c r="K245" s="169">
        <v>392</v>
      </c>
      <c r="L245" s="168">
        <v>180</v>
      </c>
      <c r="M245" s="167">
        <v>277</v>
      </c>
      <c r="N245" s="168">
        <v>304</v>
      </c>
      <c r="O245" s="167">
        <v>247</v>
      </c>
      <c r="P245" s="168">
        <v>593</v>
      </c>
      <c r="Q245" s="167">
        <v>312</v>
      </c>
      <c r="R245" s="168">
        <v>146</v>
      </c>
      <c r="S245" s="301">
        <f t="shared" si="17"/>
        <v>3705</v>
      </c>
      <c r="T245" s="449" t="s">
        <v>56</v>
      </c>
      <c r="U245" s="309">
        <v>1</v>
      </c>
      <c r="V245" s="401"/>
      <c r="W245" s="318"/>
      <c r="X245" s="318"/>
    </row>
    <row r="246" spans="1:24" ht="15" customHeight="1">
      <c r="A246" s="310"/>
      <c r="B246" s="311"/>
      <c r="C246" s="311"/>
      <c r="D246" s="161" t="s">
        <v>416</v>
      </c>
      <c r="E246" s="382" t="s">
        <v>608</v>
      </c>
      <c r="F246" s="166"/>
      <c r="G246" s="167">
        <v>462</v>
      </c>
      <c r="H246" s="168">
        <v>1067</v>
      </c>
      <c r="I246" s="167">
        <v>1746</v>
      </c>
      <c r="J246" s="168">
        <v>5218</v>
      </c>
      <c r="K246" s="169">
        <v>4445</v>
      </c>
      <c r="L246" s="168">
        <v>1429</v>
      </c>
      <c r="M246" s="167">
        <v>780</v>
      </c>
      <c r="N246" s="168">
        <v>605</v>
      </c>
      <c r="O246" s="167">
        <v>1505</v>
      </c>
      <c r="P246" s="168">
        <v>1831</v>
      </c>
      <c r="Q246" s="167">
        <v>1191</v>
      </c>
      <c r="R246" s="168">
        <v>266</v>
      </c>
      <c r="S246" s="301">
        <f t="shared" si="17"/>
        <v>20545</v>
      </c>
      <c r="T246" s="449" t="s">
        <v>56</v>
      </c>
      <c r="U246" s="309">
        <v>1</v>
      </c>
      <c r="V246" s="401"/>
      <c r="W246" s="318"/>
      <c r="X246" s="318"/>
    </row>
    <row r="247" spans="1:24" ht="15" customHeight="1">
      <c r="A247" s="310"/>
      <c r="B247" s="311"/>
      <c r="C247" s="311"/>
      <c r="D247" s="161" t="s">
        <v>418</v>
      </c>
      <c r="E247" s="382" t="s">
        <v>609</v>
      </c>
      <c r="F247" s="166"/>
      <c r="G247" s="167">
        <v>145</v>
      </c>
      <c r="H247" s="168">
        <v>122</v>
      </c>
      <c r="I247" s="167">
        <v>270</v>
      </c>
      <c r="J247" s="168">
        <v>238</v>
      </c>
      <c r="K247" s="169">
        <v>435</v>
      </c>
      <c r="L247" s="168">
        <v>261</v>
      </c>
      <c r="M247" s="167">
        <v>145</v>
      </c>
      <c r="N247" s="168">
        <v>270</v>
      </c>
      <c r="O247" s="167">
        <v>345</v>
      </c>
      <c r="P247" s="168">
        <v>509</v>
      </c>
      <c r="Q247" s="167">
        <v>5091</v>
      </c>
      <c r="R247" s="168">
        <v>964</v>
      </c>
      <c r="S247" s="301">
        <f t="shared" si="17"/>
        <v>8795</v>
      </c>
      <c r="T247" s="449" t="s">
        <v>57</v>
      </c>
      <c r="U247" s="309">
        <v>1</v>
      </c>
      <c r="V247" s="401"/>
      <c r="W247" s="318"/>
      <c r="X247" s="318"/>
    </row>
    <row r="248" spans="1:24" ht="15" customHeight="1">
      <c r="A248" s="310"/>
      <c r="B248" s="311"/>
      <c r="C248" s="311"/>
      <c r="D248" s="161" t="s">
        <v>420</v>
      </c>
      <c r="E248" s="382" t="s">
        <v>610</v>
      </c>
      <c r="F248" s="166"/>
      <c r="G248" s="167">
        <v>0</v>
      </c>
      <c r="H248" s="168">
        <v>0</v>
      </c>
      <c r="I248" s="167">
        <v>0</v>
      </c>
      <c r="J248" s="168">
        <v>12000</v>
      </c>
      <c r="K248" s="169">
        <v>0</v>
      </c>
      <c r="L248" s="168">
        <v>0</v>
      </c>
      <c r="M248" s="167">
        <v>22000</v>
      </c>
      <c r="N248" s="168">
        <v>0</v>
      </c>
      <c r="O248" s="167">
        <v>0</v>
      </c>
      <c r="P248" s="168">
        <v>0</v>
      </c>
      <c r="Q248" s="167">
        <v>20000</v>
      </c>
      <c r="R248" s="168">
        <v>0</v>
      </c>
      <c r="S248" s="301">
        <f t="shared" si="17"/>
        <v>54000</v>
      </c>
      <c r="T248" s="449" t="s">
        <v>74</v>
      </c>
      <c r="U248" s="309">
        <v>1</v>
      </c>
      <c r="V248" s="401"/>
      <c r="W248" s="318"/>
      <c r="X248" s="318"/>
    </row>
    <row r="249" spans="1:24" ht="15" customHeight="1">
      <c r="A249" s="330"/>
      <c r="B249" s="331"/>
      <c r="C249" s="331"/>
      <c r="D249" s="444"/>
      <c r="E249" s="384" t="s">
        <v>293</v>
      </c>
      <c r="F249" s="332"/>
      <c r="G249" s="333">
        <f t="shared" ref="G249:S249" si="19">SUMIFS(G189:G248,$U189:$U248,1)</f>
        <v>1280555</v>
      </c>
      <c r="H249" s="334">
        <f t="shared" si="19"/>
        <v>651250</v>
      </c>
      <c r="I249" s="334">
        <f t="shared" si="19"/>
        <v>842552</v>
      </c>
      <c r="J249" s="334">
        <f t="shared" si="19"/>
        <v>932672</v>
      </c>
      <c r="K249" s="334">
        <f t="shared" si="19"/>
        <v>1458693</v>
      </c>
      <c r="L249" s="334">
        <f t="shared" si="19"/>
        <v>775662</v>
      </c>
      <c r="M249" s="334">
        <f t="shared" si="19"/>
        <v>755057</v>
      </c>
      <c r="N249" s="334">
        <f t="shared" si="19"/>
        <v>1108827</v>
      </c>
      <c r="O249" s="334">
        <f t="shared" si="19"/>
        <v>915650</v>
      </c>
      <c r="P249" s="334">
        <f t="shared" si="19"/>
        <v>1048674</v>
      </c>
      <c r="Q249" s="334">
        <f t="shared" si="19"/>
        <v>1304662</v>
      </c>
      <c r="R249" s="334">
        <f t="shared" si="19"/>
        <v>644203</v>
      </c>
      <c r="S249" s="334">
        <f t="shared" si="19"/>
        <v>11718457</v>
      </c>
      <c r="T249" s="451"/>
      <c r="U249" s="309">
        <v>2</v>
      </c>
      <c r="V249" s="401"/>
      <c r="W249" s="318"/>
      <c r="X249" s="318"/>
    </row>
    <row r="250" spans="1:24" s="318" customFormat="1" ht="15" customHeight="1">
      <c r="A250" s="325"/>
      <c r="B250" s="326" t="s">
        <v>13</v>
      </c>
      <c r="C250" s="327"/>
      <c r="D250" s="161" t="s">
        <v>309</v>
      </c>
      <c r="E250" s="382" t="s">
        <v>611</v>
      </c>
      <c r="F250" s="166"/>
      <c r="G250" s="167">
        <v>29200</v>
      </c>
      <c r="H250" s="168">
        <v>15700</v>
      </c>
      <c r="I250" s="167">
        <v>40200</v>
      </c>
      <c r="J250" s="168">
        <v>64000</v>
      </c>
      <c r="K250" s="169">
        <v>86400</v>
      </c>
      <c r="L250" s="168">
        <v>57400</v>
      </c>
      <c r="M250" s="167">
        <v>40100</v>
      </c>
      <c r="N250" s="168">
        <v>83400</v>
      </c>
      <c r="O250" s="167">
        <v>73400</v>
      </c>
      <c r="P250" s="168">
        <v>79800</v>
      </c>
      <c r="Q250" s="167">
        <v>67200</v>
      </c>
      <c r="R250" s="168">
        <v>19300</v>
      </c>
      <c r="S250" s="168">
        <f>SUM(G250:R250)</f>
        <v>656100</v>
      </c>
      <c r="T250" s="446"/>
      <c r="U250" s="317"/>
      <c r="V250" s="401"/>
    </row>
    <row r="251" spans="1:24" s="318" customFormat="1" ht="15" customHeight="1">
      <c r="A251" s="325"/>
      <c r="B251" s="328"/>
      <c r="C251" s="328"/>
      <c r="D251" s="161" t="s">
        <v>401</v>
      </c>
      <c r="E251" s="382" t="s">
        <v>612</v>
      </c>
      <c r="F251" s="166"/>
      <c r="G251" s="167">
        <v>0</v>
      </c>
      <c r="H251" s="168">
        <v>0</v>
      </c>
      <c r="I251" s="167">
        <v>0</v>
      </c>
      <c r="J251" s="168">
        <v>2545</v>
      </c>
      <c r="K251" s="169">
        <v>5658</v>
      </c>
      <c r="L251" s="168">
        <v>1872</v>
      </c>
      <c r="M251" s="167">
        <v>1704</v>
      </c>
      <c r="N251" s="168">
        <v>5015</v>
      </c>
      <c r="O251" s="167">
        <v>3496</v>
      </c>
      <c r="P251" s="168">
        <v>4102</v>
      </c>
      <c r="Q251" s="167">
        <v>4912</v>
      </c>
      <c r="R251" s="168">
        <v>62</v>
      </c>
      <c r="S251" s="168">
        <f t="shared" ref="S251:S278" si="20">SUM(G251:R251)</f>
        <v>29366</v>
      </c>
      <c r="T251" s="446" t="s">
        <v>66</v>
      </c>
      <c r="U251" s="317">
        <v>1</v>
      </c>
      <c r="V251" s="401"/>
    </row>
    <row r="252" spans="1:24" s="318" customFormat="1" ht="15" customHeight="1">
      <c r="A252" s="325"/>
      <c r="B252" s="328"/>
      <c r="C252" s="328"/>
      <c r="D252" s="161" t="s">
        <v>401</v>
      </c>
      <c r="E252" s="382" t="s">
        <v>613</v>
      </c>
      <c r="F252" s="166"/>
      <c r="G252" s="167">
        <v>311</v>
      </c>
      <c r="H252" s="168">
        <v>524</v>
      </c>
      <c r="I252" s="167">
        <v>395</v>
      </c>
      <c r="J252" s="168">
        <v>964</v>
      </c>
      <c r="K252" s="169">
        <v>1466</v>
      </c>
      <c r="L252" s="168">
        <v>837</v>
      </c>
      <c r="M252" s="167">
        <v>813</v>
      </c>
      <c r="N252" s="168">
        <v>1814</v>
      </c>
      <c r="O252" s="167">
        <v>1177</v>
      </c>
      <c r="P252" s="168">
        <v>2156</v>
      </c>
      <c r="Q252" s="167">
        <v>863</v>
      </c>
      <c r="R252" s="168">
        <v>32</v>
      </c>
      <c r="S252" s="168">
        <f t="shared" si="20"/>
        <v>11352</v>
      </c>
      <c r="T252" s="446" t="s">
        <v>59</v>
      </c>
      <c r="U252" s="317">
        <v>1</v>
      </c>
      <c r="V252" s="401"/>
    </row>
    <row r="253" spans="1:24" s="318" customFormat="1" ht="15" customHeight="1">
      <c r="A253" s="325"/>
      <c r="B253" s="328"/>
      <c r="C253" s="328"/>
      <c r="D253" s="161" t="s">
        <v>401</v>
      </c>
      <c r="E253" s="382" t="s">
        <v>614</v>
      </c>
      <c r="F253" s="166"/>
      <c r="G253" s="167">
        <v>2784</v>
      </c>
      <c r="H253" s="168">
        <v>2902</v>
      </c>
      <c r="I253" s="167">
        <v>3817</v>
      </c>
      <c r="J253" s="168">
        <v>6176</v>
      </c>
      <c r="K253" s="169">
        <v>11768</v>
      </c>
      <c r="L253" s="168">
        <v>5550</v>
      </c>
      <c r="M253" s="167">
        <v>8121</v>
      </c>
      <c r="N253" s="168">
        <v>18467</v>
      </c>
      <c r="O253" s="167">
        <v>10865</v>
      </c>
      <c r="P253" s="168">
        <v>8338</v>
      </c>
      <c r="Q253" s="167">
        <v>8122</v>
      </c>
      <c r="R253" s="168">
        <v>1491</v>
      </c>
      <c r="S253" s="168">
        <f t="shared" si="20"/>
        <v>88401</v>
      </c>
      <c r="T253" s="446" t="s">
        <v>47</v>
      </c>
      <c r="U253" s="317">
        <v>1</v>
      </c>
      <c r="V253" s="401"/>
    </row>
    <row r="254" spans="1:24" s="318" customFormat="1" ht="15" customHeight="1">
      <c r="A254" s="325"/>
      <c r="B254" s="328"/>
      <c r="C254" s="328"/>
      <c r="D254" s="161" t="s">
        <v>401</v>
      </c>
      <c r="E254" s="382" t="s">
        <v>615</v>
      </c>
      <c r="F254" s="166"/>
      <c r="G254" s="167">
        <v>314</v>
      </c>
      <c r="H254" s="168">
        <v>347</v>
      </c>
      <c r="I254" s="167">
        <v>750</v>
      </c>
      <c r="J254" s="168">
        <v>1100</v>
      </c>
      <c r="K254" s="169">
        <v>2089</v>
      </c>
      <c r="L254" s="168">
        <v>1115</v>
      </c>
      <c r="M254" s="167">
        <v>1057</v>
      </c>
      <c r="N254" s="168">
        <v>2400</v>
      </c>
      <c r="O254" s="167">
        <v>2038</v>
      </c>
      <c r="P254" s="168">
        <v>1703</v>
      </c>
      <c r="Q254" s="167">
        <v>1670</v>
      </c>
      <c r="R254" s="168">
        <v>334</v>
      </c>
      <c r="S254" s="168">
        <f t="shared" si="20"/>
        <v>14917</v>
      </c>
      <c r="T254" s="446" t="s">
        <v>82</v>
      </c>
      <c r="U254" s="317">
        <v>1</v>
      </c>
      <c r="V254" s="401"/>
    </row>
    <row r="255" spans="1:24" s="318" customFormat="1" ht="15" customHeight="1">
      <c r="A255" s="325"/>
      <c r="B255" s="328"/>
      <c r="C255" s="328"/>
      <c r="D255" s="161" t="s">
        <v>401</v>
      </c>
      <c r="E255" s="382" t="s">
        <v>616</v>
      </c>
      <c r="F255" s="166"/>
      <c r="G255" s="167">
        <v>5761</v>
      </c>
      <c r="H255" s="168">
        <v>4867</v>
      </c>
      <c r="I255" s="167">
        <v>7257</v>
      </c>
      <c r="J255" s="168">
        <v>7957</v>
      </c>
      <c r="K255" s="169">
        <v>10319</v>
      </c>
      <c r="L255" s="168">
        <v>7601</v>
      </c>
      <c r="M255" s="167">
        <v>7212</v>
      </c>
      <c r="N255" s="168">
        <v>11351</v>
      </c>
      <c r="O255" s="167">
        <v>9117</v>
      </c>
      <c r="P255" s="168">
        <v>9548</v>
      </c>
      <c r="Q255" s="167">
        <v>11101</v>
      </c>
      <c r="R255" s="168">
        <v>6193</v>
      </c>
      <c r="S255" s="168">
        <f t="shared" si="20"/>
        <v>98284</v>
      </c>
      <c r="T255" s="446" t="s">
        <v>48</v>
      </c>
      <c r="U255" s="317">
        <v>1</v>
      </c>
      <c r="V255" s="401"/>
    </row>
    <row r="256" spans="1:24" s="318" customFormat="1" ht="15" customHeight="1">
      <c r="A256" s="325"/>
      <c r="B256" s="328"/>
      <c r="C256" s="328"/>
      <c r="D256" s="161" t="s">
        <v>401</v>
      </c>
      <c r="E256" s="382" t="s">
        <v>617</v>
      </c>
      <c r="F256" s="166"/>
      <c r="G256" s="167">
        <v>20030</v>
      </c>
      <c r="H256" s="168">
        <v>7060</v>
      </c>
      <c r="I256" s="167">
        <v>27981</v>
      </c>
      <c r="J256" s="168">
        <v>45258</v>
      </c>
      <c r="K256" s="169">
        <v>55100</v>
      </c>
      <c r="L256" s="168">
        <v>40425</v>
      </c>
      <c r="M256" s="167">
        <v>21193</v>
      </c>
      <c r="N256" s="168">
        <v>44353</v>
      </c>
      <c r="O256" s="167">
        <v>46707</v>
      </c>
      <c r="P256" s="168">
        <v>53953</v>
      </c>
      <c r="Q256" s="167">
        <v>40532</v>
      </c>
      <c r="R256" s="168">
        <v>11188</v>
      </c>
      <c r="S256" s="168">
        <f t="shared" si="20"/>
        <v>413780</v>
      </c>
      <c r="T256" s="446" t="s">
        <v>61</v>
      </c>
      <c r="U256" s="317">
        <v>1</v>
      </c>
      <c r="V256" s="401"/>
    </row>
    <row r="257" spans="1:24" s="318" customFormat="1" ht="15" customHeight="1">
      <c r="A257" s="325"/>
      <c r="B257" s="328"/>
      <c r="C257" s="328"/>
      <c r="D257" s="161" t="s">
        <v>311</v>
      </c>
      <c r="E257" s="382" t="s">
        <v>618</v>
      </c>
      <c r="F257" s="166"/>
      <c r="G257" s="167">
        <v>5800</v>
      </c>
      <c r="H257" s="168">
        <v>8700</v>
      </c>
      <c r="I257" s="167">
        <v>19600</v>
      </c>
      <c r="J257" s="168">
        <v>23000</v>
      </c>
      <c r="K257" s="169">
        <v>42900</v>
      </c>
      <c r="L257" s="168">
        <v>16400</v>
      </c>
      <c r="M257" s="167">
        <v>14800</v>
      </c>
      <c r="N257" s="168">
        <v>35900</v>
      </c>
      <c r="O257" s="167">
        <v>27600</v>
      </c>
      <c r="P257" s="168">
        <v>30900</v>
      </c>
      <c r="Q257" s="167">
        <v>27400</v>
      </c>
      <c r="R257" s="168">
        <v>13100</v>
      </c>
      <c r="S257" s="168">
        <f t="shared" si="20"/>
        <v>266100</v>
      </c>
      <c r="T257" s="446"/>
      <c r="U257" s="317"/>
      <c r="V257" s="401"/>
    </row>
    <row r="258" spans="1:24" s="318" customFormat="1" ht="15" customHeight="1">
      <c r="A258" s="325"/>
      <c r="B258" s="328"/>
      <c r="C258" s="328"/>
      <c r="D258" s="161" t="s">
        <v>401</v>
      </c>
      <c r="E258" s="382" t="s">
        <v>619</v>
      </c>
      <c r="F258" s="166"/>
      <c r="G258" s="167">
        <v>298</v>
      </c>
      <c r="H258" s="168">
        <v>381</v>
      </c>
      <c r="I258" s="167">
        <v>744</v>
      </c>
      <c r="J258" s="168">
        <v>791</v>
      </c>
      <c r="K258" s="169">
        <v>1177</v>
      </c>
      <c r="L258" s="168">
        <v>648</v>
      </c>
      <c r="M258" s="167">
        <v>688</v>
      </c>
      <c r="N258" s="168">
        <v>1379</v>
      </c>
      <c r="O258" s="167">
        <v>923</v>
      </c>
      <c r="P258" s="168">
        <v>1166</v>
      </c>
      <c r="Q258" s="167">
        <v>1022</v>
      </c>
      <c r="R258" s="168">
        <v>496</v>
      </c>
      <c r="S258" s="168">
        <f t="shared" si="20"/>
        <v>9713</v>
      </c>
      <c r="T258" s="446" t="s">
        <v>47</v>
      </c>
      <c r="U258" s="317">
        <v>1</v>
      </c>
      <c r="V258" s="401"/>
    </row>
    <row r="259" spans="1:24" s="318" customFormat="1" ht="15" customHeight="1">
      <c r="A259" s="325"/>
      <c r="B259" s="328"/>
      <c r="C259" s="328"/>
      <c r="D259" s="161" t="s">
        <v>401</v>
      </c>
      <c r="E259" s="382" t="s">
        <v>620</v>
      </c>
      <c r="F259" s="166"/>
      <c r="G259" s="167">
        <v>2414</v>
      </c>
      <c r="H259" s="168">
        <v>3715</v>
      </c>
      <c r="I259" s="167">
        <v>6797</v>
      </c>
      <c r="J259" s="168">
        <v>7406</v>
      </c>
      <c r="K259" s="169">
        <v>11638</v>
      </c>
      <c r="L259" s="168">
        <v>5231</v>
      </c>
      <c r="M259" s="167">
        <v>5595</v>
      </c>
      <c r="N259" s="168">
        <v>13846</v>
      </c>
      <c r="O259" s="167">
        <v>9265</v>
      </c>
      <c r="P259" s="168">
        <v>9011</v>
      </c>
      <c r="Q259" s="167">
        <v>8999</v>
      </c>
      <c r="R259" s="168">
        <v>4122</v>
      </c>
      <c r="S259" s="168">
        <f t="shared" si="20"/>
        <v>88039</v>
      </c>
      <c r="T259" s="446" t="s">
        <v>71</v>
      </c>
      <c r="U259" s="317">
        <v>1</v>
      </c>
      <c r="V259" s="401"/>
    </row>
    <row r="260" spans="1:24" s="318" customFormat="1" ht="15" customHeight="1">
      <c r="A260" s="325"/>
      <c r="B260" s="328"/>
      <c r="C260" s="328"/>
      <c r="D260" s="161" t="s">
        <v>401</v>
      </c>
      <c r="E260" s="382" t="s">
        <v>621</v>
      </c>
      <c r="F260" s="166"/>
      <c r="G260" s="167">
        <v>0</v>
      </c>
      <c r="H260" s="168">
        <v>0</v>
      </c>
      <c r="I260" s="167">
        <v>457</v>
      </c>
      <c r="J260" s="168">
        <v>516</v>
      </c>
      <c r="K260" s="169">
        <v>725</v>
      </c>
      <c r="L260" s="168">
        <v>422</v>
      </c>
      <c r="M260" s="167">
        <v>484</v>
      </c>
      <c r="N260" s="168">
        <v>864</v>
      </c>
      <c r="O260" s="167">
        <v>454</v>
      </c>
      <c r="P260" s="168">
        <v>435</v>
      </c>
      <c r="Q260" s="167">
        <v>692</v>
      </c>
      <c r="R260" s="168"/>
      <c r="S260" s="168">
        <f t="shared" si="20"/>
        <v>5049</v>
      </c>
      <c r="T260" s="446" t="s">
        <v>71</v>
      </c>
      <c r="U260" s="317">
        <v>1</v>
      </c>
      <c r="V260" s="401"/>
    </row>
    <row r="261" spans="1:24" s="318" customFormat="1" ht="15" customHeight="1">
      <c r="A261" s="325"/>
      <c r="B261" s="328"/>
      <c r="C261" s="328"/>
      <c r="D261" s="161" t="s">
        <v>401</v>
      </c>
      <c r="E261" s="382" t="s">
        <v>622</v>
      </c>
      <c r="F261" s="166"/>
      <c r="G261" s="167">
        <v>110</v>
      </c>
      <c r="H261" s="168">
        <v>214</v>
      </c>
      <c r="I261" s="167">
        <v>322</v>
      </c>
      <c r="J261" s="168">
        <v>331</v>
      </c>
      <c r="K261" s="169">
        <v>460</v>
      </c>
      <c r="L261" s="168">
        <v>268</v>
      </c>
      <c r="M261" s="167">
        <v>274</v>
      </c>
      <c r="N261" s="168">
        <v>484</v>
      </c>
      <c r="O261" s="167">
        <v>372</v>
      </c>
      <c r="P261" s="168">
        <v>553</v>
      </c>
      <c r="Q261" s="167">
        <v>346</v>
      </c>
      <c r="R261" s="168">
        <v>217</v>
      </c>
      <c r="S261" s="168">
        <f t="shared" si="20"/>
        <v>3951</v>
      </c>
      <c r="T261" s="446" t="s">
        <v>47</v>
      </c>
      <c r="U261" s="317">
        <v>1</v>
      </c>
      <c r="V261" s="401"/>
    </row>
    <row r="262" spans="1:24" s="318" customFormat="1" ht="15" customHeight="1">
      <c r="A262" s="325"/>
      <c r="B262" s="328"/>
      <c r="C262" s="328"/>
      <c r="D262" s="161" t="s">
        <v>401</v>
      </c>
      <c r="E262" s="382" t="s">
        <v>623</v>
      </c>
      <c r="F262" s="166"/>
      <c r="G262" s="167">
        <v>277</v>
      </c>
      <c r="H262" s="168">
        <v>392</v>
      </c>
      <c r="I262" s="167">
        <v>844</v>
      </c>
      <c r="J262" s="168">
        <v>666</v>
      </c>
      <c r="K262" s="169">
        <v>921</v>
      </c>
      <c r="L262" s="168">
        <v>592</v>
      </c>
      <c r="M262" s="167">
        <v>643</v>
      </c>
      <c r="N262" s="168">
        <v>818</v>
      </c>
      <c r="O262" s="167">
        <v>711</v>
      </c>
      <c r="P262" s="168">
        <v>1252</v>
      </c>
      <c r="Q262" s="167">
        <v>949</v>
      </c>
      <c r="R262" s="168">
        <v>446</v>
      </c>
      <c r="S262" s="168">
        <f t="shared" si="20"/>
        <v>8511</v>
      </c>
      <c r="T262" s="446" t="s">
        <v>83</v>
      </c>
      <c r="U262" s="317">
        <v>1</v>
      </c>
      <c r="V262" s="401"/>
    </row>
    <row r="263" spans="1:24" s="318" customFormat="1" ht="15" customHeight="1">
      <c r="A263" s="325"/>
      <c r="B263" s="328"/>
      <c r="C263" s="328"/>
      <c r="D263" s="161" t="s">
        <v>401</v>
      </c>
      <c r="E263" s="382" t="s">
        <v>624</v>
      </c>
      <c r="F263" s="166"/>
      <c r="G263" s="167">
        <v>2091</v>
      </c>
      <c r="H263" s="168">
        <v>3144</v>
      </c>
      <c r="I263" s="167">
        <v>4815</v>
      </c>
      <c r="J263" s="168">
        <v>6663</v>
      </c>
      <c r="K263" s="169">
        <v>10182</v>
      </c>
      <c r="L263" s="168">
        <v>4662</v>
      </c>
      <c r="M263" s="167">
        <v>5563</v>
      </c>
      <c r="N263" s="168">
        <v>14672</v>
      </c>
      <c r="O263" s="167">
        <v>7849</v>
      </c>
      <c r="P263" s="168">
        <v>9144</v>
      </c>
      <c r="Q263" s="167">
        <v>7745</v>
      </c>
      <c r="R263" s="168">
        <v>3875</v>
      </c>
      <c r="S263" s="168">
        <f t="shared" si="20"/>
        <v>80405</v>
      </c>
      <c r="T263" s="446" t="s">
        <v>72</v>
      </c>
      <c r="U263" s="317">
        <v>1</v>
      </c>
      <c r="V263" s="401"/>
    </row>
    <row r="264" spans="1:24" s="318" customFormat="1" ht="15" customHeight="1">
      <c r="A264" s="325"/>
      <c r="B264" s="328"/>
      <c r="C264" s="328"/>
      <c r="D264" s="161" t="s">
        <v>401</v>
      </c>
      <c r="E264" s="382" t="s">
        <v>464</v>
      </c>
      <c r="F264" s="166"/>
      <c r="G264" s="167">
        <v>610</v>
      </c>
      <c r="H264" s="168">
        <v>854</v>
      </c>
      <c r="I264" s="167">
        <v>5621</v>
      </c>
      <c r="J264" s="168">
        <v>6627</v>
      </c>
      <c r="K264" s="169">
        <v>17797</v>
      </c>
      <c r="L264" s="168">
        <v>4577</v>
      </c>
      <c r="M264" s="167">
        <v>1553</v>
      </c>
      <c r="N264" s="168">
        <v>3837</v>
      </c>
      <c r="O264" s="167">
        <v>8026</v>
      </c>
      <c r="P264" s="168">
        <v>9339</v>
      </c>
      <c r="Q264" s="167">
        <v>7647</v>
      </c>
      <c r="R264" s="168">
        <v>3944</v>
      </c>
      <c r="S264" s="168">
        <f t="shared" si="20"/>
        <v>70432</v>
      </c>
      <c r="T264" s="446" t="s">
        <v>83</v>
      </c>
      <c r="U264" s="317">
        <v>1</v>
      </c>
      <c r="V264" s="401"/>
    </row>
    <row r="265" spans="1:24" s="318" customFormat="1" ht="15" customHeight="1">
      <c r="A265" s="325"/>
      <c r="B265" s="328"/>
      <c r="C265" s="328"/>
      <c r="D265" s="161" t="s">
        <v>313</v>
      </c>
      <c r="E265" s="382" t="s">
        <v>625</v>
      </c>
      <c r="F265" s="166"/>
      <c r="G265" s="167">
        <v>0</v>
      </c>
      <c r="H265" s="168">
        <v>0</v>
      </c>
      <c r="I265" s="167">
        <v>0</v>
      </c>
      <c r="J265" s="168">
        <v>0</v>
      </c>
      <c r="K265" s="169">
        <v>0</v>
      </c>
      <c r="L265" s="168">
        <v>0</v>
      </c>
      <c r="M265" s="167">
        <v>0</v>
      </c>
      <c r="N265" s="168">
        <v>0</v>
      </c>
      <c r="O265" s="167">
        <v>0</v>
      </c>
      <c r="P265" s="168">
        <v>0</v>
      </c>
      <c r="Q265" s="167">
        <v>0</v>
      </c>
      <c r="R265" s="168">
        <v>0</v>
      </c>
      <c r="S265" s="168">
        <f t="shared" si="20"/>
        <v>0</v>
      </c>
      <c r="T265" s="446"/>
      <c r="U265" s="317"/>
      <c r="V265" s="401"/>
    </row>
    <row r="266" spans="1:24" s="318" customFormat="1" ht="15" customHeight="1">
      <c r="A266" s="325"/>
      <c r="B266" s="328"/>
      <c r="C266" s="328"/>
      <c r="D266" s="161" t="s">
        <v>401</v>
      </c>
      <c r="E266" s="382" t="s">
        <v>626</v>
      </c>
      <c r="F266" s="166"/>
      <c r="G266" s="167">
        <v>0</v>
      </c>
      <c r="H266" s="168">
        <v>0</v>
      </c>
      <c r="I266" s="167">
        <v>0</v>
      </c>
      <c r="J266" s="168">
        <v>0</v>
      </c>
      <c r="K266" s="169">
        <v>0</v>
      </c>
      <c r="L266" s="168">
        <v>0</v>
      </c>
      <c r="M266" s="167">
        <v>0</v>
      </c>
      <c r="N266" s="168">
        <v>0</v>
      </c>
      <c r="O266" s="167">
        <v>0</v>
      </c>
      <c r="P266" s="168">
        <v>0</v>
      </c>
      <c r="Q266" s="167">
        <v>0</v>
      </c>
      <c r="R266" s="168">
        <v>0</v>
      </c>
      <c r="S266" s="168">
        <f t="shared" si="20"/>
        <v>0</v>
      </c>
      <c r="T266" s="446" t="s">
        <v>62</v>
      </c>
      <c r="U266" s="317">
        <v>1</v>
      </c>
      <c r="V266" s="401"/>
    </row>
    <row r="267" spans="1:24" s="318" customFormat="1" ht="15" customHeight="1">
      <c r="A267" s="325"/>
      <c r="B267" s="328"/>
      <c r="C267" s="328"/>
      <c r="D267" s="161" t="s">
        <v>401</v>
      </c>
      <c r="E267" s="382" t="s">
        <v>627</v>
      </c>
      <c r="F267" s="166"/>
      <c r="G267" s="167">
        <v>0</v>
      </c>
      <c r="H267" s="168">
        <v>0</v>
      </c>
      <c r="I267" s="167">
        <v>0</v>
      </c>
      <c r="J267" s="168">
        <v>0</v>
      </c>
      <c r="K267" s="169">
        <v>0</v>
      </c>
      <c r="L267" s="168">
        <v>0</v>
      </c>
      <c r="M267" s="167">
        <v>0</v>
      </c>
      <c r="N267" s="168">
        <v>0</v>
      </c>
      <c r="O267" s="167">
        <v>0</v>
      </c>
      <c r="P267" s="168">
        <v>0</v>
      </c>
      <c r="Q267" s="167">
        <v>0</v>
      </c>
      <c r="R267" s="168">
        <v>0</v>
      </c>
      <c r="S267" s="168">
        <f t="shared" si="20"/>
        <v>0</v>
      </c>
      <c r="T267" s="446" t="s">
        <v>62</v>
      </c>
      <c r="U267" s="317">
        <v>1</v>
      </c>
      <c r="V267" s="401"/>
    </row>
    <row r="268" spans="1:24" s="318" customFormat="1" ht="15" customHeight="1">
      <c r="A268" s="325"/>
      <c r="B268" s="328"/>
      <c r="C268" s="328"/>
      <c r="D268" s="161" t="s">
        <v>401</v>
      </c>
      <c r="E268" s="382" t="s">
        <v>628</v>
      </c>
      <c r="F268" s="166"/>
      <c r="G268" s="167">
        <v>0</v>
      </c>
      <c r="H268" s="168">
        <v>0</v>
      </c>
      <c r="I268" s="167">
        <v>0</v>
      </c>
      <c r="J268" s="168">
        <v>0</v>
      </c>
      <c r="K268" s="169">
        <v>0</v>
      </c>
      <c r="L268" s="168">
        <v>0</v>
      </c>
      <c r="M268" s="167">
        <v>0</v>
      </c>
      <c r="N268" s="168">
        <v>0</v>
      </c>
      <c r="O268" s="167">
        <v>0</v>
      </c>
      <c r="P268" s="168">
        <v>0</v>
      </c>
      <c r="Q268" s="167">
        <v>0</v>
      </c>
      <c r="R268" s="168">
        <v>0</v>
      </c>
      <c r="S268" s="168">
        <f t="shared" si="20"/>
        <v>0</v>
      </c>
      <c r="T268" s="446" t="s">
        <v>62</v>
      </c>
      <c r="U268" s="317">
        <v>1</v>
      </c>
      <c r="V268" s="401"/>
    </row>
    <row r="269" spans="1:24" ht="15" customHeight="1">
      <c r="A269" s="329"/>
      <c r="B269" s="481"/>
      <c r="C269" s="481"/>
      <c r="D269" s="483" t="s">
        <v>315</v>
      </c>
      <c r="E269" s="501" t="s">
        <v>629</v>
      </c>
      <c r="F269" s="502"/>
      <c r="G269" s="503">
        <v>4176</v>
      </c>
      <c r="H269" s="504">
        <v>4192</v>
      </c>
      <c r="I269" s="503">
        <v>5034</v>
      </c>
      <c r="J269" s="504">
        <v>4998</v>
      </c>
      <c r="K269" s="505">
        <v>5674</v>
      </c>
      <c r="L269" s="504">
        <v>4675</v>
      </c>
      <c r="M269" s="503">
        <v>4231</v>
      </c>
      <c r="N269" s="504">
        <v>5201</v>
      </c>
      <c r="O269" s="503">
        <v>4531</v>
      </c>
      <c r="P269" s="504">
        <v>4961</v>
      </c>
      <c r="Q269" s="503">
        <v>5423</v>
      </c>
      <c r="R269" s="504">
        <v>4394</v>
      </c>
      <c r="S269" s="504">
        <f t="shared" si="20"/>
        <v>57490</v>
      </c>
      <c r="T269" s="506" t="s">
        <v>48</v>
      </c>
      <c r="U269" s="309">
        <v>1</v>
      </c>
      <c r="V269" s="401"/>
      <c r="W269" s="318"/>
      <c r="X269" s="318"/>
    </row>
    <row r="270" spans="1:24" ht="15" customHeight="1">
      <c r="A270" s="310"/>
      <c r="B270" s="328"/>
      <c r="C270" s="328"/>
      <c r="D270" s="161" t="s">
        <v>317</v>
      </c>
      <c r="E270" s="382" t="s">
        <v>630</v>
      </c>
      <c r="F270" s="166"/>
      <c r="G270" s="167">
        <v>0</v>
      </c>
      <c r="H270" s="168">
        <v>0</v>
      </c>
      <c r="I270" s="167">
        <v>0</v>
      </c>
      <c r="J270" s="168">
        <v>93</v>
      </c>
      <c r="K270" s="169">
        <v>189</v>
      </c>
      <c r="L270" s="168">
        <v>117</v>
      </c>
      <c r="M270" s="167">
        <v>199</v>
      </c>
      <c r="N270" s="168">
        <v>582</v>
      </c>
      <c r="O270" s="167">
        <v>195</v>
      </c>
      <c r="P270" s="168">
        <v>117</v>
      </c>
      <c r="Q270" s="167">
        <v>0</v>
      </c>
      <c r="R270" s="168">
        <v>0</v>
      </c>
      <c r="S270" s="168">
        <f t="shared" si="20"/>
        <v>1492</v>
      </c>
      <c r="T270" s="446" t="s">
        <v>59</v>
      </c>
      <c r="U270" s="309">
        <v>1</v>
      </c>
      <c r="V270" s="401"/>
      <c r="W270" s="318"/>
      <c r="X270" s="318"/>
    </row>
    <row r="271" spans="1:24" ht="15" customHeight="1">
      <c r="A271" s="310"/>
      <c r="B271" s="328"/>
      <c r="C271" s="328"/>
      <c r="D271" s="161" t="s">
        <v>319</v>
      </c>
      <c r="E271" s="382" t="s">
        <v>631</v>
      </c>
      <c r="F271" s="166"/>
      <c r="G271" s="167">
        <v>346</v>
      </c>
      <c r="H271" s="168">
        <v>480</v>
      </c>
      <c r="I271" s="167">
        <v>584</v>
      </c>
      <c r="J271" s="168">
        <v>1131</v>
      </c>
      <c r="K271" s="169">
        <v>859</v>
      </c>
      <c r="L271" s="168">
        <v>507</v>
      </c>
      <c r="M271" s="167">
        <v>391</v>
      </c>
      <c r="N271" s="168">
        <v>689</v>
      </c>
      <c r="O271" s="167">
        <v>388</v>
      </c>
      <c r="P271" s="168">
        <v>809</v>
      </c>
      <c r="Q271" s="167">
        <v>461</v>
      </c>
      <c r="R271" s="168">
        <v>266</v>
      </c>
      <c r="S271" s="168">
        <f t="shared" si="20"/>
        <v>6911</v>
      </c>
      <c r="T271" s="446" t="s">
        <v>47</v>
      </c>
      <c r="U271" s="309">
        <v>1</v>
      </c>
      <c r="V271" s="401"/>
      <c r="W271" s="318"/>
      <c r="X271" s="318"/>
    </row>
    <row r="272" spans="1:24" ht="15" customHeight="1">
      <c r="A272" s="310"/>
      <c r="B272" s="328"/>
      <c r="C272" s="328"/>
      <c r="D272" s="161" t="s">
        <v>321</v>
      </c>
      <c r="E272" s="382" t="s">
        <v>632</v>
      </c>
      <c r="F272" s="166"/>
      <c r="G272" s="167">
        <v>632</v>
      </c>
      <c r="H272" s="168">
        <v>988</v>
      </c>
      <c r="I272" s="167">
        <v>1208</v>
      </c>
      <c r="J272" s="168">
        <v>1470</v>
      </c>
      <c r="K272" s="169">
        <v>1951</v>
      </c>
      <c r="L272" s="168">
        <v>1447</v>
      </c>
      <c r="M272" s="167">
        <v>1225</v>
      </c>
      <c r="N272" s="168">
        <v>1888</v>
      </c>
      <c r="O272" s="167">
        <v>1833</v>
      </c>
      <c r="P272" s="168">
        <v>1660</v>
      </c>
      <c r="Q272" s="167">
        <v>1555</v>
      </c>
      <c r="R272" s="168">
        <v>714</v>
      </c>
      <c r="S272" s="168">
        <f t="shared" si="20"/>
        <v>16571</v>
      </c>
      <c r="T272" s="446" t="s">
        <v>47</v>
      </c>
      <c r="U272" s="309">
        <v>1</v>
      </c>
      <c r="V272" s="401"/>
      <c r="W272" s="318"/>
      <c r="X272" s="318"/>
    </row>
    <row r="273" spans="1:24" ht="15" customHeight="1">
      <c r="A273" s="310"/>
      <c r="B273" s="328"/>
      <c r="C273" s="328"/>
      <c r="D273" s="161" t="s">
        <v>323</v>
      </c>
      <c r="E273" s="382" t="s">
        <v>633</v>
      </c>
      <c r="F273" s="166"/>
      <c r="G273" s="167">
        <v>1439</v>
      </c>
      <c r="H273" s="168">
        <v>2688</v>
      </c>
      <c r="I273" s="167">
        <v>2880</v>
      </c>
      <c r="J273" s="168">
        <v>3177</v>
      </c>
      <c r="K273" s="169">
        <v>4858</v>
      </c>
      <c r="L273" s="168">
        <v>2614</v>
      </c>
      <c r="M273" s="167">
        <v>3074</v>
      </c>
      <c r="N273" s="168">
        <v>8101</v>
      </c>
      <c r="O273" s="167">
        <v>3735</v>
      </c>
      <c r="P273" s="168">
        <v>3315</v>
      </c>
      <c r="Q273" s="167">
        <v>3715</v>
      </c>
      <c r="R273" s="168">
        <v>1440</v>
      </c>
      <c r="S273" s="168">
        <f t="shared" si="20"/>
        <v>41036</v>
      </c>
      <c r="T273" s="446" t="s">
        <v>47</v>
      </c>
      <c r="U273" s="309">
        <v>1</v>
      </c>
      <c r="V273" s="401"/>
      <c r="W273" s="318"/>
      <c r="X273" s="318"/>
    </row>
    <row r="274" spans="1:24" ht="15" customHeight="1">
      <c r="A274" s="310"/>
      <c r="B274" s="328"/>
      <c r="C274" s="328"/>
      <c r="D274" s="161" t="s">
        <v>325</v>
      </c>
      <c r="E274" s="382" t="s">
        <v>634</v>
      </c>
      <c r="F274" s="166"/>
      <c r="G274" s="167">
        <v>8993</v>
      </c>
      <c r="H274" s="168">
        <v>7598</v>
      </c>
      <c r="I274" s="167">
        <v>11762</v>
      </c>
      <c r="J274" s="168">
        <v>12530</v>
      </c>
      <c r="K274" s="169">
        <v>14824</v>
      </c>
      <c r="L274" s="168">
        <v>10830</v>
      </c>
      <c r="M274" s="167">
        <v>11141</v>
      </c>
      <c r="N274" s="168">
        <v>17227</v>
      </c>
      <c r="O274" s="167">
        <v>13117</v>
      </c>
      <c r="P274" s="168">
        <v>13256</v>
      </c>
      <c r="Q274" s="167">
        <v>13738</v>
      </c>
      <c r="R274" s="168">
        <v>9141</v>
      </c>
      <c r="S274" s="168">
        <f t="shared" si="20"/>
        <v>144157</v>
      </c>
      <c r="T274" s="446" t="s">
        <v>49</v>
      </c>
      <c r="U274" s="309">
        <v>1</v>
      </c>
      <c r="V274" s="401"/>
      <c r="W274" s="318"/>
      <c r="X274" s="318"/>
    </row>
    <row r="275" spans="1:24" ht="15" customHeight="1">
      <c r="A275" s="310"/>
      <c r="B275" s="328"/>
      <c r="C275" s="328"/>
      <c r="D275" s="161" t="s">
        <v>327</v>
      </c>
      <c r="E275" s="382" t="s">
        <v>635</v>
      </c>
      <c r="F275" s="166"/>
      <c r="G275" s="167">
        <v>0</v>
      </c>
      <c r="H275" s="168">
        <v>0</v>
      </c>
      <c r="I275" s="167">
        <v>12000</v>
      </c>
      <c r="J275" s="168">
        <v>0</v>
      </c>
      <c r="K275" s="169">
        <v>0</v>
      </c>
      <c r="L275" s="168">
        <v>0</v>
      </c>
      <c r="M275" s="167">
        <v>0</v>
      </c>
      <c r="N275" s="168">
        <v>0</v>
      </c>
      <c r="O275" s="167">
        <v>20000</v>
      </c>
      <c r="P275" s="168">
        <v>0</v>
      </c>
      <c r="Q275" s="167">
        <v>0</v>
      </c>
      <c r="R275" s="168">
        <v>0</v>
      </c>
      <c r="S275" s="168">
        <f t="shared" si="20"/>
        <v>32000</v>
      </c>
      <c r="T275" s="446" t="s">
        <v>67</v>
      </c>
      <c r="U275" s="309">
        <v>1</v>
      </c>
      <c r="V275" s="401"/>
      <c r="W275" s="318"/>
      <c r="X275" s="318"/>
    </row>
    <row r="276" spans="1:24" ht="15" customHeight="1">
      <c r="A276" s="310"/>
      <c r="B276" s="328"/>
      <c r="C276" s="328"/>
      <c r="D276" s="161" t="s">
        <v>329</v>
      </c>
      <c r="E276" s="382" t="s">
        <v>636</v>
      </c>
      <c r="F276" s="166"/>
      <c r="G276" s="167">
        <v>0</v>
      </c>
      <c r="H276" s="168">
        <v>0</v>
      </c>
      <c r="I276" s="167">
        <v>0</v>
      </c>
      <c r="J276" s="168">
        <v>0</v>
      </c>
      <c r="K276" s="169">
        <v>0</v>
      </c>
      <c r="L276" s="168">
        <v>0</v>
      </c>
      <c r="M276" s="167">
        <v>0</v>
      </c>
      <c r="N276" s="168">
        <v>19660</v>
      </c>
      <c r="O276" s="167">
        <v>0</v>
      </c>
      <c r="P276" s="168">
        <v>0</v>
      </c>
      <c r="Q276" s="167">
        <v>0</v>
      </c>
      <c r="R276" s="168">
        <v>0</v>
      </c>
      <c r="S276" s="168">
        <f t="shared" si="20"/>
        <v>19660</v>
      </c>
      <c r="T276" s="446" t="s">
        <v>67</v>
      </c>
      <c r="U276" s="309">
        <v>1</v>
      </c>
      <c r="V276" s="401"/>
      <c r="W276" s="318"/>
      <c r="X276" s="318"/>
    </row>
    <row r="277" spans="1:24" ht="15" customHeight="1">
      <c r="A277" s="310"/>
      <c r="B277" s="328"/>
      <c r="C277" s="328"/>
      <c r="D277" s="161" t="s">
        <v>331</v>
      </c>
      <c r="E277" s="382" t="s">
        <v>637</v>
      </c>
      <c r="F277" s="166"/>
      <c r="G277" s="167">
        <v>135</v>
      </c>
      <c r="H277" s="168">
        <v>150</v>
      </c>
      <c r="I277" s="167">
        <v>249</v>
      </c>
      <c r="J277" s="168">
        <v>294</v>
      </c>
      <c r="K277" s="169">
        <v>491</v>
      </c>
      <c r="L277" s="168">
        <v>259</v>
      </c>
      <c r="M277" s="167">
        <v>241</v>
      </c>
      <c r="N277" s="168">
        <v>302</v>
      </c>
      <c r="O277" s="167">
        <v>413</v>
      </c>
      <c r="P277" s="168">
        <v>438</v>
      </c>
      <c r="Q277" s="167">
        <v>411</v>
      </c>
      <c r="R277" s="168">
        <v>73</v>
      </c>
      <c r="S277" s="168">
        <f t="shared" si="20"/>
        <v>3456</v>
      </c>
      <c r="T277" s="446" t="s">
        <v>70</v>
      </c>
      <c r="U277" s="309">
        <v>1</v>
      </c>
      <c r="V277" s="401"/>
      <c r="W277" s="318"/>
      <c r="X277" s="318"/>
    </row>
    <row r="278" spans="1:24" ht="15" customHeight="1">
      <c r="A278" s="310"/>
      <c r="B278" s="328"/>
      <c r="C278" s="328"/>
      <c r="D278" s="161" t="s">
        <v>333</v>
      </c>
      <c r="E278" s="382" t="s">
        <v>638</v>
      </c>
      <c r="F278" s="166"/>
      <c r="G278" s="167">
        <v>2588</v>
      </c>
      <c r="H278" s="168">
        <v>2615</v>
      </c>
      <c r="I278" s="167">
        <v>15462</v>
      </c>
      <c r="J278" s="168">
        <v>3567</v>
      </c>
      <c r="K278" s="169">
        <v>3736</v>
      </c>
      <c r="L278" s="168">
        <v>3792</v>
      </c>
      <c r="M278" s="167">
        <v>6205</v>
      </c>
      <c r="N278" s="168">
        <v>7849</v>
      </c>
      <c r="O278" s="167">
        <v>3868</v>
      </c>
      <c r="P278" s="168">
        <v>8180</v>
      </c>
      <c r="Q278" s="167">
        <v>4205</v>
      </c>
      <c r="R278" s="168">
        <v>3478</v>
      </c>
      <c r="S278" s="168">
        <f t="shared" si="20"/>
        <v>65545</v>
      </c>
      <c r="T278" s="446" t="s">
        <v>74</v>
      </c>
      <c r="U278" s="309">
        <v>1</v>
      </c>
      <c r="V278" s="401"/>
      <c r="W278" s="318"/>
      <c r="X278" s="318"/>
    </row>
    <row r="279" spans="1:24" ht="15" customHeight="1">
      <c r="A279" s="330"/>
      <c r="B279" s="331"/>
      <c r="C279" s="331"/>
      <c r="D279" s="444"/>
      <c r="E279" s="384" t="s">
        <v>294</v>
      </c>
      <c r="F279" s="332"/>
      <c r="G279" s="333">
        <f t="shared" ref="G279:S279" si="21">SUMIFS(G250:G278,$U250:$U278,1)</f>
        <v>53309</v>
      </c>
      <c r="H279" s="334">
        <f t="shared" si="21"/>
        <v>43111</v>
      </c>
      <c r="I279" s="334">
        <f t="shared" si="21"/>
        <v>108979</v>
      </c>
      <c r="J279" s="334">
        <f t="shared" si="21"/>
        <v>114260</v>
      </c>
      <c r="K279" s="334">
        <f t="shared" si="21"/>
        <v>161882</v>
      </c>
      <c r="L279" s="334">
        <f t="shared" si="21"/>
        <v>98041</v>
      </c>
      <c r="M279" s="334">
        <f t="shared" si="21"/>
        <v>81607</v>
      </c>
      <c r="N279" s="334">
        <f t="shared" si="21"/>
        <v>180799</v>
      </c>
      <c r="O279" s="334">
        <f t="shared" si="21"/>
        <v>149080</v>
      </c>
      <c r="P279" s="334">
        <f t="shared" si="21"/>
        <v>143436</v>
      </c>
      <c r="Q279" s="334">
        <f t="shared" si="21"/>
        <v>124108</v>
      </c>
      <c r="R279" s="334">
        <f t="shared" si="21"/>
        <v>51906</v>
      </c>
      <c r="S279" s="334">
        <f t="shared" si="21"/>
        <v>1310518</v>
      </c>
      <c r="T279" s="451"/>
      <c r="U279" s="309">
        <v>2</v>
      </c>
      <c r="V279" s="401"/>
      <c r="W279" s="318"/>
      <c r="X279" s="318"/>
    </row>
    <row r="280" spans="1:24" s="318" customFormat="1" ht="15" customHeight="1">
      <c r="A280" s="325"/>
      <c r="B280" s="326" t="s">
        <v>295</v>
      </c>
      <c r="C280" s="327"/>
      <c r="D280" s="161" t="s">
        <v>309</v>
      </c>
      <c r="E280" s="382" t="s">
        <v>639</v>
      </c>
      <c r="F280" s="166"/>
      <c r="G280" s="167">
        <v>0</v>
      </c>
      <c r="H280" s="168">
        <v>2</v>
      </c>
      <c r="I280" s="167">
        <v>21</v>
      </c>
      <c r="J280" s="168">
        <v>204</v>
      </c>
      <c r="K280" s="169">
        <v>533</v>
      </c>
      <c r="L280" s="168">
        <v>300</v>
      </c>
      <c r="M280" s="167">
        <v>182</v>
      </c>
      <c r="N280" s="168">
        <v>192</v>
      </c>
      <c r="O280" s="167">
        <v>202</v>
      </c>
      <c r="P280" s="168">
        <v>241</v>
      </c>
      <c r="Q280" s="167">
        <v>84</v>
      </c>
      <c r="R280" s="168">
        <v>73</v>
      </c>
      <c r="S280" s="168">
        <f>SUM(G280:R280)</f>
        <v>2034</v>
      </c>
      <c r="T280" s="446" t="s">
        <v>59</v>
      </c>
      <c r="U280" s="317">
        <v>1</v>
      </c>
      <c r="V280" s="401"/>
    </row>
    <row r="281" spans="1:24" s="318" customFormat="1" ht="15" customHeight="1">
      <c r="A281" s="325"/>
      <c r="B281" s="328"/>
      <c r="C281" s="328"/>
      <c r="D281" s="161" t="s">
        <v>311</v>
      </c>
      <c r="E281" s="382" t="s">
        <v>640</v>
      </c>
      <c r="F281" s="166"/>
      <c r="G281" s="167">
        <v>2396</v>
      </c>
      <c r="H281" s="168">
        <v>2392</v>
      </c>
      <c r="I281" s="167">
        <v>2486</v>
      </c>
      <c r="J281" s="168">
        <v>2007</v>
      </c>
      <c r="K281" s="169">
        <v>2458</v>
      </c>
      <c r="L281" s="168">
        <v>2048</v>
      </c>
      <c r="M281" s="167">
        <v>1904</v>
      </c>
      <c r="N281" s="168">
        <v>2263</v>
      </c>
      <c r="O281" s="167">
        <v>1991</v>
      </c>
      <c r="P281" s="168">
        <v>1978</v>
      </c>
      <c r="Q281" s="167">
        <v>2091</v>
      </c>
      <c r="R281" s="168">
        <v>1988</v>
      </c>
      <c r="S281" s="168">
        <f t="shared" ref="S281:S283" si="22">SUM(G281:R281)</f>
        <v>26002</v>
      </c>
      <c r="T281" s="446" t="s">
        <v>48</v>
      </c>
      <c r="U281" s="317">
        <v>1</v>
      </c>
      <c r="V281" s="401"/>
    </row>
    <row r="282" spans="1:24" s="318" customFormat="1" ht="15" customHeight="1">
      <c r="A282" s="325"/>
      <c r="B282" s="328"/>
      <c r="C282" s="328"/>
      <c r="D282" s="161" t="s">
        <v>313</v>
      </c>
      <c r="E282" s="382" t="s">
        <v>641</v>
      </c>
      <c r="F282" s="166"/>
      <c r="G282" s="167">
        <v>300</v>
      </c>
      <c r="H282" s="168">
        <v>181</v>
      </c>
      <c r="I282" s="167">
        <v>384</v>
      </c>
      <c r="J282" s="168">
        <v>207</v>
      </c>
      <c r="K282" s="169">
        <v>367</v>
      </c>
      <c r="L282" s="168">
        <v>278</v>
      </c>
      <c r="M282" s="167">
        <v>365</v>
      </c>
      <c r="N282" s="168">
        <v>611</v>
      </c>
      <c r="O282" s="167">
        <v>400</v>
      </c>
      <c r="P282" s="168">
        <v>203</v>
      </c>
      <c r="Q282" s="167">
        <v>164</v>
      </c>
      <c r="R282" s="168">
        <v>131</v>
      </c>
      <c r="S282" s="168">
        <f t="shared" si="22"/>
        <v>3591</v>
      </c>
      <c r="T282" s="446" t="s">
        <v>47</v>
      </c>
      <c r="U282" s="317">
        <v>1</v>
      </c>
      <c r="V282" s="401"/>
    </row>
    <row r="283" spans="1:24" s="318" customFormat="1" ht="15" customHeight="1">
      <c r="A283" s="325"/>
      <c r="B283" s="328"/>
      <c r="C283" s="328"/>
      <c r="D283" s="161" t="s">
        <v>315</v>
      </c>
      <c r="E283" s="382" t="s">
        <v>642</v>
      </c>
      <c r="F283" s="166"/>
      <c r="G283" s="167">
        <v>7377</v>
      </c>
      <c r="H283" s="168">
        <v>8532</v>
      </c>
      <c r="I283" s="167">
        <v>10557</v>
      </c>
      <c r="J283" s="168">
        <v>11578</v>
      </c>
      <c r="K283" s="169">
        <v>11998</v>
      </c>
      <c r="L283" s="168">
        <v>9827</v>
      </c>
      <c r="M283" s="167">
        <v>10322</v>
      </c>
      <c r="N283" s="168">
        <v>14410</v>
      </c>
      <c r="O283" s="167">
        <v>10723</v>
      </c>
      <c r="P283" s="168">
        <v>11049</v>
      </c>
      <c r="Q283" s="167">
        <v>10726</v>
      </c>
      <c r="R283" s="168">
        <v>9810</v>
      </c>
      <c r="S283" s="168">
        <f t="shared" si="22"/>
        <v>126909</v>
      </c>
      <c r="T283" s="446" t="s">
        <v>49</v>
      </c>
      <c r="U283" s="317">
        <v>1</v>
      </c>
      <c r="V283" s="401"/>
    </row>
    <row r="284" spans="1:24" ht="15" customHeight="1">
      <c r="A284" s="330"/>
      <c r="B284" s="331"/>
      <c r="C284" s="331"/>
      <c r="D284" s="444"/>
      <c r="E284" s="384" t="s">
        <v>296</v>
      </c>
      <c r="F284" s="332"/>
      <c r="G284" s="333">
        <f t="shared" ref="G284:S284" si="23">SUMIFS(G280:G283,$U280:$U283,1)</f>
        <v>10073</v>
      </c>
      <c r="H284" s="334">
        <f t="shared" si="23"/>
        <v>11107</v>
      </c>
      <c r="I284" s="334">
        <f t="shared" si="23"/>
        <v>13448</v>
      </c>
      <c r="J284" s="334">
        <f t="shared" si="23"/>
        <v>13996</v>
      </c>
      <c r="K284" s="334">
        <f t="shared" si="23"/>
        <v>15356</v>
      </c>
      <c r="L284" s="334">
        <f t="shared" si="23"/>
        <v>12453</v>
      </c>
      <c r="M284" s="334">
        <f t="shared" si="23"/>
        <v>12773</v>
      </c>
      <c r="N284" s="334">
        <f t="shared" si="23"/>
        <v>17476</v>
      </c>
      <c r="O284" s="334">
        <f t="shared" si="23"/>
        <v>13316</v>
      </c>
      <c r="P284" s="334">
        <f t="shared" si="23"/>
        <v>13471</v>
      </c>
      <c r="Q284" s="334">
        <f t="shared" si="23"/>
        <v>13065</v>
      </c>
      <c r="R284" s="334">
        <f t="shared" si="23"/>
        <v>12002</v>
      </c>
      <c r="S284" s="334">
        <f t="shared" si="23"/>
        <v>158536</v>
      </c>
      <c r="T284" s="451"/>
      <c r="U284" s="309">
        <v>2</v>
      </c>
      <c r="V284" s="401"/>
      <c r="W284" s="318"/>
      <c r="X284" s="318"/>
    </row>
    <row r="285" spans="1:24" s="318" customFormat="1" ht="15" customHeight="1">
      <c r="A285" s="325"/>
      <c r="B285" s="326" t="s">
        <v>15</v>
      </c>
      <c r="C285" s="327"/>
      <c r="D285" s="161" t="s">
        <v>309</v>
      </c>
      <c r="E285" s="382" t="s">
        <v>643</v>
      </c>
      <c r="F285" s="166"/>
      <c r="G285" s="167">
        <v>1359</v>
      </c>
      <c r="H285" s="168">
        <v>748</v>
      </c>
      <c r="I285" s="167">
        <v>1617</v>
      </c>
      <c r="J285" s="168">
        <v>3116</v>
      </c>
      <c r="K285" s="169">
        <v>3468</v>
      </c>
      <c r="L285" s="168">
        <v>3150</v>
      </c>
      <c r="M285" s="167">
        <v>4106</v>
      </c>
      <c r="N285" s="168">
        <v>5499</v>
      </c>
      <c r="O285" s="167">
        <v>3512</v>
      </c>
      <c r="P285" s="168">
        <v>3353</v>
      </c>
      <c r="Q285" s="167">
        <v>2925</v>
      </c>
      <c r="R285" s="168">
        <v>2437</v>
      </c>
      <c r="S285" s="168">
        <f>SUM(G285:R285)</f>
        <v>35290</v>
      </c>
      <c r="T285" s="446" t="s">
        <v>58</v>
      </c>
      <c r="U285" s="317">
        <v>1</v>
      </c>
      <c r="V285" s="401"/>
    </row>
    <row r="286" spans="1:24" s="318" customFormat="1" ht="15" customHeight="1">
      <c r="A286" s="325"/>
      <c r="B286" s="328"/>
      <c r="C286" s="328"/>
      <c r="D286" s="161" t="s">
        <v>311</v>
      </c>
      <c r="E286" s="382" t="s">
        <v>644</v>
      </c>
      <c r="F286" s="166"/>
      <c r="G286" s="167">
        <v>31</v>
      </c>
      <c r="H286" s="168">
        <v>58</v>
      </c>
      <c r="I286" s="167">
        <v>167</v>
      </c>
      <c r="J286" s="168">
        <v>183</v>
      </c>
      <c r="K286" s="169">
        <v>406</v>
      </c>
      <c r="L286" s="168">
        <v>462</v>
      </c>
      <c r="M286" s="167">
        <v>390</v>
      </c>
      <c r="N286" s="168">
        <v>1157</v>
      </c>
      <c r="O286" s="167">
        <v>545</v>
      </c>
      <c r="P286" s="168">
        <v>276</v>
      </c>
      <c r="Q286" s="167">
        <v>106</v>
      </c>
      <c r="R286" s="168">
        <v>12</v>
      </c>
      <c r="S286" s="168">
        <f t="shared" ref="S286:S291" si="24">SUM(G286:R286)</f>
        <v>3793</v>
      </c>
      <c r="T286" s="446" t="s">
        <v>59</v>
      </c>
      <c r="U286" s="317">
        <v>1</v>
      </c>
      <c r="V286" s="401"/>
    </row>
    <row r="287" spans="1:24" s="318" customFormat="1" ht="15" customHeight="1">
      <c r="A287" s="325"/>
      <c r="B287" s="328"/>
      <c r="C287" s="328"/>
      <c r="D287" s="161" t="s">
        <v>313</v>
      </c>
      <c r="E287" s="382" t="s">
        <v>645</v>
      </c>
      <c r="F287" s="166"/>
      <c r="G287" s="167">
        <v>32</v>
      </c>
      <c r="H287" s="168">
        <v>36</v>
      </c>
      <c r="I287" s="167">
        <v>85</v>
      </c>
      <c r="J287" s="168">
        <v>45</v>
      </c>
      <c r="K287" s="169">
        <v>70</v>
      </c>
      <c r="L287" s="168">
        <v>61</v>
      </c>
      <c r="M287" s="167">
        <v>68</v>
      </c>
      <c r="N287" s="168">
        <v>46</v>
      </c>
      <c r="O287" s="167">
        <v>50</v>
      </c>
      <c r="P287" s="168">
        <v>52</v>
      </c>
      <c r="Q287" s="167">
        <v>72</v>
      </c>
      <c r="R287" s="168">
        <v>57</v>
      </c>
      <c r="S287" s="168">
        <f t="shared" si="24"/>
        <v>674</v>
      </c>
      <c r="T287" s="446" t="s">
        <v>48</v>
      </c>
      <c r="U287" s="317">
        <v>1</v>
      </c>
      <c r="V287" s="401"/>
    </row>
    <row r="288" spans="1:24" s="318" customFormat="1" ht="15" customHeight="1">
      <c r="A288" s="325"/>
      <c r="B288" s="328"/>
      <c r="C288" s="328"/>
      <c r="D288" s="161" t="s">
        <v>315</v>
      </c>
      <c r="E288" s="382" t="s">
        <v>646</v>
      </c>
      <c r="F288" s="166"/>
      <c r="G288" s="167">
        <v>1666</v>
      </c>
      <c r="H288" s="168">
        <v>1689</v>
      </c>
      <c r="I288" s="167">
        <v>1880</v>
      </c>
      <c r="J288" s="168">
        <v>1283</v>
      </c>
      <c r="K288" s="169">
        <v>1250</v>
      </c>
      <c r="L288" s="168">
        <v>834</v>
      </c>
      <c r="M288" s="167">
        <v>1149</v>
      </c>
      <c r="N288" s="168">
        <v>1709</v>
      </c>
      <c r="O288" s="167">
        <v>1071</v>
      </c>
      <c r="P288" s="168">
        <v>1207</v>
      </c>
      <c r="Q288" s="167">
        <v>1417</v>
      </c>
      <c r="R288" s="168">
        <v>1186</v>
      </c>
      <c r="S288" s="168">
        <f t="shared" si="24"/>
        <v>16341</v>
      </c>
      <c r="T288" s="446" t="s">
        <v>48</v>
      </c>
      <c r="U288" s="317">
        <v>1</v>
      </c>
      <c r="V288" s="401"/>
    </row>
    <row r="289" spans="1:24" s="318" customFormat="1" ht="15" customHeight="1">
      <c r="A289" s="325"/>
      <c r="B289" s="328"/>
      <c r="C289" s="328"/>
      <c r="D289" s="161" t="s">
        <v>317</v>
      </c>
      <c r="E289" s="382" t="s">
        <v>647</v>
      </c>
      <c r="F289" s="166"/>
      <c r="G289" s="167">
        <v>7</v>
      </c>
      <c r="H289" s="168">
        <v>1</v>
      </c>
      <c r="I289" s="167">
        <v>3</v>
      </c>
      <c r="J289" s="168">
        <v>12</v>
      </c>
      <c r="K289" s="169">
        <v>23</v>
      </c>
      <c r="L289" s="168">
        <v>20</v>
      </c>
      <c r="M289" s="167">
        <v>4</v>
      </c>
      <c r="N289" s="168">
        <v>18</v>
      </c>
      <c r="O289" s="167">
        <v>5</v>
      </c>
      <c r="P289" s="168">
        <v>56</v>
      </c>
      <c r="Q289" s="167">
        <v>0</v>
      </c>
      <c r="R289" s="168">
        <v>4</v>
      </c>
      <c r="S289" s="168">
        <f t="shared" si="24"/>
        <v>153</v>
      </c>
      <c r="T289" s="446" t="s">
        <v>47</v>
      </c>
      <c r="U289" s="317">
        <v>1</v>
      </c>
      <c r="V289" s="401"/>
    </row>
    <row r="290" spans="1:24" s="318" customFormat="1" ht="15" customHeight="1">
      <c r="A290" s="325"/>
      <c r="B290" s="328"/>
      <c r="C290" s="328"/>
      <c r="D290" s="161" t="s">
        <v>319</v>
      </c>
      <c r="E290" s="382" t="s">
        <v>648</v>
      </c>
      <c r="F290" s="166"/>
      <c r="G290" s="167">
        <v>1580</v>
      </c>
      <c r="H290" s="168">
        <v>1756</v>
      </c>
      <c r="I290" s="167">
        <v>1818</v>
      </c>
      <c r="J290" s="168">
        <v>2416</v>
      </c>
      <c r="K290" s="169">
        <v>2382</v>
      </c>
      <c r="L290" s="168">
        <v>2206</v>
      </c>
      <c r="M290" s="167">
        <v>2283</v>
      </c>
      <c r="N290" s="168">
        <v>3008</v>
      </c>
      <c r="O290" s="167">
        <v>2405</v>
      </c>
      <c r="P290" s="168">
        <v>2363</v>
      </c>
      <c r="Q290" s="167">
        <v>2414</v>
      </c>
      <c r="R290" s="168">
        <v>1783</v>
      </c>
      <c r="S290" s="168">
        <f t="shared" si="24"/>
        <v>26414</v>
      </c>
      <c r="T290" s="446" t="s">
        <v>49</v>
      </c>
      <c r="U290" s="317">
        <v>1</v>
      </c>
      <c r="V290" s="401"/>
    </row>
    <row r="291" spans="1:24" s="318" customFormat="1" ht="15" customHeight="1">
      <c r="A291" s="325"/>
      <c r="B291" s="328"/>
      <c r="C291" s="328"/>
      <c r="D291" s="161" t="s">
        <v>321</v>
      </c>
      <c r="E291" s="382" t="s">
        <v>649</v>
      </c>
      <c r="F291" s="166"/>
      <c r="G291" s="167">
        <v>393</v>
      </c>
      <c r="H291" s="168">
        <v>422</v>
      </c>
      <c r="I291" s="167">
        <v>454</v>
      </c>
      <c r="J291" s="168">
        <v>622</v>
      </c>
      <c r="K291" s="169">
        <v>779</v>
      </c>
      <c r="L291" s="168">
        <v>679</v>
      </c>
      <c r="M291" s="167">
        <v>622</v>
      </c>
      <c r="N291" s="168">
        <v>779</v>
      </c>
      <c r="O291" s="167">
        <v>679</v>
      </c>
      <c r="P291" s="168">
        <v>733</v>
      </c>
      <c r="Q291" s="167">
        <v>591</v>
      </c>
      <c r="R291" s="168">
        <v>229</v>
      </c>
      <c r="S291" s="168">
        <f t="shared" si="24"/>
        <v>6982</v>
      </c>
      <c r="T291" s="446" t="s">
        <v>48</v>
      </c>
      <c r="U291" s="317">
        <v>1</v>
      </c>
      <c r="V291" s="401"/>
    </row>
    <row r="292" spans="1:24" ht="15" customHeight="1">
      <c r="A292" s="330"/>
      <c r="B292" s="331"/>
      <c r="C292" s="331"/>
      <c r="D292" s="444"/>
      <c r="E292" s="384" t="s">
        <v>297</v>
      </c>
      <c r="F292" s="332"/>
      <c r="G292" s="333">
        <f t="shared" ref="G292:S292" si="25">SUMIFS(G285:G291,$U285:$U291,1)</f>
        <v>5068</v>
      </c>
      <c r="H292" s="334">
        <f t="shared" si="25"/>
        <v>4710</v>
      </c>
      <c r="I292" s="334">
        <f t="shared" si="25"/>
        <v>6024</v>
      </c>
      <c r="J292" s="334">
        <f t="shared" si="25"/>
        <v>7677</v>
      </c>
      <c r="K292" s="334">
        <f t="shared" si="25"/>
        <v>8378</v>
      </c>
      <c r="L292" s="334">
        <f t="shared" si="25"/>
        <v>7412</v>
      </c>
      <c r="M292" s="334">
        <f t="shared" si="25"/>
        <v>8622</v>
      </c>
      <c r="N292" s="334">
        <f t="shared" si="25"/>
        <v>12216</v>
      </c>
      <c r="O292" s="334">
        <f t="shared" si="25"/>
        <v>8267</v>
      </c>
      <c r="P292" s="334">
        <f t="shared" si="25"/>
        <v>8040</v>
      </c>
      <c r="Q292" s="334">
        <f t="shared" si="25"/>
        <v>7525</v>
      </c>
      <c r="R292" s="334">
        <f t="shared" si="25"/>
        <v>5708</v>
      </c>
      <c r="S292" s="334">
        <f t="shared" si="25"/>
        <v>89647</v>
      </c>
      <c r="T292" s="451"/>
      <c r="U292" s="309">
        <v>2</v>
      </c>
      <c r="V292" s="401"/>
      <c r="W292" s="318"/>
      <c r="X292" s="318"/>
    </row>
    <row r="293" spans="1:24" s="318" customFormat="1" ht="15" customHeight="1">
      <c r="A293" s="325"/>
      <c r="B293" s="326" t="s">
        <v>16</v>
      </c>
      <c r="C293" s="327"/>
      <c r="D293" s="161" t="s">
        <v>309</v>
      </c>
      <c r="E293" s="382" t="s">
        <v>650</v>
      </c>
      <c r="F293" s="166"/>
      <c r="G293" s="167">
        <v>151</v>
      </c>
      <c r="H293" s="168">
        <v>78</v>
      </c>
      <c r="I293" s="167">
        <v>51</v>
      </c>
      <c r="J293" s="168">
        <v>51</v>
      </c>
      <c r="K293" s="169">
        <v>37</v>
      </c>
      <c r="L293" s="168">
        <v>188</v>
      </c>
      <c r="M293" s="167">
        <v>38</v>
      </c>
      <c r="N293" s="168">
        <v>32</v>
      </c>
      <c r="O293" s="167">
        <v>32</v>
      </c>
      <c r="P293" s="168">
        <v>64</v>
      </c>
      <c r="Q293" s="167">
        <v>30</v>
      </c>
      <c r="R293" s="168">
        <v>29</v>
      </c>
      <c r="S293" s="168">
        <f>SUM(G293:R293)</f>
        <v>781</v>
      </c>
      <c r="T293" s="446" t="s">
        <v>47</v>
      </c>
      <c r="U293" s="317">
        <v>1</v>
      </c>
      <c r="V293" s="401"/>
    </row>
    <row r="294" spans="1:24" s="318" customFormat="1" ht="15" customHeight="1">
      <c r="A294" s="325"/>
      <c r="B294" s="328"/>
      <c r="C294" s="328"/>
      <c r="D294" s="161" t="s">
        <v>311</v>
      </c>
      <c r="E294" s="382" t="s">
        <v>651</v>
      </c>
      <c r="F294" s="166"/>
      <c r="G294" s="167">
        <v>53</v>
      </c>
      <c r="H294" s="168">
        <v>12</v>
      </c>
      <c r="I294" s="167">
        <v>15</v>
      </c>
      <c r="J294" s="168">
        <v>22</v>
      </c>
      <c r="K294" s="169">
        <v>17</v>
      </c>
      <c r="L294" s="168">
        <v>14</v>
      </c>
      <c r="M294" s="167">
        <v>10</v>
      </c>
      <c r="N294" s="168">
        <v>8</v>
      </c>
      <c r="O294" s="167">
        <v>12</v>
      </c>
      <c r="P294" s="168">
        <v>15</v>
      </c>
      <c r="Q294" s="167">
        <v>15</v>
      </c>
      <c r="R294" s="168">
        <v>11</v>
      </c>
      <c r="S294" s="168">
        <f t="shared" ref="S294:S304" si="26">SUM(G294:R294)</f>
        <v>204</v>
      </c>
      <c r="T294" s="446" t="s">
        <v>86</v>
      </c>
      <c r="U294" s="317">
        <v>1</v>
      </c>
      <c r="V294" s="401"/>
    </row>
    <row r="295" spans="1:24" s="318" customFormat="1" ht="15" customHeight="1">
      <c r="A295" s="325"/>
      <c r="B295" s="328"/>
      <c r="C295" s="328"/>
      <c r="D295" s="161" t="s">
        <v>313</v>
      </c>
      <c r="E295" s="382" t="s">
        <v>652</v>
      </c>
      <c r="F295" s="166"/>
      <c r="G295" s="167">
        <v>0</v>
      </c>
      <c r="H295" s="168">
        <v>0</v>
      </c>
      <c r="I295" s="167">
        <v>0</v>
      </c>
      <c r="J295" s="168">
        <v>390</v>
      </c>
      <c r="K295" s="169">
        <v>1108</v>
      </c>
      <c r="L295" s="168">
        <v>399</v>
      </c>
      <c r="M295" s="167">
        <v>5034</v>
      </c>
      <c r="N295" s="168">
        <v>13585</v>
      </c>
      <c r="O295" s="167">
        <v>480</v>
      </c>
      <c r="P295" s="168">
        <v>480</v>
      </c>
      <c r="Q295" s="167">
        <v>257</v>
      </c>
      <c r="R295" s="168">
        <v>0</v>
      </c>
      <c r="S295" s="168">
        <f t="shared" si="26"/>
        <v>21733</v>
      </c>
      <c r="T295" s="446" t="s">
        <v>59</v>
      </c>
      <c r="U295" s="317">
        <v>1</v>
      </c>
      <c r="V295" s="401"/>
    </row>
    <row r="296" spans="1:24" s="318" customFormat="1" ht="15" customHeight="1">
      <c r="A296" s="325"/>
      <c r="B296" s="328"/>
      <c r="C296" s="328"/>
      <c r="D296" s="161" t="s">
        <v>315</v>
      </c>
      <c r="E296" s="382" t="s">
        <v>653</v>
      </c>
      <c r="F296" s="166"/>
      <c r="G296" s="167">
        <v>16070</v>
      </c>
      <c r="H296" s="168">
        <v>11416</v>
      </c>
      <c r="I296" s="167">
        <v>3341</v>
      </c>
      <c r="J296" s="168">
        <v>17</v>
      </c>
      <c r="K296" s="169">
        <v>132</v>
      </c>
      <c r="L296" s="168">
        <v>30</v>
      </c>
      <c r="M296" s="167">
        <v>48</v>
      </c>
      <c r="N296" s="168">
        <v>275</v>
      </c>
      <c r="O296" s="167">
        <v>101</v>
      </c>
      <c r="P296" s="168">
        <v>53</v>
      </c>
      <c r="Q296" s="167">
        <v>115</v>
      </c>
      <c r="R296" s="168">
        <v>4231</v>
      </c>
      <c r="S296" s="168">
        <f t="shared" si="26"/>
        <v>35829</v>
      </c>
      <c r="T296" s="446" t="s">
        <v>78</v>
      </c>
      <c r="U296" s="317">
        <v>1</v>
      </c>
      <c r="V296" s="401"/>
    </row>
    <row r="297" spans="1:24" s="318" customFormat="1" ht="15" customHeight="1">
      <c r="A297" s="325"/>
      <c r="B297" s="328"/>
      <c r="C297" s="328"/>
      <c r="D297" s="161" t="s">
        <v>317</v>
      </c>
      <c r="E297" s="382" t="s">
        <v>654</v>
      </c>
      <c r="F297" s="166"/>
      <c r="G297" s="167">
        <v>223</v>
      </c>
      <c r="H297" s="168">
        <v>290</v>
      </c>
      <c r="I297" s="167">
        <v>376</v>
      </c>
      <c r="J297" s="168">
        <v>439</v>
      </c>
      <c r="K297" s="169">
        <v>649</v>
      </c>
      <c r="L297" s="168">
        <v>376</v>
      </c>
      <c r="M297" s="167">
        <v>538</v>
      </c>
      <c r="N297" s="168">
        <v>958</v>
      </c>
      <c r="O297" s="167">
        <v>660</v>
      </c>
      <c r="P297" s="168">
        <v>522</v>
      </c>
      <c r="Q297" s="167">
        <v>496</v>
      </c>
      <c r="R297" s="168">
        <v>242</v>
      </c>
      <c r="S297" s="168">
        <f t="shared" si="26"/>
        <v>5769</v>
      </c>
      <c r="T297" s="446" t="s">
        <v>47</v>
      </c>
      <c r="U297" s="317">
        <v>1</v>
      </c>
      <c r="V297" s="401"/>
    </row>
    <row r="298" spans="1:24" s="318" customFormat="1" ht="15" customHeight="1">
      <c r="A298" s="325"/>
      <c r="B298" s="328"/>
      <c r="C298" s="328"/>
      <c r="D298" s="161" t="s">
        <v>319</v>
      </c>
      <c r="E298" s="382" t="s">
        <v>655</v>
      </c>
      <c r="F298" s="166"/>
      <c r="G298" s="167">
        <v>148</v>
      </c>
      <c r="H298" s="168">
        <v>126</v>
      </c>
      <c r="I298" s="167">
        <v>903</v>
      </c>
      <c r="J298" s="168">
        <v>1734</v>
      </c>
      <c r="K298" s="169">
        <v>2207</v>
      </c>
      <c r="L298" s="168">
        <v>2076</v>
      </c>
      <c r="M298" s="167">
        <v>2128</v>
      </c>
      <c r="N298" s="168">
        <v>2891</v>
      </c>
      <c r="O298" s="167">
        <v>1880</v>
      </c>
      <c r="P298" s="168">
        <v>2266</v>
      </c>
      <c r="Q298" s="167">
        <v>2371</v>
      </c>
      <c r="R298" s="168">
        <v>282</v>
      </c>
      <c r="S298" s="168">
        <f t="shared" si="26"/>
        <v>19012</v>
      </c>
      <c r="T298" s="446"/>
      <c r="U298" s="317"/>
      <c r="V298" s="401"/>
    </row>
    <row r="299" spans="1:24" s="318" customFormat="1" ht="15" customHeight="1">
      <c r="A299" s="325"/>
      <c r="B299" s="328"/>
      <c r="C299" s="328"/>
      <c r="D299" s="161" t="s">
        <v>401</v>
      </c>
      <c r="E299" s="382" t="s">
        <v>656</v>
      </c>
      <c r="F299" s="166"/>
      <c r="G299" s="167">
        <v>20</v>
      </c>
      <c r="H299" s="168">
        <v>27</v>
      </c>
      <c r="I299" s="167">
        <v>35</v>
      </c>
      <c r="J299" s="168">
        <v>113</v>
      </c>
      <c r="K299" s="169">
        <v>187</v>
      </c>
      <c r="L299" s="168">
        <v>262</v>
      </c>
      <c r="M299" s="167">
        <v>563</v>
      </c>
      <c r="N299" s="168">
        <v>966</v>
      </c>
      <c r="O299" s="167">
        <v>550</v>
      </c>
      <c r="P299" s="168">
        <v>396</v>
      </c>
      <c r="Q299" s="167">
        <v>146</v>
      </c>
      <c r="R299" s="168">
        <v>26</v>
      </c>
      <c r="S299" s="168">
        <f t="shared" si="26"/>
        <v>3291</v>
      </c>
      <c r="T299" s="446" t="s">
        <v>59</v>
      </c>
      <c r="U299" s="317">
        <v>1</v>
      </c>
      <c r="V299" s="401"/>
    </row>
    <row r="300" spans="1:24" s="318" customFormat="1" ht="15" customHeight="1">
      <c r="A300" s="325"/>
      <c r="B300" s="328"/>
      <c r="C300" s="328"/>
      <c r="D300" s="161" t="s">
        <v>401</v>
      </c>
      <c r="E300" s="382" t="s">
        <v>403</v>
      </c>
      <c r="F300" s="166"/>
      <c r="G300" s="167">
        <v>128</v>
      </c>
      <c r="H300" s="168">
        <v>99</v>
      </c>
      <c r="I300" s="167">
        <v>868</v>
      </c>
      <c r="J300" s="168">
        <v>1621</v>
      </c>
      <c r="K300" s="169">
        <v>2020</v>
      </c>
      <c r="L300" s="168">
        <v>1814</v>
      </c>
      <c r="M300" s="167">
        <v>1565</v>
      </c>
      <c r="N300" s="168">
        <v>1925</v>
      </c>
      <c r="O300" s="167">
        <v>1330</v>
      </c>
      <c r="P300" s="168">
        <v>1870</v>
      </c>
      <c r="Q300" s="167">
        <v>2225</v>
      </c>
      <c r="R300" s="168">
        <v>256</v>
      </c>
      <c r="S300" s="168">
        <f t="shared" si="26"/>
        <v>15721</v>
      </c>
      <c r="T300" s="446" t="s">
        <v>50</v>
      </c>
      <c r="U300" s="317">
        <v>1</v>
      </c>
      <c r="V300" s="401"/>
    </row>
    <row r="301" spans="1:24" s="318" customFormat="1" ht="15" customHeight="1">
      <c r="A301" s="325"/>
      <c r="B301" s="328"/>
      <c r="C301" s="328"/>
      <c r="D301" s="161" t="s">
        <v>321</v>
      </c>
      <c r="E301" s="382" t="s">
        <v>657</v>
      </c>
      <c r="F301" s="166"/>
      <c r="G301" s="167">
        <v>1542</v>
      </c>
      <c r="H301" s="168">
        <v>1497</v>
      </c>
      <c r="I301" s="167">
        <v>1482</v>
      </c>
      <c r="J301" s="168">
        <v>1223</v>
      </c>
      <c r="K301" s="169">
        <v>1659</v>
      </c>
      <c r="L301" s="168">
        <v>1020</v>
      </c>
      <c r="M301" s="167">
        <v>1419</v>
      </c>
      <c r="N301" s="168">
        <v>2126</v>
      </c>
      <c r="O301" s="167">
        <v>1227</v>
      </c>
      <c r="P301" s="168">
        <v>1445</v>
      </c>
      <c r="Q301" s="167">
        <v>1966</v>
      </c>
      <c r="R301" s="168">
        <v>1464</v>
      </c>
      <c r="S301" s="168">
        <f t="shared" si="26"/>
        <v>18070</v>
      </c>
      <c r="T301" s="446" t="s">
        <v>58</v>
      </c>
      <c r="U301" s="317">
        <v>1</v>
      </c>
      <c r="V301" s="401"/>
    </row>
    <row r="302" spans="1:24" s="318" customFormat="1" ht="15" customHeight="1">
      <c r="A302" s="325"/>
      <c r="B302" s="328"/>
      <c r="C302" s="328"/>
      <c r="D302" s="161" t="s">
        <v>323</v>
      </c>
      <c r="E302" s="382" t="s">
        <v>658</v>
      </c>
      <c r="F302" s="166"/>
      <c r="G302" s="167">
        <v>1300</v>
      </c>
      <c r="H302" s="168">
        <v>1990</v>
      </c>
      <c r="I302" s="167">
        <v>3370</v>
      </c>
      <c r="J302" s="168">
        <v>7867</v>
      </c>
      <c r="K302" s="169">
        <v>13152</v>
      </c>
      <c r="L302" s="168">
        <v>7640</v>
      </c>
      <c r="M302" s="167">
        <v>6327</v>
      </c>
      <c r="N302" s="168">
        <v>6158</v>
      </c>
      <c r="O302" s="167">
        <v>5393</v>
      </c>
      <c r="P302" s="168">
        <v>5367</v>
      </c>
      <c r="Q302" s="167">
        <v>4400</v>
      </c>
      <c r="R302" s="168">
        <v>3412</v>
      </c>
      <c r="S302" s="168">
        <f t="shared" si="26"/>
        <v>66376</v>
      </c>
      <c r="T302" s="446" t="s">
        <v>56</v>
      </c>
      <c r="U302" s="317">
        <v>1</v>
      </c>
      <c r="V302" s="401"/>
    </row>
    <row r="303" spans="1:24" s="318" customFormat="1" ht="15" customHeight="1">
      <c r="A303" s="325"/>
      <c r="B303" s="328"/>
      <c r="C303" s="328"/>
      <c r="D303" s="161" t="s">
        <v>325</v>
      </c>
      <c r="E303" s="382" t="s">
        <v>659</v>
      </c>
      <c r="F303" s="166"/>
      <c r="G303" s="167">
        <v>0</v>
      </c>
      <c r="H303" s="168">
        <v>0</v>
      </c>
      <c r="I303" s="167">
        <v>0</v>
      </c>
      <c r="J303" s="168">
        <v>0</v>
      </c>
      <c r="K303" s="169">
        <v>0</v>
      </c>
      <c r="L303" s="168">
        <v>0</v>
      </c>
      <c r="M303" s="167">
        <v>0</v>
      </c>
      <c r="N303" s="168">
        <v>0</v>
      </c>
      <c r="O303" s="167">
        <v>0</v>
      </c>
      <c r="P303" s="168">
        <v>0</v>
      </c>
      <c r="Q303" s="167">
        <v>0</v>
      </c>
      <c r="R303" s="168">
        <v>0</v>
      </c>
      <c r="S303" s="168">
        <f t="shared" si="26"/>
        <v>0</v>
      </c>
      <c r="T303" s="446" t="s">
        <v>48</v>
      </c>
      <c r="U303" s="317">
        <v>1</v>
      </c>
      <c r="V303" s="401"/>
    </row>
    <row r="304" spans="1:24" s="318" customFormat="1" ht="15" customHeight="1">
      <c r="A304" s="325"/>
      <c r="B304" s="328"/>
      <c r="C304" s="328"/>
      <c r="D304" s="161" t="s">
        <v>327</v>
      </c>
      <c r="E304" s="382" t="s">
        <v>660</v>
      </c>
      <c r="F304" s="166"/>
      <c r="G304" s="167">
        <v>0</v>
      </c>
      <c r="H304" s="168">
        <v>0</v>
      </c>
      <c r="I304" s="167">
        <v>0</v>
      </c>
      <c r="J304" s="168">
        <v>0</v>
      </c>
      <c r="K304" s="169">
        <v>0</v>
      </c>
      <c r="L304" s="168">
        <v>0</v>
      </c>
      <c r="M304" s="167">
        <v>2</v>
      </c>
      <c r="N304" s="168">
        <v>65</v>
      </c>
      <c r="O304" s="167">
        <v>3</v>
      </c>
      <c r="P304" s="168">
        <v>0</v>
      </c>
      <c r="Q304" s="167">
        <v>0</v>
      </c>
      <c r="R304" s="168">
        <v>0</v>
      </c>
      <c r="S304" s="168">
        <f t="shared" si="26"/>
        <v>70</v>
      </c>
      <c r="T304" s="446" t="s">
        <v>59</v>
      </c>
      <c r="U304" s="317">
        <v>1</v>
      </c>
      <c r="V304" s="401"/>
    </row>
    <row r="305" spans="1:24" ht="15" customHeight="1">
      <c r="A305" s="330"/>
      <c r="B305" s="331"/>
      <c r="C305" s="331"/>
      <c r="D305" s="444"/>
      <c r="E305" s="384" t="s">
        <v>298</v>
      </c>
      <c r="F305" s="332"/>
      <c r="G305" s="333">
        <f t="shared" ref="G305:S305" si="27">SUMIFS(G293:G304,$U293:$U304,1)</f>
        <v>19487</v>
      </c>
      <c r="H305" s="334">
        <f t="shared" si="27"/>
        <v>15409</v>
      </c>
      <c r="I305" s="334">
        <f t="shared" si="27"/>
        <v>9538</v>
      </c>
      <c r="J305" s="334">
        <f t="shared" si="27"/>
        <v>11743</v>
      </c>
      <c r="K305" s="334">
        <f t="shared" si="27"/>
        <v>18961</v>
      </c>
      <c r="L305" s="334">
        <f t="shared" si="27"/>
        <v>11743</v>
      </c>
      <c r="M305" s="334">
        <f t="shared" si="27"/>
        <v>15544</v>
      </c>
      <c r="N305" s="334">
        <f t="shared" si="27"/>
        <v>26098</v>
      </c>
      <c r="O305" s="334">
        <f t="shared" si="27"/>
        <v>9788</v>
      </c>
      <c r="P305" s="334">
        <f t="shared" si="27"/>
        <v>10212</v>
      </c>
      <c r="Q305" s="334">
        <f t="shared" si="27"/>
        <v>9650</v>
      </c>
      <c r="R305" s="334">
        <f t="shared" si="27"/>
        <v>9671</v>
      </c>
      <c r="S305" s="334">
        <f t="shared" si="27"/>
        <v>167844</v>
      </c>
      <c r="T305" s="451"/>
      <c r="U305" s="309">
        <v>2</v>
      </c>
      <c r="V305" s="401"/>
      <c r="W305" s="318"/>
      <c r="X305" s="318"/>
    </row>
    <row r="306" spans="1:24" s="318" customFormat="1" ht="15" customHeight="1">
      <c r="A306" s="325"/>
      <c r="B306" s="326" t="s">
        <v>17</v>
      </c>
      <c r="C306" s="327"/>
      <c r="D306" s="161" t="s">
        <v>309</v>
      </c>
      <c r="E306" s="382" t="s">
        <v>661</v>
      </c>
      <c r="F306" s="166"/>
      <c r="G306" s="167">
        <v>22240</v>
      </c>
      <c r="H306" s="168">
        <v>25080</v>
      </c>
      <c r="I306" s="167">
        <v>32860</v>
      </c>
      <c r="J306" s="168">
        <v>47400</v>
      </c>
      <c r="K306" s="169">
        <v>62590</v>
      </c>
      <c r="L306" s="168">
        <v>37540</v>
      </c>
      <c r="M306" s="167">
        <v>51700</v>
      </c>
      <c r="N306" s="168">
        <v>112680</v>
      </c>
      <c r="O306" s="167">
        <v>50210</v>
      </c>
      <c r="P306" s="168">
        <v>41810</v>
      </c>
      <c r="Q306" s="167">
        <v>34810</v>
      </c>
      <c r="R306" s="168">
        <v>20340</v>
      </c>
      <c r="S306" s="168">
        <f>SUM(G306:R306)</f>
        <v>539260</v>
      </c>
      <c r="T306" s="446"/>
      <c r="U306" s="317"/>
      <c r="V306" s="401"/>
    </row>
    <row r="307" spans="1:24" s="318" customFormat="1" ht="15" customHeight="1">
      <c r="A307" s="325"/>
      <c r="B307" s="328"/>
      <c r="C307" s="328"/>
      <c r="D307" s="161" t="s">
        <v>401</v>
      </c>
      <c r="E307" s="382" t="s">
        <v>662</v>
      </c>
      <c r="F307" s="166"/>
      <c r="G307" s="167">
        <v>16393</v>
      </c>
      <c r="H307" s="168">
        <v>18505</v>
      </c>
      <c r="I307" s="167">
        <v>23463</v>
      </c>
      <c r="J307" s="168">
        <v>30394</v>
      </c>
      <c r="K307" s="169">
        <v>43817</v>
      </c>
      <c r="L307" s="168">
        <v>20713</v>
      </c>
      <c r="M307" s="167">
        <v>33051</v>
      </c>
      <c r="N307" s="168">
        <v>78805</v>
      </c>
      <c r="O307" s="167">
        <v>40370</v>
      </c>
      <c r="P307" s="168">
        <v>24527</v>
      </c>
      <c r="Q307" s="167">
        <v>22768</v>
      </c>
      <c r="R307" s="168">
        <v>14189</v>
      </c>
      <c r="S307" s="168">
        <f t="shared" ref="S307:S342" si="28">SUM(G307:R307)</f>
        <v>366995</v>
      </c>
      <c r="T307" s="446" t="s">
        <v>87</v>
      </c>
      <c r="U307" s="317">
        <v>1</v>
      </c>
      <c r="V307" s="401"/>
    </row>
    <row r="308" spans="1:24" s="318" customFormat="1" ht="15" customHeight="1">
      <c r="A308" s="325"/>
      <c r="B308" s="328"/>
      <c r="C308" s="328"/>
      <c r="D308" s="161" t="s">
        <v>401</v>
      </c>
      <c r="E308" s="382" t="s">
        <v>663</v>
      </c>
      <c r="F308" s="166"/>
      <c r="G308" s="167">
        <v>0</v>
      </c>
      <c r="H308" s="168">
        <v>0</v>
      </c>
      <c r="I308" s="167">
        <v>0</v>
      </c>
      <c r="J308" s="168">
        <v>0</v>
      </c>
      <c r="K308" s="169">
        <v>0</v>
      </c>
      <c r="L308" s="168">
        <v>0</v>
      </c>
      <c r="M308" s="167">
        <v>14423</v>
      </c>
      <c r="N308" s="168">
        <v>24444</v>
      </c>
      <c r="O308" s="167">
        <v>0</v>
      </c>
      <c r="P308" s="168">
        <v>0</v>
      </c>
      <c r="Q308" s="167">
        <v>0</v>
      </c>
      <c r="R308" s="168">
        <v>0</v>
      </c>
      <c r="S308" s="168">
        <f t="shared" si="28"/>
        <v>38867</v>
      </c>
      <c r="T308" s="446" t="s">
        <v>62</v>
      </c>
      <c r="U308" s="317">
        <v>1</v>
      </c>
      <c r="V308" s="401"/>
    </row>
    <row r="309" spans="1:24" s="318" customFormat="1" ht="15" customHeight="1">
      <c r="A309" s="325"/>
      <c r="B309" s="328"/>
      <c r="C309" s="328"/>
      <c r="D309" s="161" t="s">
        <v>401</v>
      </c>
      <c r="E309" s="382" t="s">
        <v>664</v>
      </c>
      <c r="F309" s="166"/>
      <c r="G309" s="167">
        <v>60</v>
      </c>
      <c r="H309" s="168">
        <v>168</v>
      </c>
      <c r="I309" s="167">
        <v>395</v>
      </c>
      <c r="J309" s="168">
        <v>1395</v>
      </c>
      <c r="K309" s="169">
        <v>2642</v>
      </c>
      <c r="L309" s="168">
        <v>608</v>
      </c>
      <c r="M309" s="167">
        <v>2887</v>
      </c>
      <c r="N309" s="168">
        <v>5786</v>
      </c>
      <c r="O309" s="167">
        <v>1075</v>
      </c>
      <c r="P309" s="168">
        <v>1172</v>
      </c>
      <c r="Q309" s="167">
        <v>679</v>
      </c>
      <c r="R309" s="168">
        <v>94</v>
      </c>
      <c r="S309" s="168">
        <f t="shared" si="28"/>
        <v>16961</v>
      </c>
      <c r="T309" s="446" t="s">
        <v>59</v>
      </c>
      <c r="U309" s="317">
        <v>1</v>
      </c>
      <c r="V309" s="401"/>
    </row>
    <row r="310" spans="1:24" s="318" customFormat="1" ht="15" customHeight="1">
      <c r="A310" s="325"/>
      <c r="B310" s="328"/>
      <c r="C310" s="328"/>
      <c r="D310" s="161" t="s">
        <v>401</v>
      </c>
      <c r="E310" s="382" t="s">
        <v>435</v>
      </c>
      <c r="F310" s="166"/>
      <c r="G310" s="167">
        <v>5787</v>
      </c>
      <c r="H310" s="168">
        <v>6407</v>
      </c>
      <c r="I310" s="167">
        <v>9002</v>
      </c>
      <c r="J310" s="168">
        <v>15611</v>
      </c>
      <c r="K310" s="169">
        <v>16131</v>
      </c>
      <c r="L310" s="168">
        <v>16219</v>
      </c>
      <c r="M310" s="167">
        <v>1339</v>
      </c>
      <c r="N310" s="168">
        <v>3645</v>
      </c>
      <c r="O310" s="167">
        <v>8765</v>
      </c>
      <c r="P310" s="168">
        <v>16111</v>
      </c>
      <c r="Q310" s="167">
        <v>11363</v>
      </c>
      <c r="R310" s="168">
        <v>6057</v>
      </c>
      <c r="S310" s="168">
        <f t="shared" si="28"/>
        <v>116437</v>
      </c>
      <c r="T310" s="446" t="s">
        <v>52</v>
      </c>
      <c r="U310" s="317">
        <v>1</v>
      </c>
      <c r="V310" s="401"/>
    </row>
    <row r="311" spans="1:24" s="318" customFormat="1" ht="15" customHeight="1">
      <c r="A311" s="325"/>
      <c r="B311" s="328"/>
      <c r="C311" s="328"/>
      <c r="D311" s="161" t="s">
        <v>311</v>
      </c>
      <c r="E311" s="382" t="s">
        <v>665</v>
      </c>
      <c r="F311" s="166"/>
      <c r="G311" s="167">
        <v>1140</v>
      </c>
      <c r="H311" s="168">
        <v>760</v>
      </c>
      <c r="I311" s="167">
        <v>1940</v>
      </c>
      <c r="J311" s="168">
        <v>14660</v>
      </c>
      <c r="K311" s="169">
        <v>19640</v>
      </c>
      <c r="L311" s="168">
        <v>1660</v>
      </c>
      <c r="M311" s="167">
        <v>4530</v>
      </c>
      <c r="N311" s="168">
        <v>13500</v>
      </c>
      <c r="O311" s="167">
        <v>1560</v>
      </c>
      <c r="P311" s="168">
        <v>5540</v>
      </c>
      <c r="Q311" s="167">
        <v>4510</v>
      </c>
      <c r="R311" s="168">
        <v>450</v>
      </c>
      <c r="S311" s="168">
        <f t="shared" si="28"/>
        <v>69890</v>
      </c>
      <c r="T311" s="446" t="s">
        <v>63</v>
      </c>
      <c r="U311" s="317">
        <v>1</v>
      </c>
      <c r="V311" s="401"/>
    </row>
    <row r="312" spans="1:24" s="318" customFormat="1" ht="15" customHeight="1">
      <c r="A312" s="325"/>
      <c r="B312" s="328"/>
      <c r="C312" s="328"/>
      <c r="D312" s="161" t="s">
        <v>313</v>
      </c>
      <c r="E312" s="382" t="s">
        <v>666</v>
      </c>
      <c r="F312" s="166"/>
      <c r="G312" s="167">
        <v>0</v>
      </c>
      <c r="H312" s="168">
        <v>0</v>
      </c>
      <c r="I312" s="167">
        <v>0</v>
      </c>
      <c r="J312" s="168">
        <v>0</v>
      </c>
      <c r="K312" s="169">
        <v>0</v>
      </c>
      <c r="L312" s="168">
        <v>0</v>
      </c>
      <c r="M312" s="167">
        <v>7820</v>
      </c>
      <c r="N312" s="168">
        <v>13330</v>
      </c>
      <c r="O312" s="167">
        <v>0</v>
      </c>
      <c r="P312" s="168">
        <v>0</v>
      </c>
      <c r="Q312" s="167">
        <v>0</v>
      </c>
      <c r="R312" s="168">
        <v>0</v>
      </c>
      <c r="S312" s="168">
        <f t="shared" si="28"/>
        <v>21150</v>
      </c>
      <c r="T312" s="446"/>
      <c r="U312" s="317"/>
      <c r="V312" s="401"/>
    </row>
    <row r="313" spans="1:24" s="318" customFormat="1" ht="15" customHeight="1">
      <c r="A313" s="507"/>
      <c r="B313" s="481"/>
      <c r="C313" s="481"/>
      <c r="D313" s="483" t="s">
        <v>401</v>
      </c>
      <c r="E313" s="501" t="s">
        <v>667</v>
      </c>
      <c r="F313" s="502"/>
      <c r="G313" s="503">
        <v>0</v>
      </c>
      <c r="H313" s="504">
        <v>0</v>
      </c>
      <c r="I313" s="503">
        <v>0</v>
      </c>
      <c r="J313" s="504">
        <v>0</v>
      </c>
      <c r="K313" s="505">
        <v>0</v>
      </c>
      <c r="L313" s="504">
        <v>0</v>
      </c>
      <c r="M313" s="503">
        <v>6700</v>
      </c>
      <c r="N313" s="504">
        <v>12100</v>
      </c>
      <c r="O313" s="503">
        <v>0</v>
      </c>
      <c r="P313" s="504">
        <v>0</v>
      </c>
      <c r="Q313" s="503">
        <v>0</v>
      </c>
      <c r="R313" s="504">
        <v>0</v>
      </c>
      <c r="S313" s="504">
        <f t="shared" si="28"/>
        <v>18800</v>
      </c>
      <c r="T313" s="506" t="s">
        <v>62</v>
      </c>
      <c r="U313" s="317">
        <v>1</v>
      </c>
      <c r="V313" s="401"/>
    </row>
    <row r="314" spans="1:24" s="318" customFormat="1" ht="15" customHeight="1">
      <c r="A314" s="325"/>
      <c r="B314" s="328"/>
      <c r="C314" s="328"/>
      <c r="D314" s="161" t="s">
        <v>401</v>
      </c>
      <c r="E314" s="382" t="s">
        <v>668</v>
      </c>
      <c r="F314" s="166"/>
      <c r="G314" s="167">
        <v>0</v>
      </c>
      <c r="H314" s="168">
        <v>0</v>
      </c>
      <c r="I314" s="167">
        <v>0</v>
      </c>
      <c r="J314" s="168">
        <v>0</v>
      </c>
      <c r="K314" s="169">
        <v>0</v>
      </c>
      <c r="L314" s="168">
        <v>0</v>
      </c>
      <c r="M314" s="167">
        <v>740</v>
      </c>
      <c r="N314" s="168">
        <v>730</v>
      </c>
      <c r="O314" s="167">
        <v>0</v>
      </c>
      <c r="P314" s="168">
        <v>0</v>
      </c>
      <c r="Q314" s="167">
        <v>0</v>
      </c>
      <c r="R314" s="168">
        <v>0</v>
      </c>
      <c r="S314" s="168">
        <f t="shared" si="28"/>
        <v>1470</v>
      </c>
      <c r="T314" s="446" t="s">
        <v>62</v>
      </c>
      <c r="U314" s="317">
        <v>1</v>
      </c>
      <c r="V314" s="401"/>
    </row>
    <row r="315" spans="1:24" s="318" customFormat="1" ht="15" customHeight="1">
      <c r="A315" s="325"/>
      <c r="B315" s="328"/>
      <c r="C315" s="328"/>
      <c r="D315" s="161" t="s">
        <v>401</v>
      </c>
      <c r="E315" s="382" t="s">
        <v>669</v>
      </c>
      <c r="F315" s="166"/>
      <c r="G315" s="167">
        <v>0</v>
      </c>
      <c r="H315" s="168">
        <v>0</v>
      </c>
      <c r="I315" s="167">
        <v>0</v>
      </c>
      <c r="J315" s="168">
        <v>0</v>
      </c>
      <c r="K315" s="169">
        <v>0</v>
      </c>
      <c r="L315" s="168">
        <v>0</v>
      </c>
      <c r="M315" s="167">
        <v>380</v>
      </c>
      <c r="N315" s="168">
        <v>500</v>
      </c>
      <c r="O315" s="167">
        <v>0</v>
      </c>
      <c r="P315" s="168">
        <v>0</v>
      </c>
      <c r="Q315" s="167">
        <v>0</v>
      </c>
      <c r="R315" s="168">
        <v>0</v>
      </c>
      <c r="S315" s="168">
        <f t="shared" si="28"/>
        <v>880</v>
      </c>
      <c r="T315" s="446" t="s">
        <v>62</v>
      </c>
      <c r="U315" s="317">
        <v>1</v>
      </c>
      <c r="V315" s="401"/>
    </row>
    <row r="316" spans="1:24" s="318" customFormat="1" ht="15" customHeight="1">
      <c r="A316" s="325"/>
      <c r="B316" s="328"/>
      <c r="C316" s="328"/>
      <c r="D316" s="161" t="s">
        <v>315</v>
      </c>
      <c r="E316" s="382" t="s">
        <v>670</v>
      </c>
      <c r="F316" s="166"/>
      <c r="G316" s="167">
        <v>950</v>
      </c>
      <c r="H316" s="168">
        <v>660</v>
      </c>
      <c r="I316" s="167">
        <v>550</v>
      </c>
      <c r="J316" s="168">
        <v>530</v>
      </c>
      <c r="K316" s="169">
        <v>2880</v>
      </c>
      <c r="L316" s="168">
        <v>2040</v>
      </c>
      <c r="M316" s="167">
        <v>1960</v>
      </c>
      <c r="N316" s="168">
        <v>2340</v>
      </c>
      <c r="O316" s="167">
        <v>4650</v>
      </c>
      <c r="P316" s="168">
        <v>4190</v>
      </c>
      <c r="Q316" s="167">
        <v>3630</v>
      </c>
      <c r="R316" s="168">
        <v>1710</v>
      </c>
      <c r="S316" s="168">
        <f t="shared" si="28"/>
        <v>26090</v>
      </c>
      <c r="T316" s="446" t="s">
        <v>65</v>
      </c>
      <c r="U316" s="317">
        <v>1</v>
      </c>
      <c r="V316" s="401"/>
    </row>
    <row r="317" spans="1:24" s="318" customFormat="1" ht="15" customHeight="1">
      <c r="A317" s="325"/>
      <c r="B317" s="328"/>
      <c r="C317" s="328"/>
      <c r="D317" s="161" t="s">
        <v>317</v>
      </c>
      <c r="E317" s="382" t="s">
        <v>671</v>
      </c>
      <c r="F317" s="166"/>
      <c r="G317" s="167">
        <v>0</v>
      </c>
      <c r="H317" s="168">
        <v>0</v>
      </c>
      <c r="I317" s="167">
        <v>0</v>
      </c>
      <c r="J317" s="168">
        <v>0</v>
      </c>
      <c r="K317" s="169">
        <v>0</v>
      </c>
      <c r="L317" s="168">
        <v>0</v>
      </c>
      <c r="M317" s="167">
        <v>0</v>
      </c>
      <c r="N317" s="168">
        <v>0</v>
      </c>
      <c r="O317" s="167">
        <v>0</v>
      </c>
      <c r="P317" s="168">
        <v>0</v>
      </c>
      <c r="Q317" s="167">
        <v>0</v>
      </c>
      <c r="R317" s="168">
        <v>0</v>
      </c>
      <c r="S317" s="168">
        <f t="shared" si="28"/>
        <v>0</v>
      </c>
      <c r="T317" s="446"/>
      <c r="U317" s="317"/>
      <c r="V317" s="401"/>
    </row>
    <row r="318" spans="1:24" s="318" customFormat="1" ht="15" customHeight="1">
      <c r="A318" s="325"/>
      <c r="B318" s="328"/>
      <c r="C318" s="328"/>
      <c r="D318" s="161" t="s">
        <v>401</v>
      </c>
      <c r="E318" s="382" t="s">
        <v>672</v>
      </c>
      <c r="F318" s="166"/>
      <c r="G318" s="167">
        <v>0</v>
      </c>
      <c r="H318" s="168">
        <v>0</v>
      </c>
      <c r="I318" s="167">
        <v>0</v>
      </c>
      <c r="J318" s="168">
        <v>0</v>
      </c>
      <c r="K318" s="169">
        <v>0</v>
      </c>
      <c r="L318" s="168">
        <v>0</v>
      </c>
      <c r="M318" s="167">
        <v>0</v>
      </c>
      <c r="N318" s="168">
        <v>0</v>
      </c>
      <c r="O318" s="167">
        <v>0</v>
      </c>
      <c r="P318" s="168">
        <v>0</v>
      </c>
      <c r="Q318" s="167">
        <v>0</v>
      </c>
      <c r="R318" s="168">
        <v>0</v>
      </c>
      <c r="S318" s="168">
        <f t="shared" si="28"/>
        <v>0</v>
      </c>
      <c r="T318" s="446" t="s">
        <v>63</v>
      </c>
      <c r="U318" s="317">
        <v>1</v>
      </c>
      <c r="V318" s="401"/>
    </row>
    <row r="319" spans="1:24" s="318" customFormat="1" ht="15" customHeight="1">
      <c r="A319" s="325"/>
      <c r="B319" s="328"/>
      <c r="C319" s="328"/>
      <c r="D319" s="161" t="s">
        <v>401</v>
      </c>
      <c r="E319" s="382" t="s">
        <v>673</v>
      </c>
      <c r="F319" s="166"/>
      <c r="G319" s="167">
        <v>0</v>
      </c>
      <c r="H319" s="168">
        <v>0</v>
      </c>
      <c r="I319" s="167">
        <v>0</v>
      </c>
      <c r="J319" s="168">
        <v>0</v>
      </c>
      <c r="K319" s="169">
        <v>0</v>
      </c>
      <c r="L319" s="168">
        <v>0</v>
      </c>
      <c r="M319" s="167">
        <v>0</v>
      </c>
      <c r="N319" s="168">
        <v>0</v>
      </c>
      <c r="O319" s="167">
        <v>0</v>
      </c>
      <c r="P319" s="168">
        <v>0</v>
      </c>
      <c r="Q319" s="167">
        <v>0</v>
      </c>
      <c r="R319" s="168">
        <v>0</v>
      </c>
      <c r="S319" s="168">
        <f t="shared" si="28"/>
        <v>0</v>
      </c>
      <c r="T319" s="446" t="s">
        <v>63</v>
      </c>
      <c r="U319" s="317">
        <v>1</v>
      </c>
      <c r="V319" s="401"/>
    </row>
    <row r="320" spans="1:24" s="318" customFormat="1" ht="15" customHeight="1">
      <c r="A320" s="325"/>
      <c r="B320" s="328"/>
      <c r="C320" s="328"/>
      <c r="D320" s="161" t="s">
        <v>319</v>
      </c>
      <c r="E320" s="382" t="s">
        <v>674</v>
      </c>
      <c r="F320" s="166"/>
      <c r="G320" s="167">
        <v>8294</v>
      </c>
      <c r="H320" s="168">
        <v>11790</v>
      </c>
      <c r="I320" s="167">
        <v>11593</v>
      </c>
      <c r="J320" s="168">
        <v>13460</v>
      </c>
      <c r="K320" s="169">
        <v>18538</v>
      </c>
      <c r="L320" s="168">
        <v>12766</v>
      </c>
      <c r="M320" s="167">
        <v>14151</v>
      </c>
      <c r="N320" s="168">
        <v>25179</v>
      </c>
      <c r="O320" s="167">
        <v>14772</v>
      </c>
      <c r="P320" s="168">
        <v>12781</v>
      </c>
      <c r="Q320" s="167">
        <v>14713</v>
      </c>
      <c r="R320" s="168">
        <v>11344</v>
      </c>
      <c r="S320" s="168">
        <f t="shared" si="28"/>
        <v>169381</v>
      </c>
      <c r="T320" s="446" t="s">
        <v>54</v>
      </c>
      <c r="U320" s="317">
        <v>1</v>
      </c>
      <c r="V320" s="401"/>
    </row>
    <row r="321" spans="1:24" s="318" customFormat="1" ht="15" customHeight="1">
      <c r="A321" s="325"/>
      <c r="B321" s="328"/>
      <c r="C321" s="328"/>
      <c r="D321" s="161" t="s">
        <v>321</v>
      </c>
      <c r="E321" s="382" t="s">
        <v>675</v>
      </c>
      <c r="F321" s="166"/>
      <c r="G321" s="167">
        <v>7354</v>
      </c>
      <c r="H321" s="168">
        <v>7026</v>
      </c>
      <c r="I321" s="167">
        <v>7108</v>
      </c>
      <c r="J321" s="168">
        <v>6113</v>
      </c>
      <c r="K321" s="169">
        <v>7409</v>
      </c>
      <c r="L321" s="168">
        <v>5895</v>
      </c>
      <c r="M321" s="167">
        <v>5552</v>
      </c>
      <c r="N321" s="168">
        <v>7011</v>
      </c>
      <c r="O321" s="167">
        <v>6154</v>
      </c>
      <c r="P321" s="168">
        <v>6135</v>
      </c>
      <c r="Q321" s="167">
        <v>8100</v>
      </c>
      <c r="R321" s="168">
        <v>6960</v>
      </c>
      <c r="S321" s="168">
        <f t="shared" si="28"/>
        <v>80817</v>
      </c>
      <c r="T321" s="446" t="s">
        <v>48</v>
      </c>
      <c r="U321" s="317">
        <v>1</v>
      </c>
      <c r="V321" s="401"/>
    </row>
    <row r="322" spans="1:24" s="318" customFormat="1" ht="15" customHeight="1">
      <c r="A322" s="325"/>
      <c r="B322" s="328"/>
      <c r="C322" s="328"/>
      <c r="D322" s="161" t="s">
        <v>323</v>
      </c>
      <c r="E322" s="382" t="s">
        <v>676</v>
      </c>
      <c r="F322" s="166"/>
      <c r="G322" s="167">
        <v>2333</v>
      </c>
      <c r="H322" s="168">
        <v>2168</v>
      </c>
      <c r="I322" s="167">
        <v>2254</v>
      </c>
      <c r="J322" s="168">
        <v>2357</v>
      </c>
      <c r="K322" s="169">
        <v>2715</v>
      </c>
      <c r="L322" s="168">
        <v>2161</v>
      </c>
      <c r="M322" s="167">
        <v>1948</v>
      </c>
      <c r="N322" s="168">
        <v>2831</v>
      </c>
      <c r="O322" s="167">
        <v>2170</v>
      </c>
      <c r="P322" s="168">
        <v>2161</v>
      </c>
      <c r="Q322" s="167">
        <v>2531</v>
      </c>
      <c r="R322" s="168">
        <v>2542</v>
      </c>
      <c r="S322" s="168">
        <f t="shared" si="28"/>
        <v>28171</v>
      </c>
      <c r="T322" s="446" t="s">
        <v>48</v>
      </c>
      <c r="U322" s="317">
        <v>1</v>
      </c>
      <c r="V322" s="401"/>
    </row>
    <row r="323" spans="1:24" s="318" customFormat="1" ht="15" customHeight="1">
      <c r="A323" s="325"/>
      <c r="B323" s="328"/>
      <c r="C323" s="328"/>
      <c r="D323" s="161" t="s">
        <v>325</v>
      </c>
      <c r="E323" s="382" t="s">
        <v>677</v>
      </c>
      <c r="F323" s="166"/>
      <c r="G323" s="167">
        <v>8114</v>
      </c>
      <c r="H323" s="168">
        <v>6317</v>
      </c>
      <c r="I323" s="167">
        <v>8359</v>
      </c>
      <c r="J323" s="168">
        <v>6476</v>
      </c>
      <c r="K323" s="169">
        <v>7720</v>
      </c>
      <c r="L323" s="168">
        <v>5414</v>
      </c>
      <c r="M323" s="167">
        <v>6109</v>
      </c>
      <c r="N323" s="168">
        <v>9819</v>
      </c>
      <c r="O323" s="167">
        <v>6637</v>
      </c>
      <c r="P323" s="168">
        <v>5928</v>
      </c>
      <c r="Q323" s="167">
        <v>5965</v>
      </c>
      <c r="R323" s="168">
        <v>6026</v>
      </c>
      <c r="S323" s="168">
        <f t="shared" si="28"/>
        <v>82884</v>
      </c>
      <c r="T323" s="446" t="s">
        <v>48</v>
      </c>
      <c r="U323" s="317">
        <v>1</v>
      </c>
      <c r="V323" s="401"/>
    </row>
    <row r="324" spans="1:24" s="318" customFormat="1" ht="15" customHeight="1">
      <c r="A324" s="325"/>
      <c r="B324" s="328"/>
      <c r="C324" s="328"/>
      <c r="D324" s="161" t="s">
        <v>327</v>
      </c>
      <c r="E324" s="382" t="s">
        <v>678</v>
      </c>
      <c r="F324" s="166"/>
      <c r="G324" s="167">
        <v>28</v>
      </c>
      <c r="H324" s="168">
        <v>57</v>
      </c>
      <c r="I324" s="167">
        <v>696</v>
      </c>
      <c r="J324" s="168">
        <v>671</v>
      </c>
      <c r="K324" s="169">
        <v>2640</v>
      </c>
      <c r="L324" s="168">
        <v>725</v>
      </c>
      <c r="M324" s="167">
        <v>852</v>
      </c>
      <c r="N324" s="168">
        <v>757</v>
      </c>
      <c r="O324" s="167">
        <v>937</v>
      </c>
      <c r="P324" s="168">
        <v>868</v>
      </c>
      <c r="Q324" s="167">
        <v>901</v>
      </c>
      <c r="R324" s="168">
        <v>792</v>
      </c>
      <c r="S324" s="168">
        <f t="shared" si="28"/>
        <v>9924</v>
      </c>
      <c r="T324" s="446" t="s">
        <v>58</v>
      </c>
      <c r="U324" s="317">
        <v>1</v>
      </c>
      <c r="V324" s="401"/>
    </row>
    <row r="325" spans="1:24" ht="15" customHeight="1">
      <c r="A325" s="310"/>
      <c r="B325" s="328"/>
      <c r="C325" s="328"/>
      <c r="D325" s="161" t="s">
        <v>329</v>
      </c>
      <c r="E325" s="382" t="s">
        <v>679</v>
      </c>
      <c r="F325" s="166"/>
      <c r="G325" s="167">
        <v>1053</v>
      </c>
      <c r="H325" s="168">
        <v>2070</v>
      </c>
      <c r="I325" s="167">
        <v>2292</v>
      </c>
      <c r="J325" s="168">
        <v>2109</v>
      </c>
      <c r="K325" s="169">
        <v>3554</v>
      </c>
      <c r="L325" s="168">
        <v>2132</v>
      </c>
      <c r="M325" s="167">
        <v>1487</v>
      </c>
      <c r="N325" s="168">
        <v>3145</v>
      </c>
      <c r="O325" s="167">
        <v>2622</v>
      </c>
      <c r="P325" s="168">
        <v>1561</v>
      </c>
      <c r="Q325" s="167">
        <v>2037</v>
      </c>
      <c r="R325" s="168">
        <v>930</v>
      </c>
      <c r="S325" s="168">
        <f t="shared" si="28"/>
        <v>24992</v>
      </c>
      <c r="T325" s="446" t="s">
        <v>58</v>
      </c>
      <c r="U325" s="309">
        <v>1</v>
      </c>
      <c r="V325" s="401"/>
      <c r="W325" s="318"/>
      <c r="X325" s="318"/>
    </row>
    <row r="326" spans="1:24" ht="15" customHeight="1">
      <c r="A326" s="310"/>
      <c r="B326" s="328"/>
      <c r="C326" s="328"/>
      <c r="D326" s="161" t="s">
        <v>331</v>
      </c>
      <c r="E326" s="382" t="s">
        <v>680</v>
      </c>
      <c r="F326" s="166"/>
      <c r="G326" s="167">
        <v>3289</v>
      </c>
      <c r="H326" s="168">
        <v>3180</v>
      </c>
      <c r="I326" s="167">
        <v>4474</v>
      </c>
      <c r="J326" s="168">
        <v>5471</v>
      </c>
      <c r="K326" s="169">
        <v>6467</v>
      </c>
      <c r="L326" s="168">
        <v>5766</v>
      </c>
      <c r="M326" s="167">
        <v>4396</v>
      </c>
      <c r="N326" s="168">
        <v>4831</v>
      </c>
      <c r="O326" s="167">
        <v>6356</v>
      </c>
      <c r="P326" s="168">
        <v>5843</v>
      </c>
      <c r="Q326" s="167">
        <v>5529</v>
      </c>
      <c r="R326" s="168">
        <v>4015</v>
      </c>
      <c r="S326" s="168">
        <f t="shared" si="28"/>
        <v>59617</v>
      </c>
      <c r="T326" s="446"/>
      <c r="V326" s="401"/>
      <c r="W326" s="318"/>
      <c r="X326" s="318"/>
    </row>
    <row r="327" spans="1:24" ht="15" customHeight="1">
      <c r="A327" s="310"/>
      <c r="B327" s="328"/>
      <c r="C327" s="328"/>
      <c r="D327" s="161" t="s">
        <v>401</v>
      </c>
      <c r="E327" s="382" t="s">
        <v>681</v>
      </c>
      <c r="F327" s="166"/>
      <c r="G327" s="167">
        <v>2236</v>
      </c>
      <c r="H327" s="168">
        <v>1899</v>
      </c>
      <c r="I327" s="167">
        <v>2649</v>
      </c>
      <c r="J327" s="168">
        <v>2990</v>
      </c>
      <c r="K327" s="169">
        <v>3654</v>
      </c>
      <c r="L327" s="168">
        <v>3237</v>
      </c>
      <c r="M327" s="167">
        <v>2681</v>
      </c>
      <c r="N327" s="168">
        <v>2879</v>
      </c>
      <c r="O327" s="167">
        <v>3569</v>
      </c>
      <c r="P327" s="168">
        <v>3256</v>
      </c>
      <c r="Q327" s="167">
        <v>2932</v>
      </c>
      <c r="R327" s="168">
        <v>2416</v>
      </c>
      <c r="S327" s="168">
        <f t="shared" si="28"/>
        <v>34398</v>
      </c>
      <c r="T327" s="446" t="s">
        <v>66</v>
      </c>
      <c r="U327" s="309">
        <v>1</v>
      </c>
      <c r="V327" s="401"/>
      <c r="W327" s="318"/>
      <c r="X327" s="318"/>
    </row>
    <row r="328" spans="1:24" ht="15" customHeight="1">
      <c r="A328" s="310"/>
      <c r="B328" s="328"/>
      <c r="C328" s="328"/>
      <c r="D328" s="161" t="s">
        <v>401</v>
      </c>
      <c r="E328" s="382" t="s">
        <v>682</v>
      </c>
      <c r="F328" s="166"/>
      <c r="G328" s="167">
        <v>1053</v>
      </c>
      <c r="H328" s="168">
        <v>1281</v>
      </c>
      <c r="I328" s="167">
        <v>1825</v>
      </c>
      <c r="J328" s="168">
        <v>2481</v>
      </c>
      <c r="K328" s="169">
        <v>2813</v>
      </c>
      <c r="L328" s="168">
        <v>2529</v>
      </c>
      <c r="M328" s="167">
        <v>1715</v>
      </c>
      <c r="N328" s="168">
        <v>1952</v>
      </c>
      <c r="O328" s="167">
        <v>2787</v>
      </c>
      <c r="P328" s="168">
        <v>2587</v>
      </c>
      <c r="Q328" s="167">
        <v>2597</v>
      </c>
      <c r="R328" s="168">
        <v>1599</v>
      </c>
      <c r="S328" s="168">
        <f t="shared" si="28"/>
        <v>25219</v>
      </c>
      <c r="T328" s="446" t="s">
        <v>66</v>
      </c>
      <c r="U328" s="309">
        <v>1</v>
      </c>
      <c r="V328" s="401"/>
      <c r="W328" s="318"/>
      <c r="X328" s="318"/>
    </row>
    <row r="329" spans="1:24" ht="15" customHeight="1">
      <c r="A329" s="310"/>
      <c r="B329" s="328"/>
      <c r="C329" s="328"/>
      <c r="D329" s="161" t="s">
        <v>333</v>
      </c>
      <c r="E329" s="382" t="s">
        <v>683</v>
      </c>
      <c r="F329" s="166"/>
      <c r="G329" s="167">
        <v>3670</v>
      </c>
      <c r="H329" s="168">
        <v>2195</v>
      </c>
      <c r="I329" s="167">
        <v>3035</v>
      </c>
      <c r="J329" s="168">
        <v>2466</v>
      </c>
      <c r="K329" s="169">
        <v>3172</v>
      </c>
      <c r="L329" s="168">
        <v>2114</v>
      </c>
      <c r="M329" s="167">
        <v>5141</v>
      </c>
      <c r="N329" s="168">
        <v>9787</v>
      </c>
      <c r="O329" s="167">
        <v>4890</v>
      </c>
      <c r="P329" s="168">
        <v>4566</v>
      </c>
      <c r="Q329" s="167">
        <v>4600</v>
      </c>
      <c r="R329" s="168">
        <v>2279</v>
      </c>
      <c r="S329" s="168">
        <f t="shared" si="28"/>
        <v>47915</v>
      </c>
      <c r="T329" s="446" t="s">
        <v>53</v>
      </c>
      <c r="U329" s="309">
        <v>1</v>
      </c>
      <c r="V329" s="401"/>
      <c r="W329" s="318"/>
      <c r="X329" s="318"/>
    </row>
    <row r="330" spans="1:24" ht="15" customHeight="1">
      <c r="A330" s="310"/>
      <c r="B330" s="328"/>
      <c r="C330" s="328"/>
      <c r="D330" s="161" t="s">
        <v>335</v>
      </c>
      <c r="E330" s="382" t="s">
        <v>684</v>
      </c>
      <c r="F330" s="166"/>
      <c r="G330" s="167">
        <v>0</v>
      </c>
      <c r="H330" s="168">
        <v>0</v>
      </c>
      <c r="I330" s="167">
        <v>591</v>
      </c>
      <c r="J330" s="168">
        <v>1072</v>
      </c>
      <c r="K330" s="169">
        <v>753</v>
      </c>
      <c r="L330" s="168">
        <v>428</v>
      </c>
      <c r="M330" s="167">
        <v>489</v>
      </c>
      <c r="N330" s="168">
        <v>720</v>
      </c>
      <c r="O330" s="167">
        <v>613</v>
      </c>
      <c r="P330" s="168">
        <v>793</v>
      </c>
      <c r="Q330" s="167">
        <v>1735</v>
      </c>
      <c r="R330" s="168">
        <v>599</v>
      </c>
      <c r="S330" s="168">
        <f t="shared" si="28"/>
        <v>7793</v>
      </c>
      <c r="T330" s="446" t="s">
        <v>53</v>
      </c>
      <c r="U330" s="309">
        <v>1</v>
      </c>
      <c r="V330" s="401"/>
      <c r="W330" s="318"/>
      <c r="X330" s="318"/>
    </row>
    <row r="331" spans="1:24" ht="15" customHeight="1">
      <c r="A331" s="310"/>
      <c r="B331" s="328"/>
      <c r="C331" s="328"/>
      <c r="D331" s="161" t="s">
        <v>337</v>
      </c>
      <c r="E331" s="382" t="s">
        <v>685</v>
      </c>
      <c r="F331" s="166"/>
      <c r="G331" s="167">
        <v>0</v>
      </c>
      <c r="H331" s="168">
        <v>0</v>
      </c>
      <c r="I331" s="167">
        <v>0</v>
      </c>
      <c r="J331" s="168">
        <v>0</v>
      </c>
      <c r="K331" s="169">
        <v>0</v>
      </c>
      <c r="L331" s="168">
        <v>0</v>
      </c>
      <c r="M331" s="167">
        <v>0</v>
      </c>
      <c r="N331" s="168">
        <v>0</v>
      </c>
      <c r="O331" s="167">
        <v>0</v>
      </c>
      <c r="P331" s="168">
        <v>0</v>
      </c>
      <c r="Q331" s="167">
        <v>0</v>
      </c>
      <c r="R331" s="168">
        <v>0</v>
      </c>
      <c r="S331" s="168">
        <f t="shared" si="28"/>
        <v>0</v>
      </c>
      <c r="T331" s="446" t="s">
        <v>58</v>
      </c>
      <c r="U331" s="309">
        <v>1</v>
      </c>
      <c r="V331" s="401"/>
      <c r="W331" s="318"/>
      <c r="X331" s="318"/>
    </row>
    <row r="332" spans="1:24" ht="15" customHeight="1">
      <c r="A332" s="310"/>
      <c r="B332" s="328"/>
      <c r="C332" s="328"/>
      <c r="D332" s="161" t="s">
        <v>339</v>
      </c>
      <c r="E332" s="382" t="s">
        <v>686</v>
      </c>
      <c r="F332" s="166"/>
      <c r="G332" s="167">
        <v>0</v>
      </c>
      <c r="H332" s="168">
        <v>0</v>
      </c>
      <c r="I332" s="167">
        <v>0</v>
      </c>
      <c r="J332" s="168">
        <v>0</v>
      </c>
      <c r="K332" s="169">
        <v>0</v>
      </c>
      <c r="L332" s="168">
        <v>0</v>
      </c>
      <c r="M332" s="167">
        <v>0</v>
      </c>
      <c r="N332" s="168">
        <v>0</v>
      </c>
      <c r="O332" s="167">
        <v>0</v>
      </c>
      <c r="P332" s="168">
        <v>0</v>
      </c>
      <c r="Q332" s="167">
        <v>0</v>
      </c>
      <c r="R332" s="168">
        <v>0</v>
      </c>
      <c r="S332" s="168">
        <f t="shared" si="28"/>
        <v>0</v>
      </c>
      <c r="T332" s="446" t="s">
        <v>47</v>
      </c>
      <c r="U332" s="309">
        <v>1</v>
      </c>
      <c r="V332" s="401"/>
      <c r="W332" s="318"/>
      <c r="X332" s="318"/>
    </row>
    <row r="333" spans="1:24" ht="15" customHeight="1">
      <c r="A333" s="310"/>
      <c r="B333" s="328"/>
      <c r="C333" s="328"/>
      <c r="D333" s="161" t="s">
        <v>341</v>
      </c>
      <c r="E333" s="382" t="s">
        <v>687</v>
      </c>
      <c r="F333" s="166"/>
      <c r="G333" s="167">
        <v>5427</v>
      </c>
      <c r="H333" s="168">
        <v>5247</v>
      </c>
      <c r="I333" s="167">
        <v>6055</v>
      </c>
      <c r="J333" s="168">
        <v>7791</v>
      </c>
      <c r="K333" s="169">
        <v>8773</v>
      </c>
      <c r="L333" s="168">
        <v>6297</v>
      </c>
      <c r="M333" s="167">
        <v>6918</v>
      </c>
      <c r="N333" s="168">
        <v>10005</v>
      </c>
      <c r="O333" s="167">
        <v>7496</v>
      </c>
      <c r="P333" s="168">
        <v>7298</v>
      </c>
      <c r="Q333" s="167">
        <v>7769</v>
      </c>
      <c r="R333" s="168">
        <v>5807</v>
      </c>
      <c r="S333" s="168">
        <f t="shared" si="28"/>
        <v>84883</v>
      </c>
      <c r="T333" s="446" t="s">
        <v>49</v>
      </c>
      <c r="U333" s="309">
        <v>1</v>
      </c>
      <c r="V333" s="401"/>
      <c r="W333" s="318"/>
      <c r="X333" s="318"/>
    </row>
    <row r="334" spans="1:24" ht="15" customHeight="1">
      <c r="A334" s="310"/>
      <c r="B334" s="328"/>
      <c r="C334" s="328"/>
      <c r="D334" s="161" t="s">
        <v>343</v>
      </c>
      <c r="E334" s="382" t="s">
        <v>688</v>
      </c>
      <c r="F334" s="166"/>
      <c r="G334" s="167">
        <v>14635</v>
      </c>
      <c r="H334" s="168">
        <v>13508</v>
      </c>
      <c r="I334" s="167">
        <v>17163</v>
      </c>
      <c r="J334" s="168">
        <v>18781</v>
      </c>
      <c r="K334" s="169">
        <v>21462</v>
      </c>
      <c r="L334" s="168">
        <v>16608</v>
      </c>
      <c r="M334" s="167">
        <v>17537</v>
      </c>
      <c r="N334" s="168">
        <v>28071</v>
      </c>
      <c r="O334" s="167">
        <v>18755</v>
      </c>
      <c r="P334" s="168">
        <v>18879</v>
      </c>
      <c r="Q334" s="167">
        <v>19187</v>
      </c>
      <c r="R334" s="168">
        <v>15485</v>
      </c>
      <c r="S334" s="168">
        <f t="shared" si="28"/>
        <v>220071</v>
      </c>
      <c r="T334" s="446" t="s">
        <v>49</v>
      </c>
      <c r="U334" s="309">
        <v>1</v>
      </c>
      <c r="V334" s="401"/>
      <c r="W334" s="318"/>
      <c r="X334" s="318"/>
    </row>
    <row r="335" spans="1:24" ht="15" customHeight="1">
      <c r="A335" s="310"/>
      <c r="B335" s="328"/>
      <c r="C335" s="328"/>
      <c r="D335" s="161" t="s">
        <v>345</v>
      </c>
      <c r="E335" s="382" t="s">
        <v>689</v>
      </c>
      <c r="F335" s="166"/>
      <c r="G335" s="167">
        <v>150</v>
      </c>
      <c r="H335" s="168">
        <v>177</v>
      </c>
      <c r="I335" s="167">
        <v>244</v>
      </c>
      <c r="J335" s="168">
        <v>189</v>
      </c>
      <c r="K335" s="169">
        <v>249</v>
      </c>
      <c r="L335" s="168">
        <v>215</v>
      </c>
      <c r="M335" s="167">
        <v>139</v>
      </c>
      <c r="N335" s="168">
        <v>248</v>
      </c>
      <c r="O335" s="167">
        <v>249</v>
      </c>
      <c r="P335" s="168">
        <v>227</v>
      </c>
      <c r="Q335" s="167">
        <v>398</v>
      </c>
      <c r="R335" s="168">
        <v>146</v>
      </c>
      <c r="S335" s="168">
        <f t="shared" si="28"/>
        <v>2631</v>
      </c>
      <c r="T335" s="446" t="s">
        <v>70</v>
      </c>
      <c r="U335" s="309">
        <v>1</v>
      </c>
      <c r="V335" s="401"/>
      <c r="W335" s="318"/>
      <c r="X335" s="318"/>
    </row>
    <row r="336" spans="1:24" ht="15" customHeight="1">
      <c r="A336" s="310"/>
      <c r="B336" s="311"/>
      <c r="C336" s="311"/>
      <c r="D336" s="161" t="s">
        <v>347</v>
      </c>
      <c r="E336" s="382" t="s">
        <v>690</v>
      </c>
      <c r="F336" s="166"/>
      <c r="G336" s="167">
        <v>0</v>
      </c>
      <c r="H336" s="168">
        <v>0</v>
      </c>
      <c r="I336" s="167">
        <v>0</v>
      </c>
      <c r="J336" s="168">
        <v>300</v>
      </c>
      <c r="K336" s="169">
        <v>0</v>
      </c>
      <c r="L336" s="168">
        <v>0</v>
      </c>
      <c r="M336" s="167">
        <v>0</v>
      </c>
      <c r="N336" s="168">
        <v>0</v>
      </c>
      <c r="O336" s="167">
        <v>0</v>
      </c>
      <c r="P336" s="168">
        <v>0</v>
      </c>
      <c r="Q336" s="167">
        <v>0</v>
      </c>
      <c r="R336" s="168">
        <v>0</v>
      </c>
      <c r="S336" s="168">
        <f t="shared" si="28"/>
        <v>300</v>
      </c>
      <c r="T336" s="446" t="s">
        <v>67</v>
      </c>
      <c r="U336" s="309">
        <v>1</v>
      </c>
      <c r="V336" s="401"/>
      <c r="W336" s="318"/>
      <c r="X336" s="318"/>
    </row>
    <row r="337" spans="1:24" ht="15" customHeight="1">
      <c r="A337" s="310"/>
      <c r="B337" s="311"/>
      <c r="C337" s="311"/>
      <c r="D337" s="161" t="s">
        <v>349</v>
      </c>
      <c r="E337" s="382" t="s">
        <v>691</v>
      </c>
      <c r="F337" s="166"/>
      <c r="G337" s="167">
        <v>0</v>
      </c>
      <c r="H337" s="168">
        <v>0</v>
      </c>
      <c r="I337" s="167">
        <v>0</v>
      </c>
      <c r="J337" s="168">
        <v>0</v>
      </c>
      <c r="K337" s="169">
        <v>0</v>
      </c>
      <c r="L337" s="168">
        <v>0</v>
      </c>
      <c r="M337" s="167">
        <v>0</v>
      </c>
      <c r="N337" s="168">
        <v>17000</v>
      </c>
      <c r="O337" s="167">
        <v>0</v>
      </c>
      <c r="P337" s="168">
        <v>0</v>
      </c>
      <c r="Q337" s="167">
        <v>0</v>
      </c>
      <c r="R337" s="168">
        <v>0</v>
      </c>
      <c r="S337" s="168">
        <f t="shared" si="28"/>
        <v>17000</v>
      </c>
      <c r="T337" s="446" t="s">
        <v>69</v>
      </c>
      <c r="U337" s="309">
        <v>1</v>
      </c>
      <c r="V337" s="401"/>
      <c r="W337" s="318"/>
      <c r="X337" s="318"/>
    </row>
    <row r="338" spans="1:24" ht="15" customHeight="1">
      <c r="A338" s="310"/>
      <c r="B338" s="311"/>
      <c r="C338" s="311"/>
      <c r="D338" s="161" t="s">
        <v>351</v>
      </c>
      <c r="E338" s="382" t="s">
        <v>692</v>
      </c>
      <c r="F338" s="166"/>
      <c r="G338" s="167">
        <v>0</v>
      </c>
      <c r="H338" s="168">
        <v>0</v>
      </c>
      <c r="I338" s="167">
        <v>0</v>
      </c>
      <c r="J338" s="168">
        <v>0</v>
      </c>
      <c r="K338" s="169">
        <v>0</v>
      </c>
      <c r="L338" s="168">
        <v>0</v>
      </c>
      <c r="M338" s="167">
        <v>0</v>
      </c>
      <c r="N338" s="168">
        <v>0</v>
      </c>
      <c r="O338" s="167">
        <v>0</v>
      </c>
      <c r="P338" s="168">
        <v>0</v>
      </c>
      <c r="Q338" s="167">
        <v>0</v>
      </c>
      <c r="R338" s="168">
        <v>0</v>
      </c>
      <c r="S338" s="168">
        <f t="shared" si="28"/>
        <v>0</v>
      </c>
      <c r="T338" s="426" t="s">
        <v>67</v>
      </c>
      <c r="U338" s="309">
        <v>1</v>
      </c>
      <c r="V338" s="401"/>
      <c r="W338" s="318"/>
      <c r="X338" s="318"/>
    </row>
    <row r="339" spans="1:24" ht="15" customHeight="1">
      <c r="A339" s="310"/>
      <c r="B339" s="311"/>
      <c r="C339" s="311"/>
      <c r="D339" s="161" t="s">
        <v>353</v>
      </c>
      <c r="E339" s="383" t="s">
        <v>693</v>
      </c>
      <c r="F339" s="170"/>
      <c r="G339" s="171">
        <v>0</v>
      </c>
      <c r="H339" s="172">
        <v>0</v>
      </c>
      <c r="I339" s="171">
        <v>0</v>
      </c>
      <c r="J339" s="172">
        <v>0</v>
      </c>
      <c r="K339" s="173">
        <v>4213</v>
      </c>
      <c r="L339" s="172">
        <v>0</v>
      </c>
      <c r="M339" s="171">
        <v>0</v>
      </c>
      <c r="N339" s="172">
        <v>0</v>
      </c>
      <c r="O339" s="171">
        <v>0</v>
      </c>
      <c r="P339" s="172">
        <v>0</v>
      </c>
      <c r="Q339" s="171">
        <v>0</v>
      </c>
      <c r="R339" s="172">
        <v>0</v>
      </c>
      <c r="S339" s="172">
        <f t="shared" si="28"/>
        <v>4213</v>
      </c>
      <c r="T339" s="447" t="s">
        <v>271</v>
      </c>
      <c r="U339" s="309">
        <v>1</v>
      </c>
      <c r="V339" s="401"/>
      <c r="W339" s="318"/>
      <c r="X339" s="318"/>
    </row>
    <row r="340" spans="1:24" ht="15" customHeight="1">
      <c r="A340" s="310"/>
      <c r="B340" s="311"/>
      <c r="C340" s="311"/>
      <c r="D340" s="161" t="s">
        <v>355</v>
      </c>
      <c r="E340" s="383" t="s">
        <v>694</v>
      </c>
      <c r="F340" s="170"/>
      <c r="G340" s="171">
        <v>0</v>
      </c>
      <c r="H340" s="172">
        <v>0</v>
      </c>
      <c r="I340" s="171">
        <v>0</v>
      </c>
      <c r="J340" s="172">
        <v>0</v>
      </c>
      <c r="K340" s="173">
        <v>0</v>
      </c>
      <c r="L340" s="172">
        <v>0</v>
      </c>
      <c r="M340" s="171">
        <v>0</v>
      </c>
      <c r="N340" s="172">
        <v>0</v>
      </c>
      <c r="O340" s="171">
        <v>0</v>
      </c>
      <c r="P340" s="172">
        <v>0</v>
      </c>
      <c r="Q340" s="171">
        <v>0</v>
      </c>
      <c r="R340" s="172">
        <v>0</v>
      </c>
      <c r="S340" s="172">
        <f t="shared" si="28"/>
        <v>0</v>
      </c>
      <c r="T340" s="447" t="s">
        <v>64</v>
      </c>
      <c r="U340" s="309">
        <v>1</v>
      </c>
      <c r="V340" s="401"/>
      <c r="W340" s="318"/>
      <c r="X340" s="318"/>
    </row>
    <row r="341" spans="1:24" ht="15" customHeight="1">
      <c r="A341" s="310"/>
      <c r="B341" s="311"/>
      <c r="C341" s="311"/>
      <c r="D341" s="161" t="s">
        <v>357</v>
      </c>
      <c r="E341" s="383" t="s">
        <v>695</v>
      </c>
      <c r="F341" s="170"/>
      <c r="G341" s="171">
        <v>0</v>
      </c>
      <c r="H341" s="172">
        <v>0</v>
      </c>
      <c r="I341" s="171">
        <v>0</v>
      </c>
      <c r="J341" s="172">
        <v>0</v>
      </c>
      <c r="K341" s="173">
        <v>0</v>
      </c>
      <c r="L341" s="172">
        <v>0</v>
      </c>
      <c r="M341" s="171">
        <v>0</v>
      </c>
      <c r="N341" s="172">
        <v>0</v>
      </c>
      <c r="O341" s="171">
        <v>0</v>
      </c>
      <c r="P341" s="172">
        <v>0</v>
      </c>
      <c r="Q341" s="171">
        <v>0</v>
      </c>
      <c r="R341" s="172">
        <v>0</v>
      </c>
      <c r="S341" s="172">
        <f t="shared" si="28"/>
        <v>0</v>
      </c>
      <c r="T341" s="447" t="s">
        <v>48</v>
      </c>
      <c r="U341" s="309">
        <v>1</v>
      </c>
      <c r="V341" s="401"/>
      <c r="W341" s="318"/>
      <c r="X341" s="318"/>
    </row>
    <row r="342" spans="1:24" ht="15" customHeight="1">
      <c r="A342" s="310"/>
      <c r="B342" s="311"/>
      <c r="C342" s="311"/>
      <c r="D342" s="161" t="s">
        <v>359</v>
      </c>
      <c r="E342" s="383" t="s">
        <v>696</v>
      </c>
      <c r="F342" s="170" t="s">
        <v>457</v>
      </c>
      <c r="G342" s="171">
        <v>226</v>
      </c>
      <c r="H342" s="172">
        <v>278</v>
      </c>
      <c r="I342" s="171">
        <v>245</v>
      </c>
      <c r="J342" s="172">
        <v>335</v>
      </c>
      <c r="K342" s="173">
        <v>449</v>
      </c>
      <c r="L342" s="172">
        <v>465</v>
      </c>
      <c r="M342" s="171">
        <v>532</v>
      </c>
      <c r="N342" s="172">
        <v>888</v>
      </c>
      <c r="O342" s="171">
        <v>367</v>
      </c>
      <c r="P342" s="172">
        <v>628</v>
      </c>
      <c r="Q342" s="171">
        <v>1077</v>
      </c>
      <c r="R342" s="172">
        <v>649</v>
      </c>
      <c r="S342" s="172">
        <f t="shared" si="28"/>
        <v>6139</v>
      </c>
      <c r="T342" s="447" t="s">
        <v>72</v>
      </c>
      <c r="U342" s="309">
        <v>1</v>
      </c>
      <c r="V342" s="401"/>
      <c r="W342" s="318"/>
      <c r="X342" s="318"/>
    </row>
    <row r="343" spans="1:24" ht="15" customHeight="1">
      <c r="A343" s="330"/>
      <c r="B343" s="331"/>
      <c r="C343" s="331"/>
      <c r="D343" s="444"/>
      <c r="E343" s="384" t="s">
        <v>248</v>
      </c>
      <c r="F343" s="332"/>
      <c r="G343" s="333">
        <f t="shared" ref="G343:S343" si="29">SUMIFS(G306:G342,$U306:$U342,1)</f>
        <v>78903</v>
      </c>
      <c r="H343" s="334">
        <f t="shared" si="29"/>
        <v>80513</v>
      </c>
      <c r="I343" s="334">
        <f t="shared" si="29"/>
        <v>99459</v>
      </c>
      <c r="J343" s="334">
        <f t="shared" si="29"/>
        <v>130181</v>
      </c>
      <c r="K343" s="334">
        <f t="shared" si="29"/>
        <v>173224</v>
      </c>
      <c r="L343" s="334">
        <f t="shared" si="29"/>
        <v>102226</v>
      </c>
      <c r="M343" s="334">
        <f t="shared" si="29"/>
        <v>131261</v>
      </c>
      <c r="N343" s="334">
        <f t="shared" si="29"/>
        <v>262142</v>
      </c>
      <c r="O343" s="334">
        <f t="shared" si="29"/>
        <v>128438</v>
      </c>
      <c r="P343" s="334">
        <f t="shared" si="29"/>
        <v>119208</v>
      </c>
      <c r="Q343" s="334">
        <f t="shared" si="29"/>
        <v>117492</v>
      </c>
      <c r="R343" s="334">
        <f t="shared" si="29"/>
        <v>80074</v>
      </c>
      <c r="S343" s="334">
        <f t="shared" si="29"/>
        <v>1503121</v>
      </c>
      <c r="T343" s="451"/>
      <c r="U343" s="309">
        <v>2</v>
      </c>
      <c r="V343" s="401"/>
      <c r="W343" s="318"/>
      <c r="X343" s="318"/>
    </row>
    <row r="344" spans="1:24" s="318" customFormat="1" ht="15" customHeight="1">
      <c r="A344" s="325"/>
      <c r="B344" s="326" t="s">
        <v>18</v>
      </c>
      <c r="C344" s="327"/>
      <c r="D344" s="161" t="s">
        <v>309</v>
      </c>
      <c r="E344" s="382" t="s">
        <v>697</v>
      </c>
      <c r="F344" s="166"/>
      <c r="G344" s="167">
        <v>60</v>
      </c>
      <c r="H344" s="168">
        <v>60</v>
      </c>
      <c r="I344" s="167">
        <v>75</v>
      </c>
      <c r="J344" s="168">
        <v>100</v>
      </c>
      <c r="K344" s="169">
        <v>105</v>
      </c>
      <c r="L344" s="168">
        <v>90</v>
      </c>
      <c r="M344" s="167">
        <v>40</v>
      </c>
      <c r="N344" s="168">
        <v>50</v>
      </c>
      <c r="O344" s="167">
        <v>55</v>
      </c>
      <c r="P344" s="168">
        <v>55</v>
      </c>
      <c r="Q344" s="167">
        <v>35</v>
      </c>
      <c r="R344" s="168">
        <v>20</v>
      </c>
      <c r="S344" s="168">
        <f>SUM(G344:R344)</f>
        <v>745</v>
      </c>
      <c r="T344" s="446" t="s">
        <v>50</v>
      </c>
      <c r="U344" s="317">
        <v>1</v>
      </c>
      <c r="V344" s="401"/>
    </row>
    <row r="345" spans="1:24" s="318" customFormat="1" ht="15" customHeight="1">
      <c r="A345" s="325"/>
      <c r="B345" s="328"/>
      <c r="C345" s="328"/>
      <c r="D345" s="161" t="s">
        <v>311</v>
      </c>
      <c r="E345" s="382" t="s">
        <v>698</v>
      </c>
      <c r="F345" s="166"/>
      <c r="G345" s="167">
        <v>627</v>
      </c>
      <c r="H345" s="168">
        <v>829</v>
      </c>
      <c r="I345" s="167">
        <v>1234</v>
      </c>
      <c r="J345" s="168">
        <v>783</v>
      </c>
      <c r="K345" s="169">
        <v>1020</v>
      </c>
      <c r="L345" s="168">
        <v>1117</v>
      </c>
      <c r="M345" s="167">
        <v>698</v>
      </c>
      <c r="N345" s="168">
        <v>1133</v>
      </c>
      <c r="O345" s="167">
        <v>537</v>
      </c>
      <c r="P345" s="168">
        <v>605</v>
      </c>
      <c r="Q345" s="167">
        <v>914</v>
      </c>
      <c r="R345" s="168">
        <v>417</v>
      </c>
      <c r="S345" s="168">
        <f t="shared" ref="S345:S358" si="30">SUM(G345:R345)</f>
        <v>9914</v>
      </c>
      <c r="T345" s="446" t="s">
        <v>48</v>
      </c>
      <c r="U345" s="317">
        <v>1</v>
      </c>
      <c r="V345" s="401"/>
    </row>
    <row r="346" spans="1:24" s="318" customFormat="1" ht="15" customHeight="1">
      <c r="A346" s="325"/>
      <c r="B346" s="328"/>
      <c r="C346" s="328"/>
      <c r="D346" s="161" t="s">
        <v>313</v>
      </c>
      <c r="E346" s="382" t="s">
        <v>699</v>
      </c>
      <c r="F346" s="166"/>
      <c r="G346" s="167">
        <v>1836</v>
      </c>
      <c r="H346" s="168">
        <v>1770</v>
      </c>
      <c r="I346" s="167">
        <v>2566</v>
      </c>
      <c r="J346" s="168">
        <v>2726</v>
      </c>
      <c r="K346" s="169">
        <v>2996</v>
      </c>
      <c r="L346" s="168">
        <v>2550</v>
      </c>
      <c r="M346" s="167">
        <v>4336</v>
      </c>
      <c r="N346" s="168">
        <v>5879</v>
      </c>
      <c r="O346" s="167">
        <v>2158</v>
      </c>
      <c r="P346" s="168">
        <v>2582</v>
      </c>
      <c r="Q346" s="167">
        <v>2714</v>
      </c>
      <c r="R346" s="168">
        <v>1830</v>
      </c>
      <c r="S346" s="168">
        <f t="shared" si="30"/>
        <v>33943</v>
      </c>
      <c r="T346" s="446"/>
      <c r="U346" s="317"/>
      <c r="V346" s="401"/>
    </row>
    <row r="347" spans="1:24" s="318" customFormat="1" ht="15" customHeight="1">
      <c r="A347" s="325"/>
      <c r="B347" s="328"/>
      <c r="C347" s="328"/>
      <c r="D347" s="161" t="s">
        <v>401</v>
      </c>
      <c r="E347" s="382" t="s">
        <v>700</v>
      </c>
      <c r="F347" s="166"/>
      <c r="G347" s="167">
        <v>0</v>
      </c>
      <c r="H347" s="168">
        <v>0</v>
      </c>
      <c r="I347" s="167">
        <v>0</v>
      </c>
      <c r="J347" s="168">
        <v>0</v>
      </c>
      <c r="K347" s="169">
        <v>0</v>
      </c>
      <c r="L347" s="168">
        <v>0</v>
      </c>
      <c r="M347" s="167">
        <v>700</v>
      </c>
      <c r="N347" s="168">
        <v>1300</v>
      </c>
      <c r="O347" s="167">
        <v>0</v>
      </c>
      <c r="P347" s="168">
        <v>0</v>
      </c>
      <c r="Q347" s="167">
        <v>0</v>
      </c>
      <c r="R347" s="168">
        <v>0</v>
      </c>
      <c r="S347" s="168">
        <f t="shared" si="30"/>
        <v>2000</v>
      </c>
      <c r="T347" s="446" t="s">
        <v>62</v>
      </c>
      <c r="U347" s="317">
        <v>1</v>
      </c>
      <c r="V347" s="401"/>
    </row>
    <row r="348" spans="1:24" s="318" customFormat="1" ht="15" customHeight="1">
      <c r="A348" s="325"/>
      <c r="B348" s="328"/>
      <c r="C348" s="328"/>
      <c r="D348" s="161" t="s">
        <v>401</v>
      </c>
      <c r="E348" s="382" t="s">
        <v>701</v>
      </c>
      <c r="F348" s="166"/>
      <c r="G348" s="167">
        <v>0</v>
      </c>
      <c r="H348" s="168">
        <v>0</v>
      </c>
      <c r="I348" s="167">
        <v>0</v>
      </c>
      <c r="J348" s="168">
        <v>0</v>
      </c>
      <c r="K348" s="169">
        <v>0</v>
      </c>
      <c r="L348" s="168">
        <v>0</v>
      </c>
      <c r="M348" s="167">
        <v>554</v>
      </c>
      <c r="N348" s="168">
        <v>532</v>
      </c>
      <c r="O348" s="167">
        <v>0</v>
      </c>
      <c r="P348" s="168">
        <v>0</v>
      </c>
      <c r="Q348" s="167">
        <v>0</v>
      </c>
      <c r="R348" s="168">
        <v>0</v>
      </c>
      <c r="S348" s="168">
        <f t="shared" si="30"/>
        <v>1086</v>
      </c>
      <c r="T348" s="446" t="s">
        <v>62</v>
      </c>
      <c r="U348" s="317">
        <v>1</v>
      </c>
      <c r="V348" s="401"/>
    </row>
    <row r="349" spans="1:24" s="318" customFormat="1" ht="15" customHeight="1">
      <c r="A349" s="325"/>
      <c r="B349" s="328"/>
      <c r="C349" s="328"/>
      <c r="D349" s="161" t="s">
        <v>401</v>
      </c>
      <c r="E349" s="382" t="s">
        <v>702</v>
      </c>
      <c r="F349" s="166"/>
      <c r="G349" s="167">
        <v>0</v>
      </c>
      <c r="H349" s="168">
        <v>0</v>
      </c>
      <c r="I349" s="167">
        <v>0</v>
      </c>
      <c r="J349" s="168">
        <v>0</v>
      </c>
      <c r="K349" s="169">
        <v>0</v>
      </c>
      <c r="L349" s="168">
        <v>0</v>
      </c>
      <c r="M349" s="167">
        <v>484</v>
      </c>
      <c r="N349" s="168">
        <v>1285</v>
      </c>
      <c r="O349" s="167">
        <v>0</v>
      </c>
      <c r="P349" s="168">
        <v>0</v>
      </c>
      <c r="Q349" s="167">
        <v>0</v>
      </c>
      <c r="R349" s="168">
        <v>0</v>
      </c>
      <c r="S349" s="168">
        <f t="shared" si="30"/>
        <v>1769</v>
      </c>
      <c r="T349" s="446" t="s">
        <v>62</v>
      </c>
      <c r="U349" s="317">
        <v>1</v>
      </c>
      <c r="V349" s="401"/>
    </row>
    <row r="350" spans="1:24" s="318" customFormat="1" ht="15" customHeight="1">
      <c r="A350" s="325"/>
      <c r="B350" s="328"/>
      <c r="C350" s="328"/>
      <c r="D350" s="161" t="s">
        <v>401</v>
      </c>
      <c r="E350" s="382" t="s">
        <v>703</v>
      </c>
      <c r="F350" s="166"/>
      <c r="G350" s="167">
        <v>1691</v>
      </c>
      <c r="H350" s="168">
        <v>1630</v>
      </c>
      <c r="I350" s="167">
        <v>2415</v>
      </c>
      <c r="J350" s="168">
        <v>2498</v>
      </c>
      <c r="K350" s="169">
        <v>2770</v>
      </c>
      <c r="L350" s="168">
        <v>2365</v>
      </c>
      <c r="M350" s="167">
        <v>2467</v>
      </c>
      <c r="N350" s="168">
        <v>2555</v>
      </c>
      <c r="O350" s="167">
        <v>2030</v>
      </c>
      <c r="P350" s="168">
        <v>2355</v>
      </c>
      <c r="Q350" s="167">
        <v>2509</v>
      </c>
      <c r="R350" s="168">
        <v>1691</v>
      </c>
      <c r="S350" s="168">
        <f t="shared" si="30"/>
        <v>26976</v>
      </c>
      <c r="T350" s="446" t="s">
        <v>65</v>
      </c>
      <c r="U350" s="317">
        <v>1</v>
      </c>
      <c r="V350" s="401"/>
    </row>
    <row r="351" spans="1:24" s="318" customFormat="1" ht="15" customHeight="1">
      <c r="A351" s="325"/>
      <c r="B351" s="328"/>
      <c r="C351" s="328"/>
      <c r="D351" s="161" t="s">
        <v>401</v>
      </c>
      <c r="E351" s="382" t="s">
        <v>704</v>
      </c>
      <c r="F351" s="166"/>
      <c r="G351" s="167">
        <v>145</v>
      </c>
      <c r="H351" s="168">
        <v>140</v>
      </c>
      <c r="I351" s="167">
        <v>151</v>
      </c>
      <c r="J351" s="168">
        <v>228</v>
      </c>
      <c r="K351" s="169">
        <v>226</v>
      </c>
      <c r="L351" s="168">
        <v>185</v>
      </c>
      <c r="M351" s="167">
        <v>131</v>
      </c>
      <c r="N351" s="168">
        <v>207</v>
      </c>
      <c r="O351" s="167">
        <v>128</v>
      </c>
      <c r="P351" s="168">
        <v>227</v>
      </c>
      <c r="Q351" s="167">
        <v>205</v>
      </c>
      <c r="R351" s="168">
        <v>139</v>
      </c>
      <c r="S351" s="168">
        <f t="shared" si="30"/>
        <v>2112</v>
      </c>
      <c r="T351" s="446" t="s">
        <v>63</v>
      </c>
      <c r="U351" s="317">
        <v>1</v>
      </c>
      <c r="V351" s="401"/>
    </row>
    <row r="352" spans="1:24" s="318" customFormat="1" ht="15" customHeight="1">
      <c r="A352" s="325"/>
      <c r="B352" s="328"/>
      <c r="C352" s="328"/>
      <c r="D352" s="161" t="s">
        <v>315</v>
      </c>
      <c r="E352" s="382" t="s">
        <v>705</v>
      </c>
      <c r="F352" s="166"/>
      <c r="G352" s="167">
        <v>5829</v>
      </c>
      <c r="H352" s="168">
        <v>5794</v>
      </c>
      <c r="I352" s="167">
        <v>6699</v>
      </c>
      <c r="J352" s="168">
        <v>5703</v>
      </c>
      <c r="K352" s="169">
        <v>7790</v>
      </c>
      <c r="L352" s="168">
        <v>5061</v>
      </c>
      <c r="M352" s="167">
        <v>5360</v>
      </c>
      <c r="N352" s="168">
        <v>9192</v>
      </c>
      <c r="O352" s="167">
        <v>6597</v>
      </c>
      <c r="P352" s="168">
        <v>6451</v>
      </c>
      <c r="Q352" s="167">
        <v>7533</v>
      </c>
      <c r="R352" s="168">
        <v>6242</v>
      </c>
      <c r="S352" s="168">
        <f t="shared" si="30"/>
        <v>78251</v>
      </c>
      <c r="T352" s="446" t="s">
        <v>48</v>
      </c>
      <c r="U352" s="317">
        <v>1</v>
      </c>
      <c r="V352" s="401"/>
    </row>
    <row r="353" spans="1:24" s="318" customFormat="1" ht="15" customHeight="1">
      <c r="A353" s="325"/>
      <c r="B353" s="328"/>
      <c r="C353" s="328"/>
      <c r="D353" s="161" t="s">
        <v>317</v>
      </c>
      <c r="E353" s="382" t="s">
        <v>706</v>
      </c>
      <c r="F353" s="166"/>
      <c r="G353" s="167">
        <v>200</v>
      </c>
      <c r="H353" s="168">
        <v>169</v>
      </c>
      <c r="I353" s="167">
        <v>387</v>
      </c>
      <c r="J353" s="168">
        <v>156</v>
      </c>
      <c r="K353" s="169">
        <v>220</v>
      </c>
      <c r="L353" s="168">
        <v>146</v>
      </c>
      <c r="M353" s="167">
        <v>172</v>
      </c>
      <c r="N353" s="168">
        <v>267</v>
      </c>
      <c r="O353" s="167">
        <v>193</v>
      </c>
      <c r="P353" s="168">
        <v>183</v>
      </c>
      <c r="Q353" s="167">
        <v>398</v>
      </c>
      <c r="R353" s="168">
        <v>156</v>
      </c>
      <c r="S353" s="168">
        <f t="shared" si="30"/>
        <v>2647</v>
      </c>
      <c r="T353" s="446" t="s">
        <v>54</v>
      </c>
      <c r="U353" s="317">
        <v>1</v>
      </c>
      <c r="V353" s="401"/>
    </row>
    <row r="354" spans="1:24" s="318" customFormat="1" ht="15" customHeight="1">
      <c r="A354" s="325"/>
      <c r="B354" s="328"/>
      <c r="C354" s="328"/>
      <c r="D354" s="161" t="s">
        <v>319</v>
      </c>
      <c r="E354" s="382" t="s">
        <v>707</v>
      </c>
      <c r="F354" s="166"/>
      <c r="G354" s="167">
        <v>0</v>
      </c>
      <c r="H354" s="168">
        <v>0</v>
      </c>
      <c r="I354" s="167">
        <v>0</v>
      </c>
      <c r="J354" s="168">
        <v>382</v>
      </c>
      <c r="K354" s="169">
        <v>635</v>
      </c>
      <c r="L354" s="168">
        <v>85</v>
      </c>
      <c r="M354" s="167">
        <v>42</v>
      </c>
      <c r="N354" s="168">
        <v>291</v>
      </c>
      <c r="O354" s="167">
        <v>136</v>
      </c>
      <c r="P354" s="168">
        <v>307</v>
      </c>
      <c r="Q354" s="167">
        <v>178</v>
      </c>
      <c r="R354" s="168">
        <v>24</v>
      </c>
      <c r="S354" s="168">
        <f t="shared" si="30"/>
        <v>2080</v>
      </c>
      <c r="T354" s="446" t="s">
        <v>59</v>
      </c>
      <c r="U354" s="317">
        <v>1</v>
      </c>
      <c r="V354" s="401"/>
    </row>
    <row r="355" spans="1:24" s="318" customFormat="1" ht="15" customHeight="1">
      <c r="A355" s="325"/>
      <c r="B355" s="328"/>
      <c r="C355" s="328"/>
      <c r="D355" s="161" t="s">
        <v>321</v>
      </c>
      <c r="E355" s="382" t="s">
        <v>708</v>
      </c>
      <c r="F355" s="166"/>
      <c r="G355" s="167">
        <v>0</v>
      </c>
      <c r="H355" s="168">
        <v>0</v>
      </c>
      <c r="I355" s="167">
        <v>0</v>
      </c>
      <c r="J355" s="168">
        <v>0</v>
      </c>
      <c r="K355" s="169">
        <v>0</v>
      </c>
      <c r="L355" s="168">
        <v>0</v>
      </c>
      <c r="M355" s="167">
        <v>0</v>
      </c>
      <c r="N355" s="168">
        <v>0</v>
      </c>
      <c r="O355" s="167">
        <v>0</v>
      </c>
      <c r="P355" s="168">
        <v>0</v>
      </c>
      <c r="Q355" s="167">
        <v>4500</v>
      </c>
      <c r="R355" s="168">
        <v>0</v>
      </c>
      <c r="S355" s="168">
        <f t="shared" si="30"/>
        <v>4500</v>
      </c>
      <c r="T355" s="446" t="s">
        <v>67</v>
      </c>
      <c r="U355" s="317">
        <v>1</v>
      </c>
      <c r="V355" s="401"/>
    </row>
    <row r="356" spans="1:24" s="318" customFormat="1" ht="15" customHeight="1">
      <c r="A356" s="325"/>
      <c r="B356" s="328"/>
      <c r="C356" s="328"/>
      <c r="D356" s="161" t="s">
        <v>323</v>
      </c>
      <c r="E356" s="382" t="s">
        <v>709</v>
      </c>
      <c r="F356" s="166"/>
      <c r="G356" s="167">
        <v>0</v>
      </c>
      <c r="H356" s="168">
        <v>0</v>
      </c>
      <c r="I356" s="167">
        <v>0</v>
      </c>
      <c r="J356" s="168">
        <v>0</v>
      </c>
      <c r="K356" s="169">
        <v>0</v>
      </c>
      <c r="L356" s="168">
        <v>0</v>
      </c>
      <c r="M356" s="167">
        <v>0</v>
      </c>
      <c r="N356" s="168">
        <v>35000</v>
      </c>
      <c r="O356" s="167">
        <v>0</v>
      </c>
      <c r="P356" s="168">
        <v>0</v>
      </c>
      <c r="Q356" s="167">
        <v>0</v>
      </c>
      <c r="R356" s="168">
        <v>0</v>
      </c>
      <c r="S356" s="168">
        <f t="shared" si="30"/>
        <v>35000</v>
      </c>
      <c r="T356" s="446" t="s">
        <v>67</v>
      </c>
      <c r="U356" s="317">
        <v>1</v>
      </c>
      <c r="V356" s="401"/>
    </row>
    <row r="357" spans="1:24" s="318" customFormat="1" ht="15" customHeight="1">
      <c r="A357" s="507"/>
      <c r="B357" s="481"/>
      <c r="C357" s="481"/>
      <c r="D357" s="483" t="s">
        <v>325</v>
      </c>
      <c r="E357" s="501" t="s">
        <v>710</v>
      </c>
      <c r="F357" s="502"/>
      <c r="G357" s="503">
        <v>0</v>
      </c>
      <c r="H357" s="504">
        <v>0</v>
      </c>
      <c r="I357" s="503">
        <v>0</v>
      </c>
      <c r="J357" s="504">
        <v>0</v>
      </c>
      <c r="K357" s="505">
        <v>0</v>
      </c>
      <c r="L357" s="504">
        <v>0</v>
      </c>
      <c r="M357" s="503">
        <v>0</v>
      </c>
      <c r="N357" s="504">
        <v>0</v>
      </c>
      <c r="O357" s="503">
        <v>0</v>
      </c>
      <c r="P357" s="504">
        <v>0</v>
      </c>
      <c r="Q357" s="503">
        <v>715</v>
      </c>
      <c r="R357" s="504">
        <v>0</v>
      </c>
      <c r="S357" s="504">
        <f t="shared" si="30"/>
        <v>715</v>
      </c>
      <c r="T357" s="506" t="s">
        <v>70</v>
      </c>
      <c r="U357" s="317">
        <v>1</v>
      </c>
      <c r="V357" s="401"/>
    </row>
    <row r="358" spans="1:24" s="318" customFormat="1" ht="15" customHeight="1">
      <c r="A358" s="325"/>
      <c r="B358" s="328"/>
      <c r="C358" s="328"/>
      <c r="D358" s="161" t="s">
        <v>327</v>
      </c>
      <c r="E358" s="382" t="s">
        <v>711</v>
      </c>
      <c r="F358" s="166"/>
      <c r="G358" s="167">
        <v>9574</v>
      </c>
      <c r="H358" s="168">
        <v>10944</v>
      </c>
      <c r="I358" s="167">
        <v>15242</v>
      </c>
      <c r="J358" s="168">
        <v>14661</v>
      </c>
      <c r="K358" s="169">
        <v>15870</v>
      </c>
      <c r="L358" s="168">
        <v>13490</v>
      </c>
      <c r="M358" s="167">
        <v>12848</v>
      </c>
      <c r="N358" s="168">
        <v>16955</v>
      </c>
      <c r="O358" s="167">
        <v>15846</v>
      </c>
      <c r="P358" s="168">
        <v>14237</v>
      </c>
      <c r="Q358" s="167">
        <v>15545</v>
      </c>
      <c r="R358" s="168">
        <v>14742</v>
      </c>
      <c r="S358" s="168">
        <f t="shared" si="30"/>
        <v>169954</v>
      </c>
      <c r="T358" s="446" t="s">
        <v>49</v>
      </c>
      <c r="U358" s="317">
        <v>1</v>
      </c>
      <c r="V358" s="401"/>
    </row>
    <row r="359" spans="1:24" ht="15" customHeight="1">
      <c r="A359" s="330"/>
      <c r="B359" s="331"/>
      <c r="C359" s="331"/>
      <c r="D359" s="444"/>
      <c r="E359" s="384" t="s">
        <v>249</v>
      </c>
      <c r="F359" s="332"/>
      <c r="G359" s="333">
        <f t="shared" ref="G359:S359" si="31">SUMIFS(G344:G358,$U344:$U358,1)</f>
        <v>18126</v>
      </c>
      <c r="H359" s="334">
        <f t="shared" si="31"/>
        <v>19566</v>
      </c>
      <c r="I359" s="334">
        <f t="shared" si="31"/>
        <v>26203</v>
      </c>
      <c r="J359" s="334">
        <f t="shared" si="31"/>
        <v>24511</v>
      </c>
      <c r="K359" s="334">
        <f t="shared" si="31"/>
        <v>28636</v>
      </c>
      <c r="L359" s="334">
        <f t="shared" si="31"/>
        <v>22539</v>
      </c>
      <c r="M359" s="334">
        <f t="shared" si="31"/>
        <v>23496</v>
      </c>
      <c r="N359" s="334">
        <f t="shared" si="31"/>
        <v>68767</v>
      </c>
      <c r="O359" s="334">
        <f t="shared" si="31"/>
        <v>25522</v>
      </c>
      <c r="P359" s="334">
        <f t="shared" si="31"/>
        <v>24420</v>
      </c>
      <c r="Q359" s="334">
        <f t="shared" si="31"/>
        <v>32532</v>
      </c>
      <c r="R359" s="334">
        <f t="shared" si="31"/>
        <v>23431</v>
      </c>
      <c r="S359" s="334">
        <f t="shared" si="31"/>
        <v>337749</v>
      </c>
      <c r="T359" s="451"/>
      <c r="U359" s="309">
        <v>2</v>
      </c>
      <c r="V359" s="401"/>
      <c r="W359" s="318"/>
      <c r="X359" s="318"/>
    </row>
    <row r="360" spans="1:24" s="318" customFormat="1" ht="15" customHeight="1">
      <c r="A360" s="325"/>
      <c r="B360" s="326" t="s">
        <v>19</v>
      </c>
      <c r="C360" s="327"/>
      <c r="D360" s="161" t="s">
        <v>309</v>
      </c>
      <c r="E360" s="382" t="s">
        <v>712</v>
      </c>
      <c r="F360" s="166"/>
      <c r="G360" s="167">
        <v>0</v>
      </c>
      <c r="H360" s="168">
        <v>0</v>
      </c>
      <c r="I360" s="167">
        <v>723</v>
      </c>
      <c r="J360" s="168">
        <v>478</v>
      </c>
      <c r="K360" s="169">
        <v>396</v>
      </c>
      <c r="L360" s="168">
        <v>241</v>
      </c>
      <c r="M360" s="167">
        <v>190</v>
      </c>
      <c r="N360" s="168">
        <v>287</v>
      </c>
      <c r="O360" s="167">
        <v>281</v>
      </c>
      <c r="P360" s="168">
        <v>339</v>
      </c>
      <c r="Q360" s="167">
        <v>741</v>
      </c>
      <c r="R360" s="168">
        <v>126</v>
      </c>
      <c r="S360" s="168">
        <f>SUM(G360:R360)</f>
        <v>3802</v>
      </c>
      <c r="T360" s="446" t="s">
        <v>57</v>
      </c>
      <c r="U360" s="317">
        <v>1</v>
      </c>
      <c r="V360" s="401"/>
    </row>
    <row r="361" spans="1:24" s="318" customFormat="1" ht="15" customHeight="1">
      <c r="A361" s="325"/>
      <c r="B361" s="328"/>
      <c r="C361" s="328"/>
      <c r="D361" s="161" t="s">
        <v>311</v>
      </c>
      <c r="E361" s="382" t="s">
        <v>713</v>
      </c>
      <c r="F361" s="166"/>
      <c r="G361" s="167">
        <v>162</v>
      </c>
      <c r="H361" s="168">
        <v>183</v>
      </c>
      <c r="I361" s="167">
        <v>233</v>
      </c>
      <c r="J361" s="168">
        <v>218</v>
      </c>
      <c r="K361" s="169">
        <v>433</v>
      </c>
      <c r="L361" s="168">
        <v>262</v>
      </c>
      <c r="M361" s="167">
        <v>166</v>
      </c>
      <c r="N361" s="168">
        <v>268</v>
      </c>
      <c r="O361" s="167">
        <v>213</v>
      </c>
      <c r="P361" s="168">
        <v>335</v>
      </c>
      <c r="Q361" s="167">
        <v>990</v>
      </c>
      <c r="R361" s="168">
        <v>109</v>
      </c>
      <c r="S361" s="168">
        <f t="shared" ref="S361:S385" si="32">SUM(G361:R361)</f>
        <v>3572</v>
      </c>
      <c r="T361" s="446" t="s">
        <v>57</v>
      </c>
      <c r="U361" s="317">
        <v>1</v>
      </c>
      <c r="V361" s="401"/>
    </row>
    <row r="362" spans="1:24" s="318" customFormat="1" ht="15" customHeight="1">
      <c r="A362" s="325"/>
      <c r="B362" s="328"/>
      <c r="C362" s="328"/>
      <c r="D362" s="161" t="s">
        <v>313</v>
      </c>
      <c r="E362" s="382" t="s">
        <v>714</v>
      </c>
      <c r="F362" s="166"/>
      <c r="G362" s="167">
        <v>300</v>
      </c>
      <c r="H362" s="168">
        <v>252</v>
      </c>
      <c r="I362" s="167">
        <v>643</v>
      </c>
      <c r="J362" s="168">
        <v>0</v>
      </c>
      <c r="K362" s="169">
        <v>0</v>
      </c>
      <c r="L362" s="168">
        <v>0</v>
      </c>
      <c r="M362" s="167">
        <v>0</v>
      </c>
      <c r="N362" s="168">
        <v>0</v>
      </c>
      <c r="O362" s="167">
        <v>0</v>
      </c>
      <c r="P362" s="168">
        <v>0</v>
      </c>
      <c r="Q362" s="167">
        <v>0</v>
      </c>
      <c r="R362" s="168">
        <v>0</v>
      </c>
      <c r="S362" s="168">
        <f t="shared" si="32"/>
        <v>1195</v>
      </c>
      <c r="T362" s="446" t="s">
        <v>47</v>
      </c>
      <c r="U362" s="317">
        <v>1</v>
      </c>
      <c r="V362" s="401"/>
    </row>
    <row r="363" spans="1:24" s="318" customFormat="1" ht="15" customHeight="1">
      <c r="A363" s="325"/>
      <c r="B363" s="328"/>
      <c r="C363" s="328"/>
      <c r="D363" s="161" t="s">
        <v>315</v>
      </c>
      <c r="E363" s="382" t="s">
        <v>715</v>
      </c>
      <c r="F363" s="166"/>
      <c r="G363" s="167">
        <v>16458</v>
      </c>
      <c r="H363" s="168">
        <v>19222</v>
      </c>
      <c r="I363" s="167">
        <v>22260</v>
      </c>
      <c r="J363" s="168">
        <v>23540</v>
      </c>
      <c r="K363" s="169">
        <v>22400</v>
      </c>
      <c r="L363" s="168">
        <v>17632</v>
      </c>
      <c r="M363" s="167">
        <v>17984</v>
      </c>
      <c r="N363" s="168">
        <v>15604</v>
      </c>
      <c r="O363" s="167">
        <v>22884</v>
      </c>
      <c r="P363" s="168">
        <v>30057</v>
      </c>
      <c r="Q363" s="167">
        <v>22350</v>
      </c>
      <c r="R363" s="168">
        <v>15686</v>
      </c>
      <c r="S363" s="168">
        <f t="shared" si="32"/>
        <v>246077</v>
      </c>
      <c r="T363" s="446" t="s">
        <v>52</v>
      </c>
      <c r="U363" s="317">
        <v>1</v>
      </c>
      <c r="V363" s="401"/>
    </row>
    <row r="364" spans="1:24" s="318" customFormat="1" ht="15" customHeight="1">
      <c r="A364" s="325"/>
      <c r="B364" s="328"/>
      <c r="C364" s="328"/>
      <c r="D364" s="161" t="s">
        <v>317</v>
      </c>
      <c r="E364" s="382" t="s">
        <v>716</v>
      </c>
      <c r="F364" s="166"/>
      <c r="G364" s="167">
        <v>17096</v>
      </c>
      <c r="H364" s="168">
        <v>22140</v>
      </c>
      <c r="I364" s="167">
        <v>16313</v>
      </c>
      <c r="J364" s="168">
        <v>14001</v>
      </c>
      <c r="K364" s="169">
        <v>25960</v>
      </c>
      <c r="L364" s="168">
        <v>16279</v>
      </c>
      <c r="M364" s="167">
        <v>21533</v>
      </c>
      <c r="N364" s="168">
        <v>25993</v>
      </c>
      <c r="O364" s="167">
        <v>22687</v>
      </c>
      <c r="P364" s="168">
        <v>28681</v>
      </c>
      <c r="Q364" s="167">
        <v>29293</v>
      </c>
      <c r="R364" s="168">
        <v>15542</v>
      </c>
      <c r="S364" s="168">
        <f t="shared" si="32"/>
        <v>255518</v>
      </c>
      <c r="T364" s="446"/>
      <c r="U364" s="317"/>
      <c r="V364" s="401"/>
    </row>
    <row r="365" spans="1:24" s="318" customFormat="1" ht="15" customHeight="1">
      <c r="A365" s="325"/>
      <c r="B365" s="328"/>
      <c r="C365" s="328"/>
      <c r="D365" s="161" t="s">
        <v>401</v>
      </c>
      <c r="E365" s="382" t="s">
        <v>717</v>
      </c>
      <c r="F365" s="166"/>
      <c r="G365" s="167">
        <v>4808</v>
      </c>
      <c r="H365" s="168">
        <v>5616</v>
      </c>
      <c r="I365" s="167">
        <v>1769</v>
      </c>
      <c r="J365" s="168">
        <v>2236</v>
      </c>
      <c r="K365" s="169">
        <v>4973</v>
      </c>
      <c r="L365" s="168">
        <v>3492</v>
      </c>
      <c r="M365" s="167">
        <v>3767</v>
      </c>
      <c r="N365" s="168">
        <v>6768</v>
      </c>
      <c r="O365" s="167">
        <v>5382</v>
      </c>
      <c r="P365" s="168">
        <v>9502</v>
      </c>
      <c r="Q365" s="167">
        <v>7853</v>
      </c>
      <c r="R365" s="168">
        <v>2346</v>
      </c>
      <c r="S365" s="168">
        <f t="shared" si="32"/>
        <v>58512</v>
      </c>
      <c r="T365" s="446" t="s">
        <v>53</v>
      </c>
      <c r="U365" s="317">
        <v>1</v>
      </c>
      <c r="V365" s="401"/>
    </row>
    <row r="366" spans="1:24" s="318" customFormat="1" ht="15" customHeight="1">
      <c r="A366" s="325"/>
      <c r="B366" s="328"/>
      <c r="C366" s="328"/>
      <c r="D366" s="161" t="s">
        <v>401</v>
      </c>
      <c r="E366" s="382" t="s">
        <v>718</v>
      </c>
      <c r="F366" s="166"/>
      <c r="G366" s="167">
        <v>4514</v>
      </c>
      <c r="H366" s="168">
        <v>6704</v>
      </c>
      <c r="I366" s="167">
        <v>5970</v>
      </c>
      <c r="J366" s="168">
        <v>1933</v>
      </c>
      <c r="K366" s="169">
        <v>11132</v>
      </c>
      <c r="L366" s="168">
        <v>3600</v>
      </c>
      <c r="M366" s="167">
        <v>6179</v>
      </c>
      <c r="N366" s="168">
        <v>9050</v>
      </c>
      <c r="O366" s="167">
        <v>7705</v>
      </c>
      <c r="P366" s="168">
        <v>13060</v>
      </c>
      <c r="Q366" s="167">
        <v>9060</v>
      </c>
      <c r="R366" s="168">
        <v>5299</v>
      </c>
      <c r="S366" s="168">
        <f t="shared" si="32"/>
        <v>84206</v>
      </c>
      <c r="T366" s="446" t="s">
        <v>76</v>
      </c>
      <c r="U366" s="317">
        <v>1</v>
      </c>
      <c r="V366" s="401"/>
    </row>
    <row r="367" spans="1:24" s="318" customFormat="1" ht="15" customHeight="1">
      <c r="A367" s="325"/>
      <c r="B367" s="328"/>
      <c r="C367" s="328"/>
      <c r="D367" s="161" t="s">
        <v>401</v>
      </c>
      <c r="E367" s="382" t="s">
        <v>719</v>
      </c>
      <c r="F367" s="166"/>
      <c r="G367" s="167">
        <v>7774</v>
      </c>
      <c r="H367" s="168">
        <v>9820</v>
      </c>
      <c r="I367" s="167">
        <v>8574</v>
      </c>
      <c r="J367" s="168">
        <v>9832</v>
      </c>
      <c r="K367" s="169">
        <v>9855</v>
      </c>
      <c r="L367" s="168">
        <v>9187</v>
      </c>
      <c r="M367" s="167">
        <v>11587</v>
      </c>
      <c r="N367" s="168">
        <v>10175</v>
      </c>
      <c r="O367" s="167">
        <v>9600</v>
      </c>
      <c r="P367" s="168">
        <v>6119</v>
      </c>
      <c r="Q367" s="167">
        <v>12380</v>
      </c>
      <c r="R367" s="168">
        <v>7897</v>
      </c>
      <c r="S367" s="168">
        <f t="shared" si="32"/>
        <v>112800</v>
      </c>
      <c r="T367" s="446" t="s">
        <v>74</v>
      </c>
      <c r="U367" s="317">
        <v>1</v>
      </c>
      <c r="V367" s="401"/>
    </row>
    <row r="368" spans="1:24" s="318" customFormat="1" ht="15" customHeight="1">
      <c r="A368" s="325"/>
      <c r="B368" s="328"/>
      <c r="C368" s="328"/>
      <c r="D368" s="161" t="s">
        <v>319</v>
      </c>
      <c r="E368" s="382" t="s">
        <v>720</v>
      </c>
      <c r="F368" s="166"/>
      <c r="G368" s="167">
        <v>0</v>
      </c>
      <c r="H368" s="168">
        <v>0</v>
      </c>
      <c r="I368" s="167">
        <v>0</v>
      </c>
      <c r="J368" s="168">
        <v>0</v>
      </c>
      <c r="K368" s="169">
        <v>0</v>
      </c>
      <c r="L368" s="168">
        <v>0</v>
      </c>
      <c r="M368" s="167">
        <v>18980</v>
      </c>
      <c r="N368" s="168">
        <v>9113</v>
      </c>
      <c r="O368" s="167">
        <v>0</v>
      </c>
      <c r="P368" s="168">
        <v>0</v>
      </c>
      <c r="Q368" s="167">
        <v>0</v>
      </c>
      <c r="R368" s="168">
        <v>0</v>
      </c>
      <c r="S368" s="168">
        <f t="shared" si="32"/>
        <v>28093</v>
      </c>
      <c r="T368" s="446" t="s">
        <v>62</v>
      </c>
      <c r="U368" s="317">
        <v>1</v>
      </c>
      <c r="V368" s="401"/>
    </row>
    <row r="369" spans="1:24" s="318" customFormat="1" ht="15" customHeight="1">
      <c r="A369" s="325"/>
      <c r="B369" s="328"/>
      <c r="C369" s="328"/>
      <c r="D369" s="161" t="s">
        <v>321</v>
      </c>
      <c r="E369" s="382" t="s">
        <v>721</v>
      </c>
      <c r="F369" s="166"/>
      <c r="G369" s="167">
        <v>1600</v>
      </c>
      <c r="H369" s="168">
        <v>3400</v>
      </c>
      <c r="I369" s="167">
        <v>3000</v>
      </c>
      <c r="J369" s="168">
        <v>900</v>
      </c>
      <c r="K369" s="169">
        <v>1300</v>
      </c>
      <c r="L369" s="168">
        <v>1600</v>
      </c>
      <c r="M369" s="167">
        <v>1900</v>
      </c>
      <c r="N369" s="168">
        <v>1200</v>
      </c>
      <c r="O369" s="167">
        <v>2500</v>
      </c>
      <c r="P369" s="168">
        <v>1000</v>
      </c>
      <c r="Q369" s="167">
        <v>1800</v>
      </c>
      <c r="R369" s="168">
        <v>2000</v>
      </c>
      <c r="S369" s="168">
        <f t="shared" si="32"/>
        <v>22200</v>
      </c>
      <c r="T369" s="446" t="s">
        <v>65</v>
      </c>
      <c r="U369" s="317">
        <v>1</v>
      </c>
      <c r="V369" s="401"/>
    </row>
    <row r="370" spans="1:24" s="318" customFormat="1" ht="15" customHeight="1">
      <c r="A370" s="325"/>
      <c r="B370" s="328"/>
      <c r="C370" s="328"/>
      <c r="D370" s="161" t="s">
        <v>323</v>
      </c>
      <c r="E370" s="382" t="s">
        <v>722</v>
      </c>
      <c r="F370" s="166"/>
      <c r="G370" s="167">
        <v>0</v>
      </c>
      <c r="H370" s="168">
        <v>0</v>
      </c>
      <c r="I370" s="167">
        <v>20</v>
      </c>
      <c r="J370" s="168">
        <v>228</v>
      </c>
      <c r="K370" s="169">
        <v>422</v>
      </c>
      <c r="L370" s="168">
        <v>206</v>
      </c>
      <c r="M370" s="167">
        <v>413</v>
      </c>
      <c r="N370" s="168">
        <v>1091</v>
      </c>
      <c r="O370" s="167">
        <v>286</v>
      </c>
      <c r="P370" s="168">
        <v>189</v>
      </c>
      <c r="Q370" s="167">
        <v>92</v>
      </c>
      <c r="R370" s="168">
        <v>0</v>
      </c>
      <c r="S370" s="168">
        <f t="shared" si="32"/>
        <v>2947</v>
      </c>
      <c r="T370" s="446" t="s">
        <v>64</v>
      </c>
      <c r="U370" s="317">
        <v>1</v>
      </c>
      <c r="V370" s="401"/>
    </row>
    <row r="371" spans="1:24" s="318" customFormat="1" ht="15" customHeight="1">
      <c r="A371" s="325"/>
      <c r="B371" s="328"/>
      <c r="C371" s="328"/>
      <c r="D371" s="161" t="s">
        <v>325</v>
      </c>
      <c r="E371" s="382" t="s">
        <v>723</v>
      </c>
      <c r="F371" s="166"/>
      <c r="G371" s="167">
        <v>7185</v>
      </c>
      <c r="H371" s="168">
        <v>1645</v>
      </c>
      <c r="I371" s="167">
        <v>4720</v>
      </c>
      <c r="J371" s="168">
        <v>5371</v>
      </c>
      <c r="K371" s="169">
        <v>6762</v>
      </c>
      <c r="L371" s="168">
        <v>4870</v>
      </c>
      <c r="M371" s="167">
        <v>4563</v>
      </c>
      <c r="N371" s="168">
        <v>6935</v>
      </c>
      <c r="O371" s="167">
        <v>4862</v>
      </c>
      <c r="P371" s="168">
        <v>5147</v>
      </c>
      <c r="Q371" s="167">
        <v>6116</v>
      </c>
      <c r="R371" s="168">
        <v>6047</v>
      </c>
      <c r="S371" s="168">
        <f t="shared" si="32"/>
        <v>64223</v>
      </c>
      <c r="T371" s="446"/>
      <c r="U371" s="317"/>
      <c r="V371" s="401"/>
    </row>
    <row r="372" spans="1:24" s="318" customFormat="1" ht="15" customHeight="1">
      <c r="A372" s="325"/>
      <c r="B372" s="328"/>
      <c r="C372" s="328"/>
      <c r="D372" s="161" t="s">
        <v>401</v>
      </c>
      <c r="E372" s="382" t="s">
        <v>724</v>
      </c>
      <c r="F372" s="166"/>
      <c r="G372" s="167">
        <v>7158</v>
      </c>
      <c r="H372" s="168">
        <v>1630</v>
      </c>
      <c r="I372" s="167">
        <v>4651</v>
      </c>
      <c r="J372" s="168">
        <v>5282</v>
      </c>
      <c r="K372" s="169">
        <v>6647</v>
      </c>
      <c r="L372" s="168">
        <v>4783</v>
      </c>
      <c r="M372" s="167">
        <v>4442</v>
      </c>
      <c r="N372" s="168">
        <v>6874</v>
      </c>
      <c r="O372" s="167">
        <v>4794</v>
      </c>
      <c r="P372" s="168">
        <v>5111</v>
      </c>
      <c r="Q372" s="167">
        <v>6078</v>
      </c>
      <c r="R372" s="168">
        <v>6019</v>
      </c>
      <c r="S372" s="168">
        <f t="shared" si="32"/>
        <v>63469</v>
      </c>
      <c r="T372" s="446" t="s">
        <v>48</v>
      </c>
      <c r="U372" s="317">
        <v>1</v>
      </c>
      <c r="V372" s="401"/>
    </row>
    <row r="373" spans="1:24" s="318" customFormat="1" ht="15" customHeight="1">
      <c r="A373" s="325"/>
      <c r="B373" s="328"/>
      <c r="C373" s="328"/>
      <c r="D373" s="161" t="s">
        <v>401</v>
      </c>
      <c r="E373" s="382" t="s">
        <v>403</v>
      </c>
      <c r="F373" s="166"/>
      <c r="G373" s="167">
        <v>27</v>
      </c>
      <c r="H373" s="168">
        <v>15</v>
      </c>
      <c r="I373" s="167">
        <v>69</v>
      </c>
      <c r="J373" s="168">
        <v>89</v>
      </c>
      <c r="K373" s="169">
        <v>115</v>
      </c>
      <c r="L373" s="168">
        <v>87</v>
      </c>
      <c r="M373" s="167">
        <v>121</v>
      </c>
      <c r="N373" s="168">
        <v>61</v>
      </c>
      <c r="O373" s="167">
        <v>68</v>
      </c>
      <c r="P373" s="168">
        <v>36</v>
      </c>
      <c r="Q373" s="167">
        <v>38</v>
      </c>
      <c r="R373" s="168">
        <v>28</v>
      </c>
      <c r="S373" s="168">
        <f t="shared" si="32"/>
        <v>754</v>
      </c>
      <c r="T373" s="446" t="s">
        <v>48</v>
      </c>
      <c r="U373" s="317">
        <v>1</v>
      </c>
      <c r="V373" s="401"/>
    </row>
    <row r="374" spans="1:24" s="318" customFormat="1" ht="15" customHeight="1">
      <c r="A374" s="325"/>
      <c r="B374" s="328"/>
      <c r="C374" s="328"/>
      <c r="D374" s="161" t="s">
        <v>327</v>
      </c>
      <c r="E374" s="382" t="s">
        <v>725</v>
      </c>
      <c r="F374" s="166"/>
      <c r="G374" s="167">
        <v>10</v>
      </c>
      <c r="H374" s="168">
        <v>10</v>
      </c>
      <c r="I374" s="167">
        <v>8</v>
      </c>
      <c r="J374" s="168">
        <v>31</v>
      </c>
      <c r="K374" s="169">
        <v>33</v>
      </c>
      <c r="L374" s="168">
        <v>54</v>
      </c>
      <c r="M374" s="167">
        <v>44</v>
      </c>
      <c r="N374" s="168">
        <v>45</v>
      </c>
      <c r="O374" s="167">
        <v>20</v>
      </c>
      <c r="P374" s="168">
        <v>27</v>
      </c>
      <c r="Q374" s="167">
        <v>115</v>
      </c>
      <c r="R374" s="168">
        <v>13</v>
      </c>
      <c r="S374" s="168">
        <f t="shared" si="32"/>
        <v>410</v>
      </c>
      <c r="T374" s="446" t="s">
        <v>47</v>
      </c>
      <c r="U374" s="317">
        <v>1</v>
      </c>
      <c r="V374" s="401"/>
    </row>
    <row r="375" spans="1:24" s="318" customFormat="1" ht="15" customHeight="1">
      <c r="A375" s="325"/>
      <c r="B375" s="328"/>
      <c r="C375" s="328"/>
      <c r="D375" s="161" t="s">
        <v>329</v>
      </c>
      <c r="E375" s="382" t="s">
        <v>726</v>
      </c>
      <c r="F375" s="166"/>
      <c r="G375" s="167">
        <v>3151</v>
      </c>
      <c r="H375" s="168">
        <v>3157</v>
      </c>
      <c r="I375" s="167">
        <v>3690</v>
      </c>
      <c r="J375" s="168">
        <v>5047</v>
      </c>
      <c r="K375" s="169">
        <v>4476</v>
      </c>
      <c r="L375" s="168">
        <v>5432</v>
      </c>
      <c r="M375" s="167">
        <v>5286</v>
      </c>
      <c r="N375" s="168">
        <v>3354</v>
      </c>
      <c r="O375" s="167">
        <v>5087</v>
      </c>
      <c r="P375" s="168">
        <v>5329</v>
      </c>
      <c r="Q375" s="167">
        <v>9973</v>
      </c>
      <c r="R375" s="168">
        <v>3173</v>
      </c>
      <c r="S375" s="168">
        <f t="shared" si="32"/>
        <v>57155</v>
      </c>
      <c r="T375" s="446" t="s">
        <v>58</v>
      </c>
      <c r="U375" s="317">
        <v>1</v>
      </c>
      <c r="V375" s="401"/>
    </row>
    <row r="376" spans="1:24" s="318" customFormat="1" ht="15" customHeight="1">
      <c r="A376" s="325"/>
      <c r="B376" s="328"/>
      <c r="C376" s="328"/>
      <c r="D376" s="161" t="s">
        <v>331</v>
      </c>
      <c r="E376" s="382" t="s">
        <v>727</v>
      </c>
      <c r="F376" s="166"/>
      <c r="G376" s="167">
        <v>0</v>
      </c>
      <c r="H376" s="168">
        <v>0</v>
      </c>
      <c r="I376" s="167">
        <v>12</v>
      </c>
      <c r="J376" s="168">
        <v>34</v>
      </c>
      <c r="K376" s="169">
        <v>167</v>
      </c>
      <c r="L376" s="168">
        <v>24</v>
      </c>
      <c r="M376" s="167">
        <v>105</v>
      </c>
      <c r="N376" s="168">
        <v>387</v>
      </c>
      <c r="O376" s="167">
        <v>45</v>
      </c>
      <c r="P376" s="168">
        <v>50</v>
      </c>
      <c r="Q376" s="167">
        <v>53</v>
      </c>
      <c r="R376" s="168">
        <v>5</v>
      </c>
      <c r="S376" s="168">
        <f t="shared" si="32"/>
        <v>882</v>
      </c>
      <c r="T376" s="446" t="s">
        <v>50</v>
      </c>
      <c r="U376" s="317">
        <v>1</v>
      </c>
      <c r="V376" s="401"/>
    </row>
    <row r="377" spans="1:24" s="318" customFormat="1" ht="15" customHeight="1">
      <c r="A377" s="325"/>
      <c r="B377" s="328"/>
      <c r="C377" s="328"/>
      <c r="D377" s="161" t="s">
        <v>333</v>
      </c>
      <c r="E377" s="382" t="s">
        <v>728</v>
      </c>
      <c r="F377" s="166"/>
      <c r="G377" s="167">
        <v>0</v>
      </c>
      <c r="H377" s="168">
        <v>0</v>
      </c>
      <c r="I377" s="167">
        <v>0</v>
      </c>
      <c r="J377" s="168">
        <v>171</v>
      </c>
      <c r="K377" s="169">
        <v>897</v>
      </c>
      <c r="L377" s="168">
        <v>144</v>
      </c>
      <c r="M377" s="167">
        <v>88</v>
      </c>
      <c r="N377" s="168">
        <v>514</v>
      </c>
      <c r="O377" s="167">
        <v>229</v>
      </c>
      <c r="P377" s="168">
        <v>198</v>
      </c>
      <c r="Q377" s="167">
        <v>185</v>
      </c>
      <c r="R377" s="168">
        <v>0</v>
      </c>
      <c r="S377" s="168">
        <f t="shared" si="32"/>
        <v>2426</v>
      </c>
      <c r="T377" s="446" t="s">
        <v>58</v>
      </c>
      <c r="U377" s="317">
        <v>1</v>
      </c>
      <c r="V377" s="401"/>
    </row>
    <row r="378" spans="1:24" s="318" customFormat="1" ht="15" customHeight="1">
      <c r="A378" s="325"/>
      <c r="B378" s="328"/>
      <c r="C378" s="328"/>
      <c r="D378" s="161" t="s">
        <v>335</v>
      </c>
      <c r="E378" s="382" t="s">
        <v>729</v>
      </c>
      <c r="F378" s="166"/>
      <c r="G378" s="167">
        <v>0</v>
      </c>
      <c r="H378" s="168">
        <v>0</v>
      </c>
      <c r="I378" s="167">
        <v>16</v>
      </c>
      <c r="J378" s="168">
        <v>47</v>
      </c>
      <c r="K378" s="169">
        <v>125</v>
      </c>
      <c r="L378" s="168">
        <v>17</v>
      </c>
      <c r="M378" s="167">
        <v>197</v>
      </c>
      <c r="N378" s="168">
        <v>384</v>
      </c>
      <c r="O378" s="167">
        <v>56</v>
      </c>
      <c r="P378" s="168">
        <v>21</v>
      </c>
      <c r="Q378" s="167">
        <v>32</v>
      </c>
      <c r="R378" s="168">
        <v>8</v>
      </c>
      <c r="S378" s="168">
        <f t="shared" si="32"/>
        <v>903</v>
      </c>
      <c r="T378" s="446" t="s">
        <v>59</v>
      </c>
      <c r="U378" s="317">
        <v>1</v>
      </c>
      <c r="V378" s="401"/>
    </row>
    <row r="379" spans="1:24" ht="15" customHeight="1">
      <c r="A379" s="310"/>
      <c r="B379" s="328"/>
      <c r="C379" s="328"/>
      <c r="D379" s="161" t="s">
        <v>337</v>
      </c>
      <c r="E379" s="382" t="s">
        <v>730</v>
      </c>
      <c r="F379" s="166"/>
      <c r="G379" s="167">
        <v>1562</v>
      </c>
      <c r="H379" s="168">
        <v>1775</v>
      </c>
      <c r="I379" s="167">
        <v>1595</v>
      </c>
      <c r="J379" s="168">
        <v>1453</v>
      </c>
      <c r="K379" s="169">
        <v>2161</v>
      </c>
      <c r="L379" s="168">
        <v>1341</v>
      </c>
      <c r="M379" s="167">
        <v>1339</v>
      </c>
      <c r="N379" s="168">
        <v>2768</v>
      </c>
      <c r="O379" s="167">
        <v>1655</v>
      </c>
      <c r="P379" s="168">
        <v>1488</v>
      </c>
      <c r="Q379" s="167">
        <v>1857</v>
      </c>
      <c r="R379" s="168">
        <v>1282</v>
      </c>
      <c r="S379" s="168">
        <f t="shared" si="32"/>
        <v>20276</v>
      </c>
      <c r="T379" s="446" t="s">
        <v>48</v>
      </c>
      <c r="U379" s="309">
        <v>1</v>
      </c>
      <c r="V379" s="401"/>
      <c r="W379" s="318"/>
      <c r="X379" s="318"/>
    </row>
    <row r="380" spans="1:24" ht="15" customHeight="1">
      <c r="A380" s="310"/>
      <c r="B380" s="328"/>
      <c r="C380" s="328"/>
      <c r="D380" s="161" t="s">
        <v>339</v>
      </c>
      <c r="E380" s="382" t="s">
        <v>731</v>
      </c>
      <c r="F380" s="166"/>
      <c r="G380" s="167">
        <v>0</v>
      </c>
      <c r="H380" s="168">
        <v>0</v>
      </c>
      <c r="I380" s="167">
        <v>0</v>
      </c>
      <c r="J380" s="168">
        <v>0</v>
      </c>
      <c r="K380" s="169">
        <v>0</v>
      </c>
      <c r="L380" s="168">
        <v>32</v>
      </c>
      <c r="M380" s="167">
        <v>39</v>
      </c>
      <c r="N380" s="168">
        <v>32</v>
      </c>
      <c r="O380" s="167">
        <v>14</v>
      </c>
      <c r="P380" s="168">
        <v>0</v>
      </c>
      <c r="Q380" s="167">
        <v>0</v>
      </c>
      <c r="R380" s="168">
        <v>0</v>
      </c>
      <c r="S380" s="168">
        <f t="shared" si="32"/>
        <v>117</v>
      </c>
      <c r="T380" s="446" t="s">
        <v>65</v>
      </c>
      <c r="U380" s="309">
        <v>1</v>
      </c>
      <c r="V380" s="401"/>
      <c r="W380" s="318"/>
      <c r="X380" s="318"/>
    </row>
    <row r="381" spans="1:24" ht="15" customHeight="1">
      <c r="A381" s="310"/>
      <c r="B381" s="328"/>
      <c r="C381" s="328"/>
      <c r="D381" s="161" t="s">
        <v>341</v>
      </c>
      <c r="E381" s="382" t="s">
        <v>732</v>
      </c>
      <c r="F381" s="166"/>
      <c r="G381" s="167">
        <v>0</v>
      </c>
      <c r="H381" s="168">
        <v>0</v>
      </c>
      <c r="I381" s="167">
        <v>93</v>
      </c>
      <c r="J381" s="168">
        <v>192</v>
      </c>
      <c r="K381" s="169">
        <v>249</v>
      </c>
      <c r="L381" s="168">
        <v>223</v>
      </c>
      <c r="M381" s="167">
        <v>139</v>
      </c>
      <c r="N381" s="168">
        <v>285</v>
      </c>
      <c r="O381" s="167">
        <v>155</v>
      </c>
      <c r="P381" s="168">
        <v>247</v>
      </c>
      <c r="Q381" s="167">
        <v>656</v>
      </c>
      <c r="R381" s="168">
        <v>79</v>
      </c>
      <c r="S381" s="168">
        <f t="shared" si="32"/>
        <v>2318</v>
      </c>
      <c r="T381" s="446" t="s">
        <v>47</v>
      </c>
      <c r="U381" s="309">
        <v>1</v>
      </c>
      <c r="V381" s="401"/>
      <c r="W381" s="318"/>
      <c r="X381" s="318"/>
    </row>
    <row r="382" spans="1:24" ht="15" customHeight="1">
      <c r="A382" s="310"/>
      <c r="B382" s="328"/>
      <c r="C382" s="328"/>
      <c r="D382" s="161" t="s">
        <v>343</v>
      </c>
      <c r="E382" s="382" t="s">
        <v>733</v>
      </c>
      <c r="F382" s="166"/>
      <c r="G382" s="167">
        <v>185</v>
      </c>
      <c r="H382" s="168">
        <v>0</v>
      </c>
      <c r="I382" s="167">
        <v>431</v>
      </c>
      <c r="J382" s="168">
        <v>273</v>
      </c>
      <c r="K382" s="169">
        <v>185</v>
      </c>
      <c r="L382" s="168">
        <v>534</v>
      </c>
      <c r="M382" s="167">
        <v>288</v>
      </c>
      <c r="N382" s="168">
        <v>324</v>
      </c>
      <c r="O382" s="167">
        <v>0</v>
      </c>
      <c r="P382" s="168">
        <v>0</v>
      </c>
      <c r="Q382" s="167">
        <v>0</v>
      </c>
      <c r="R382" s="168">
        <v>0</v>
      </c>
      <c r="S382" s="168">
        <f t="shared" si="32"/>
        <v>2220</v>
      </c>
      <c r="T382" s="446" t="s">
        <v>70</v>
      </c>
      <c r="U382" s="309">
        <v>1</v>
      </c>
      <c r="V382" s="401"/>
      <c r="W382" s="318"/>
      <c r="X382" s="318"/>
    </row>
    <row r="383" spans="1:24" ht="15" customHeight="1">
      <c r="A383" s="310"/>
      <c r="B383" s="328"/>
      <c r="C383" s="328"/>
      <c r="D383" s="161" t="s">
        <v>345</v>
      </c>
      <c r="E383" s="382" t="s">
        <v>734</v>
      </c>
      <c r="F383" s="166"/>
      <c r="G383" s="167">
        <v>1808</v>
      </c>
      <c r="H383" s="168">
        <v>2143</v>
      </c>
      <c r="I383" s="167">
        <v>2227</v>
      </c>
      <c r="J383" s="168">
        <v>3122</v>
      </c>
      <c r="K383" s="169">
        <v>4184</v>
      </c>
      <c r="L383" s="168">
        <v>3067</v>
      </c>
      <c r="M383" s="167">
        <v>2702</v>
      </c>
      <c r="N383" s="168">
        <v>3876</v>
      </c>
      <c r="O383" s="167">
        <v>3902</v>
      </c>
      <c r="P383" s="168">
        <v>3077</v>
      </c>
      <c r="Q383" s="167">
        <v>5136</v>
      </c>
      <c r="R383" s="168">
        <v>2134</v>
      </c>
      <c r="S383" s="168">
        <f t="shared" si="32"/>
        <v>37378</v>
      </c>
      <c r="T383" s="446" t="s">
        <v>49</v>
      </c>
      <c r="U383" s="309">
        <v>1</v>
      </c>
      <c r="V383" s="401"/>
      <c r="W383" s="318"/>
      <c r="X383" s="318"/>
    </row>
    <row r="384" spans="1:24" ht="15" customHeight="1">
      <c r="A384" s="310"/>
      <c r="B384" s="328"/>
      <c r="C384" s="328"/>
      <c r="D384" s="161" t="s">
        <v>347</v>
      </c>
      <c r="E384" s="382" t="s">
        <v>735</v>
      </c>
      <c r="F384" s="166"/>
      <c r="G384" s="167">
        <v>1433</v>
      </c>
      <c r="H384" s="168">
        <v>1817</v>
      </c>
      <c r="I384" s="167">
        <v>2335</v>
      </c>
      <c r="J384" s="168">
        <v>2320</v>
      </c>
      <c r="K384" s="169">
        <v>2930</v>
      </c>
      <c r="L384" s="168">
        <v>2311</v>
      </c>
      <c r="M384" s="167">
        <v>2412</v>
      </c>
      <c r="N384" s="168">
        <v>4023</v>
      </c>
      <c r="O384" s="167">
        <v>2549</v>
      </c>
      <c r="P384" s="168">
        <v>2350</v>
      </c>
      <c r="Q384" s="167">
        <v>2417</v>
      </c>
      <c r="R384" s="168">
        <v>2065</v>
      </c>
      <c r="S384" s="168">
        <f t="shared" si="32"/>
        <v>28962</v>
      </c>
      <c r="T384" s="446" t="s">
        <v>49</v>
      </c>
      <c r="U384" s="309">
        <v>1</v>
      </c>
      <c r="V384" s="401"/>
      <c r="W384" s="318"/>
      <c r="X384" s="318"/>
    </row>
    <row r="385" spans="1:24" ht="15" customHeight="1">
      <c r="A385" s="310"/>
      <c r="B385" s="328"/>
      <c r="C385" s="328"/>
      <c r="D385" s="161" t="s">
        <v>349</v>
      </c>
      <c r="E385" s="382" t="s">
        <v>736</v>
      </c>
      <c r="F385" s="166"/>
      <c r="G385" s="167">
        <v>533</v>
      </c>
      <c r="H385" s="168">
        <v>626</v>
      </c>
      <c r="I385" s="167">
        <v>469</v>
      </c>
      <c r="J385" s="168">
        <v>1307</v>
      </c>
      <c r="K385" s="169">
        <v>606</v>
      </c>
      <c r="L385" s="168">
        <v>482</v>
      </c>
      <c r="M385" s="167">
        <v>405</v>
      </c>
      <c r="N385" s="168">
        <v>401</v>
      </c>
      <c r="O385" s="167">
        <v>488</v>
      </c>
      <c r="P385" s="168">
        <v>762</v>
      </c>
      <c r="Q385" s="167">
        <v>4510</v>
      </c>
      <c r="R385" s="168">
        <v>286</v>
      </c>
      <c r="S385" s="168">
        <f t="shared" si="32"/>
        <v>10875</v>
      </c>
      <c r="T385" s="446" t="s">
        <v>47</v>
      </c>
      <c r="U385" s="309">
        <v>1</v>
      </c>
      <c r="V385" s="401"/>
      <c r="W385" s="318"/>
      <c r="X385" s="318"/>
    </row>
    <row r="386" spans="1:24" ht="15" customHeight="1">
      <c r="A386" s="330"/>
      <c r="B386" s="331"/>
      <c r="C386" s="331"/>
      <c r="D386" s="444"/>
      <c r="E386" s="384" t="s">
        <v>250</v>
      </c>
      <c r="F386" s="332"/>
      <c r="G386" s="333">
        <f t="shared" ref="G386:S386" si="33">SUMIFS(G360:G385,$U360:$U385,1)</f>
        <v>51483</v>
      </c>
      <c r="H386" s="334">
        <f t="shared" si="33"/>
        <v>56370</v>
      </c>
      <c r="I386" s="334">
        <f t="shared" si="33"/>
        <v>58788</v>
      </c>
      <c r="J386" s="334">
        <f t="shared" si="33"/>
        <v>58733</v>
      </c>
      <c r="K386" s="334">
        <f t="shared" si="33"/>
        <v>73686</v>
      </c>
      <c r="L386" s="334">
        <f t="shared" si="33"/>
        <v>54751</v>
      </c>
      <c r="M386" s="334">
        <f t="shared" si="33"/>
        <v>78773</v>
      </c>
      <c r="N386" s="334">
        <f t="shared" si="33"/>
        <v>76884</v>
      </c>
      <c r="O386" s="334">
        <f t="shared" si="33"/>
        <v>67913</v>
      </c>
      <c r="P386" s="334">
        <f t="shared" si="33"/>
        <v>79297</v>
      </c>
      <c r="Q386" s="334">
        <f t="shared" si="33"/>
        <v>86316</v>
      </c>
      <c r="R386" s="334">
        <f t="shared" si="33"/>
        <v>48555</v>
      </c>
      <c r="S386" s="334">
        <f t="shared" si="33"/>
        <v>791549</v>
      </c>
      <c r="T386" s="451"/>
      <c r="U386" s="309">
        <v>2</v>
      </c>
      <c r="V386" s="401"/>
      <c r="W386" s="318"/>
      <c r="X386" s="318"/>
    </row>
    <row r="387" spans="1:24" s="318" customFormat="1" ht="15" customHeight="1">
      <c r="A387" s="325"/>
      <c r="B387" s="326" t="s">
        <v>20</v>
      </c>
      <c r="C387" s="327"/>
      <c r="D387" s="161" t="s">
        <v>309</v>
      </c>
      <c r="E387" s="382" t="s">
        <v>737</v>
      </c>
      <c r="F387" s="166"/>
      <c r="G387" s="167">
        <v>44</v>
      </c>
      <c r="H387" s="168">
        <v>83</v>
      </c>
      <c r="I387" s="167">
        <v>202</v>
      </c>
      <c r="J387" s="168">
        <v>182</v>
      </c>
      <c r="K387" s="169">
        <v>221</v>
      </c>
      <c r="L387" s="168">
        <v>114</v>
      </c>
      <c r="M387" s="167">
        <v>161</v>
      </c>
      <c r="N387" s="168">
        <v>186</v>
      </c>
      <c r="O387" s="167">
        <v>182</v>
      </c>
      <c r="P387" s="168">
        <v>207</v>
      </c>
      <c r="Q387" s="167">
        <v>222</v>
      </c>
      <c r="R387" s="168">
        <v>76</v>
      </c>
      <c r="S387" s="168">
        <f>SUM(G387:R387)</f>
        <v>1880</v>
      </c>
      <c r="T387" s="446" t="s">
        <v>47</v>
      </c>
      <c r="U387" s="317">
        <v>1</v>
      </c>
      <c r="V387" s="401"/>
    </row>
    <row r="388" spans="1:24" s="318" customFormat="1" ht="15" customHeight="1">
      <c r="A388" s="325"/>
      <c r="B388" s="328"/>
      <c r="C388" s="328"/>
      <c r="D388" s="161" t="s">
        <v>311</v>
      </c>
      <c r="E388" s="382" t="s">
        <v>738</v>
      </c>
      <c r="F388" s="166"/>
      <c r="G388" s="167">
        <v>0</v>
      </c>
      <c r="H388" s="168">
        <v>21</v>
      </c>
      <c r="I388" s="167">
        <v>0</v>
      </c>
      <c r="J388" s="168">
        <v>11</v>
      </c>
      <c r="K388" s="169">
        <v>17</v>
      </c>
      <c r="L388" s="168">
        <v>19</v>
      </c>
      <c r="M388" s="167">
        <v>17</v>
      </c>
      <c r="N388" s="168">
        <v>9</v>
      </c>
      <c r="O388" s="167">
        <v>10</v>
      </c>
      <c r="P388" s="168">
        <v>36</v>
      </c>
      <c r="Q388" s="167">
        <v>6</v>
      </c>
      <c r="R388" s="168">
        <v>0</v>
      </c>
      <c r="S388" s="168">
        <f t="shared" ref="S388:S405" si="34">SUM(G388:R388)</f>
        <v>146</v>
      </c>
      <c r="T388" s="446" t="s">
        <v>47</v>
      </c>
      <c r="U388" s="317">
        <v>1</v>
      </c>
      <c r="V388" s="401"/>
    </row>
    <row r="389" spans="1:24" s="318" customFormat="1" ht="15" customHeight="1">
      <c r="A389" s="325"/>
      <c r="B389" s="328"/>
      <c r="C389" s="328"/>
      <c r="D389" s="161" t="s">
        <v>313</v>
      </c>
      <c r="E389" s="382" t="s">
        <v>739</v>
      </c>
      <c r="F389" s="166"/>
      <c r="G389" s="167">
        <v>367</v>
      </c>
      <c r="H389" s="168">
        <v>388</v>
      </c>
      <c r="I389" s="167">
        <v>699</v>
      </c>
      <c r="J389" s="168">
        <v>699</v>
      </c>
      <c r="K389" s="169">
        <v>1184</v>
      </c>
      <c r="L389" s="168">
        <v>503</v>
      </c>
      <c r="M389" s="167">
        <v>388</v>
      </c>
      <c r="N389" s="168">
        <v>845</v>
      </c>
      <c r="O389" s="167">
        <v>746</v>
      </c>
      <c r="P389" s="168">
        <v>1017</v>
      </c>
      <c r="Q389" s="167">
        <v>1217</v>
      </c>
      <c r="R389" s="168">
        <v>328</v>
      </c>
      <c r="S389" s="168">
        <f t="shared" si="34"/>
        <v>8381</v>
      </c>
      <c r="T389" s="446" t="s">
        <v>47</v>
      </c>
      <c r="U389" s="317">
        <v>1</v>
      </c>
      <c r="V389" s="401"/>
    </row>
    <row r="390" spans="1:24" s="318" customFormat="1" ht="15" customHeight="1">
      <c r="A390" s="325"/>
      <c r="B390" s="328"/>
      <c r="C390" s="328"/>
      <c r="D390" s="161" t="s">
        <v>315</v>
      </c>
      <c r="E390" s="382" t="s">
        <v>740</v>
      </c>
      <c r="F390" s="166"/>
      <c r="G390" s="167">
        <v>709</v>
      </c>
      <c r="H390" s="168">
        <v>645</v>
      </c>
      <c r="I390" s="167">
        <v>1282</v>
      </c>
      <c r="J390" s="168">
        <v>1755</v>
      </c>
      <c r="K390" s="169">
        <v>2743</v>
      </c>
      <c r="L390" s="168">
        <v>1100</v>
      </c>
      <c r="M390" s="167">
        <v>913</v>
      </c>
      <c r="N390" s="168">
        <v>2109</v>
      </c>
      <c r="O390" s="167">
        <v>2027</v>
      </c>
      <c r="P390" s="168">
        <v>2327</v>
      </c>
      <c r="Q390" s="167">
        <v>2872</v>
      </c>
      <c r="R390" s="168">
        <v>369</v>
      </c>
      <c r="S390" s="168">
        <f t="shared" si="34"/>
        <v>18851</v>
      </c>
      <c r="T390" s="446" t="s">
        <v>86</v>
      </c>
      <c r="U390" s="317">
        <v>1</v>
      </c>
      <c r="V390" s="401"/>
    </row>
    <row r="391" spans="1:24" s="318" customFormat="1" ht="15" customHeight="1">
      <c r="A391" s="325"/>
      <c r="B391" s="328"/>
      <c r="C391" s="328"/>
      <c r="D391" s="161" t="s">
        <v>317</v>
      </c>
      <c r="E391" s="382" t="s">
        <v>741</v>
      </c>
      <c r="F391" s="166"/>
      <c r="G391" s="167">
        <v>52</v>
      </c>
      <c r="H391" s="168">
        <v>55</v>
      </c>
      <c r="I391" s="167">
        <v>66</v>
      </c>
      <c r="J391" s="168">
        <v>61</v>
      </c>
      <c r="K391" s="169">
        <v>98</v>
      </c>
      <c r="L391" s="168">
        <v>49</v>
      </c>
      <c r="M391" s="167">
        <v>68</v>
      </c>
      <c r="N391" s="168">
        <v>68</v>
      </c>
      <c r="O391" s="167">
        <v>58</v>
      </c>
      <c r="P391" s="168">
        <v>69</v>
      </c>
      <c r="Q391" s="167">
        <v>114</v>
      </c>
      <c r="R391" s="168">
        <v>28</v>
      </c>
      <c r="S391" s="168">
        <f t="shared" si="34"/>
        <v>786</v>
      </c>
      <c r="T391" s="446" t="s">
        <v>53</v>
      </c>
      <c r="U391" s="317">
        <v>1</v>
      </c>
      <c r="V391" s="401"/>
    </row>
    <row r="392" spans="1:24" s="318" customFormat="1" ht="15" customHeight="1">
      <c r="A392" s="325"/>
      <c r="B392" s="328"/>
      <c r="C392" s="328"/>
      <c r="D392" s="161" t="s">
        <v>319</v>
      </c>
      <c r="E392" s="382" t="s">
        <v>742</v>
      </c>
      <c r="F392" s="166"/>
      <c r="G392" s="167">
        <v>233202</v>
      </c>
      <c r="H392" s="168">
        <v>31948</v>
      </c>
      <c r="I392" s="167">
        <v>26437</v>
      </c>
      <c r="J392" s="168">
        <v>31758</v>
      </c>
      <c r="K392" s="169">
        <v>41241</v>
      </c>
      <c r="L392" s="168">
        <v>26002</v>
      </c>
      <c r="M392" s="167">
        <v>20915</v>
      </c>
      <c r="N392" s="168">
        <v>32045</v>
      </c>
      <c r="O392" s="167">
        <v>30848</v>
      </c>
      <c r="P392" s="168">
        <v>33316</v>
      </c>
      <c r="Q392" s="167">
        <v>38953</v>
      </c>
      <c r="R392" s="168">
        <v>22623</v>
      </c>
      <c r="S392" s="168">
        <f t="shared" si="34"/>
        <v>569288</v>
      </c>
      <c r="T392" s="446" t="s">
        <v>57</v>
      </c>
      <c r="U392" s="317">
        <v>1</v>
      </c>
      <c r="V392" s="401"/>
    </row>
    <row r="393" spans="1:24" s="318" customFormat="1" ht="15" customHeight="1">
      <c r="A393" s="325"/>
      <c r="B393" s="328"/>
      <c r="C393" s="328"/>
      <c r="D393" s="161" t="s">
        <v>321</v>
      </c>
      <c r="E393" s="382" t="s">
        <v>743</v>
      </c>
      <c r="F393" s="166"/>
      <c r="G393" s="167">
        <v>490</v>
      </c>
      <c r="H393" s="168">
        <v>536</v>
      </c>
      <c r="I393" s="167">
        <v>905</v>
      </c>
      <c r="J393" s="168">
        <v>1011</v>
      </c>
      <c r="K393" s="169">
        <v>1420</v>
      </c>
      <c r="L393" s="168">
        <v>782</v>
      </c>
      <c r="M393" s="167">
        <v>853</v>
      </c>
      <c r="N393" s="168">
        <v>1568</v>
      </c>
      <c r="O393" s="167">
        <v>1136</v>
      </c>
      <c r="P393" s="168">
        <v>1418</v>
      </c>
      <c r="Q393" s="167">
        <v>1556</v>
      </c>
      <c r="R393" s="168">
        <v>419</v>
      </c>
      <c r="S393" s="168">
        <f t="shared" si="34"/>
        <v>12094</v>
      </c>
      <c r="T393" s="446" t="s">
        <v>53</v>
      </c>
      <c r="U393" s="317">
        <v>1</v>
      </c>
      <c r="V393" s="401"/>
    </row>
    <row r="394" spans="1:24" s="318" customFormat="1" ht="15" customHeight="1">
      <c r="A394" s="325"/>
      <c r="B394" s="328"/>
      <c r="C394" s="328"/>
      <c r="D394" s="161" t="s">
        <v>323</v>
      </c>
      <c r="E394" s="382" t="s">
        <v>744</v>
      </c>
      <c r="F394" s="166"/>
      <c r="G394" s="167">
        <v>19356</v>
      </c>
      <c r="H394" s="168">
        <v>12666</v>
      </c>
      <c r="I394" s="167">
        <v>15880</v>
      </c>
      <c r="J394" s="168">
        <v>16518</v>
      </c>
      <c r="K394" s="169">
        <v>19596</v>
      </c>
      <c r="L394" s="168">
        <v>13571</v>
      </c>
      <c r="M394" s="167">
        <v>13747</v>
      </c>
      <c r="N394" s="168">
        <v>20056</v>
      </c>
      <c r="O394" s="167">
        <v>17205</v>
      </c>
      <c r="P394" s="168">
        <v>18820</v>
      </c>
      <c r="Q394" s="167">
        <v>20768</v>
      </c>
      <c r="R394" s="168">
        <v>14822</v>
      </c>
      <c r="S394" s="168">
        <f t="shared" si="34"/>
        <v>203005</v>
      </c>
      <c r="T394" s="446" t="s">
        <v>49</v>
      </c>
      <c r="U394" s="317">
        <v>1</v>
      </c>
      <c r="V394" s="401"/>
    </row>
    <row r="395" spans="1:24" s="318" customFormat="1" ht="15" customHeight="1">
      <c r="A395" s="325"/>
      <c r="B395" s="328"/>
      <c r="C395" s="328"/>
      <c r="D395" s="161" t="s">
        <v>325</v>
      </c>
      <c r="E395" s="382" t="s">
        <v>745</v>
      </c>
      <c r="F395" s="166"/>
      <c r="G395" s="167">
        <v>39</v>
      </c>
      <c r="H395" s="168">
        <v>50</v>
      </c>
      <c r="I395" s="167">
        <v>46</v>
      </c>
      <c r="J395" s="168">
        <v>64</v>
      </c>
      <c r="K395" s="169">
        <v>180</v>
      </c>
      <c r="L395" s="168">
        <v>45</v>
      </c>
      <c r="M395" s="167">
        <v>103</v>
      </c>
      <c r="N395" s="168">
        <v>339</v>
      </c>
      <c r="O395" s="167">
        <v>81</v>
      </c>
      <c r="P395" s="168">
        <v>40</v>
      </c>
      <c r="Q395" s="167">
        <v>84</v>
      </c>
      <c r="R395" s="168">
        <v>47</v>
      </c>
      <c r="S395" s="168">
        <f t="shared" si="34"/>
        <v>1118</v>
      </c>
      <c r="T395" s="446" t="s">
        <v>47</v>
      </c>
      <c r="U395" s="317">
        <v>1</v>
      </c>
      <c r="V395" s="401"/>
    </row>
    <row r="396" spans="1:24" s="318" customFormat="1" ht="15" customHeight="1">
      <c r="A396" s="325"/>
      <c r="B396" s="328"/>
      <c r="C396" s="328"/>
      <c r="D396" s="161" t="s">
        <v>327</v>
      </c>
      <c r="E396" s="382" t="s">
        <v>746</v>
      </c>
      <c r="F396" s="166"/>
      <c r="G396" s="167">
        <v>0</v>
      </c>
      <c r="H396" s="168">
        <v>0</v>
      </c>
      <c r="I396" s="167">
        <v>0</v>
      </c>
      <c r="J396" s="168">
        <v>9</v>
      </c>
      <c r="K396" s="169">
        <v>39</v>
      </c>
      <c r="L396" s="168">
        <v>6</v>
      </c>
      <c r="M396" s="167">
        <v>47</v>
      </c>
      <c r="N396" s="168">
        <v>57</v>
      </c>
      <c r="O396" s="167">
        <v>18</v>
      </c>
      <c r="P396" s="168">
        <v>18</v>
      </c>
      <c r="Q396" s="167">
        <v>53</v>
      </c>
      <c r="R396" s="168">
        <v>0</v>
      </c>
      <c r="S396" s="168">
        <f t="shared" si="34"/>
        <v>247</v>
      </c>
      <c r="T396" s="446" t="s">
        <v>59</v>
      </c>
      <c r="U396" s="317">
        <v>1</v>
      </c>
      <c r="V396" s="401"/>
    </row>
    <row r="397" spans="1:24" s="318" customFormat="1" ht="15" customHeight="1">
      <c r="A397" s="325"/>
      <c r="B397" s="328"/>
      <c r="C397" s="328"/>
      <c r="D397" s="161" t="s">
        <v>329</v>
      </c>
      <c r="E397" s="382" t="s">
        <v>747</v>
      </c>
      <c r="F397" s="166"/>
      <c r="G397" s="167">
        <v>0</v>
      </c>
      <c r="H397" s="168">
        <v>0</v>
      </c>
      <c r="I397" s="167">
        <v>0</v>
      </c>
      <c r="J397" s="168">
        <v>0</v>
      </c>
      <c r="K397" s="169">
        <v>0</v>
      </c>
      <c r="L397" s="168">
        <v>0</v>
      </c>
      <c r="M397" s="167">
        <v>0</v>
      </c>
      <c r="N397" s="168">
        <v>0</v>
      </c>
      <c r="O397" s="167">
        <v>0</v>
      </c>
      <c r="P397" s="168">
        <v>0</v>
      </c>
      <c r="Q397" s="167">
        <v>0</v>
      </c>
      <c r="R397" s="168">
        <v>2858</v>
      </c>
      <c r="S397" s="168">
        <f t="shared" si="34"/>
        <v>2858</v>
      </c>
      <c r="T397" s="446" t="s">
        <v>65</v>
      </c>
      <c r="U397" s="317">
        <v>1</v>
      </c>
      <c r="V397" s="401"/>
    </row>
    <row r="398" spans="1:24" s="318" customFormat="1" ht="15" customHeight="1">
      <c r="A398" s="325"/>
      <c r="B398" s="328"/>
      <c r="C398" s="328"/>
      <c r="D398" s="161" t="s">
        <v>331</v>
      </c>
      <c r="E398" s="382" t="s">
        <v>748</v>
      </c>
      <c r="F398" s="166"/>
      <c r="G398" s="167">
        <v>19177</v>
      </c>
      <c r="H398" s="168">
        <v>16031</v>
      </c>
      <c r="I398" s="167">
        <v>17763</v>
      </c>
      <c r="J398" s="168">
        <v>19850</v>
      </c>
      <c r="K398" s="169">
        <v>23648</v>
      </c>
      <c r="L398" s="168">
        <v>17724</v>
      </c>
      <c r="M398" s="167">
        <v>17195</v>
      </c>
      <c r="N398" s="168">
        <v>24639</v>
      </c>
      <c r="O398" s="167">
        <v>20304</v>
      </c>
      <c r="P398" s="168">
        <v>20204</v>
      </c>
      <c r="Q398" s="167">
        <v>19465</v>
      </c>
      <c r="R398" s="168">
        <v>19185</v>
      </c>
      <c r="S398" s="168">
        <f t="shared" si="34"/>
        <v>235185</v>
      </c>
      <c r="T398" s="446" t="s">
        <v>49</v>
      </c>
      <c r="U398" s="317">
        <v>1</v>
      </c>
      <c r="V398" s="401"/>
    </row>
    <row r="399" spans="1:24" s="318" customFormat="1" ht="15" customHeight="1">
      <c r="A399" s="325"/>
      <c r="B399" s="328"/>
      <c r="C399" s="328"/>
      <c r="D399" s="161" t="s">
        <v>333</v>
      </c>
      <c r="E399" s="382" t="s">
        <v>749</v>
      </c>
      <c r="F399" s="166"/>
      <c r="G399" s="167">
        <v>463</v>
      </c>
      <c r="H399" s="168">
        <v>468</v>
      </c>
      <c r="I399" s="167">
        <v>928</v>
      </c>
      <c r="J399" s="168">
        <v>1234</v>
      </c>
      <c r="K399" s="169">
        <v>1562</v>
      </c>
      <c r="L399" s="168">
        <v>596</v>
      </c>
      <c r="M399" s="167">
        <v>452</v>
      </c>
      <c r="N399" s="168">
        <v>1069</v>
      </c>
      <c r="O399" s="167">
        <v>857</v>
      </c>
      <c r="P399" s="168">
        <v>1205</v>
      </c>
      <c r="Q399" s="167">
        <v>1500</v>
      </c>
      <c r="R399" s="168">
        <v>368</v>
      </c>
      <c r="S399" s="168">
        <f t="shared" si="34"/>
        <v>10702</v>
      </c>
      <c r="T399" s="446" t="s">
        <v>72</v>
      </c>
      <c r="U399" s="317">
        <v>1</v>
      </c>
      <c r="V399" s="401"/>
    </row>
    <row r="400" spans="1:24" s="318" customFormat="1" ht="15" customHeight="1">
      <c r="A400" s="325"/>
      <c r="B400" s="328"/>
      <c r="C400" s="328"/>
      <c r="D400" s="161" t="s">
        <v>335</v>
      </c>
      <c r="E400" s="382" t="s">
        <v>750</v>
      </c>
      <c r="F400" s="166"/>
      <c r="G400" s="167">
        <v>0</v>
      </c>
      <c r="H400" s="168">
        <v>0</v>
      </c>
      <c r="I400" s="167">
        <v>0</v>
      </c>
      <c r="J400" s="168">
        <v>0</v>
      </c>
      <c r="K400" s="169">
        <v>1818</v>
      </c>
      <c r="L400" s="168">
        <v>0</v>
      </c>
      <c r="M400" s="167">
        <v>1500</v>
      </c>
      <c r="N400" s="168">
        <v>2217</v>
      </c>
      <c r="O400" s="167">
        <v>1901</v>
      </c>
      <c r="P400" s="168">
        <v>1696</v>
      </c>
      <c r="Q400" s="167">
        <v>1611</v>
      </c>
      <c r="R400" s="168"/>
      <c r="S400" s="168">
        <f t="shared" si="34"/>
        <v>10743</v>
      </c>
      <c r="T400" s="446" t="s">
        <v>49</v>
      </c>
      <c r="U400" s="317">
        <v>1</v>
      </c>
      <c r="V400" s="401"/>
    </row>
    <row r="401" spans="1:24" s="318" customFormat="1" ht="15" customHeight="1">
      <c r="A401" s="507"/>
      <c r="B401" s="481"/>
      <c r="C401" s="481"/>
      <c r="D401" s="483" t="s">
        <v>337</v>
      </c>
      <c r="E401" s="501" t="s">
        <v>751</v>
      </c>
      <c r="F401" s="502"/>
      <c r="G401" s="503">
        <v>24</v>
      </c>
      <c r="H401" s="504">
        <v>20</v>
      </c>
      <c r="I401" s="503">
        <v>31</v>
      </c>
      <c r="J401" s="504">
        <v>28</v>
      </c>
      <c r="K401" s="505">
        <v>57</v>
      </c>
      <c r="L401" s="504">
        <v>23</v>
      </c>
      <c r="M401" s="503">
        <v>250</v>
      </c>
      <c r="N401" s="504">
        <v>46</v>
      </c>
      <c r="O401" s="503">
        <v>35</v>
      </c>
      <c r="P401" s="504">
        <v>0</v>
      </c>
      <c r="Q401" s="503">
        <v>61</v>
      </c>
      <c r="R401" s="504">
        <v>32</v>
      </c>
      <c r="S401" s="504">
        <f t="shared" si="34"/>
        <v>607</v>
      </c>
      <c r="T401" s="506" t="s">
        <v>70</v>
      </c>
      <c r="U401" s="317">
        <v>1</v>
      </c>
      <c r="V401" s="401"/>
    </row>
    <row r="402" spans="1:24" s="318" customFormat="1" ht="15" customHeight="1">
      <c r="A402" s="325"/>
      <c r="B402" s="328"/>
      <c r="C402" s="328"/>
      <c r="D402" s="161" t="s">
        <v>339</v>
      </c>
      <c r="E402" s="382" t="s">
        <v>752</v>
      </c>
      <c r="F402" s="166"/>
      <c r="G402" s="167">
        <v>744</v>
      </c>
      <c r="H402" s="168">
        <v>874</v>
      </c>
      <c r="I402" s="167">
        <v>1202</v>
      </c>
      <c r="J402" s="168">
        <v>1301</v>
      </c>
      <c r="K402" s="169">
        <v>1860</v>
      </c>
      <c r="L402" s="168">
        <v>931</v>
      </c>
      <c r="M402" s="167">
        <v>1430</v>
      </c>
      <c r="N402" s="168">
        <v>1740</v>
      </c>
      <c r="O402" s="167">
        <v>1809</v>
      </c>
      <c r="P402" s="168">
        <v>2258</v>
      </c>
      <c r="Q402" s="167">
        <v>2479</v>
      </c>
      <c r="R402" s="168">
        <v>810</v>
      </c>
      <c r="S402" s="168">
        <f t="shared" si="34"/>
        <v>17438</v>
      </c>
      <c r="T402" s="446" t="s">
        <v>72</v>
      </c>
      <c r="U402" s="317">
        <v>1</v>
      </c>
      <c r="V402" s="401"/>
    </row>
    <row r="403" spans="1:24" s="318" customFormat="1" ht="15" customHeight="1">
      <c r="A403" s="325"/>
      <c r="B403" s="328"/>
      <c r="C403" s="328"/>
      <c r="D403" s="161" t="s">
        <v>341</v>
      </c>
      <c r="E403" s="382" t="s">
        <v>753</v>
      </c>
      <c r="F403" s="166"/>
      <c r="G403" s="167">
        <v>83</v>
      </c>
      <c r="H403" s="168">
        <v>223</v>
      </c>
      <c r="I403" s="167">
        <v>360</v>
      </c>
      <c r="J403" s="168">
        <v>413</v>
      </c>
      <c r="K403" s="169">
        <v>530</v>
      </c>
      <c r="L403" s="168">
        <v>260</v>
      </c>
      <c r="M403" s="167">
        <v>208</v>
      </c>
      <c r="N403" s="168">
        <v>318</v>
      </c>
      <c r="O403" s="167">
        <v>337</v>
      </c>
      <c r="P403" s="168">
        <v>625</v>
      </c>
      <c r="Q403" s="167">
        <v>3810</v>
      </c>
      <c r="R403" s="168">
        <v>381</v>
      </c>
      <c r="S403" s="168">
        <f t="shared" si="34"/>
        <v>7548</v>
      </c>
      <c r="T403" s="446" t="s">
        <v>55</v>
      </c>
      <c r="U403" s="317">
        <v>1</v>
      </c>
      <c r="V403" s="401"/>
    </row>
    <row r="404" spans="1:24" s="318" customFormat="1" ht="15" customHeight="1">
      <c r="A404" s="325"/>
      <c r="B404" s="328"/>
      <c r="C404" s="328"/>
      <c r="D404" s="161" t="s">
        <v>343</v>
      </c>
      <c r="E404" s="382" t="s">
        <v>754</v>
      </c>
      <c r="F404" s="166"/>
      <c r="G404" s="167">
        <v>21</v>
      </c>
      <c r="H404" s="168">
        <v>102</v>
      </c>
      <c r="I404" s="167">
        <v>185</v>
      </c>
      <c r="J404" s="168">
        <v>183</v>
      </c>
      <c r="K404" s="169">
        <v>244</v>
      </c>
      <c r="L404" s="168">
        <v>135</v>
      </c>
      <c r="M404" s="167">
        <v>135</v>
      </c>
      <c r="N404" s="168">
        <v>223</v>
      </c>
      <c r="O404" s="167">
        <v>186</v>
      </c>
      <c r="P404" s="168">
        <v>235</v>
      </c>
      <c r="Q404" s="167">
        <v>614</v>
      </c>
      <c r="R404" s="168">
        <v>104</v>
      </c>
      <c r="S404" s="168">
        <f t="shared" si="34"/>
        <v>2367</v>
      </c>
      <c r="T404" s="446" t="s">
        <v>73</v>
      </c>
      <c r="U404" s="317">
        <v>1</v>
      </c>
      <c r="V404" s="401"/>
    </row>
    <row r="405" spans="1:24" s="318" customFormat="1" ht="15" customHeight="1">
      <c r="A405" s="325"/>
      <c r="B405" s="328"/>
      <c r="C405" s="328"/>
      <c r="D405" s="161" t="s">
        <v>345</v>
      </c>
      <c r="E405" s="382" t="s">
        <v>755</v>
      </c>
      <c r="F405" s="166"/>
      <c r="G405" s="167">
        <v>203</v>
      </c>
      <c r="H405" s="168">
        <v>415</v>
      </c>
      <c r="I405" s="167">
        <v>680</v>
      </c>
      <c r="J405" s="168">
        <v>796</v>
      </c>
      <c r="K405" s="169">
        <v>1194</v>
      </c>
      <c r="L405" s="168">
        <v>575</v>
      </c>
      <c r="M405" s="167">
        <v>502</v>
      </c>
      <c r="N405" s="168">
        <v>795</v>
      </c>
      <c r="O405" s="167">
        <v>869</v>
      </c>
      <c r="P405" s="168">
        <v>1078</v>
      </c>
      <c r="Q405" s="167">
        <v>807</v>
      </c>
      <c r="R405" s="168">
        <v>376</v>
      </c>
      <c r="S405" s="168">
        <f t="shared" si="34"/>
        <v>8290</v>
      </c>
      <c r="T405" s="446" t="s">
        <v>47</v>
      </c>
      <c r="U405" s="317">
        <v>1</v>
      </c>
      <c r="V405" s="401"/>
    </row>
    <row r="406" spans="1:24" ht="15" customHeight="1">
      <c r="A406" s="330"/>
      <c r="B406" s="331"/>
      <c r="C406" s="331"/>
      <c r="D406" s="444"/>
      <c r="E406" s="384" t="s">
        <v>251</v>
      </c>
      <c r="F406" s="332"/>
      <c r="G406" s="333">
        <f t="shared" ref="G406:S406" si="35">SUMIFS(G387:G405,$U387:$U405,1)</f>
        <v>274974</v>
      </c>
      <c r="H406" s="334">
        <f t="shared" si="35"/>
        <v>64525</v>
      </c>
      <c r="I406" s="334">
        <f t="shared" si="35"/>
        <v>66666</v>
      </c>
      <c r="J406" s="334">
        <f t="shared" si="35"/>
        <v>75873</v>
      </c>
      <c r="K406" s="334">
        <f t="shared" si="35"/>
        <v>97652</v>
      </c>
      <c r="L406" s="334">
        <f t="shared" si="35"/>
        <v>62435</v>
      </c>
      <c r="M406" s="334">
        <f t="shared" si="35"/>
        <v>58884</v>
      </c>
      <c r="N406" s="334">
        <f t="shared" si="35"/>
        <v>88329</v>
      </c>
      <c r="O406" s="334">
        <f t="shared" si="35"/>
        <v>78609</v>
      </c>
      <c r="P406" s="334">
        <f t="shared" si="35"/>
        <v>84569</v>
      </c>
      <c r="Q406" s="334">
        <f t="shared" si="35"/>
        <v>96192</v>
      </c>
      <c r="R406" s="334">
        <f t="shared" si="35"/>
        <v>62826</v>
      </c>
      <c r="S406" s="334">
        <f t="shared" si="35"/>
        <v>1111534</v>
      </c>
      <c r="T406" s="451"/>
      <c r="U406" s="309">
        <v>2</v>
      </c>
      <c r="V406" s="401"/>
      <c r="W406" s="318"/>
      <c r="X406" s="318"/>
    </row>
    <row r="407" spans="1:24" s="318" customFormat="1" ht="15" customHeight="1">
      <c r="A407" s="325"/>
      <c r="B407" s="326" t="s">
        <v>21</v>
      </c>
      <c r="C407" s="327"/>
      <c r="D407" s="161" t="s">
        <v>309</v>
      </c>
      <c r="E407" s="382" t="s">
        <v>756</v>
      </c>
      <c r="F407" s="166"/>
      <c r="G407" s="167">
        <v>3195</v>
      </c>
      <c r="H407" s="168">
        <v>2941</v>
      </c>
      <c r="I407" s="167">
        <v>2636</v>
      </c>
      <c r="J407" s="168">
        <v>2319</v>
      </c>
      <c r="K407" s="169">
        <v>2391</v>
      </c>
      <c r="L407" s="168">
        <v>1951</v>
      </c>
      <c r="M407" s="167">
        <v>1635</v>
      </c>
      <c r="N407" s="168">
        <v>2161</v>
      </c>
      <c r="O407" s="167">
        <v>2188</v>
      </c>
      <c r="P407" s="168">
        <v>2263</v>
      </c>
      <c r="Q407" s="167">
        <v>2523</v>
      </c>
      <c r="R407" s="168">
        <v>2326</v>
      </c>
      <c r="S407" s="168">
        <f>SUM(G407:R407)</f>
        <v>28529</v>
      </c>
      <c r="T407" s="446" t="s">
        <v>48</v>
      </c>
      <c r="U407" s="317">
        <v>1</v>
      </c>
      <c r="V407" s="401"/>
    </row>
    <row r="408" spans="1:24" s="318" customFormat="1" ht="15" customHeight="1">
      <c r="A408" s="325"/>
      <c r="B408" s="328"/>
      <c r="C408" s="328"/>
      <c r="D408" s="161" t="s">
        <v>311</v>
      </c>
      <c r="E408" s="382" t="s">
        <v>757</v>
      </c>
      <c r="F408" s="166"/>
      <c r="G408" s="167">
        <v>2208</v>
      </c>
      <c r="H408" s="168">
        <v>2508</v>
      </c>
      <c r="I408" s="167">
        <v>2950</v>
      </c>
      <c r="J408" s="168">
        <v>3289</v>
      </c>
      <c r="K408" s="169">
        <v>3722</v>
      </c>
      <c r="L408" s="168">
        <v>2780</v>
      </c>
      <c r="M408" s="167">
        <v>2834</v>
      </c>
      <c r="N408" s="168">
        <v>3878</v>
      </c>
      <c r="O408" s="167">
        <v>3298</v>
      </c>
      <c r="P408" s="168">
        <v>3417</v>
      </c>
      <c r="Q408" s="167">
        <v>3469</v>
      </c>
      <c r="R408" s="168">
        <v>2658</v>
      </c>
      <c r="S408" s="168">
        <f t="shared" ref="S408:S413" si="36">SUM(G408:R408)</f>
        <v>37011</v>
      </c>
      <c r="T408" s="446" t="s">
        <v>49</v>
      </c>
      <c r="U408" s="317">
        <v>1</v>
      </c>
      <c r="V408" s="401"/>
    </row>
    <row r="409" spans="1:24" s="318" customFormat="1" ht="15" customHeight="1">
      <c r="A409" s="325"/>
      <c r="B409" s="328"/>
      <c r="C409" s="328"/>
      <c r="D409" s="161" t="s">
        <v>313</v>
      </c>
      <c r="E409" s="382" t="s">
        <v>758</v>
      </c>
      <c r="F409" s="166"/>
      <c r="G409" s="167">
        <v>18</v>
      </c>
      <c r="H409" s="168">
        <v>30</v>
      </c>
      <c r="I409" s="167">
        <v>8</v>
      </c>
      <c r="J409" s="168">
        <v>60</v>
      </c>
      <c r="K409" s="169">
        <v>45</v>
      </c>
      <c r="L409" s="168">
        <v>30</v>
      </c>
      <c r="M409" s="167">
        <v>133</v>
      </c>
      <c r="N409" s="168">
        <v>166</v>
      </c>
      <c r="O409" s="167">
        <v>50</v>
      </c>
      <c r="P409" s="168">
        <v>63</v>
      </c>
      <c r="Q409" s="167">
        <v>74</v>
      </c>
      <c r="R409" s="168">
        <v>8</v>
      </c>
      <c r="S409" s="168">
        <f t="shared" si="36"/>
        <v>685</v>
      </c>
      <c r="T409" s="446" t="s">
        <v>59</v>
      </c>
      <c r="U409" s="317">
        <v>1</v>
      </c>
      <c r="V409" s="401"/>
    </row>
    <row r="410" spans="1:24" s="318" customFormat="1" ht="15" customHeight="1">
      <c r="A410" s="325"/>
      <c r="B410" s="328"/>
      <c r="C410" s="328"/>
      <c r="D410" s="161" t="s">
        <v>315</v>
      </c>
      <c r="E410" s="382" t="s">
        <v>759</v>
      </c>
      <c r="F410" s="166"/>
      <c r="G410" s="167">
        <v>0</v>
      </c>
      <c r="H410" s="168">
        <v>0</v>
      </c>
      <c r="I410" s="167">
        <v>0</v>
      </c>
      <c r="J410" s="168">
        <v>8</v>
      </c>
      <c r="K410" s="169">
        <v>31</v>
      </c>
      <c r="L410" s="168">
        <v>10</v>
      </c>
      <c r="M410" s="167">
        <v>9</v>
      </c>
      <c r="N410" s="168">
        <v>15</v>
      </c>
      <c r="O410" s="167">
        <v>0</v>
      </c>
      <c r="P410" s="168">
        <v>12</v>
      </c>
      <c r="Q410" s="167">
        <v>0</v>
      </c>
      <c r="R410" s="168">
        <v>0</v>
      </c>
      <c r="S410" s="168">
        <f t="shared" si="36"/>
        <v>85</v>
      </c>
      <c r="T410" s="446" t="s">
        <v>59</v>
      </c>
      <c r="U410" s="317">
        <v>1</v>
      </c>
      <c r="V410" s="401"/>
    </row>
    <row r="411" spans="1:24" s="318" customFormat="1" ht="15" customHeight="1">
      <c r="A411" s="325"/>
      <c r="B411" s="328"/>
      <c r="C411" s="328"/>
      <c r="D411" s="161" t="s">
        <v>317</v>
      </c>
      <c r="E411" s="382" t="s">
        <v>760</v>
      </c>
      <c r="F411" s="166"/>
      <c r="G411" s="167">
        <v>0</v>
      </c>
      <c r="H411" s="168">
        <v>0</v>
      </c>
      <c r="I411" s="167">
        <v>32</v>
      </c>
      <c r="J411" s="168">
        <v>60</v>
      </c>
      <c r="K411" s="169">
        <v>29</v>
      </c>
      <c r="L411" s="168">
        <v>39</v>
      </c>
      <c r="M411" s="167">
        <v>25</v>
      </c>
      <c r="N411" s="168">
        <v>77</v>
      </c>
      <c r="O411" s="167">
        <v>324</v>
      </c>
      <c r="P411" s="168">
        <v>61</v>
      </c>
      <c r="Q411" s="167">
        <v>96</v>
      </c>
      <c r="R411" s="168">
        <v>0</v>
      </c>
      <c r="S411" s="168">
        <f t="shared" si="36"/>
        <v>743</v>
      </c>
      <c r="T411" s="446" t="s">
        <v>47</v>
      </c>
      <c r="U411" s="317">
        <v>1</v>
      </c>
      <c r="V411" s="401"/>
    </row>
    <row r="412" spans="1:24" s="318" customFormat="1" ht="15" customHeight="1">
      <c r="A412" s="325"/>
      <c r="B412" s="328"/>
      <c r="C412" s="328"/>
      <c r="D412" s="161" t="s">
        <v>319</v>
      </c>
      <c r="E412" s="382" t="s">
        <v>761</v>
      </c>
      <c r="F412" s="166"/>
      <c r="G412" s="167">
        <v>3929</v>
      </c>
      <c r="H412" s="168">
        <v>4730</v>
      </c>
      <c r="I412" s="167">
        <v>9297</v>
      </c>
      <c r="J412" s="168">
        <v>9045</v>
      </c>
      <c r="K412" s="169">
        <v>9275</v>
      </c>
      <c r="L412" s="168">
        <v>7709</v>
      </c>
      <c r="M412" s="167">
        <v>8301</v>
      </c>
      <c r="N412" s="168">
        <v>11546</v>
      </c>
      <c r="O412" s="167">
        <v>9130</v>
      </c>
      <c r="P412" s="168">
        <v>8631</v>
      </c>
      <c r="Q412" s="167">
        <v>9345</v>
      </c>
      <c r="R412" s="168">
        <v>9140</v>
      </c>
      <c r="S412" s="168">
        <f t="shared" si="36"/>
        <v>100078</v>
      </c>
      <c r="T412" s="446" t="s">
        <v>48</v>
      </c>
      <c r="U412" s="317">
        <v>1</v>
      </c>
      <c r="V412" s="401"/>
    </row>
    <row r="413" spans="1:24" s="318" customFormat="1" ht="15" customHeight="1">
      <c r="A413" s="325"/>
      <c r="B413" s="328"/>
      <c r="C413" s="328"/>
      <c r="D413" s="161" t="s">
        <v>321</v>
      </c>
      <c r="E413" s="382" t="s">
        <v>762</v>
      </c>
      <c r="F413" s="166"/>
      <c r="G413" s="167">
        <v>3825</v>
      </c>
      <c r="H413" s="168">
        <v>4358</v>
      </c>
      <c r="I413" s="167">
        <v>4829</v>
      </c>
      <c r="J413" s="168">
        <v>5599</v>
      </c>
      <c r="K413" s="169">
        <v>5573</v>
      </c>
      <c r="L413" s="168">
        <v>4274</v>
      </c>
      <c r="M413" s="167">
        <v>2472</v>
      </c>
      <c r="N413" s="168">
        <v>5823</v>
      </c>
      <c r="O413" s="167">
        <v>5138</v>
      </c>
      <c r="P413" s="168">
        <v>5255</v>
      </c>
      <c r="Q413" s="167">
        <v>5818</v>
      </c>
      <c r="R413" s="168">
        <v>5081</v>
      </c>
      <c r="S413" s="168">
        <f t="shared" si="36"/>
        <v>58045</v>
      </c>
      <c r="T413" s="446" t="s">
        <v>49</v>
      </c>
      <c r="U413" s="317">
        <v>1</v>
      </c>
      <c r="V413" s="401"/>
    </row>
    <row r="414" spans="1:24" ht="15" customHeight="1">
      <c r="A414" s="330"/>
      <c r="B414" s="331"/>
      <c r="C414" s="331"/>
      <c r="D414" s="444"/>
      <c r="E414" s="384" t="s">
        <v>299</v>
      </c>
      <c r="F414" s="332"/>
      <c r="G414" s="333">
        <f t="shared" ref="G414:S414" si="37">SUMIFS(G407:G413,$U407:$U413,1)</f>
        <v>13175</v>
      </c>
      <c r="H414" s="334">
        <f t="shared" si="37"/>
        <v>14567</v>
      </c>
      <c r="I414" s="334">
        <f t="shared" si="37"/>
        <v>19752</v>
      </c>
      <c r="J414" s="334">
        <f t="shared" si="37"/>
        <v>20380</v>
      </c>
      <c r="K414" s="334">
        <f t="shared" si="37"/>
        <v>21066</v>
      </c>
      <c r="L414" s="334">
        <f t="shared" si="37"/>
        <v>16793</v>
      </c>
      <c r="M414" s="334">
        <f t="shared" si="37"/>
        <v>15409</v>
      </c>
      <c r="N414" s="334">
        <f t="shared" si="37"/>
        <v>23666</v>
      </c>
      <c r="O414" s="334">
        <f t="shared" si="37"/>
        <v>20128</v>
      </c>
      <c r="P414" s="334">
        <f t="shared" si="37"/>
        <v>19702</v>
      </c>
      <c r="Q414" s="334">
        <f t="shared" si="37"/>
        <v>21325</v>
      </c>
      <c r="R414" s="334">
        <f t="shared" si="37"/>
        <v>19213</v>
      </c>
      <c r="S414" s="334">
        <f t="shared" si="37"/>
        <v>225176</v>
      </c>
      <c r="T414" s="451"/>
      <c r="U414" s="309">
        <v>2</v>
      </c>
      <c r="V414" s="401"/>
      <c r="W414" s="318"/>
      <c r="X414" s="318"/>
    </row>
    <row r="415" spans="1:24" s="318" customFormat="1" ht="15" customHeight="1">
      <c r="A415" s="325"/>
      <c r="B415" s="326" t="s">
        <v>22</v>
      </c>
      <c r="C415" s="327"/>
      <c r="D415" s="161" t="s">
        <v>309</v>
      </c>
      <c r="E415" s="382" t="s">
        <v>763</v>
      </c>
      <c r="F415" s="166"/>
      <c r="G415" s="167">
        <v>1500</v>
      </c>
      <c r="H415" s="168">
        <v>305</v>
      </c>
      <c r="I415" s="167">
        <v>585</v>
      </c>
      <c r="J415" s="168">
        <v>1255</v>
      </c>
      <c r="K415" s="169">
        <v>2195</v>
      </c>
      <c r="L415" s="168">
        <v>1410</v>
      </c>
      <c r="M415" s="167">
        <v>1145</v>
      </c>
      <c r="N415" s="168">
        <v>1415</v>
      </c>
      <c r="O415" s="167">
        <v>1675</v>
      </c>
      <c r="P415" s="168">
        <v>3015</v>
      </c>
      <c r="Q415" s="167">
        <v>1105</v>
      </c>
      <c r="R415" s="168">
        <v>315</v>
      </c>
      <c r="S415" s="168">
        <f>SUM(G415:R415)</f>
        <v>15920</v>
      </c>
      <c r="T415" s="446" t="s">
        <v>57</v>
      </c>
      <c r="U415" s="317">
        <v>1</v>
      </c>
      <c r="V415" s="401"/>
    </row>
    <row r="416" spans="1:24" s="318" customFormat="1" ht="15" customHeight="1">
      <c r="A416" s="325"/>
      <c r="B416" s="328"/>
      <c r="C416" s="328"/>
      <c r="D416" s="161" t="s">
        <v>311</v>
      </c>
      <c r="E416" s="382" t="s">
        <v>764</v>
      </c>
      <c r="F416" s="166"/>
      <c r="G416" s="167">
        <v>0</v>
      </c>
      <c r="H416" s="168">
        <v>1</v>
      </c>
      <c r="I416" s="167">
        <v>170</v>
      </c>
      <c r="J416" s="168">
        <v>367</v>
      </c>
      <c r="K416" s="169">
        <v>1040</v>
      </c>
      <c r="L416" s="168">
        <v>498</v>
      </c>
      <c r="M416" s="167">
        <v>418</v>
      </c>
      <c r="N416" s="168">
        <v>496</v>
      </c>
      <c r="O416" s="167">
        <v>623</v>
      </c>
      <c r="P416" s="168">
        <v>651</v>
      </c>
      <c r="Q416" s="167">
        <v>315</v>
      </c>
      <c r="R416" s="168">
        <v>0</v>
      </c>
      <c r="S416" s="168">
        <f t="shared" ref="S416:S419" si="38">SUM(G416:R416)</f>
        <v>4579</v>
      </c>
      <c r="T416" s="446" t="s">
        <v>47</v>
      </c>
      <c r="U416" s="317">
        <v>1</v>
      </c>
      <c r="V416" s="401"/>
    </row>
    <row r="417" spans="1:24" s="318" customFormat="1" ht="15" customHeight="1">
      <c r="A417" s="325"/>
      <c r="B417" s="328"/>
      <c r="C417" s="328"/>
      <c r="D417" s="161" t="s">
        <v>313</v>
      </c>
      <c r="E417" s="382" t="s">
        <v>765</v>
      </c>
      <c r="F417" s="166"/>
      <c r="G417" s="167">
        <v>0</v>
      </c>
      <c r="H417" s="168">
        <v>0</v>
      </c>
      <c r="I417" s="167">
        <v>0</v>
      </c>
      <c r="J417" s="168">
        <v>312</v>
      </c>
      <c r="K417" s="169">
        <v>482</v>
      </c>
      <c r="L417" s="168">
        <v>281</v>
      </c>
      <c r="M417" s="167">
        <v>227</v>
      </c>
      <c r="N417" s="168">
        <v>969</v>
      </c>
      <c r="O417" s="167">
        <v>461</v>
      </c>
      <c r="P417" s="168">
        <v>221</v>
      </c>
      <c r="Q417" s="167">
        <v>0</v>
      </c>
      <c r="R417" s="168">
        <v>0</v>
      </c>
      <c r="S417" s="168">
        <f t="shared" si="38"/>
        <v>2953</v>
      </c>
      <c r="T417" s="446" t="s">
        <v>88</v>
      </c>
      <c r="U417" s="317">
        <v>1</v>
      </c>
      <c r="V417" s="401"/>
    </row>
    <row r="418" spans="1:24" s="318" customFormat="1" ht="15" customHeight="1">
      <c r="A418" s="325"/>
      <c r="B418" s="328"/>
      <c r="C418" s="328"/>
      <c r="D418" s="161" t="s">
        <v>315</v>
      </c>
      <c r="E418" s="382" t="s">
        <v>766</v>
      </c>
      <c r="F418" s="166"/>
      <c r="G418" s="167">
        <v>0</v>
      </c>
      <c r="H418" s="168">
        <v>0</v>
      </c>
      <c r="I418" s="167">
        <v>0</v>
      </c>
      <c r="J418" s="168">
        <v>0</v>
      </c>
      <c r="K418" s="169">
        <v>0</v>
      </c>
      <c r="L418" s="168">
        <v>0</v>
      </c>
      <c r="M418" s="167">
        <v>342</v>
      </c>
      <c r="N418" s="168">
        <v>317</v>
      </c>
      <c r="O418" s="167">
        <v>0</v>
      </c>
      <c r="P418" s="168">
        <v>0</v>
      </c>
      <c r="Q418" s="167">
        <v>0</v>
      </c>
      <c r="R418" s="168">
        <v>0</v>
      </c>
      <c r="S418" s="168">
        <f t="shared" si="38"/>
        <v>659</v>
      </c>
      <c r="T418" s="446" t="s">
        <v>62</v>
      </c>
      <c r="U418" s="317">
        <v>1</v>
      </c>
      <c r="V418" s="401"/>
    </row>
    <row r="419" spans="1:24" s="318" customFormat="1" ht="15" customHeight="1">
      <c r="A419" s="325"/>
      <c r="B419" s="328"/>
      <c r="C419" s="328"/>
      <c r="D419" s="161" t="s">
        <v>317</v>
      </c>
      <c r="E419" s="382" t="s">
        <v>767</v>
      </c>
      <c r="F419" s="166"/>
      <c r="G419" s="167">
        <v>0</v>
      </c>
      <c r="H419" s="168">
        <v>0</v>
      </c>
      <c r="I419" s="167">
        <v>0</v>
      </c>
      <c r="J419" s="168">
        <v>0</v>
      </c>
      <c r="K419" s="169">
        <v>0</v>
      </c>
      <c r="L419" s="168">
        <v>0</v>
      </c>
      <c r="M419" s="167">
        <v>741</v>
      </c>
      <c r="N419" s="168">
        <v>809</v>
      </c>
      <c r="O419" s="167">
        <v>0</v>
      </c>
      <c r="P419" s="168">
        <v>0</v>
      </c>
      <c r="Q419" s="167">
        <v>0</v>
      </c>
      <c r="R419" s="168">
        <v>0</v>
      </c>
      <c r="S419" s="168">
        <f t="shared" si="38"/>
        <v>1550</v>
      </c>
      <c r="T419" s="446" t="s">
        <v>62</v>
      </c>
      <c r="U419" s="317">
        <v>1</v>
      </c>
      <c r="V419" s="401"/>
    </row>
    <row r="420" spans="1:24" ht="15" customHeight="1">
      <c r="A420" s="330"/>
      <c r="B420" s="331"/>
      <c r="C420" s="331"/>
      <c r="D420" s="444"/>
      <c r="E420" s="384" t="s">
        <v>300</v>
      </c>
      <c r="F420" s="332"/>
      <c r="G420" s="333">
        <f t="shared" ref="G420:S420" si="39">SUMIFS(G415:G419,$U415:$U419,1)</f>
        <v>1500</v>
      </c>
      <c r="H420" s="334">
        <f t="shared" si="39"/>
        <v>306</v>
      </c>
      <c r="I420" s="334">
        <f t="shared" si="39"/>
        <v>755</v>
      </c>
      <c r="J420" s="334">
        <f t="shared" si="39"/>
        <v>1934</v>
      </c>
      <c r="K420" s="334">
        <f t="shared" si="39"/>
        <v>3717</v>
      </c>
      <c r="L420" s="334">
        <f t="shared" si="39"/>
        <v>2189</v>
      </c>
      <c r="M420" s="334">
        <f t="shared" si="39"/>
        <v>2873</v>
      </c>
      <c r="N420" s="334">
        <f t="shared" si="39"/>
        <v>4006</v>
      </c>
      <c r="O420" s="334">
        <f t="shared" si="39"/>
        <v>2759</v>
      </c>
      <c r="P420" s="334">
        <f t="shared" si="39"/>
        <v>3887</v>
      </c>
      <c r="Q420" s="334">
        <f t="shared" si="39"/>
        <v>1420</v>
      </c>
      <c r="R420" s="334">
        <f t="shared" si="39"/>
        <v>315</v>
      </c>
      <c r="S420" s="334">
        <f t="shared" si="39"/>
        <v>25661</v>
      </c>
      <c r="T420" s="451"/>
      <c r="U420" s="309">
        <v>2</v>
      </c>
      <c r="V420" s="401"/>
      <c r="W420" s="318"/>
      <c r="X420" s="318"/>
    </row>
    <row r="421" spans="1:24" s="318" customFormat="1" ht="15" customHeight="1">
      <c r="A421" s="325"/>
      <c r="B421" s="326" t="s">
        <v>301</v>
      </c>
      <c r="C421" s="327"/>
      <c r="D421" s="161" t="s">
        <v>309</v>
      </c>
      <c r="E421" s="382" t="s">
        <v>768</v>
      </c>
      <c r="F421" s="166"/>
      <c r="G421" s="167">
        <v>0</v>
      </c>
      <c r="H421" s="168">
        <v>0</v>
      </c>
      <c r="I421" s="167">
        <v>818</v>
      </c>
      <c r="J421" s="168">
        <v>922</v>
      </c>
      <c r="K421" s="169">
        <v>2895</v>
      </c>
      <c r="L421" s="168">
        <v>2141</v>
      </c>
      <c r="M421" s="167">
        <v>1623</v>
      </c>
      <c r="N421" s="168">
        <v>1514</v>
      </c>
      <c r="O421" s="167">
        <v>2210</v>
      </c>
      <c r="P421" s="168">
        <v>2574</v>
      </c>
      <c r="Q421" s="167">
        <v>405</v>
      </c>
      <c r="R421" s="168">
        <v>0</v>
      </c>
      <c r="S421" s="168">
        <f>SUM(G421:R421)</f>
        <v>15102</v>
      </c>
      <c r="T421" s="446" t="s">
        <v>63</v>
      </c>
      <c r="U421" s="317">
        <v>1</v>
      </c>
      <c r="V421" s="401"/>
    </row>
    <row r="422" spans="1:24" s="318" customFormat="1" ht="15" customHeight="1">
      <c r="A422" s="325"/>
      <c r="B422" s="328"/>
      <c r="C422" s="328"/>
      <c r="D422" s="161" t="s">
        <v>311</v>
      </c>
      <c r="E422" s="382" t="s">
        <v>769</v>
      </c>
      <c r="F422" s="166"/>
      <c r="G422" s="167">
        <v>0</v>
      </c>
      <c r="H422" s="168">
        <v>0</v>
      </c>
      <c r="I422" s="167">
        <v>0</v>
      </c>
      <c r="J422" s="168">
        <v>166</v>
      </c>
      <c r="K422" s="169">
        <v>248</v>
      </c>
      <c r="L422" s="168">
        <v>121</v>
      </c>
      <c r="M422" s="167">
        <v>187</v>
      </c>
      <c r="N422" s="168">
        <v>235</v>
      </c>
      <c r="O422" s="167">
        <v>183</v>
      </c>
      <c r="P422" s="168">
        <v>223</v>
      </c>
      <c r="Q422" s="167">
        <v>147</v>
      </c>
      <c r="R422" s="168">
        <v>0</v>
      </c>
      <c r="S422" s="168">
        <f t="shared" ref="S422:S427" si="40">SUM(G422:R422)</f>
        <v>1510</v>
      </c>
      <c r="T422" s="446" t="s">
        <v>47</v>
      </c>
      <c r="U422" s="317">
        <v>1</v>
      </c>
      <c r="V422" s="401"/>
    </row>
    <row r="423" spans="1:24" s="318" customFormat="1" ht="15" customHeight="1">
      <c r="A423" s="325"/>
      <c r="B423" s="328"/>
      <c r="C423" s="328"/>
      <c r="D423" s="161" t="s">
        <v>313</v>
      </c>
      <c r="E423" s="382" t="s">
        <v>770</v>
      </c>
      <c r="F423" s="166"/>
      <c r="G423" s="167">
        <v>0</v>
      </c>
      <c r="H423" s="168">
        <v>0</v>
      </c>
      <c r="I423" s="167">
        <v>0</v>
      </c>
      <c r="J423" s="168">
        <v>97</v>
      </c>
      <c r="K423" s="169">
        <v>260</v>
      </c>
      <c r="L423" s="168">
        <v>122</v>
      </c>
      <c r="M423" s="167">
        <v>171</v>
      </c>
      <c r="N423" s="168">
        <v>317</v>
      </c>
      <c r="O423" s="167">
        <v>158</v>
      </c>
      <c r="P423" s="168">
        <v>163</v>
      </c>
      <c r="Q423" s="167">
        <v>159</v>
      </c>
      <c r="R423" s="168">
        <v>0</v>
      </c>
      <c r="S423" s="168">
        <f t="shared" si="40"/>
        <v>1447</v>
      </c>
      <c r="T423" s="446" t="s">
        <v>47</v>
      </c>
      <c r="U423" s="317">
        <v>1</v>
      </c>
      <c r="V423" s="401"/>
    </row>
    <row r="424" spans="1:24" s="318" customFormat="1" ht="15" customHeight="1">
      <c r="A424" s="325"/>
      <c r="B424" s="328"/>
      <c r="C424" s="328"/>
      <c r="D424" s="161" t="s">
        <v>315</v>
      </c>
      <c r="E424" s="382" t="s">
        <v>771</v>
      </c>
      <c r="F424" s="166"/>
      <c r="G424" s="167">
        <v>0</v>
      </c>
      <c r="H424" s="168">
        <v>0</v>
      </c>
      <c r="I424" s="167">
        <v>0</v>
      </c>
      <c r="J424" s="168">
        <v>0</v>
      </c>
      <c r="K424" s="169">
        <v>0</v>
      </c>
      <c r="L424" s="168">
        <v>0</v>
      </c>
      <c r="M424" s="167">
        <v>1031</v>
      </c>
      <c r="N424" s="168">
        <v>2378</v>
      </c>
      <c r="O424" s="167">
        <v>0</v>
      </c>
      <c r="P424" s="168">
        <v>0</v>
      </c>
      <c r="Q424" s="167">
        <v>0</v>
      </c>
      <c r="R424" s="168">
        <v>0</v>
      </c>
      <c r="S424" s="168">
        <f t="shared" si="40"/>
        <v>3409</v>
      </c>
      <c r="T424" s="446" t="s">
        <v>62</v>
      </c>
      <c r="U424" s="317">
        <v>1</v>
      </c>
      <c r="V424" s="401"/>
    </row>
    <row r="425" spans="1:24" s="318" customFormat="1" ht="15" customHeight="1">
      <c r="A425" s="325"/>
      <c r="B425" s="328"/>
      <c r="C425" s="328"/>
      <c r="D425" s="161" t="s">
        <v>317</v>
      </c>
      <c r="E425" s="382" t="s">
        <v>772</v>
      </c>
      <c r="F425" s="166"/>
      <c r="G425" s="167">
        <v>0</v>
      </c>
      <c r="H425" s="168">
        <v>0</v>
      </c>
      <c r="I425" s="167">
        <v>0</v>
      </c>
      <c r="J425" s="168">
        <v>0</v>
      </c>
      <c r="K425" s="169">
        <v>0</v>
      </c>
      <c r="L425" s="168">
        <v>0</v>
      </c>
      <c r="M425" s="167">
        <v>0</v>
      </c>
      <c r="N425" s="168">
        <v>0</v>
      </c>
      <c r="O425" s="167">
        <v>0</v>
      </c>
      <c r="P425" s="168">
        <v>0</v>
      </c>
      <c r="Q425" s="167">
        <v>0</v>
      </c>
      <c r="R425" s="168">
        <v>0</v>
      </c>
      <c r="S425" s="168">
        <f t="shared" si="40"/>
        <v>0</v>
      </c>
      <c r="T425" s="446" t="s">
        <v>62</v>
      </c>
      <c r="U425" s="317">
        <v>1</v>
      </c>
      <c r="V425" s="401"/>
    </row>
    <row r="426" spans="1:24" s="318" customFormat="1" ht="15" customHeight="1">
      <c r="A426" s="325"/>
      <c r="B426" s="328"/>
      <c r="C426" s="328"/>
      <c r="D426" s="161" t="s">
        <v>319</v>
      </c>
      <c r="E426" s="382" t="s">
        <v>773</v>
      </c>
      <c r="F426" s="166"/>
      <c r="G426" s="167">
        <v>0</v>
      </c>
      <c r="H426" s="168">
        <v>0</v>
      </c>
      <c r="I426" s="167">
        <v>0</v>
      </c>
      <c r="J426" s="168">
        <v>42</v>
      </c>
      <c r="K426" s="169">
        <v>71</v>
      </c>
      <c r="L426" s="168">
        <v>7</v>
      </c>
      <c r="M426" s="167">
        <v>39</v>
      </c>
      <c r="N426" s="168">
        <v>116</v>
      </c>
      <c r="O426" s="167">
        <v>59</v>
      </c>
      <c r="P426" s="168">
        <v>20</v>
      </c>
      <c r="Q426" s="167">
        <v>0</v>
      </c>
      <c r="R426" s="168">
        <v>0</v>
      </c>
      <c r="S426" s="168">
        <f t="shared" si="40"/>
        <v>354</v>
      </c>
      <c r="T426" s="446" t="s">
        <v>59</v>
      </c>
      <c r="U426" s="317">
        <v>1</v>
      </c>
      <c r="V426" s="401"/>
    </row>
    <row r="427" spans="1:24" s="318" customFormat="1" ht="15" customHeight="1">
      <c r="A427" s="325"/>
      <c r="B427" s="328"/>
      <c r="C427" s="328"/>
      <c r="D427" s="161" t="s">
        <v>321</v>
      </c>
      <c r="E427" s="382" t="s">
        <v>774</v>
      </c>
      <c r="F427" s="166"/>
      <c r="G427" s="167">
        <v>0</v>
      </c>
      <c r="H427" s="168">
        <v>0</v>
      </c>
      <c r="I427" s="167">
        <v>0</v>
      </c>
      <c r="J427" s="168">
        <v>25</v>
      </c>
      <c r="K427" s="169">
        <v>69</v>
      </c>
      <c r="L427" s="168">
        <v>26</v>
      </c>
      <c r="M427" s="167">
        <v>175</v>
      </c>
      <c r="N427" s="168">
        <v>387</v>
      </c>
      <c r="O427" s="167">
        <v>158</v>
      </c>
      <c r="P427" s="168">
        <v>59</v>
      </c>
      <c r="Q427" s="167">
        <v>37</v>
      </c>
      <c r="R427" s="168">
        <v>0</v>
      </c>
      <c r="S427" s="168">
        <f t="shared" si="40"/>
        <v>936</v>
      </c>
      <c r="T427" s="446" t="s">
        <v>58</v>
      </c>
      <c r="U427" s="317">
        <v>1</v>
      </c>
      <c r="V427" s="401"/>
    </row>
    <row r="428" spans="1:24" ht="15" customHeight="1">
      <c r="A428" s="330"/>
      <c r="B428" s="331"/>
      <c r="C428" s="331"/>
      <c r="D428" s="444"/>
      <c r="E428" s="384" t="s">
        <v>302</v>
      </c>
      <c r="F428" s="332"/>
      <c r="G428" s="333">
        <f t="shared" ref="G428:S428" si="41">SUMIFS(G421:G427,$U421:$U427,1)</f>
        <v>0</v>
      </c>
      <c r="H428" s="334">
        <f t="shared" si="41"/>
        <v>0</v>
      </c>
      <c r="I428" s="334">
        <f t="shared" si="41"/>
        <v>818</v>
      </c>
      <c r="J428" s="334">
        <f t="shared" si="41"/>
        <v>1252</v>
      </c>
      <c r="K428" s="334">
        <f t="shared" si="41"/>
        <v>3543</v>
      </c>
      <c r="L428" s="334">
        <f t="shared" si="41"/>
        <v>2417</v>
      </c>
      <c r="M428" s="334">
        <f t="shared" si="41"/>
        <v>3226</v>
      </c>
      <c r="N428" s="334">
        <f t="shared" si="41"/>
        <v>4947</v>
      </c>
      <c r="O428" s="334">
        <f t="shared" si="41"/>
        <v>2768</v>
      </c>
      <c r="P428" s="334">
        <f t="shared" si="41"/>
        <v>3039</v>
      </c>
      <c r="Q428" s="334">
        <f t="shared" si="41"/>
        <v>748</v>
      </c>
      <c r="R428" s="334">
        <f t="shared" si="41"/>
        <v>0</v>
      </c>
      <c r="S428" s="334">
        <f t="shared" si="41"/>
        <v>22758</v>
      </c>
      <c r="T428" s="451"/>
      <c r="U428" s="309">
        <v>2</v>
      </c>
      <c r="V428" s="401"/>
      <c r="W428" s="318"/>
      <c r="X428" s="318"/>
    </row>
    <row r="429" spans="1:24" s="318" customFormat="1" ht="15" customHeight="1">
      <c r="A429" s="325"/>
      <c r="B429" s="326" t="s">
        <v>24</v>
      </c>
      <c r="C429" s="327"/>
      <c r="D429" s="161" t="s">
        <v>309</v>
      </c>
      <c r="E429" s="382" t="s">
        <v>775</v>
      </c>
      <c r="F429" s="166"/>
      <c r="G429" s="167">
        <v>17</v>
      </c>
      <c r="H429" s="168">
        <v>43</v>
      </c>
      <c r="I429" s="167">
        <v>149</v>
      </c>
      <c r="J429" s="168">
        <v>257</v>
      </c>
      <c r="K429" s="169">
        <v>390</v>
      </c>
      <c r="L429" s="168">
        <v>269</v>
      </c>
      <c r="M429" s="167">
        <v>255</v>
      </c>
      <c r="N429" s="168">
        <v>350</v>
      </c>
      <c r="O429" s="167">
        <v>301</v>
      </c>
      <c r="P429" s="168">
        <v>312</v>
      </c>
      <c r="Q429" s="167">
        <v>307</v>
      </c>
      <c r="R429" s="168">
        <v>41</v>
      </c>
      <c r="S429" s="168">
        <f>SUM(G429:R429)</f>
        <v>2691</v>
      </c>
      <c r="T429" s="446" t="s">
        <v>63</v>
      </c>
      <c r="U429" s="317">
        <v>1</v>
      </c>
      <c r="V429" s="401"/>
    </row>
    <row r="430" spans="1:24" ht="15" customHeight="1">
      <c r="A430" s="330"/>
      <c r="B430" s="331"/>
      <c r="C430" s="331"/>
      <c r="D430" s="444"/>
      <c r="E430" s="384" t="s">
        <v>252</v>
      </c>
      <c r="F430" s="332"/>
      <c r="G430" s="333">
        <f t="shared" ref="G430:S430" si="42">SUMIFS(G429:G429,$U429:$U429,1)</f>
        <v>17</v>
      </c>
      <c r="H430" s="334">
        <f t="shared" si="42"/>
        <v>43</v>
      </c>
      <c r="I430" s="334">
        <f t="shared" si="42"/>
        <v>149</v>
      </c>
      <c r="J430" s="334">
        <f t="shared" si="42"/>
        <v>257</v>
      </c>
      <c r="K430" s="334">
        <f t="shared" si="42"/>
        <v>390</v>
      </c>
      <c r="L430" s="334">
        <f t="shared" si="42"/>
        <v>269</v>
      </c>
      <c r="M430" s="334">
        <f t="shared" si="42"/>
        <v>255</v>
      </c>
      <c r="N430" s="334">
        <f t="shared" si="42"/>
        <v>350</v>
      </c>
      <c r="O430" s="334">
        <f t="shared" si="42"/>
        <v>301</v>
      </c>
      <c r="P430" s="334">
        <f t="shared" si="42"/>
        <v>312</v>
      </c>
      <c r="Q430" s="334">
        <f t="shared" si="42"/>
        <v>307</v>
      </c>
      <c r="R430" s="334">
        <f t="shared" si="42"/>
        <v>41</v>
      </c>
      <c r="S430" s="334">
        <f t="shared" si="42"/>
        <v>2691</v>
      </c>
      <c r="T430" s="451"/>
      <c r="U430" s="309">
        <v>2</v>
      </c>
      <c r="V430" s="401"/>
      <c r="W430" s="318"/>
      <c r="X430" s="318"/>
    </row>
    <row r="431" spans="1:24" s="318" customFormat="1" ht="15" customHeight="1">
      <c r="A431" s="325"/>
      <c r="B431" s="326" t="s">
        <v>25</v>
      </c>
      <c r="C431" s="327"/>
      <c r="D431" s="161" t="s">
        <v>309</v>
      </c>
      <c r="E431" s="382" t="s">
        <v>776</v>
      </c>
      <c r="F431" s="166"/>
      <c r="G431" s="167">
        <v>97</v>
      </c>
      <c r="H431" s="168">
        <v>88</v>
      </c>
      <c r="I431" s="167">
        <v>526</v>
      </c>
      <c r="J431" s="168">
        <v>352</v>
      </c>
      <c r="K431" s="169">
        <v>1284</v>
      </c>
      <c r="L431" s="168">
        <v>616</v>
      </c>
      <c r="M431" s="167">
        <v>543</v>
      </c>
      <c r="N431" s="168">
        <v>495</v>
      </c>
      <c r="O431" s="167">
        <v>856</v>
      </c>
      <c r="P431" s="168">
        <v>1326</v>
      </c>
      <c r="Q431" s="167">
        <v>390</v>
      </c>
      <c r="R431" s="168">
        <v>97</v>
      </c>
      <c r="S431" s="168">
        <f>SUM(G431:R431)</f>
        <v>6670</v>
      </c>
      <c r="T431" s="446" t="s">
        <v>57</v>
      </c>
      <c r="U431" s="317">
        <v>1</v>
      </c>
      <c r="V431" s="401"/>
    </row>
    <row r="432" spans="1:24" s="318" customFormat="1" ht="15" customHeight="1">
      <c r="A432" s="325"/>
      <c r="B432" s="328"/>
      <c r="C432" s="328"/>
      <c r="D432" s="161" t="s">
        <v>311</v>
      </c>
      <c r="E432" s="382" t="s">
        <v>777</v>
      </c>
      <c r="F432" s="166"/>
      <c r="G432" s="167">
        <v>210</v>
      </c>
      <c r="H432" s="168">
        <v>235</v>
      </c>
      <c r="I432" s="167">
        <v>783</v>
      </c>
      <c r="J432" s="168">
        <v>733</v>
      </c>
      <c r="K432" s="169">
        <v>1555</v>
      </c>
      <c r="L432" s="168">
        <v>1071</v>
      </c>
      <c r="M432" s="167">
        <v>1101</v>
      </c>
      <c r="N432" s="168">
        <v>1409</v>
      </c>
      <c r="O432" s="167">
        <v>1420</v>
      </c>
      <c r="P432" s="168">
        <v>1913</v>
      </c>
      <c r="Q432" s="167">
        <v>696</v>
      </c>
      <c r="R432" s="168">
        <v>326</v>
      </c>
      <c r="S432" s="168">
        <f t="shared" ref="S432:S443" si="43">SUM(G432:R432)</f>
        <v>11452</v>
      </c>
      <c r="T432" s="446" t="s">
        <v>47</v>
      </c>
      <c r="U432" s="317">
        <v>1</v>
      </c>
      <c r="V432" s="401"/>
    </row>
    <row r="433" spans="1:24" s="318" customFormat="1" ht="15" customHeight="1">
      <c r="A433" s="325"/>
      <c r="B433" s="328"/>
      <c r="C433" s="328"/>
      <c r="D433" s="161" t="s">
        <v>313</v>
      </c>
      <c r="E433" s="382" t="s">
        <v>778</v>
      </c>
      <c r="F433" s="166"/>
      <c r="G433" s="167">
        <v>0</v>
      </c>
      <c r="H433" s="168">
        <v>0</v>
      </c>
      <c r="I433" s="167">
        <v>0</v>
      </c>
      <c r="J433" s="168">
        <v>0</v>
      </c>
      <c r="K433" s="169">
        <v>0</v>
      </c>
      <c r="L433" s="168">
        <v>0</v>
      </c>
      <c r="M433" s="167">
        <v>1906</v>
      </c>
      <c r="N433" s="168">
        <v>3718</v>
      </c>
      <c r="O433" s="167">
        <v>0</v>
      </c>
      <c r="P433" s="168">
        <v>0</v>
      </c>
      <c r="Q433" s="167">
        <v>0</v>
      </c>
      <c r="R433" s="168">
        <v>0</v>
      </c>
      <c r="S433" s="168">
        <f t="shared" si="43"/>
        <v>5624</v>
      </c>
      <c r="T433" s="446" t="s">
        <v>62</v>
      </c>
      <c r="U433" s="317">
        <v>1</v>
      </c>
      <c r="V433" s="401"/>
    </row>
    <row r="434" spans="1:24" s="318" customFormat="1" ht="15" customHeight="1">
      <c r="A434" s="325"/>
      <c r="B434" s="328"/>
      <c r="C434" s="328"/>
      <c r="D434" s="161" t="s">
        <v>315</v>
      </c>
      <c r="E434" s="382" t="s">
        <v>779</v>
      </c>
      <c r="F434" s="166"/>
      <c r="G434" s="167">
        <v>0</v>
      </c>
      <c r="H434" s="168">
        <v>0</v>
      </c>
      <c r="I434" s="167">
        <v>0</v>
      </c>
      <c r="J434" s="168">
        <v>0</v>
      </c>
      <c r="K434" s="169">
        <v>0</v>
      </c>
      <c r="L434" s="168">
        <v>0</v>
      </c>
      <c r="M434" s="167">
        <v>2335</v>
      </c>
      <c r="N434" s="168">
        <v>4400</v>
      </c>
      <c r="O434" s="167">
        <v>0</v>
      </c>
      <c r="P434" s="168">
        <v>0</v>
      </c>
      <c r="Q434" s="167">
        <v>0</v>
      </c>
      <c r="R434" s="168">
        <v>0</v>
      </c>
      <c r="S434" s="168">
        <f t="shared" si="43"/>
        <v>6735</v>
      </c>
      <c r="T434" s="446" t="s">
        <v>62</v>
      </c>
      <c r="U434" s="317">
        <v>1</v>
      </c>
      <c r="V434" s="401"/>
    </row>
    <row r="435" spans="1:24" s="318" customFormat="1" ht="15" customHeight="1">
      <c r="A435" s="325"/>
      <c r="B435" s="328"/>
      <c r="C435" s="328"/>
      <c r="D435" s="161" t="s">
        <v>317</v>
      </c>
      <c r="E435" s="382" t="s">
        <v>780</v>
      </c>
      <c r="F435" s="166"/>
      <c r="G435" s="167">
        <v>2103</v>
      </c>
      <c r="H435" s="168">
        <v>2939</v>
      </c>
      <c r="I435" s="167">
        <v>4231</v>
      </c>
      <c r="J435" s="168">
        <v>4364</v>
      </c>
      <c r="K435" s="169">
        <v>6618</v>
      </c>
      <c r="L435" s="168">
        <v>5430</v>
      </c>
      <c r="M435" s="167">
        <v>5212</v>
      </c>
      <c r="N435" s="168">
        <v>8913</v>
      </c>
      <c r="O435" s="167">
        <v>5590</v>
      </c>
      <c r="P435" s="168">
        <v>6798</v>
      </c>
      <c r="Q435" s="167">
        <v>4805</v>
      </c>
      <c r="R435" s="168">
        <v>2580</v>
      </c>
      <c r="S435" s="168">
        <f t="shared" si="43"/>
        <v>59583</v>
      </c>
      <c r="T435" s="446" t="s">
        <v>51</v>
      </c>
      <c r="U435" s="317">
        <v>1</v>
      </c>
      <c r="V435" s="401"/>
    </row>
    <row r="436" spans="1:24" s="318" customFormat="1" ht="15" customHeight="1">
      <c r="A436" s="325"/>
      <c r="B436" s="328"/>
      <c r="C436" s="328"/>
      <c r="D436" s="161" t="s">
        <v>319</v>
      </c>
      <c r="E436" s="382" t="s">
        <v>781</v>
      </c>
      <c r="F436" s="166"/>
      <c r="G436" s="167">
        <v>0</v>
      </c>
      <c r="H436" s="168">
        <v>0</v>
      </c>
      <c r="I436" s="167">
        <v>0</v>
      </c>
      <c r="J436" s="168">
        <v>0</v>
      </c>
      <c r="K436" s="169">
        <v>0</v>
      </c>
      <c r="L436" s="168">
        <v>0</v>
      </c>
      <c r="M436" s="167">
        <v>216</v>
      </c>
      <c r="N436" s="168">
        <v>651</v>
      </c>
      <c r="O436" s="167">
        <v>0</v>
      </c>
      <c r="P436" s="168">
        <v>0</v>
      </c>
      <c r="Q436" s="167">
        <v>0</v>
      </c>
      <c r="R436" s="168">
        <v>0</v>
      </c>
      <c r="S436" s="168">
        <f t="shared" si="43"/>
        <v>867</v>
      </c>
      <c r="T436" s="446" t="s">
        <v>62</v>
      </c>
      <c r="U436" s="317">
        <v>1</v>
      </c>
      <c r="V436" s="401"/>
    </row>
    <row r="437" spans="1:24" s="318" customFormat="1" ht="15" customHeight="1">
      <c r="A437" s="325"/>
      <c r="B437" s="328"/>
      <c r="C437" s="328"/>
      <c r="D437" s="161" t="s">
        <v>321</v>
      </c>
      <c r="E437" s="382" t="s">
        <v>782</v>
      </c>
      <c r="F437" s="166"/>
      <c r="G437" s="167">
        <v>1737</v>
      </c>
      <c r="H437" s="168">
        <v>79</v>
      </c>
      <c r="I437" s="167">
        <v>770</v>
      </c>
      <c r="J437" s="168">
        <v>707</v>
      </c>
      <c r="K437" s="169">
        <v>1910</v>
      </c>
      <c r="L437" s="168">
        <v>1634</v>
      </c>
      <c r="M437" s="167">
        <v>1043</v>
      </c>
      <c r="N437" s="168">
        <v>1147</v>
      </c>
      <c r="O437" s="167">
        <v>1890</v>
      </c>
      <c r="P437" s="168">
        <v>2346</v>
      </c>
      <c r="Q437" s="167">
        <v>1036</v>
      </c>
      <c r="R437" s="168">
        <v>85</v>
      </c>
      <c r="S437" s="168">
        <f t="shared" si="43"/>
        <v>14384</v>
      </c>
      <c r="T437" s="446" t="s">
        <v>57</v>
      </c>
      <c r="U437" s="317">
        <v>1</v>
      </c>
      <c r="V437" s="401"/>
    </row>
    <row r="438" spans="1:24" s="318" customFormat="1" ht="15" customHeight="1">
      <c r="A438" s="325"/>
      <c r="B438" s="328"/>
      <c r="C438" s="328"/>
      <c r="D438" s="161" t="s">
        <v>323</v>
      </c>
      <c r="E438" s="382" t="s">
        <v>783</v>
      </c>
      <c r="F438" s="166"/>
      <c r="G438" s="167">
        <v>9</v>
      </c>
      <c r="H438" s="168">
        <v>19</v>
      </c>
      <c r="I438" s="167">
        <v>216</v>
      </c>
      <c r="J438" s="168">
        <v>174</v>
      </c>
      <c r="K438" s="169">
        <v>596</v>
      </c>
      <c r="L438" s="168">
        <v>231</v>
      </c>
      <c r="M438" s="167">
        <v>128</v>
      </c>
      <c r="N438" s="168">
        <v>135</v>
      </c>
      <c r="O438" s="167">
        <v>98</v>
      </c>
      <c r="P438" s="168">
        <v>234</v>
      </c>
      <c r="Q438" s="167">
        <v>133</v>
      </c>
      <c r="R438" s="168">
        <v>13</v>
      </c>
      <c r="S438" s="168">
        <f t="shared" si="43"/>
        <v>1986</v>
      </c>
      <c r="T438" s="446" t="s">
        <v>47</v>
      </c>
      <c r="U438" s="317">
        <v>1</v>
      </c>
      <c r="V438" s="401"/>
    </row>
    <row r="439" spans="1:24" s="318" customFormat="1" ht="15" customHeight="1">
      <c r="A439" s="325"/>
      <c r="B439" s="328"/>
      <c r="C439" s="328"/>
      <c r="D439" s="161" t="s">
        <v>325</v>
      </c>
      <c r="E439" s="382" t="s">
        <v>784</v>
      </c>
      <c r="F439" s="166"/>
      <c r="G439" s="167">
        <v>13</v>
      </c>
      <c r="H439" s="168">
        <v>31</v>
      </c>
      <c r="I439" s="167">
        <v>325</v>
      </c>
      <c r="J439" s="168">
        <v>233</v>
      </c>
      <c r="K439" s="169">
        <v>735</v>
      </c>
      <c r="L439" s="168">
        <v>404</v>
      </c>
      <c r="M439" s="167">
        <v>186</v>
      </c>
      <c r="N439" s="168">
        <v>155</v>
      </c>
      <c r="O439" s="167">
        <v>155</v>
      </c>
      <c r="P439" s="168">
        <v>286</v>
      </c>
      <c r="Q439" s="167">
        <v>61</v>
      </c>
      <c r="R439" s="168">
        <v>22</v>
      </c>
      <c r="S439" s="168">
        <f t="shared" si="43"/>
        <v>2606</v>
      </c>
      <c r="T439" s="446" t="s">
        <v>47</v>
      </c>
      <c r="U439" s="317">
        <v>1</v>
      </c>
      <c r="V439" s="401"/>
    </row>
    <row r="440" spans="1:24" s="318" customFormat="1" ht="15" customHeight="1">
      <c r="A440" s="325"/>
      <c r="B440" s="328"/>
      <c r="C440" s="328"/>
      <c r="D440" s="161" t="s">
        <v>327</v>
      </c>
      <c r="E440" s="382" t="s">
        <v>785</v>
      </c>
      <c r="F440" s="166"/>
      <c r="G440" s="167">
        <v>801</v>
      </c>
      <c r="H440" s="168">
        <v>954</v>
      </c>
      <c r="I440" s="167">
        <v>1140</v>
      </c>
      <c r="J440" s="168">
        <v>982</v>
      </c>
      <c r="K440" s="169">
        <v>1235</v>
      </c>
      <c r="L440" s="168">
        <v>891</v>
      </c>
      <c r="M440" s="167">
        <v>971</v>
      </c>
      <c r="N440" s="168">
        <v>1290</v>
      </c>
      <c r="O440" s="167">
        <v>1076</v>
      </c>
      <c r="P440" s="168">
        <v>1096</v>
      </c>
      <c r="Q440" s="167">
        <v>1005</v>
      </c>
      <c r="R440" s="168">
        <v>1008</v>
      </c>
      <c r="S440" s="168">
        <f t="shared" si="43"/>
        <v>12449</v>
      </c>
      <c r="T440" s="446" t="s">
        <v>48</v>
      </c>
      <c r="U440" s="317">
        <v>1</v>
      </c>
      <c r="V440" s="401"/>
    </row>
    <row r="441" spans="1:24" s="318" customFormat="1" ht="15" customHeight="1">
      <c r="A441" s="325"/>
      <c r="B441" s="328"/>
      <c r="C441" s="328"/>
      <c r="D441" s="161" t="s">
        <v>329</v>
      </c>
      <c r="E441" s="382" t="s">
        <v>786</v>
      </c>
      <c r="F441" s="166"/>
      <c r="G441" s="167">
        <v>113</v>
      </c>
      <c r="H441" s="168">
        <v>242</v>
      </c>
      <c r="I441" s="167">
        <v>375</v>
      </c>
      <c r="J441" s="168">
        <v>455</v>
      </c>
      <c r="K441" s="169">
        <v>842</v>
      </c>
      <c r="L441" s="168">
        <v>805</v>
      </c>
      <c r="M441" s="167">
        <v>484</v>
      </c>
      <c r="N441" s="168">
        <v>271</v>
      </c>
      <c r="O441" s="167">
        <v>525</v>
      </c>
      <c r="P441" s="168">
        <v>611</v>
      </c>
      <c r="Q441" s="167">
        <v>233</v>
      </c>
      <c r="R441" s="168">
        <v>145</v>
      </c>
      <c r="S441" s="168">
        <f t="shared" si="43"/>
        <v>5101</v>
      </c>
      <c r="T441" s="446" t="s">
        <v>58</v>
      </c>
      <c r="U441" s="317">
        <v>1</v>
      </c>
      <c r="V441" s="401"/>
    </row>
    <row r="442" spans="1:24" s="318" customFormat="1" ht="15" customHeight="1">
      <c r="A442" s="325"/>
      <c r="B442" s="328"/>
      <c r="C442" s="328"/>
      <c r="D442" s="161" t="s">
        <v>331</v>
      </c>
      <c r="E442" s="382" t="s">
        <v>787</v>
      </c>
      <c r="F442" s="166"/>
      <c r="G442" s="167">
        <v>0</v>
      </c>
      <c r="H442" s="168">
        <v>0</v>
      </c>
      <c r="I442" s="167">
        <v>0</v>
      </c>
      <c r="J442" s="168">
        <v>0</v>
      </c>
      <c r="K442" s="169">
        <v>0</v>
      </c>
      <c r="L442" s="168">
        <v>0</v>
      </c>
      <c r="M442" s="167">
        <v>281</v>
      </c>
      <c r="N442" s="168">
        <v>989</v>
      </c>
      <c r="O442" s="167">
        <v>0</v>
      </c>
      <c r="P442" s="168">
        <v>0</v>
      </c>
      <c r="Q442" s="167">
        <v>0</v>
      </c>
      <c r="R442" s="168">
        <v>0</v>
      </c>
      <c r="S442" s="168">
        <f t="shared" si="43"/>
        <v>1270</v>
      </c>
      <c r="T442" s="446" t="s">
        <v>62</v>
      </c>
      <c r="U442" s="317">
        <v>1</v>
      </c>
      <c r="V442" s="401"/>
    </row>
    <row r="443" spans="1:24" s="318" customFormat="1" ht="15" customHeight="1">
      <c r="A443" s="325"/>
      <c r="B443" s="328"/>
      <c r="C443" s="328"/>
      <c r="D443" s="161" t="s">
        <v>333</v>
      </c>
      <c r="E443" s="382" t="s">
        <v>788</v>
      </c>
      <c r="F443" s="166"/>
      <c r="G443" s="167">
        <v>2036</v>
      </c>
      <c r="H443" s="168">
        <v>118</v>
      </c>
      <c r="I443" s="167">
        <v>1076</v>
      </c>
      <c r="J443" s="168">
        <v>749</v>
      </c>
      <c r="K443" s="169">
        <v>2010</v>
      </c>
      <c r="L443" s="168">
        <v>4698</v>
      </c>
      <c r="M443" s="167">
        <v>1096</v>
      </c>
      <c r="N443" s="168">
        <v>1215</v>
      </c>
      <c r="O443" s="167">
        <v>1988</v>
      </c>
      <c r="P443" s="168">
        <v>2489</v>
      </c>
      <c r="Q443" s="167">
        <v>748</v>
      </c>
      <c r="R443" s="168">
        <v>121</v>
      </c>
      <c r="S443" s="168">
        <f t="shared" si="43"/>
        <v>18344</v>
      </c>
      <c r="T443" s="446" t="s">
        <v>57</v>
      </c>
      <c r="U443" s="317">
        <v>1</v>
      </c>
      <c r="V443" s="401"/>
    </row>
    <row r="444" spans="1:24" ht="15" customHeight="1">
      <c r="A444" s="330"/>
      <c r="B444" s="331"/>
      <c r="C444" s="331"/>
      <c r="D444" s="444"/>
      <c r="E444" s="384" t="s">
        <v>253</v>
      </c>
      <c r="F444" s="332"/>
      <c r="G444" s="333">
        <f t="shared" ref="G444:S444" si="44">SUMIFS(G431:G443,$U431:$U443,1)</f>
        <v>7119</v>
      </c>
      <c r="H444" s="334">
        <f t="shared" si="44"/>
        <v>4705</v>
      </c>
      <c r="I444" s="334">
        <f t="shared" si="44"/>
        <v>9442</v>
      </c>
      <c r="J444" s="334">
        <f t="shared" si="44"/>
        <v>8749</v>
      </c>
      <c r="K444" s="334">
        <f t="shared" si="44"/>
        <v>16785</v>
      </c>
      <c r="L444" s="334">
        <f t="shared" si="44"/>
        <v>15780</v>
      </c>
      <c r="M444" s="334">
        <f t="shared" si="44"/>
        <v>15502</v>
      </c>
      <c r="N444" s="334">
        <f t="shared" si="44"/>
        <v>24788</v>
      </c>
      <c r="O444" s="334">
        <f t="shared" si="44"/>
        <v>13598</v>
      </c>
      <c r="P444" s="334">
        <f t="shared" si="44"/>
        <v>17099</v>
      </c>
      <c r="Q444" s="334">
        <f t="shared" si="44"/>
        <v>9107</v>
      </c>
      <c r="R444" s="334">
        <f t="shared" si="44"/>
        <v>4397</v>
      </c>
      <c r="S444" s="334">
        <f t="shared" si="44"/>
        <v>147071</v>
      </c>
      <c r="T444" s="451"/>
      <c r="U444" s="309">
        <v>2</v>
      </c>
      <c r="V444" s="401"/>
      <c r="W444" s="318"/>
      <c r="X444" s="318"/>
    </row>
    <row r="445" spans="1:24" ht="15" customHeight="1">
      <c r="A445" s="337"/>
      <c r="B445" s="338"/>
      <c r="C445" s="338"/>
      <c r="D445" s="436"/>
      <c r="E445" s="385" t="s">
        <v>254</v>
      </c>
      <c r="F445" s="339"/>
      <c r="G445" s="414">
        <f t="shared" ref="G445:S445" si="45">SUMIFS(G6:G444,$U6:$U444,2)</f>
        <v>2982885</v>
      </c>
      <c r="H445" s="415">
        <f t="shared" si="45"/>
        <v>1561182</v>
      </c>
      <c r="I445" s="414">
        <f t="shared" si="45"/>
        <v>2098478</v>
      </c>
      <c r="J445" s="415">
        <f t="shared" si="45"/>
        <v>2600637</v>
      </c>
      <c r="K445" s="416">
        <f t="shared" si="45"/>
        <v>3116728</v>
      </c>
      <c r="L445" s="415">
        <f t="shared" si="45"/>
        <v>1925080</v>
      </c>
      <c r="M445" s="414">
        <f t="shared" si="45"/>
        <v>2041739</v>
      </c>
      <c r="N445" s="415">
        <f t="shared" si="45"/>
        <v>3627138</v>
      </c>
      <c r="O445" s="414">
        <f t="shared" si="45"/>
        <v>2315204</v>
      </c>
      <c r="P445" s="415">
        <f t="shared" si="45"/>
        <v>2808519</v>
      </c>
      <c r="Q445" s="414">
        <f t="shared" si="45"/>
        <v>3131556</v>
      </c>
      <c r="R445" s="415">
        <f t="shared" si="45"/>
        <v>1651091</v>
      </c>
      <c r="S445" s="413">
        <f t="shared" si="45"/>
        <v>29860237</v>
      </c>
      <c r="T445" s="452"/>
      <c r="U445" s="309">
        <v>2</v>
      </c>
      <c r="V445" s="401"/>
      <c r="W445" s="318"/>
      <c r="X445" s="318"/>
    </row>
  </sheetData>
  <autoFilter ref="A5:X445">
    <filterColumn colId="3" showButton="0"/>
  </autoFilter>
  <mergeCells count="7">
    <mergeCell ref="T4:T5"/>
    <mergeCell ref="F4:F5"/>
    <mergeCell ref="B4:B5"/>
    <mergeCell ref="D4:E5"/>
    <mergeCell ref="G4:K4"/>
    <mergeCell ref="L4:R4"/>
    <mergeCell ref="S4:S5"/>
  </mergeCells>
  <phoneticPr fontId="5"/>
  <printOptions horizontalCentered="1"/>
  <pageMargins left="0.47244094488188981" right="0.47244094488188981" top="0.78740157480314965" bottom="0.78740157480314965" header="0.31496062992125984" footer="0.39370078740157483"/>
  <pageSetup paperSize="9" orientation="portrait" r:id="rId1"/>
  <headerFooter>
    <oddFooter>&amp;C&amp;"ＭＳ 明朝,標準"&amp;P</oddFooter>
  </headerFooter>
  <rowBreaks count="9" manualBreakCount="9">
    <brk id="49" max="16383" man="1"/>
    <brk id="93" max="16383" man="1"/>
    <brk id="137" max="16383" man="1"/>
    <brk id="181" max="16383" man="1"/>
    <brk id="225" max="16383" man="1"/>
    <brk id="269" max="16383" man="1"/>
    <brk id="313" max="16383" man="1"/>
    <brk id="357" max="16383" man="1"/>
    <brk id="401" max="16383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68"/>
  <sheetViews>
    <sheetView view="pageBreakPreview" zoomScale="115" zoomScaleNormal="100" zoomScaleSheetLayoutView="115" workbookViewId="0"/>
  </sheetViews>
  <sheetFormatPr defaultColWidth="19.6328125" defaultRowHeight="12"/>
  <cols>
    <col min="1" max="1" width="3.6328125" style="16" customWidth="1"/>
    <col min="2" max="2" width="10.6328125" style="1" customWidth="1"/>
    <col min="3" max="3" width="3.6328125" style="16" customWidth="1"/>
    <col min="4" max="4" width="10.6328125" style="1" customWidth="1"/>
    <col min="5" max="5" width="3.6328125" style="16" customWidth="1"/>
    <col min="6" max="6" width="28.08984375" style="1" customWidth="1"/>
    <col min="7" max="9" width="11.6328125" style="1" customWidth="1"/>
    <col min="10" max="10" width="9" style="30"/>
    <col min="11" max="14" width="19.6328125" style="1" customWidth="1"/>
    <col min="15" max="16384" width="19.6328125" style="1"/>
  </cols>
  <sheetData>
    <row r="1" spans="1:10" ht="21.75" customHeight="1"/>
    <row r="2" spans="1:10" s="7" customFormat="1" ht="21.75" customHeight="1">
      <c r="A2" s="26" t="s">
        <v>261</v>
      </c>
      <c r="C2" s="14"/>
      <c r="E2" s="14"/>
      <c r="J2" s="30"/>
    </row>
    <row r="3" spans="1:10" s="3" customFormat="1" ht="20.25" customHeight="1">
      <c r="A3" s="15"/>
      <c r="C3" s="15"/>
      <c r="E3" s="15"/>
      <c r="I3" s="38" t="s">
        <v>3</v>
      </c>
      <c r="J3" s="30"/>
    </row>
    <row r="4" spans="1:10" s="5" customFormat="1" ht="34" customHeight="1">
      <c r="A4" s="551" t="s">
        <v>92</v>
      </c>
      <c r="B4" s="552"/>
      <c r="C4" s="552" t="s">
        <v>93</v>
      </c>
      <c r="D4" s="552"/>
      <c r="E4" s="552" t="s">
        <v>98</v>
      </c>
      <c r="F4" s="552"/>
      <c r="G4" s="59" t="s">
        <v>308</v>
      </c>
      <c r="H4" s="59" t="s">
        <v>272</v>
      </c>
      <c r="I4" s="60" t="s">
        <v>4</v>
      </c>
      <c r="J4" s="30"/>
    </row>
    <row r="5" spans="1:10" ht="15" customHeight="1">
      <c r="A5" s="58">
        <v>1</v>
      </c>
      <c r="B5" s="176" t="s">
        <v>94</v>
      </c>
      <c r="C5" s="57" t="s">
        <v>96</v>
      </c>
      <c r="D5" s="176" t="s">
        <v>97</v>
      </c>
      <c r="E5" s="183" t="s">
        <v>96</v>
      </c>
      <c r="F5" s="184" t="s">
        <v>99</v>
      </c>
      <c r="G5" s="185">
        <f>SUMIFS('（1）ウ_観光地点別'!$G:$G,'（1）ウ_観光地点別'!$J:$J,J5)</f>
        <v>521001</v>
      </c>
      <c r="H5" s="185">
        <f>SUMIFS('（1）ウ_観光地点別'!$H:$H,'（1）ウ_観光地点別'!$J:$J,J5)</f>
        <v>519526</v>
      </c>
      <c r="I5" s="186">
        <f>IFERROR(+G5/H5-1,"-")</f>
        <v>2.8391264344806988E-3</v>
      </c>
      <c r="J5" s="30" t="str">
        <f>$A$5&amp;"-"&amp;$C$5&amp;"-"&amp;E5</f>
        <v>1-01-01</v>
      </c>
    </row>
    <row r="6" spans="1:10" ht="15" customHeight="1">
      <c r="A6" s="58"/>
      <c r="B6" s="177"/>
      <c r="C6" s="58"/>
      <c r="D6" s="177"/>
      <c r="E6" s="180" t="s">
        <v>101</v>
      </c>
      <c r="F6" s="187" t="s">
        <v>102</v>
      </c>
      <c r="G6" s="181">
        <f>SUMIFS('（1）ウ_観光地点別'!$G:$G,'（1）ウ_観光地点別'!$J:$J,J6)</f>
        <v>19055</v>
      </c>
      <c r="H6" s="181">
        <f>SUMIFS('（1）ウ_観光地点別'!$H:$H,'（1）ウ_観光地点別'!$J:$J,J6)</f>
        <v>16329</v>
      </c>
      <c r="I6" s="300">
        <f t="shared" ref="I6:I11" si="0">IFERROR(+G6/H6-1,"-")</f>
        <v>0.16694224998468976</v>
      </c>
      <c r="J6" s="30" t="str">
        <f t="shared" ref="J6:J11" si="1">$A$5&amp;"-"&amp;$C$5&amp;"-"&amp;E6</f>
        <v>1-01-02</v>
      </c>
    </row>
    <row r="7" spans="1:10" ht="15" customHeight="1">
      <c r="A7" s="58"/>
      <c r="B7" s="177"/>
      <c r="C7" s="58"/>
      <c r="D7" s="177"/>
      <c r="E7" s="189" t="s">
        <v>103</v>
      </c>
      <c r="F7" s="190" t="s">
        <v>104</v>
      </c>
      <c r="G7" s="191">
        <f>SUMIFS('（1）ウ_観光地点別'!$G:$G,'（1）ウ_観光地点別'!$J:$J,J7)</f>
        <v>12459</v>
      </c>
      <c r="H7" s="191">
        <f>SUMIFS('（1）ウ_観光地点別'!$H:$H,'（1）ウ_観光地点別'!$J:$J,J7)</f>
        <v>12982</v>
      </c>
      <c r="I7" s="392">
        <f t="shared" si="0"/>
        <v>-4.0286550608534921E-2</v>
      </c>
      <c r="J7" s="30" t="str">
        <f t="shared" si="1"/>
        <v>1-01-03</v>
      </c>
    </row>
    <row r="8" spans="1:10" ht="15" customHeight="1">
      <c r="A8" s="58"/>
      <c r="B8" s="177"/>
      <c r="C8" s="58"/>
      <c r="D8" s="177"/>
      <c r="E8" s="180" t="s">
        <v>105</v>
      </c>
      <c r="F8" s="187" t="s">
        <v>106</v>
      </c>
      <c r="G8" s="181">
        <f>SUMIFS('（1）ウ_観光地点別'!$G:$G,'（1）ウ_観光地点別'!$J:$J,J8)</f>
        <v>426387</v>
      </c>
      <c r="H8" s="181">
        <f>SUMIFS('（1）ウ_観光地点別'!$H:$H,'（1）ウ_観光地点別'!$J:$J,J8)</f>
        <v>467313</v>
      </c>
      <c r="I8" s="300">
        <f t="shared" si="0"/>
        <v>-8.7577276900064893E-2</v>
      </c>
      <c r="J8" s="30" t="str">
        <f t="shared" si="1"/>
        <v>1-01-04</v>
      </c>
    </row>
    <row r="9" spans="1:10" ht="15" customHeight="1">
      <c r="A9" s="58"/>
      <c r="B9" s="177"/>
      <c r="C9" s="58"/>
      <c r="D9" s="177"/>
      <c r="E9" s="180" t="s">
        <v>107</v>
      </c>
      <c r="F9" s="187" t="s">
        <v>108</v>
      </c>
      <c r="G9" s="181">
        <f>SUMIFS('（1）ウ_観光地点別'!$G:$G,'（1）ウ_観光地点別'!$J:$J,J9)</f>
        <v>1404181</v>
      </c>
      <c r="H9" s="181">
        <f>SUMIFS('（1）ウ_観光地点別'!$H:$H,'（1）ウ_観光地点別'!$J:$J,J9)</f>
        <v>1545223</v>
      </c>
      <c r="I9" s="300">
        <f t="shared" si="0"/>
        <v>-9.1276145902565498E-2</v>
      </c>
      <c r="J9" s="30" t="str">
        <f t="shared" si="1"/>
        <v>1-01-05</v>
      </c>
    </row>
    <row r="10" spans="1:10" ht="15" customHeight="1">
      <c r="A10" s="58"/>
      <c r="B10" s="177"/>
      <c r="C10" s="58"/>
      <c r="D10" s="177"/>
      <c r="E10" s="180" t="s">
        <v>109</v>
      </c>
      <c r="F10" s="187" t="s">
        <v>110</v>
      </c>
      <c r="G10" s="181">
        <f>SUMIFS('（1）ウ_観光地点別'!$G:$G,'（1）ウ_観光地点別'!$J:$J,J10)</f>
        <v>2953</v>
      </c>
      <c r="H10" s="181">
        <f>SUMIFS('（1）ウ_観光地点別'!$H:$H,'（1）ウ_観光地点別'!$J:$J,J10)</f>
        <v>2310</v>
      </c>
      <c r="I10" s="300">
        <f t="shared" si="0"/>
        <v>0.27835497835497836</v>
      </c>
      <c r="J10" s="30" t="str">
        <f t="shared" si="1"/>
        <v>1-01-06</v>
      </c>
    </row>
    <row r="11" spans="1:10" ht="15" customHeight="1">
      <c r="A11" s="58"/>
      <c r="B11" s="177"/>
      <c r="C11" s="58"/>
      <c r="D11" s="179"/>
      <c r="E11" s="180" t="s">
        <v>111</v>
      </c>
      <c r="F11" s="187" t="s">
        <v>112</v>
      </c>
      <c r="G11" s="181">
        <f>SUMIFS('（1）ウ_観光地点別'!$G:$G,'（1）ウ_観光地点別'!$J:$J,J11)</f>
        <v>108111</v>
      </c>
      <c r="H11" s="181">
        <f>SUMIFS('（1）ウ_観光地点別'!$H:$H,'（1）ウ_観光地点別'!$J:$J,J11)</f>
        <v>107975</v>
      </c>
      <c r="I11" s="300">
        <f t="shared" si="0"/>
        <v>1.2595508219495066E-3</v>
      </c>
      <c r="J11" s="30" t="str">
        <f t="shared" si="1"/>
        <v>1-01-99</v>
      </c>
    </row>
    <row r="12" spans="1:10" ht="15" customHeight="1">
      <c r="A12" s="58"/>
      <c r="B12" s="177"/>
      <c r="C12" s="193"/>
      <c r="D12" s="194" t="s">
        <v>26</v>
      </c>
      <c r="E12" s="195"/>
      <c r="F12" s="196"/>
      <c r="G12" s="197">
        <f>SUM(G5:G11)</f>
        <v>2494147</v>
      </c>
      <c r="H12" s="197">
        <f>SUM(H5:H11)</f>
        <v>2671658</v>
      </c>
      <c r="I12" s="198">
        <f t="shared" ref="I12" si="2">+G12/H12-1</f>
        <v>-6.6442261696669225E-2</v>
      </c>
    </row>
    <row r="13" spans="1:10" ht="15" customHeight="1">
      <c r="A13" s="58"/>
      <c r="B13" s="177"/>
      <c r="C13" s="57" t="s">
        <v>133</v>
      </c>
      <c r="D13" s="199" t="s">
        <v>113</v>
      </c>
      <c r="E13" s="189" t="s">
        <v>95</v>
      </c>
      <c r="F13" s="190" t="s">
        <v>114</v>
      </c>
      <c r="G13" s="191">
        <f>SUMIFS('（1）ウ_観光地点別'!$G:$G,'（1）ウ_観光地点別'!$J:$J,J13)</f>
        <v>146113</v>
      </c>
      <c r="H13" s="191">
        <f>SUMIFS('（1）ウ_観光地点別'!$H:$H,'（1）ウ_観光地点別'!$J:$J,J13)</f>
        <v>134837</v>
      </c>
      <c r="I13" s="192">
        <f t="shared" ref="I13:I25" si="3">IFERROR(+G13/H13-1,"-")</f>
        <v>8.3626897661621014E-2</v>
      </c>
      <c r="J13" s="30" t="str">
        <f>$A$5&amp;"-"&amp;$C$13&amp;"-"&amp;E13</f>
        <v>1-02-01</v>
      </c>
    </row>
    <row r="14" spans="1:10" ht="15" customHeight="1">
      <c r="A14" s="58"/>
      <c r="B14" s="177"/>
      <c r="C14" s="58"/>
      <c r="D14" s="177"/>
      <c r="E14" s="180" t="s">
        <v>101</v>
      </c>
      <c r="F14" s="187" t="s">
        <v>115</v>
      </c>
      <c r="G14" s="181">
        <f>SUMIFS('（1）ウ_観光地点別'!$G:$G,'（1）ウ_観光地点別'!$J:$J,J14)</f>
        <v>854353</v>
      </c>
      <c r="H14" s="181">
        <f>SUMIFS('（1）ウ_観光地点別'!$H:$H,'（1）ウ_観光地点別'!$J:$J,J14)</f>
        <v>793130</v>
      </c>
      <c r="I14" s="188">
        <f t="shared" si="3"/>
        <v>7.7191633149672922E-2</v>
      </c>
      <c r="J14" s="30" t="str">
        <f t="shared" ref="J14:J25" si="4">$A$5&amp;"-"&amp;$C$13&amp;"-"&amp;E14</f>
        <v>1-02-02</v>
      </c>
    </row>
    <row r="15" spans="1:10" ht="15" customHeight="1">
      <c r="A15" s="58"/>
      <c r="B15" s="177"/>
      <c r="C15" s="58"/>
      <c r="D15" s="177"/>
      <c r="E15" s="189" t="s">
        <v>103</v>
      </c>
      <c r="F15" s="190" t="s">
        <v>116</v>
      </c>
      <c r="G15" s="191">
        <f>SUMIFS('（1）ウ_観光地点別'!$G:$G,'（1）ウ_観光地点別'!$J:$J,J15)</f>
        <v>10660177</v>
      </c>
      <c r="H15" s="191">
        <f>SUMIFS('（1）ウ_観光地点別'!$H:$H,'（1）ウ_観光地点別'!$J:$J,J15)</f>
        <v>10816893</v>
      </c>
      <c r="I15" s="192">
        <f t="shared" si="3"/>
        <v>-1.4488078970550933E-2</v>
      </c>
      <c r="J15" s="30" t="str">
        <f t="shared" si="4"/>
        <v>1-02-03</v>
      </c>
    </row>
    <row r="16" spans="1:10" ht="15" customHeight="1">
      <c r="A16" s="58"/>
      <c r="B16" s="177"/>
      <c r="C16" s="58"/>
      <c r="D16" s="177"/>
      <c r="E16" s="180" t="s">
        <v>105</v>
      </c>
      <c r="F16" s="187" t="s">
        <v>117</v>
      </c>
      <c r="G16" s="181">
        <f>SUMIFS('（1）ウ_観光地点別'!$G:$G,'（1）ウ_観光地点別'!$J:$J,J16)</f>
        <v>233953</v>
      </c>
      <c r="H16" s="181">
        <f>SUMIFS('（1）ウ_観光地点別'!$H:$H,'（1）ウ_観光地点別'!$J:$J,J16)</f>
        <v>264569</v>
      </c>
      <c r="I16" s="188">
        <f t="shared" si="3"/>
        <v>-0.11572028468943829</v>
      </c>
      <c r="J16" s="30" t="str">
        <f t="shared" si="4"/>
        <v>1-02-04</v>
      </c>
    </row>
    <row r="17" spans="1:10" ht="15" customHeight="1">
      <c r="A17" s="58"/>
      <c r="B17" s="177"/>
      <c r="C17" s="58"/>
      <c r="D17" s="177"/>
      <c r="E17" s="180" t="s">
        <v>107</v>
      </c>
      <c r="F17" s="187" t="s">
        <v>118</v>
      </c>
      <c r="G17" s="181">
        <f>SUMIFS('（1）ウ_観光地点別'!$G:$G,'（1）ウ_観光地点別'!$J:$J,J17)</f>
        <v>78943</v>
      </c>
      <c r="H17" s="181">
        <f>SUMIFS('（1）ウ_観光地点別'!$H:$H,'（1）ウ_観光地点別'!$J:$J,J17)</f>
        <v>75838</v>
      </c>
      <c r="I17" s="188">
        <f t="shared" si="3"/>
        <v>4.0942535404414615E-2</v>
      </c>
      <c r="J17" s="30" t="str">
        <f t="shared" si="4"/>
        <v>1-02-05</v>
      </c>
    </row>
    <row r="18" spans="1:10" ht="15" customHeight="1">
      <c r="A18" s="58"/>
      <c r="B18" s="177"/>
      <c r="C18" s="58"/>
      <c r="D18" s="177"/>
      <c r="E18" s="180" t="s">
        <v>109</v>
      </c>
      <c r="F18" s="187" t="s">
        <v>119</v>
      </c>
      <c r="G18" s="181">
        <f>SUMIFS('（1）ウ_観光地点別'!$G:$G,'（1）ウ_観光地点別'!$J:$J,J18)</f>
        <v>1497886</v>
      </c>
      <c r="H18" s="181">
        <f>SUMIFS('（1）ウ_観光地点別'!$H:$H,'（1）ウ_観光地点別'!$J:$J,J18)</f>
        <v>1344712</v>
      </c>
      <c r="I18" s="188">
        <f t="shared" si="3"/>
        <v>0.11390840566604599</v>
      </c>
      <c r="J18" s="30" t="str">
        <f t="shared" si="4"/>
        <v>1-02-06</v>
      </c>
    </row>
    <row r="19" spans="1:10" ht="15" customHeight="1">
      <c r="A19" s="58"/>
      <c r="B19" s="177"/>
      <c r="C19" s="58"/>
      <c r="D19" s="177"/>
      <c r="E19" s="180" t="s">
        <v>120</v>
      </c>
      <c r="F19" s="187" t="s">
        <v>121</v>
      </c>
      <c r="G19" s="181">
        <f>SUMIFS('（1）ウ_観光地点別'!$G:$G,'（1）ウ_観光地点別'!$J:$J,J19)</f>
        <v>924300</v>
      </c>
      <c r="H19" s="181">
        <f>SUMIFS('（1）ウ_観光地点別'!$H:$H,'（1）ウ_観光地点別'!$J:$J,J19)</f>
        <v>883985</v>
      </c>
      <c r="I19" s="188">
        <f t="shared" si="3"/>
        <v>4.5605977476993464E-2</v>
      </c>
      <c r="J19" s="30" t="str">
        <f t="shared" si="4"/>
        <v>1-02-07</v>
      </c>
    </row>
    <row r="20" spans="1:10" ht="15" customHeight="1">
      <c r="A20" s="58"/>
      <c r="B20" s="177"/>
      <c r="C20" s="58"/>
      <c r="D20" s="177"/>
      <c r="E20" s="180" t="s">
        <v>122</v>
      </c>
      <c r="F20" s="187" t="s">
        <v>123</v>
      </c>
      <c r="G20" s="181">
        <f>SUMIFS('（1）ウ_観光地点別'!$G:$G,'（1）ウ_観光地点別'!$J:$J,J20)</f>
        <v>145704</v>
      </c>
      <c r="H20" s="181">
        <f>SUMIFS('（1）ウ_観光地点別'!$H:$H,'（1）ウ_観光地点別'!$J:$J,J20)</f>
        <v>134452</v>
      </c>
      <c r="I20" s="188">
        <f t="shared" si="3"/>
        <v>8.3687858864129883E-2</v>
      </c>
      <c r="J20" s="30" t="str">
        <f t="shared" si="4"/>
        <v>1-02-08</v>
      </c>
    </row>
    <row r="21" spans="1:10" ht="15" customHeight="1">
      <c r="A21" s="58"/>
      <c r="B21" s="177"/>
      <c r="C21" s="58"/>
      <c r="D21" s="177"/>
      <c r="E21" s="180" t="s">
        <v>124</v>
      </c>
      <c r="F21" s="187" t="s">
        <v>125</v>
      </c>
      <c r="G21" s="181">
        <f>SUMIFS('（1）ウ_観光地点別'!$G:$G,'（1）ウ_観光地点別'!$J:$J,J21)</f>
        <v>368639</v>
      </c>
      <c r="H21" s="181">
        <f>SUMIFS('（1）ウ_観光地点別'!$H:$H,'（1）ウ_観光地点別'!$J:$J,J21)</f>
        <v>386268</v>
      </c>
      <c r="I21" s="188">
        <f t="shared" si="3"/>
        <v>-4.5639297068356677E-2</v>
      </c>
      <c r="J21" s="30" t="str">
        <f t="shared" si="4"/>
        <v>1-02-09</v>
      </c>
    </row>
    <row r="22" spans="1:10" ht="15" customHeight="1">
      <c r="A22" s="58"/>
      <c r="B22" s="177"/>
      <c r="C22" s="58"/>
      <c r="D22" s="177"/>
      <c r="E22" s="180" t="s">
        <v>126</v>
      </c>
      <c r="F22" s="187" t="s">
        <v>127</v>
      </c>
      <c r="G22" s="181">
        <f>SUMIFS('（1）ウ_観光地点別'!$G:$G,'（1）ウ_観光地点別'!$J:$J,J22)</f>
        <v>366995</v>
      </c>
      <c r="H22" s="181">
        <f>SUMIFS('（1）ウ_観光地点別'!$H:$H,'（1）ウ_観光地点別'!$J:$J,J22)</f>
        <v>343468</v>
      </c>
      <c r="I22" s="188">
        <f t="shared" si="3"/>
        <v>6.8498375394505429E-2</v>
      </c>
      <c r="J22" s="30" t="str">
        <f t="shared" si="4"/>
        <v>1-02-10</v>
      </c>
    </row>
    <row r="23" spans="1:10" ht="15" customHeight="1">
      <c r="A23" s="58"/>
      <c r="B23" s="177"/>
      <c r="C23" s="58"/>
      <c r="D23" s="177"/>
      <c r="E23" s="180" t="s">
        <v>128</v>
      </c>
      <c r="F23" s="187" t="s">
        <v>129</v>
      </c>
      <c r="G23" s="181">
        <f>SUMIFS('（1）ウ_観光地点別'!$G:$G,'（1）ウ_観光地点別'!$J:$J,J23)</f>
        <v>12546</v>
      </c>
      <c r="H23" s="181">
        <f>SUMIFS('（1）ウ_観光地点別'!$H:$H,'（1）ウ_観光地点別'!$J:$J,J23)</f>
        <v>11639</v>
      </c>
      <c r="I23" s="188">
        <f t="shared" si="3"/>
        <v>7.792765701520743E-2</v>
      </c>
      <c r="J23" s="30" t="str">
        <f t="shared" si="4"/>
        <v>1-02-11</v>
      </c>
    </row>
    <row r="24" spans="1:10" ht="15" customHeight="1">
      <c r="A24" s="58"/>
      <c r="B24" s="177"/>
      <c r="C24" s="58"/>
      <c r="D24" s="177"/>
      <c r="E24" s="180" t="s">
        <v>130</v>
      </c>
      <c r="F24" s="187" t="s">
        <v>131</v>
      </c>
      <c r="G24" s="181">
        <f>SUMIFS('（1）ウ_観光地点別'!$G:$G,'（1）ウ_観光地点別'!$J:$J,J24)</f>
        <v>261552</v>
      </c>
      <c r="H24" s="181">
        <f>SUMIFS('（1）ウ_観光地点別'!$H:$H,'（1）ウ_観光地点別'!$J:$J,J24)</f>
        <v>246518</v>
      </c>
      <c r="I24" s="188">
        <f t="shared" si="3"/>
        <v>6.0985404716896952E-2</v>
      </c>
      <c r="J24" s="30" t="str">
        <f t="shared" si="4"/>
        <v>1-02-12</v>
      </c>
    </row>
    <row r="25" spans="1:10" ht="15" customHeight="1">
      <c r="A25" s="58"/>
      <c r="B25" s="177"/>
      <c r="C25" s="58"/>
      <c r="D25" s="179"/>
      <c r="E25" s="180" t="s">
        <v>111</v>
      </c>
      <c r="F25" s="187" t="s">
        <v>132</v>
      </c>
      <c r="G25" s="181">
        <f>SUMIFS('（1）ウ_観光地点別'!$G:$G,'（1）ウ_観光地点別'!$J:$J,J25)</f>
        <v>14917</v>
      </c>
      <c r="H25" s="181">
        <f>SUMIFS('（1）ウ_観光地点別'!$H:$H,'（1）ウ_観光地点別'!$J:$J,J25)</f>
        <v>15515</v>
      </c>
      <c r="I25" s="188">
        <f t="shared" si="3"/>
        <v>-3.8543345149855024E-2</v>
      </c>
      <c r="J25" s="30" t="str">
        <f t="shared" si="4"/>
        <v>1-02-99</v>
      </c>
    </row>
    <row r="26" spans="1:10" ht="15" customHeight="1">
      <c r="A26" s="58"/>
      <c r="B26" s="177"/>
      <c r="C26" s="193"/>
      <c r="D26" s="194" t="s">
        <v>26</v>
      </c>
      <c r="E26" s="195"/>
      <c r="F26" s="196"/>
      <c r="G26" s="197">
        <f>SUM(G13:G25)</f>
        <v>15566078</v>
      </c>
      <c r="H26" s="197">
        <f>SUM(H13:H25)</f>
        <v>15451824</v>
      </c>
      <c r="I26" s="198">
        <f t="shared" ref="I26:I44" si="5">+G26/H26-1</f>
        <v>7.3942079588791287E-3</v>
      </c>
    </row>
    <row r="27" spans="1:10" ht="15" customHeight="1">
      <c r="A27" s="58"/>
      <c r="B27" s="177"/>
      <c r="C27" s="203" t="s">
        <v>134</v>
      </c>
      <c r="D27" s="200" t="s">
        <v>135</v>
      </c>
      <c r="E27" s="189" t="s">
        <v>95</v>
      </c>
      <c r="F27" s="190" t="s">
        <v>136</v>
      </c>
      <c r="G27" s="201">
        <f>SUMIFS('（1）ウ_観光地点別'!$G:$G,'（1）ウ_観光地点別'!$J:$J,J27)</f>
        <v>3036199</v>
      </c>
      <c r="H27" s="201">
        <f>SUMIFS('（1）ウ_観光地点別'!$H:$H,'（1）ウ_観光地点別'!$J:$J,J27)</f>
        <v>3005783</v>
      </c>
      <c r="I27" s="188">
        <f t="shared" si="5"/>
        <v>1.0119160298664331E-2</v>
      </c>
      <c r="J27" s="30" t="str">
        <f>$A$5&amp;"-"&amp;$C$27&amp;"-"&amp;E27</f>
        <v>1-03-01</v>
      </c>
    </row>
    <row r="28" spans="1:10" ht="15" customHeight="1">
      <c r="A28" s="58"/>
      <c r="B28" s="177"/>
      <c r="C28" s="182"/>
      <c r="D28" s="194" t="s">
        <v>26</v>
      </c>
      <c r="E28" s="195"/>
      <c r="F28" s="196"/>
      <c r="G28" s="202">
        <f>G27</f>
        <v>3036199</v>
      </c>
      <c r="H28" s="202">
        <f>H27</f>
        <v>3005783</v>
      </c>
      <c r="I28" s="198">
        <f t="shared" si="5"/>
        <v>1.0119160298664331E-2</v>
      </c>
    </row>
    <row r="29" spans="1:10" ht="15" customHeight="1">
      <c r="A29" s="58"/>
      <c r="B29" s="177"/>
      <c r="C29" s="203" t="s">
        <v>105</v>
      </c>
      <c r="D29" s="548" t="s">
        <v>259</v>
      </c>
      <c r="E29" s="189" t="s">
        <v>95</v>
      </c>
      <c r="F29" s="190" t="s">
        <v>100</v>
      </c>
      <c r="G29" s="191">
        <f>SUMIFS('（1）ウ_観光地点別'!$G:$G,'（1）ウ_観光地点別'!$J:$J,J29)</f>
        <v>304903</v>
      </c>
      <c r="H29" s="191">
        <f>SUMIFS('（1）ウ_観光地点別'!$H:$H,'（1）ウ_観光地点別'!$J:$J,J29)</f>
        <v>337168</v>
      </c>
      <c r="I29" s="192">
        <f t="shared" ref="I29:I37" si="6">IFERROR(+G29/H29-1,"-")</f>
        <v>-9.5694134674702225E-2</v>
      </c>
      <c r="J29" s="30" t="str">
        <f>$A$5&amp;"-"&amp;$C$29&amp;"-"&amp;E29</f>
        <v>1-04-01</v>
      </c>
    </row>
    <row r="30" spans="1:10" ht="15" customHeight="1">
      <c r="A30" s="58"/>
      <c r="B30" s="177"/>
      <c r="C30" s="58"/>
      <c r="D30" s="549"/>
      <c r="E30" s="180" t="s">
        <v>101</v>
      </c>
      <c r="F30" s="187" t="s">
        <v>137</v>
      </c>
      <c r="G30" s="181">
        <f>SUMIFS('（1）ウ_観光地点別'!$G:$G,'（1）ウ_観光地点別'!$J:$J,J30)</f>
        <v>55835</v>
      </c>
      <c r="H30" s="181">
        <f>SUMIFS('（1）ウ_観光地点別'!$H:$H,'（1）ウ_観光地点別'!$J:$J,J30)</f>
        <v>63187</v>
      </c>
      <c r="I30" s="188">
        <f t="shared" si="6"/>
        <v>-0.11635304730403406</v>
      </c>
      <c r="J30" s="30" t="str">
        <f t="shared" ref="J30:J37" si="7">$A$5&amp;"-"&amp;$C$29&amp;"-"&amp;E30</f>
        <v>1-04-02</v>
      </c>
    </row>
    <row r="31" spans="1:10" ht="15" customHeight="1">
      <c r="A31" s="58"/>
      <c r="B31" s="177"/>
      <c r="C31" s="58"/>
      <c r="D31" s="549"/>
      <c r="E31" s="180" t="s">
        <v>103</v>
      </c>
      <c r="F31" s="187" t="s">
        <v>138</v>
      </c>
      <c r="G31" s="181">
        <f>SUMIFS('（1）ウ_観光地点別'!$G:$G,'（1）ウ_観光地点別'!$J:$J,J31)</f>
        <v>135094</v>
      </c>
      <c r="H31" s="181">
        <f>SUMIFS('（1）ウ_観光地点別'!$H:$H,'（1）ウ_観光地点別'!$J:$J,J31)</f>
        <v>164686</v>
      </c>
      <c r="I31" s="188">
        <f t="shared" si="6"/>
        <v>-0.1796874051224755</v>
      </c>
      <c r="J31" s="30" t="str">
        <f t="shared" si="7"/>
        <v>1-04-03</v>
      </c>
    </row>
    <row r="32" spans="1:10" ht="15" customHeight="1">
      <c r="A32" s="58"/>
      <c r="B32" s="177"/>
      <c r="C32" s="58"/>
      <c r="D32" s="549"/>
      <c r="E32" s="189" t="s">
        <v>105</v>
      </c>
      <c r="F32" s="190" t="s">
        <v>139</v>
      </c>
      <c r="G32" s="191">
        <f>SUMIFS('（1）ウ_観光地点別'!$G:$G,'（1）ウ_観光地点別'!$J:$J,J32)</f>
        <v>317503</v>
      </c>
      <c r="H32" s="191">
        <f>SUMIFS('（1）ウ_観光地点別'!$H:$H,'（1）ウ_観光地点別'!$J:$J,J32)</f>
        <v>333712</v>
      </c>
      <c r="I32" s="192">
        <f t="shared" si="6"/>
        <v>-4.857182240974256E-2</v>
      </c>
      <c r="J32" s="30" t="str">
        <f t="shared" si="7"/>
        <v>1-04-04</v>
      </c>
    </row>
    <row r="33" spans="1:10" ht="15" customHeight="1">
      <c r="A33" s="58"/>
      <c r="B33" s="177"/>
      <c r="C33" s="58"/>
      <c r="D33" s="549"/>
      <c r="E33" s="180" t="s">
        <v>107</v>
      </c>
      <c r="F33" s="187" t="s">
        <v>140</v>
      </c>
      <c r="G33" s="181">
        <f>SUMIFS('（1）ウ_観光地点別'!$G:$G,'（1）ウ_観光地点別'!$J:$J,J33)</f>
        <v>239034</v>
      </c>
      <c r="H33" s="181">
        <f>SUMIFS('（1）ウ_観光地点別'!$H:$H,'（1）ウ_観光地点別'!$J:$J,J33)</f>
        <v>237168</v>
      </c>
      <c r="I33" s="188">
        <f t="shared" si="6"/>
        <v>7.8678405181138444E-3</v>
      </c>
      <c r="J33" s="30" t="str">
        <f t="shared" si="7"/>
        <v>1-04-05</v>
      </c>
    </row>
    <row r="34" spans="1:10" ht="15" customHeight="1">
      <c r="A34" s="58"/>
      <c r="B34" s="177"/>
      <c r="C34" s="58"/>
      <c r="D34" s="549"/>
      <c r="E34" s="180" t="s">
        <v>120</v>
      </c>
      <c r="F34" s="187" t="s">
        <v>141</v>
      </c>
      <c r="G34" s="181">
        <f>SUMIFS('（1）ウ_観光地点別'!$G:$G,'（1）ウ_観光地点別'!$J:$J,J34)</f>
        <v>441501</v>
      </c>
      <c r="H34" s="181">
        <f>SUMIFS('（1）ウ_観光地点別'!$H:$H,'（1）ウ_観光地点別'!$J:$J,J34)</f>
        <v>458041</v>
      </c>
      <c r="I34" s="188">
        <f t="shared" si="6"/>
        <v>-3.6110304536056792E-2</v>
      </c>
      <c r="J34" s="30" t="str">
        <f t="shared" si="7"/>
        <v>1-04-07</v>
      </c>
    </row>
    <row r="35" spans="1:10" ht="15" customHeight="1">
      <c r="A35" s="58"/>
      <c r="B35" s="177"/>
      <c r="C35" s="58"/>
      <c r="D35" s="549"/>
      <c r="E35" s="210" t="s">
        <v>276</v>
      </c>
      <c r="F35" s="187" t="s">
        <v>268</v>
      </c>
      <c r="G35" s="181">
        <f>SUMIFS('（1）ウ_観光地点別'!$G:$G,'（1）ウ_観光地点別'!$J:$J,J35)</f>
        <v>33051</v>
      </c>
      <c r="H35" s="181">
        <f>SUMIFS('（1）ウ_観光地点別'!$H:$H,'（1）ウ_観光地点別'!$J:$J,J35)</f>
        <v>37395</v>
      </c>
      <c r="I35" s="300">
        <f t="shared" ref="I35" si="8">IFERROR(+G35/H35-1,"-")</f>
        <v>-0.11616526273565986</v>
      </c>
      <c r="J35" s="30" t="str">
        <f t="shared" ref="J35" si="9">$A$5&amp;"-"&amp;$C$29&amp;"-"&amp;E35</f>
        <v>1-04-08</v>
      </c>
    </row>
    <row r="36" spans="1:10" ht="15" customHeight="1">
      <c r="A36" s="58"/>
      <c r="B36" s="177"/>
      <c r="C36" s="58"/>
      <c r="D36" s="549"/>
      <c r="E36" s="210" t="s">
        <v>270</v>
      </c>
      <c r="F36" s="187" t="s">
        <v>269</v>
      </c>
      <c r="G36" s="181">
        <f>SUMIFS('（1）ウ_観光地点別'!$G:$G,'（1）ウ_観光地点別'!$J:$J,J36)</f>
        <v>0</v>
      </c>
      <c r="H36" s="181">
        <f>SUMIFS('（1）ウ_観光地点別'!$H:$H,'（1）ウ_観光地点別'!$J:$J,J36)</f>
        <v>0</v>
      </c>
      <c r="I36" s="300" t="str">
        <f t="shared" si="6"/>
        <v>-</v>
      </c>
      <c r="J36" s="30" t="str">
        <f>$A$5&amp;"-"&amp;$C$29&amp;"-"&amp;E36</f>
        <v>1-04-09</v>
      </c>
    </row>
    <row r="37" spans="1:10" ht="15" customHeight="1">
      <c r="A37" s="58"/>
      <c r="B37" s="177"/>
      <c r="C37" s="58"/>
      <c r="D37" s="550"/>
      <c r="E37" s="180" t="s">
        <v>111</v>
      </c>
      <c r="F37" s="204" t="s">
        <v>142</v>
      </c>
      <c r="G37" s="181">
        <f>SUMIFS('（1）ウ_観光地点別'!$G:$G,'（1）ウ_観光地点別'!$J:$J,J37)</f>
        <v>541301</v>
      </c>
      <c r="H37" s="181">
        <f>SUMIFS('（1）ウ_観光地点別'!$H:$H,'（1）ウ_観光地点別'!$J:$J,J37)</f>
        <v>605383</v>
      </c>
      <c r="I37" s="188">
        <f t="shared" si="6"/>
        <v>-0.10585364967301691</v>
      </c>
      <c r="J37" s="30" t="str">
        <f t="shared" si="7"/>
        <v>1-04-99</v>
      </c>
    </row>
    <row r="38" spans="1:10" ht="15" customHeight="1">
      <c r="A38" s="58"/>
      <c r="B38" s="177"/>
      <c r="C38" s="193"/>
      <c r="D38" s="194" t="s">
        <v>26</v>
      </c>
      <c r="E38" s="205"/>
      <c r="F38" s="206"/>
      <c r="G38" s="207">
        <f>SUM(G29:G37)</f>
        <v>2068222</v>
      </c>
      <c r="H38" s="207">
        <f>SUM(H29:H37)</f>
        <v>2236740</v>
      </c>
      <c r="I38" s="208">
        <f>+G38/H38-1</f>
        <v>-7.5340897913928284E-2</v>
      </c>
    </row>
    <row r="39" spans="1:10" ht="15" customHeight="1">
      <c r="A39" s="58"/>
      <c r="B39" s="177"/>
      <c r="C39" s="203" t="s">
        <v>143</v>
      </c>
      <c r="D39" s="548" t="s">
        <v>260</v>
      </c>
      <c r="E39" s="189" t="s">
        <v>95</v>
      </c>
      <c r="F39" s="190" t="s">
        <v>144</v>
      </c>
      <c r="G39" s="191">
        <f>SUMIFS('（1）ウ_観光地点別'!$G:$G,'（1）ウ_観光地点別'!$J:$J,J39)</f>
        <v>425136</v>
      </c>
      <c r="H39" s="191">
        <f>SUMIFS('（1）ウ_観光地点別'!$H:$H,'（1）ウ_観光地点別'!$J:$J,J39)</f>
        <v>413374</v>
      </c>
      <c r="I39" s="192">
        <f t="shared" ref="I39:I41" si="10">IFERROR(+G39/H39-1,"-")</f>
        <v>2.8453652140676411E-2</v>
      </c>
      <c r="J39" s="30" t="str">
        <f>$A$5&amp;"-"&amp;$C$39&amp;"-"&amp;E39</f>
        <v>1-05-01</v>
      </c>
    </row>
    <row r="40" spans="1:10" ht="15" customHeight="1">
      <c r="A40" s="58"/>
      <c r="B40" s="177"/>
      <c r="C40" s="58"/>
      <c r="D40" s="553"/>
      <c r="E40" s="180" t="s">
        <v>103</v>
      </c>
      <c r="F40" s="187" t="s">
        <v>145</v>
      </c>
      <c r="G40" s="181">
        <f>SUMIFS('（1）ウ_観光地点別'!$G:$G,'（1）ウ_観光地点別'!$J:$J,J40)</f>
        <v>615274</v>
      </c>
      <c r="H40" s="181">
        <f>SUMIFS('（1）ウ_観光地点別'!$H:$H,'（1）ウ_観光地点別'!$J:$J,J40)</f>
        <v>635076</v>
      </c>
      <c r="I40" s="188">
        <f t="shared" si="10"/>
        <v>-3.1180520126725009E-2</v>
      </c>
      <c r="J40" s="30" t="str">
        <f>$A$5&amp;"-"&amp;$C$39&amp;"-"&amp;E40</f>
        <v>1-05-03</v>
      </c>
    </row>
    <row r="41" spans="1:10" ht="15" customHeight="1">
      <c r="A41" s="58"/>
      <c r="B41" s="177"/>
      <c r="C41" s="58"/>
      <c r="D41" s="554"/>
      <c r="E41" s="180" t="s">
        <v>111</v>
      </c>
      <c r="F41" s="190" t="s">
        <v>146</v>
      </c>
      <c r="G41" s="191">
        <f>SUMIFS('（1）ウ_観光地点別'!$G:$G,'（1）ウ_観光地点別'!$J:$J,J41)</f>
        <v>110831</v>
      </c>
      <c r="H41" s="191">
        <f>SUMIFS('（1）ウ_観光地点別'!$H:$H,'（1）ウ_観光地点別'!$J:$J,J41)</f>
        <v>111017</v>
      </c>
      <c r="I41" s="192">
        <f t="shared" si="10"/>
        <v>-1.675419079960716E-3</v>
      </c>
      <c r="J41" s="30" t="str">
        <f>$A$5&amp;"-"&amp;$C$39&amp;"-"&amp;E41</f>
        <v>1-05-99</v>
      </c>
    </row>
    <row r="42" spans="1:10" ht="15" customHeight="1">
      <c r="A42" s="58"/>
      <c r="B42" s="177"/>
      <c r="C42" s="193"/>
      <c r="D42" s="274" t="s">
        <v>170</v>
      </c>
      <c r="E42" s="205"/>
      <c r="F42" s="206"/>
      <c r="G42" s="197">
        <f>SUM(G39:G41)</f>
        <v>1151241</v>
      </c>
      <c r="H42" s="197">
        <f>SUM(H39:H41)</f>
        <v>1159467</v>
      </c>
      <c r="I42" s="198">
        <f t="shared" si="5"/>
        <v>-7.0946391747241933E-3</v>
      </c>
    </row>
    <row r="43" spans="1:10" ht="15" customHeight="1">
      <c r="A43" s="58"/>
      <c r="B43" s="177"/>
      <c r="C43" s="57" t="s">
        <v>147</v>
      </c>
      <c r="D43" s="179" t="s">
        <v>148</v>
      </c>
      <c r="E43" s="210" t="s">
        <v>149</v>
      </c>
      <c r="F43" s="187" t="s">
        <v>150</v>
      </c>
      <c r="G43" s="191">
        <f>SUMIFS('（1）ウ_観光地点別'!$G:$G,'（1）ウ_観光地点別'!$J:$J,J43)</f>
        <v>3775346</v>
      </c>
      <c r="H43" s="191">
        <f>SUMIFS('（1）ウ_観光地点別'!$H:$H,'（1）ウ_観光地点別'!$J:$J,J43)</f>
        <v>3796961</v>
      </c>
      <c r="I43" s="192">
        <f>+G43/H43-1</f>
        <v>-5.6927105651072285E-3</v>
      </c>
      <c r="J43" s="30" t="str">
        <f>$A$5&amp;"-"&amp;$C$43&amp;"-"&amp;E43</f>
        <v>1-06-99</v>
      </c>
    </row>
    <row r="44" spans="1:10" ht="15" customHeight="1">
      <c r="A44" s="58"/>
      <c r="B44" s="179"/>
      <c r="C44" s="182"/>
      <c r="D44" s="194" t="s">
        <v>26</v>
      </c>
      <c r="E44" s="209"/>
      <c r="F44" s="196"/>
      <c r="G44" s="197">
        <f>G43</f>
        <v>3775346</v>
      </c>
      <c r="H44" s="197">
        <f>H43</f>
        <v>3796961</v>
      </c>
      <c r="I44" s="198">
        <f t="shared" si="5"/>
        <v>-5.6927105651072285E-3</v>
      </c>
    </row>
    <row r="45" spans="1:10" ht="15" customHeight="1">
      <c r="A45" s="61"/>
      <c r="B45" s="62" t="s">
        <v>151</v>
      </c>
      <c r="C45" s="63"/>
      <c r="D45" s="62"/>
      <c r="E45" s="211"/>
      <c r="F45" s="212"/>
      <c r="G45" s="213">
        <f>SUM(G12,G26,G28,G38,G42,G44)</f>
        <v>28091233</v>
      </c>
      <c r="H45" s="213">
        <f>SUM(H12,H26,H28,H38,H42,H44)</f>
        <v>28322433</v>
      </c>
      <c r="I45" s="214">
        <f>+G45/H45-1</f>
        <v>-8.1631405042074112E-3</v>
      </c>
    </row>
    <row r="46" spans="1:10" ht="15" customHeight="1">
      <c r="A46" s="52">
        <v>2</v>
      </c>
      <c r="B46" s="178" t="s">
        <v>152</v>
      </c>
      <c r="C46" s="285" t="s">
        <v>154</v>
      </c>
      <c r="D46" s="178" t="s">
        <v>155</v>
      </c>
      <c r="E46" s="215" t="s">
        <v>95</v>
      </c>
      <c r="F46" s="282" t="s">
        <v>156</v>
      </c>
      <c r="G46" s="216">
        <f>SUMIFS('（1）ウ_観光地点別'!$G:$G,'（1）ウ_観光地点別'!$J:$J,J46)</f>
        <v>566111</v>
      </c>
      <c r="H46" s="216">
        <f>SUMIFS('（1）ウ_観光地点別'!$H:$H,'（1）ウ_観光地点別'!$J:$J,J46)</f>
        <v>670902</v>
      </c>
      <c r="I46" s="389">
        <f>IFERROR(+G46/H46-1,"-")</f>
        <v>-0.15619419825846392</v>
      </c>
      <c r="J46" s="30" t="str">
        <f t="shared" ref="J46:J52" si="11">$A$46&amp;"-"&amp;$C$46&amp;"-"&amp;E46</f>
        <v>2-01-01</v>
      </c>
    </row>
    <row r="47" spans="1:10" ht="15" customHeight="1">
      <c r="A47" s="52"/>
      <c r="B47" s="177" t="s">
        <v>153</v>
      </c>
      <c r="C47" s="58"/>
      <c r="D47" s="177" t="s">
        <v>153</v>
      </c>
      <c r="E47" s="421" t="s">
        <v>275</v>
      </c>
      <c r="F47" s="190" t="s">
        <v>274</v>
      </c>
      <c r="G47" s="191">
        <f>SUMIFS('（1）ウ_観光地点別'!$G:$G,'（1）ウ_観光地点別'!$J:$J,J47)</f>
        <v>4213</v>
      </c>
      <c r="H47" s="191">
        <f>SUMIFS('（1）ウ_観光地点別'!$H:$H,'（1）ウ_観光地点別'!$J:$J,J47)</f>
        <v>4109</v>
      </c>
      <c r="I47" s="390">
        <f t="shared" ref="I47" si="12">IFERROR(+G47/H47-1,"-")</f>
        <v>2.5310294475541451E-2</v>
      </c>
      <c r="J47" s="30" t="str">
        <f t="shared" ref="J47" si="13">$A$46&amp;"-"&amp;$C$46&amp;"-"&amp;E47</f>
        <v>2-01-02</v>
      </c>
    </row>
    <row r="48" spans="1:10" ht="15" customHeight="1">
      <c r="A48" s="52"/>
      <c r="B48" s="177"/>
      <c r="C48" s="58"/>
      <c r="D48" s="177"/>
      <c r="E48" s="189" t="s">
        <v>105</v>
      </c>
      <c r="F48" s="190" t="s">
        <v>157</v>
      </c>
      <c r="G48" s="191">
        <f>SUMIFS('（1）ウ_観光地点別'!$G:$G,'（1）ウ_観光地点別'!$J:$J,J48)</f>
        <v>762000</v>
      </c>
      <c r="H48" s="191">
        <f>SUMIFS('（1）ウ_観光地点別'!$H:$H,'（1）ウ_観光地点別'!$J:$J,J48)</f>
        <v>725000</v>
      </c>
      <c r="I48" s="390">
        <f t="shared" ref="I48:I52" si="14">IFERROR(+G48/H48-1,"-")</f>
        <v>5.1034482758620658E-2</v>
      </c>
      <c r="J48" s="30" t="str">
        <f t="shared" si="11"/>
        <v>2-01-04</v>
      </c>
    </row>
    <row r="49" spans="1:10" ht="15" customHeight="1">
      <c r="A49" s="52"/>
      <c r="B49" s="177"/>
      <c r="C49" s="58"/>
      <c r="D49" s="177"/>
      <c r="E49" s="180" t="s">
        <v>107</v>
      </c>
      <c r="F49" s="187" t="s">
        <v>158</v>
      </c>
      <c r="G49" s="181">
        <f>SUMIFS('（1）ウ_観光地点別'!$G:$G,'（1）ウ_観光地点別'!$J:$J,J49)</f>
        <v>79629</v>
      </c>
      <c r="H49" s="181">
        <f>SUMIFS('（1）ウ_観光地点別'!$H:$H,'（1）ウ_観光地点別'!$J:$J,J49)</f>
        <v>101066</v>
      </c>
      <c r="I49" s="391">
        <f t="shared" si="14"/>
        <v>-0.21210891892426731</v>
      </c>
      <c r="J49" s="30" t="str">
        <f t="shared" si="11"/>
        <v>2-01-05</v>
      </c>
    </row>
    <row r="50" spans="1:10" ht="15" customHeight="1">
      <c r="A50" s="52"/>
      <c r="B50" s="177"/>
      <c r="C50" s="58"/>
      <c r="D50" s="177"/>
      <c r="E50" s="180" t="s">
        <v>109</v>
      </c>
      <c r="F50" s="187" t="s">
        <v>159</v>
      </c>
      <c r="G50" s="181">
        <f>SUMIFS('（1）ウ_観光地点別'!$G:$G,'（1）ウ_観光地点別'!$J:$J,J50)</f>
        <v>0</v>
      </c>
      <c r="H50" s="181">
        <f>SUMIFS('（1）ウ_観光地点別'!$H:$H,'（1）ウ_観光地点別'!$J:$J,J50)</f>
        <v>0</v>
      </c>
      <c r="I50" s="391" t="str">
        <f t="shared" si="14"/>
        <v>-</v>
      </c>
      <c r="J50" s="30" t="str">
        <f t="shared" si="11"/>
        <v>2-01-06</v>
      </c>
    </row>
    <row r="51" spans="1:10" ht="15" customHeight="1">
      <c r="A51" s="52"/>
      <c r="B51" s="177"/>
      <c r="C51" s="58"/>
      <c r="D51" s="177"/>
      <c r="E51" s="180" t="s">
        <v>126</v>
      </c>
      <c r="F51" s="187" t="s">
        <v>160</v>
      </c>
      <c r="G51" s="181">
        <f>SUMIFS('（1）ウ_観光地点別'!$G:$G,'（1）ウ_観光地点別'!$J:$J,J51)</f>
        <v>84206</v>
      </c>
      <c r="H51" s="181">
        <f>SUMIFS('（1）ウ_観光地点別'!$H:$H,'（1）ウ_観光地点別'!$J:$J,J51)</f>
        <v>83332</v>
      </c>
      <c r="I51" s="391">
        <f t="shared" si="14"/>
        <v>1.0488167810684956E-2</v>
      </c>
      <c r="J51" s="30" t="str">
        <f t="shared" si="11"/>
        <v>2-01-10</v>
      </c>
    </row>
    <row r="52" spans="1:10" ht="15" customHeight="1">
      <c r="A52" s="52"/>
      <c r="B52" s="179"/>
      <c r="C52" s="193"/>
      <c r="D52" s="179"/>
      <c r="E52" s="180" t="s">
        <v>111</v>
      </c>
      <c r="F52" s="187" t="s">
        <v>161</v>
      </c>
      <c r="G52" s="181">
        <f>SUMIFS('（1）ウ_観光地点別'!$G:$G,'（1）ウ_観光地点別'!$J:$J,J52)</f>
        <v>272845</v>
      </c>
      <c r="H52" s="181">
        <f>SUMIFS('（1）ウ_観光地点別'!$H:$H,'（1）ウ_観光地点別'!$J:$J,J52)</f>
        <v>286749</v>
      </c>
      <c r="I52" s="391">
        <f t="shared" si="14"/>
        <v>-4.8488399262072379E-2</v>
      </c>
      <c r="J52" s="30" t="str">
        <f t="shared" si="11"/>
        <v>2-01-99</v>
      </c>
    </row>
    <row r="53" spans="1:10" ht="15" customHeight="1">
      <c r="A53" s="42"/>
      <c r="B53" s="41" t="s">
        <v>162</v>
      </c>
      <c r="C53" s="53"/>
      <c r="D53" s="41"/>
      <c r="E53" s="53"/>
      <c r="F53" s="54"/>
      <c r="G53" s="55">
        <f>SUM(G46:G52)</f>
        <v>1769004</v>
      </c>
      <c r="H53" s="55">
        <f>SUM(H46:H52)</f>
        <v>1871158</v>
      </c>
      <c r="I53" s="56">
        <f t="shared" ref="I53" si="15">+G53/H53-1</f>
        <v>-5.4594000079095428E-2</v>
      </c>
    </row>
    <row r="54" spans="1:10" ht="15" customHeight="1">
      <c r="A54" s="11"/>
      <c r="B54" s="11"/>
      <c r="C54" s="18"/>
      <c r="D54" s="11"/>
      <c r="E54" s="18"/>
      <c r="F54" s="11"/>
      <c r="G54" s="11"/>
      <c r="H54" s="11"/>
      <c r="I54" s="11"/>
      <c r="J54" s="31"/>
    </row>
    <row r="55" spans="1:10" ht="20.149999999999999" customHeight="1"/>
    <row r="56" spans="1:10" ht="20.149999999999999" customHeight="1">
      <c r="G56" s="32">
        <f>SUM(G53,G45)</f>
        <v>29860237</v>
      </c>
      <c r="H56" s="33">
        <f>SUM(H53,H45)</f>
        <v>30193591</v>
      </c>
      <c r="J56" s="30">
        <v>25950467</v>
      </c>
    </row>
    <row r="57" spans="1:10" ht="20.149999999999999" customHeight="1">
      <c r="G57" s="20" t="str">
        <f>IF(G56='（1）ウ_観光地点別'!P62,"OK","NG")</f>
        <v>OK</v>
      </c>
      <c r="H57" s="27" t="str">
        <f>IF(H56='（1）ウ_観光地点別'!Q62,"OK","NG")</f>
        <v>OK</v>
      </c>
    </row>
    <row r="58" spans="1:10" ht="20.149999999999999" customHeight="1"/>
    <row r="59" spans="1:10" ht="20.149999999999999" customHeight="1">
      <c r="J59" s="31"/>
    </row>
    <row r="60" spans="1:10" ht="20.149999999999999" customHeight="1">
      <c r="G60" s="419"/>
      <c r="J60" s="31"/>
    </row>
    <row r="61" spans="1:10" ht="20.149999999999999" customHeight="1">
      <c r="J61" s="31"/>
    </row>
    <row r="62" spans="1:10" ht="20.149999999999999" customHeight="1">
      <c r="J62" s="31"/>
    </row>
    <row r="63" spans="1:10" ht="20.149999999999999" customHeight="1"/>
    <row r="64" spans="1:10" ht="20.149999999999999" customHeight="1"/>
    <row r="65" spans="10:10" ht="20.149999999999999" customHeight="1"/>
    <row r="66" spans="10:10" ht="20.149999999999999" customHeight="1"/>
    <row r="67" spans="10:10" ht="20.149999999999999" customHeight="1"/>
    <row r="68" spans="10:10" ht="20.149999999999999" customHeight="1"/>
    <row r="69" spans="10:10" ht="20.149999999999999" customHeight="1"/>
    <row r="70" spans="10:10" ht="20.149999999999999" customHeight="1"/>
    <row r="71" spans="10:10" ht="20.149999999999999" customHeight="1"/>
    <row r="72" spans="10:10" ht="20.149999999999999" customHeight="1"/>
    <row r="73" spans="10:10" ht="20.149999999999999" customHeight="1"/>
    <row r="74" spans="10:10" ht="20.149999999999999" customHeight="1"/>
    <row r="75" spans="10:10" ht="20.149999999999999" customHeight="1"/>
    <row r="76" spans="10:10" ht="20.149999999999999" customHeight="1"/>
    <row r="77" spans="10:10" ht="20.149999999999999" customHeight="1"/>
    <row r="78" spans="10:10" ht="20.149999999999999" customHeight="1"/>
    <row r="79" spans="10:10" ht="20.149999999999999" customHeight="1">
      <c r="J79" s="31"/>
    </row>
    <row r="80" spans="10:10" ht="20.149999999999999" customHeight="1">
      <c r="J80" s="31"/>
    </row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</sheetData>
  <mergeCells count="5">
    <mergeCell ref="D29:D37"/>
    <mergeCell ref="A4:B4"/>
    <mergeCell ref="C4:D4"/>
    <mergeCell ref="E4:F4"/>
    <mergeCell ref="D39:D41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scale="90" orientation="portrait" r:id="rId1"/>
  <headerFooter>
    <oddFooter>&amp;C&amp;"ＭＳ 明朝,標準"&amp;P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26"/>
  <sheetViews>
    <sheetView workbookViewId="0"/>
  </sheetViews>
  <sheetFormatPr defaultColWidth="19.6328125" defaultRowHeight="12"/>
  <cols>
    <col min="1" max="4" width="21.26953125" style="1" customWidth="1"/>
    <col min="5" max="5" width="9" style="312" bestFit="1" customWidth="1"/>
    <col min="6" max="16384" width="19.6328125" style="1"/>
  </cols>
  <sheetData>
    <row r="1" spans="1:5" s="7" customFormat="1" ht="21.75" customHeight="1">
      <c r="A1" s="7" t="s">
        <v>164</v>
      </c>
    </row>
    <row r="2" spans="1:5" s="7" customFormat="1" ht="21.75" customHeight="1">
      <c r="A2" s="7" t="s">
        <v>165</v>
      </c>
    </row>
    <row r="3" spans="1:5" s="3" customFormat="1" ht="20.25" customHeight="1">
      <c r="B3" s="4"/>
      <c r="C3" s="4"/>
      <c r="D3" s="38" t="s">
        <v>166</v>
      </c>
    </row>
    <row r="4" spans="1:5" s="5" customFormat="1" ht="40" customHeight="1">
      <c r="A4" s="64" t="s">
        <v>257</v>
      </c>
      <c r="B4" s="23" t="s">
        <v>799</v>
      </c>
      <c r="C4" s="23" t="s">
        <v>800</v>
      </c>
      <c r="D4" s="23" t="s">
        <v>4</v>
      </c>
      <c r="E4" s="318"/>
    </row>
    <row r="5" spans="1:5" s="5" customFormat="1" ht="30" customHeight="1">
      <c r="A5" s="217" t="s">
        <v>7</v>
      </c>
      <c r="B5" s="218">
        <v>1782880</v>
      </c>
      <c r="C5" s="218">
        <v>1827071</v>
      </c>
      <c r="D5" s="219">
        <f>B5/C5-1</f>
        <v>-2.418679952776881E-2</v>
      </c>
      <c r="E5" s="397" t="s">
        <v>303</v>
      </c>
    </row>
    <row r="6" spans="1:5" s="5" customFormat="1" ht="30" customHeight="1">
      <c r="A6" s="220" t="s">
        <v>8</v>
      </c>
      <c r="B6" s="134">
        <v>29961</v>
      </c>
      <c r="C6" s="134">
        <v>32118</v>
      </c>
      <c r="D6" s="221">
        <f t="shared" ref="D6:D24" si="0">B6/C6-1</f>
        <v>-6.7158602652718113E-2</v>
      </c>
      <c r="E6" s="397" t="s">
        <v>305</v>
      </c>
    </row>
    <row r="7" spans="1:5" s="5" customFormat="1" ht="30" customHeight="1">
      <c r="A7" s="220" t="s">
        <v>9</v>
      </c>
      <c r="B7" s="134">
        <v>21757</v>
      </c>
      <c r="C7" s="134">
        <v>28418</v>
      </c>
      <c r="D7" s="221">
        <f t="shared" si="0"/>
        <v>-0.23439369413751843</v>
      </c>
      <c r="E7" s="397" t="s">
        <v>792</v>
      </c>
    </row>
    <row r="8" spans="1:5" s="5" customFormat="1" ht="30" customHeight="1">
      <c r="A8" s="220" t="s">
        <v>10</v>
      </c>
      <c r="B8" s="134">
        <v>30007</v>
      </c>
      <c r="C8" s="134">
        <v>27651</v>
      </c>
      <c r="D8" s="221">
        <f t="shared" si="0"/>
        <v>8.5204875049726958E-2</v>
      </c>
      <c r="E8" s="397" t="s">
        <v>305</v>
      </c>
    </row>
    <row r="9" spans="1:5" s="5" customFormat="1" ht="30" customHeight="1">
      <c r="A9" s="220" t="s">
        <v>11</v>
      </c>
      <c r="B9" s="134">
        <v>9649</v>
      </c>
      <c r="C9" s="134">
        <v>10001</v>
      </c>
      <c r="D9" s="221">
        <f t="shared" si="0"/>
        <v>-3.5196480351964765E-2</v>
      </c>
      <c r="E9" s="397" t="s">
        <v>305</v>
      </c>
    </row>
    <row r="10" spans="1:5" s="5" customFormat="1" ht="30" customHeight="1">
      <c r="A10" s="220" t="s">
        <v>12</v>
      </c>
      <c r="B10" s="134">
        <v>852064</v>
      </c>
      <c r="C10" s="134">
        <v>840305</v>
      </c>
      <c r="D10" s="221">
        <f t="shared" si="0"/>
        <v>1.3993728467639688E-2</v>
      </c>
      <c r="E10" s="397" t="s">
        <v>303</v>
      </c>
    </row>
    <row r="11" spans="1:5" s="5" customFormat="1" ht="30" customHeight="1">
      <c r="A11" s="220" t="s">
        <v>13</v>
      </c>
      <c r="B11" s="134">
        <v>111206</v>
      </c>
      <c r="C11" s="134">
        <v>109272</v>
      </c>
      <c r="D11" s="221">
        <f t="shared" si="0"/>
        <v>1.7698953071235035E-2</v>
      </c>
      <c r="E11" s="397" t="s">
        <v>303</v>
      </c>
    </row>
    <row r="12" spans="1:5" s="5" customFormat="1" ht="30" customHeight="1">
      <c r="A12" s="220" t="s">
        <v>14</v>
      </c>
      <c r="B12" s="134">
        <v>2358</v>
      </c>
      <c r="C12" s="134">
        <v>2636</v>
      </c>
      <c r="D12" s="221">
        <f t="shared" si="0"/>
        <v>-0.1054628224582701</v>
      </c>
      <c r="E12" s="397" t="s">
        <v>305</v>
      </c>
    </row>
    <row r="13" spans="1:5" s="5" customFormat="1" ht="30" customHeight="1">
      <c r="A13" s="220" t="s">
        <v>15</v>
      </c>
      <c r="B13" s="373">
        <v>10244</v>
      </c>
      <c r="C13" s="134">
        <v>8529</v>
      </c>
      <c r="D13" s="221">
        <f t="shared" si="0"/>
        <v>0.20107867276351277</v>
      </c>
      <c r="E13" s="397" t="s">
        <v>305</v>
      </c>
    </row>
    <row r="14" spans="1:5" s="5" customFormat="1" ht="30" customHeight="1">
      <c r="A14" s="220" t="s">
        <v>16</v>
      </c>
      <c r="B14" s="134">
        <v>13619</v>
      </c>
      <c r="C14" s="134">
        <v>18179</v>
      </c>
      <c r="D14" s="221">
        <f t="shared" si="0"/>
        <v>-0.25083888002640409</v>
      </c>
      <c r="E14" s="397" t="s">
        <v>306</v>
      </c>
    </row>
    <row r="15" spans="1:5" s="5" customFormat="1" ht="30" customHeight="1">
      <c r="A15" s="220" t="s">
        <v>17</v>
      </c>
      <c r="B15" s="134">
        <v>291333</v>
      </c>
      <c r="C15" s="134">
        <v>275749</v>
      </c>
      <c r="D15" s="221">
        <f t="shared" si="0"/>
        <v>5.6515164152907138E-2</v>
      </c>
      <c r="E15" s="397" t="s">
        <v>305</v>
      </c>
    </row>
    <row r="16" spans="1:5" s="5" customFormat="1" ht="30" customHeight="1">
      <c r="A16" s="220" t="s">
        <v>18</v>
      </c>
      <c r="B16" s="134">
        <v>67582</v>
      </c>
      <c r="C16" s="134">
        <v>63275</v>
      </c>
      <c r="D16" s="221">
        <f t="shared" si="0"/>
        <v>6.8067957329118967E-2</v>
      </c>
      <c r="E16" s="397" t="s">
        <v>793</v>
      </c>
    </row>
    <row r="17" spans="1:5" s="5" customFormat="1" ht="30" customHeight="1">
      <c r="A17" s="220" t="s">
        <v>19</v>
      </c>
      <c r="B17" s="134">
        <v>239610</v>
      </c>
      <c r="C17" s="134">
        <v>223570</v>
      </c>
      <c r="D17" s="221">
        <f t="shared" si="0"/>
        <v>7.1744867379344379E-2</v>
      </c>
      <c r="E17" s="397" t="s">
        <v>303</v>
      </c>
    </row>
    <row r="18" spans="1:5" s="5" customFormat="1" ht="30" customHeight="1">
      <c r="A18" s="220" t="s">
        <v>20</v>
      </c>
      <c r="B18" s="134">
        <v>27422</v>
      </c>
      <c r="C18" s="134">
        <v>19328</v>
      </c>
      <c r="D18" s="221">
        <f t="shared" si="0"/>
        <v>0.4187706953642385</v>
      </c>
      <c r="E18" s="397" t="s">
        <v>305</v>
      </c>
    </row>
    <row r="19" spans="1:5" s="5" customFormat="1" ht="30" customHeight="1">
      <c r="A19" s="220" t="s">
        <v>21</v>
      </c>
      <c r="B19" s="134">
        <v>8538</v>
      </c>
      <c r="C19" s="134">
        <v>7945</v>
      </c>
      <c r="D19" s="221">
        <f t="shared" si="0"/>
        <v>7.4638137193203224E-2</v>
      </c>
      <c r="E19" s="397" t="s">
        <v>305</v>
      </c>
    </row>
    <row r="20" spans="1:5" s="5" customFormat="1" ht="30" customHeight="1">
      <c r="A20" s="224" t="s">
        <v>22</v>
      </c>
      <c r="B20" s="129">
        <v>15765</v>
      </c>
      <c r="C20" s="129">
        <v>13398</v>
      </c>
      <c r="D20" s="225">
        <f t="shared" si="0"/>
        <v>0.17666815942678005</v>
      </c>
      <c r="E20" s="397" t="s">
        <v>305</v>
      </c>
    </row>
    <row r="21" spans="1:5" s="5" customFormat="1" ht="30" customHeight="1">
      <c r="A21" s="220" t="s">
        <v>23</v>
      </c>
      <c r="B21" s="134">
        <v>16668</v>
      </c>
      <c r="C21" s="134">
        <v>17264</v>
      </c>
      <c r="D21" s="221">
        <f t="shared" si="0"/>
        <v>-3.4522706209453191E-2</v>
      </c>
      <c r="E21" s="397" t="s">
        <v>792</v>
      </c>
    </row>
    <row r="22" spans="1:5" s="5" customFormat="1" ht="30" customHeight="1">
      <c r="A22" s="220" t="s">
        <v>24</v>
      </c>
      <c r="B22" s="134">
        <v>2440</v>
      </c>
      <c r="C22" s="134">
        <v>3137</v>
      </c>
      <c r="D22" s="221">
        <f t="shared" si="0"/>
        <v>-0.22218680267771751</v>
      </c>
      <c r="E22" s="397" t="s">
        <v>305</v>
      </c>
    </row>
    <row r="23" spans="1:5" s="5" customFormat="1" ht="30" customHeight="1" thickBot="1">
      <c r="A23" s="222" t="s">
        <v>25</v>
      </c>
      <c r="B23" s="131">
        <v>80865</v>
      </c>
      <c r="C23" s="131">
        <v>63647</v>
      </c>
      <c r="D23" s="223">
        <f t="shared" si="0"/>
        <v>0.27052335538202898</v>
      </c>
      <c r="E23" s="397" t="s">
        <v>305</v>
      </c>
    </row>
    <row r="24" spans="1:5" s="5" customFormat="1" ht="30" customHeight="1" thickTop="1">
      <c r="A24" s="65" t="s">
        <v>26</v>
      </c>
      <c r="B24" s="43">
        <f>SUM(B5:B23)</f>
        <v>3613968</v>
      </c>
      <c r="C24" s="43">
        <f>SUM(C5:C23)</f>
        <v>3591493</v>
      </c>
      <c r="D24" s="66">
        <f t="shared" si="0"/>
        <v>6.2578431866635587E-3</v>
      </c>
      <c r="E24" s="318"/>
    </row>
    <row r="25" spans="1:5" s="5" customFormat="1" ht="30" customHeight="1">
      <c r="A25" s="11"/>
      <c r="E25" s="318"/>
    </row>
    <row r="26" spans="1:5" s="5" customFormat="1" ht="30" customHeight="1">
      <c r="E26" s="318"/>
    </row>
  </sheetData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orientation="portrait" r:id="rId1"/>
  <headerFooter>
    <oddFooter>&amp;C&amp;"ＭＳ 明朝,標準"&amp;P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27"/>
  <sheetViews>
    <sheetView workbookViewId="0"/>
  </sheetViews>
  <sheetFormatPr defaultColWidth="19.6328125" defaultRowHeight="12"/>
  <cols>
    <col min="1" max="1" width="0.90625" style="1" customWidth="1"/>
    <col min="2" max="2" width="10.6328125" style="1" customWidth="1"/>
    <col min="3" max="3" width="0.90625" style="1" customWidth="1"/>
    <col min="4" max="15" width="6" style="1" customWidth="1"/>
    <col min="16" max="16" width="8.36328125" style="1" customWidth="1"/>
    <col min="17" max="17" width="4" style="16" bestFit="1" customWidth="1"/>
    <col min="18" max="18" width="9.08984375" style="1" bestFit="1" customWidth="1"/>
    <col min="19" max="22" width="19.6328125" style="1" customWidth="1"/>
    <col min="23" max="16384" width="19.6328125" style="1"/>
  </cols>
  <sheetData>
    <row r="1" spans="1:18" ht="21.75" customHeight="1"/>
    <row r="2" spans="1:18" s="7" customFormat="1" ht="21.75" customHeight="1">
      <c r="A2" s="7" t="s">
        <v>167</v>
      </c>
      <c r="Q2" s="14"/>
    </row>
    <row r="3" spans="1:18" s="3" customFormat="1" ht="20.25" customHeight="1">
      <c r="D3" s="4"/>
      <c r="P3" s="38" t="s">
        <v>166</v>
      </c>
      <c r="Q3" s="15"/>
    </row>
    <row r="4" spans="1:18" s="5" customFormat="1" ht="20.149999999999999" customHeight="1">
      <c r="A4" s="87"/>
      <c r="B4" s="555" t="s">
        <v>257</v>
      </c>
      <c r="C4" s="88"/>
      <c r="D4" s="557" t="s">
        <v>28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8" t="s">
        <v>26</v>
      </c>
      <c r="Q4" s="19"/>
    </row>
    <row r="5" spans="1:18" s="5" customFormat="1" ht="20.149999999999999" customHeight="1">
      <c r="A5" s="89"/>
      <c r="B5" s="556"/>
      <c r="C5" s="86"/>
      <c r="D5" s="24" t="s">
        <v>29</v>
      </c>
      <c r="E5" s="21" t="s">
        <v>30</v>
      </c>
      <c r="F5" s="22" t="s">
        <v>31</v>
      </c>
      <c r="G5" s="21" t="s">
        <v>32</v>
      </c>
      <c r="H5" s="21" t="s">
        <v>33</v>
      </c>
      <c r="I5" s="51" t="s">
        <v>34</v>
      </c>
      <c r="J5" s="21" t="s">
        <v>35</v>
      </c>
      <c r="K5" s="51" t="s">
        <v>36</v>
      </c>
      <c r="L5" s="21" t="s">
        <v>37</v>
      </c>
      <c r="M5" s="51" t="s">
        <v>38</v>
      </c>
      <c r="N5" s="21" t="s">
        <v>39</v>
      </c>
      <c r="O5" s="67" t="s">
        <v>40</v>
      </c>
      <c r="P5" s="559"/>
      <c r="Q5" s="19"/>
    </row>
    <row r="6" spans="1:18" s="5" customFormat="1" ht="30" customHeight="1">
      <c r="A6" s="140"/>
      <c r="B6" s="141" t="s">
        <v>7</v>
      </c>
      <c r="C6" s="226"/>
      <c r="D6" s="405">
        <v>120387</v>
      </c>
      <c r="E6" s="406">
        <v>130571</v>
      </c>
      <c r="F6" s="405">
        <v>169714</v>
      </c>
      <c r="G6" s="406">
        <v>160100</v>
      </c>
      <c r="H6" s="406">
        <v>156665</v>
      </c>
      <c r="I6" s="407">
        <v>126554</v>
      </c>
      <c r="J6" s="406">
        <v>132109</v>
      </c>
      <c r="K6" s="407">
        <v>164419</v>
      </c>
      <c r="L6" s="406">
        <v>141713</v>
      </c>
      <c r="M6" s="407">
        <v>164474</v>
      </c>
      <c r="N6" s="406">
        <v>176564</v>
      </c>
      <c r="O6" s="227">
        <v>139610</v>
      </c>
      <c r="P6" s="227">
        <f>SUM(D6:O6)</f>
        <v>1782880</v>
      </c>
      <c r="Q6" s="35" t="str">
        <f>IF(P6='（2）ア_市町村別宿泊客延べ数'!B5,"OK","NG")</f>
        <v>OK</v>
      </c>
    </row>
    <row r="7" spans="1:18" s="5" customFormat="1" ht="30" customHeight="1">
      <c r="A7" s="147"/>
      <c r="B7" s="136" t="s">
        <v>8</v>
      </c>
      <c r="C7" s="137"/>
      <c r="D7" s="228">
        <v>1393</v>
      </c>
      <c r="E7" s="229">
        <v>1553</v>
      </c>
      <c r="F7" s="228">
        <v>2446</v>
      </c>
      <c r="G7" s="229">
        <v>3069</v>
      </c>
      <c r="H7" s="229">
        <v>3452</v>
      </c>
      <c r="I7" s="230">
        <v>2199</v>
      </c>
      <c r="J7" s="229">
        <v>1634</v>
      </c>
      <c r="K7" s="230">
        <v>2611</v>
      </c>
      <c r="L7" s="229">
        <v>2380</v>
      </c>
      <c r="M7" s="230">
        <v>3331</v>
      </c>
      <c r="N7" s="229">
        <v>3990</v>
      </c>
      <c r="O7" s="231">
        <v>1903</v>
      </c>
      <c r="P7" s="231">
        <f t="shared" ref="P7:P24" si="0">SUM(D7:O7)</f>
        <v>29961</v>
      </c>
      <c r="Q7" s="35" t="str">
        <f>IF(P7='（2）ア_市町村別宿泊客延べ数'!B6,"OK","NG")</f>
        <v>OK</v>
      </c>
      <c r="R7" s="72"/>
    </row>
    <row r="8" spans="1:18" s="5" customFormat="1" ht="30" customHeight="1">
      <c r="A8" s="142"/>
      <c r="B8" s="143" t="s">
        <v>9</v>
      </c>
      <c r="C8" s="144"/>
      <c r="D8" s="237">
        <v>829</v>
      </c>
      <c r="E8" s="238">
        <v>961</v>
      </c>
      <c r="F8" s="237">
        <v>1777</v>
      </c>
      <c r="G8" s="238">
        <v>1686</v>
      </c>
      <c r="H8" s="238">
        <v>2298</v>
      </c>
      <c r="I8" s="239">
        <v>1633</v>
      </c>
      <c r="J8" s="238">
        <v>1630</v>
      </c>
      <c r="K8" s="239">
        <v>2715</v>
      </c>
      <c r="L8" s="238">
        <v>2919</v>
      </c>
      <c r="M8" s="239">
        <v>1827</v>
      </c>
      <c r="N8" s="238">
        <v>2145</v>
      </c>
      <c r="O8" s="240">
        <v>1337</v>
      </c>
      <c r="P8" s="240">
        <f t="shared" si="0"/>
        <v>21757</v>
      </c>
      <c r="Q8" s="35" t="str">
        <f>IF(P8='（2）ア_市町村別宿泊客延べ数'!B7,"OK","NG")</f>
        <v>OK</v>
      </c>
    </row>
    <row r="9" spans="1:18" s="5" customFormat="1" ht="30" customHeight="1">
      <c r="A9" s="147"/>
      <c r="B9" s="136" t="s">
        <v>10</v>
      </c>
      <c r="C9" s="137"/>
      <c r="D9" s="228">
        <v>1483</v>
      </c>
      <c r="E9" s="229">
        <v>1166</v>
      </c>
      <c r="F9" s="228">
        <v>2368</v>
      </c>
      <c r="G9" s="229">
        <v>3061</v>
      </c>
      <c r="H9" s="229">
        <v>2503</v>
      </c>
      <c r="I9" s="230">
        <v>2121</v>
      </c>
      <c r="J9" s="229">
        <v>2279</v>
      </c>
      <c r="K9" s="230">
        <v>3679</v>
      </c>
      <c r="L9" s="229">
        <v>3571</v>
      </c>
      <c r="M9" s="230">
        <v>2691</v>
      </c>
      <c r="N9" s="229">
        <v>3271</v>
      </c>
      <c r="O9" s="231">
        <v>1814</v>
      </c>
      <c r="P9" s="231">
        <f t="shared" si="0"/>
        <v>30007</v>
      </c>
      <c r="Q9" s="35" t="str">
        <f>IF(P9='（2）ア_市町村別宿泊客延べ数'!B8,"OK","NG")</f>
        <v>OK</v>
      </c>
      <c r="R9" s="72"/>
    </row>
    <row r="10" spans="1:18" s="5" customFormat="1" ht="30" customHeight="1">
      <c r="A10" s="147"/>
      <c r="B10" s="136" t="s">
        <v>11</v>
      </c>
      <c r="C10" s="137"/>
      <c r="D10" s="228">
        <v>647</v>
      </c>
      <c r="E10" s="229">
        <v>664</v>
      </c>
      <c r="F10" s="228">
        <v>492</v>
      </c>
      <c r="G10" s="229">
        <v>728</v>
      </c>
      <c r="H10" s="229">
        <v>1059</v>
      </c>
      <c r="I10" s="230">
        <v>451</v>
      </c>
      <c r="J10" s="229">
        <v>858</v>
      </c>
      <c r="K10" s="230">
        <v>1228</v>
      </c>
      <c r="L10" s="229">
        <v>898</v>
      </c>
      <c r="M10" s="230">
        <v>854</v>
      </c>
      <c r="N10" s="229">
        <v>1186</v>
      </c>
      <c r="O10" s="231">
        <v>584</v>
      </c>
      <c r="P10" s="231">
        <f t="shared" si="0"/>
        <v>9649</v>
      </c>
      <c r="Q10" s="35" t="str">
        <f>IF(P10='（2）ア_市町村別宿泊客延べ数'!B9,"OK","NG")</f>
        <v>OK</v>
      </c>
    </row>
    <row r="11" spans="1:18" s="5" customFormat="1" ht="30" customHeight="1">
      <c r="A11" s="147"/>
      <c r="B11" s="136" t="s">
        <v>12</v>
      </c>
      <c r="C11" s="137"/>
      <c r="D11" s="228">
        <v>53034</v>
      </c>
      <c r="E11" s="229">
        <v>58140</v>
      </c>
      <c r="F11" s="228">
        <v>73394</v>
      </c>
      <c r="G11" s="229">
        <v>66963</v>
      </c>
      <c r="H11" s="229">
        <v>77392</v>
      </c>
      <c r="I11" s="230">
        <v>62504</v>
      </c>
      <c r="J11" s="229">
        <v>66277</v>
      </c>
      <c r="K11" s="230">
        <v>85084</v>
      </c>
      <c r="L11" s="229">
        <v>70627</v>
      </c>
      <c r="M11" s="230">
        <v>83922</v>
      </c>
      <c r="N11" s="229">
        <v>88044</v>
      </c>
      <c r="O11" s="231">
        <v>66683</v>
      </c>
      <c r="P11" s="231">
        <f t="shared" si="0"/>
        <v>852064</v>
      </c>
      <c r="Q11" s="35" t="str">
        <f>IF(P11='（2）ア_市町村別宿泊客延べ数'!B10,"OK","NG")</f>
        <v>OK</v>
      </c>
      <c r="R11" s="72"/>
    </row>
    <row r="12" spans="1:18" s="5" customFormat="1" ht="30" customHeight="1">
      <c r="A12" s="147"/>
      <c r="B12" s="136" t="s">
        <v>13</v>
      </c>
      <c r="C12" s="137"/>
      <c r="D12" s="228">
        <v>4836</v>
      </c>
      <c r="E12" s="229">
        <v>4917</v>
      </c>
      <c r="F12" s="228">
        <v>7247</v>
      </c>
      <c r="G12" s="229">
        <v>9184</v>
      </c>
      <c r="H12" s="229">
        <v>12308</v>
      </c>
      <c r="I12" s="230">
        <v>8386</v>
      </c>
      <c r="J12" s="229">
        <v>9367</v>
      </c>
      <c r="K12" s="230">
        <v>15003</v>
      </c>
      <c r="L12" s="229">
        <v>11721</v>
      </c>
      <c r="M12" s="230">
        <v>11325</v>
      </c>
      <c r="N12" s="229">
        <v>10924</v>
      </c>
      <c r="O12" s="231">
        <v>5988</v>
      </c>
      <c r="P12" s="231">
        <f t="shared" si="0"/>
        <v>111206</v>
      </c>
      <c r="Q12" s="35" t="str">
        <f>IF(P12='（2）ア_市町村別宿泊客延べ数'!B11,"OK","NG")</f>
        <v>OK</v>
      </c>
      <c r="R12" s="72"/>
    </row>
    <row r="13" spans="1:18" s="5" customFormat="1" ht="30" customHeight="1">
      <c r="A13" s="147"/>
      <c r="B13" s="136" t="s">
        <v>14</v>
      </c>
      <c r="C13" s="137"/>
      <c r="D13" s="228">
        <v>174</v>
      </c>
      <c r="E13" s="229">
        <v>145</v>
      </c>
      <c r="F13" s="228">
        <v>232</v>
      </c>
      <c r="G13" s="229">
        <v>189</v>
      </c>
      <c r="H13" s="229">
        <v>245</v>
      </c>
      <c r="I13" s="230">
        <v>179</v>
      </c>
      <c r="J13" s="229">
        <v>182</v>
      </c>
      <c r="K13" s="230">
        <v>269</v>
      </c>
      <c r="L13" s="229">
        <v>193</v>
      </c>
      <c r="M13" s="230">
        <v>245</v>
      </c>
      <c r="N13" s="229">
        <v>170</v>
      </c>
      <c r="O13" s="231">
        <v>135</v>
      </c>
      <c r="P13" s="231">
        <f t="shared" si="0"/>
        <v>2358</v>
      </c>
      <c r="Q13" s="35" t="str">
        <f>IF(P13='（2）ア_市町村別宿泊客延べ数'!B12,"OK","NG")</f>
        <v>OK</v>
      </c>
    </row>
    <row r="14" spans="1:18" s="5" customFormat="1" ht="30" customHeight="1">
      <c r="A14" s="147"/>
      <c r="B14" s="136" t="s">
        <v>15</v>
      </c>
      <c r="C14" s="137"/>
      <c r="D14" s="228">
        <v>239</v>
      </c>
      <c r="E14" s="229">
        <v>425</v>
      </c>
      <c r="F14" s="228">
        <v>598</v>
      </c>
      <c r="G14" s="229">
        <v>727</v>
      </c>
      <c r="H14" s="229">
        <v>1009</v>
      </c>
      <c r="I14" s="230">
        <v>526</v>
      </c>
      <c r="J14" s="229">
        <v>960</v>
      </c>
      <c r="K14" s="230">
        <v>1947</v>
      </c>
      <c r="L14" s="229">
        <v>983</v>
      </c>
      <c r="M14" s="230">
        <v>1041</v>
      </c>
      <c r="N14" s="229">
        <v>1159</v>
      </c>
      <c r="O14" s="231">
        <v>630</v>
      </c>
      <c r="P14" s="231">
        <f t="shared" si="0"/>
        <v>10244</v>
      </c>
      <c r="Q14" s="35" t="str">
        <f>IF(P14='（2）ア_市町村別宿泊客延べ数'!B13,"OK","NG")</f>
        <v>OK</v>
      </c>
      <c r="R14" s="72"/>
    </row>
    <row r="15" spans="1:18" s="5" customFormat="1" ht="30" customHeight="1">
      <c r="A15" s="147"/>
      <c r="B15" s="136" t="s">
        <v>16</v>
      </c>
      <c r="C15" s="137"/>
      <c r="D15" s="228">
        <v>1103</v>
      </c>
      <c r="E15" s="229">
        <v>753</v>
      </c>
      <c r="F15" s="228">
        <v>804</v>
      </c>
      <c r="G15" s="229">
        <v>903</v>
      </c>
      <c r="H15" s="229">
        <v>1306</v>
      </c>
      <c r="I15" s="230">
        <v>737</v>
      </c>
      <c r="J15" s="229">
        <v>1529</v>
      </c>
      <c r="K15" s="230">
        <v>2621</v>
      </c>
      <c r="L15" s="229">
        <v>827</v>
      </c>
      <c r="M15" s="230">
        <v>1009</v>
      </c>
      <c r="N15" s="229">
        <v>1307</v>
      </c>
      <c r="O15" s="231">
        <v>720</v>
      </c>
      <c r="P15" s="231">
        <f t="shared" si="0"/>
        <v>13619</v>
      </c>
      <c r="Q15" s="35" t="str">
        <f>IF(P15='（2）ア_市町村別宿泊客延べ数'!B14,"OK","NG")</f>
        <v>OK</v>
      </c>
    </row>
    <row r="16" spans="1:18" s="5" customFormat="1" ht="30" customHeight="1">
      <c r="A16" s="147"/>
      <c r="B16" s="136" t="s">
        <v>17</v>
      </c>
      <c r="C16" s="137"/>
      <c r="D16" s="228">
        <v>14320</v>
      </c>
      <c r="E16" s="229">
        <v>16507</v>
      </c>
      <c r="F16" s="228">
        <v>25296</v>
      </c>
      <c r="G16" s="229">
        <v>29884</v>
      </c>
      <c r="H16" s="229">
        <v>33311</v>
      </c>
      <c r="I16" s="230">
        <v>25464</v>
      </c>
      <c r="J16" s="229">
        <v>27938</v>
      </c>
      <c r="K16" s="230">
        <v>32461</v>
      </c>
      <c r="L16" s="229">
        <v>20678</v>
      </c>
      <c r="M16" s="230">
        <v>24036</v>
      </c>
      <c r="N16" s="229">
        <v>25712</v>
      </c>
      <c r="O16" s="231">
        <v>15726</v>
      </c>
      <c r="P16" s="231">
        <f t="shared" si="0"/>
        <v>291333</v>
      </c>
      <c r="Q16" s="35" t="str">
        <f>IF(P16='（2）ア_市町村別宿泊客延べ数'!B15,"OK","NG")</f>
        <v>OK</v>
      </c>
    </row>
    <row r="17" spans="1:18" s="5" customFormat="1" ht="30" customHeight="1">
      <c r="A17" s="147"/>
      <c r="B17" s="136" t="s">
        <v>18</v>
      </c>
      <c r="C17" s="137"/>
      <c r="D17" s="228">
        <v>3636</v>
      </c>
      <c r="E17" s="229">
        <v>3665</v>
      </c>
      <c r="F17" s="228">
        <v>5509</v>
      </c>
      <c r="G17" s="229">
        <v>6242</v>
      </c>
      <c r="H17" s="229">
        <v>7147</v>
      </c>
      <c r="I17" s="230">
        <v>5602</v>
      </c>
      <c r="J17" s="229">
        <v>5965</v>
      </c>
      <c r="K17" s="230">
        <v>7073</v>
      </c>
      <c r="L17" s="229">
        <v>5507</v>
      </c>
      <c r="M17" s="230">
        <v>6617</v>
      </c>
      <c r="N17" s="229">
        <v>6503</v>
      </c>
      <c r="O17" s="231">
        <v>4116</v>
      </c>
      <c r="P17" s="231">
        <f t="shared" si="0"/>
        <v>67582</v>
      </c>
      <c r="Q17" s="35" t="str">
        <f>IF(P17='（2）ア_市町村別宿泊客延べ数'!B16,"OK","NG")</f>
        <v>OK</v>
      </c>
    </row>
    <row r="18" spans="1:18" s="5" customFormat="1" ht="30" customHeight="1">
      <c r="A18" s="147"/>
      <c r="B18" s="136" t="s">
        <v>19</v>
      </c>
      <c r="C18" s="137"/>
      <c r="D18" s="228">
        <v>14699</v>
      </c>
      <c r="E18" s="229">
        <v>15768</v>
      </c>
      <c r="F18" s="228">
        <v>22393</v>
      </c>
      <c r="G18" s="229">
        <v>22764</v>
      </c>
      <c r="H18" s="229">
        <v>24586</v>
      </c>
      <c r="I18" s="230">
        <v>20901</v>
      </c>
      <c r="J18" s="229">
        <v>21436</v>
      </c>
      <c r="K18" s="230">
        <v>22836</v>
      </c>
      <c r="L18" s="229">
        <v>18553</v>
      </c>
      <c r="M18" s="230">
        <v>20093</v>
      </c>
      <c r="N18" s="229">
        <v>21061</v>
      </c>
      <c r="O18" s="231">
        <v>14520</v>
      </c>
      <c r="P18" s="231">
        <f t="shared" si="0"/>
        <v>239610</v>
      </c>
      <c r="Q18" s="35" t="str">
        <f>IF(P18='（2）ア_市町村別宿泊客延べ数'!B17,"OK","NG")</f>
        <v>OK</v>
      </c>
    </row>
    <row r="19" spans="1:18" s="5" customFormat="1" ht="30" customHeight="1">
      <c r="A19" s="147"/>
      <c r="B19" s="136" t="s">
        <v>20</v>
      </c>
      <c r="C19" s="137"/>
      <c r="D19" s="228">
        <v>1259</v>
      </c>
      <c r="E19" s="229">
        <v>1441</v>
      </c>
      <c r="F19" s="228">
        <v>2154</v>
      </c>
      <c r="G19" s="229">
        <v>2520</v>
      </c>
      <c r="H19" s="229">
        <v>2572</v>
      </c>
      <c r="I19" s="230">
        <v>1771</v>
      </c>
      <c r="J19" s="229">
        <v>2224</v>
      </c>
      <c r="K19" s="230">
        <v>3071</v>
      </c>
      <c r="L19" s="229">
        <v>2644</v>
      </c>
      <c r="M19" s="230">
        <v>2755</v>
      </c>
      <c r="N19" s="229">
        <v>3288</v>
      </c>
      <c r="O19" s="231">
        <v>1723</v>
      </c>
      <c r="P19" s="231">
        <f t="shared" si="0"/>
        <v>27422</v>
      </c>
      <c r="Q19" s="35" t="str">
        <f>IF(P19='（2）ア_市町村別宿泊客延べ数'!B18,"OK","NG")</f>
        <v>OK</v>
      </c>
    </row>
    <row r="20" spans="1:18" s="5" customFormat="1" ht="30" customHeight="1">
      <c r="A20" s="147"/>
      <c r="B20" s="136" t="s">
        <v>21</v>
      </c>
      <c r="C20" s="137"/>
      <c r="D20" s="228">
        <v>228</v>
      </c>
      <c r="E20" s="229">
        <v>400</v>
      </c>
      <c r="F20" s="228">
        <v>694</v>
      </c>
      <c r="G20" s="229">
        <v>833</v>
      </c>
      <c r="H20" s="229">
        <v>760</v>
      </c>
      <c r="I20" s="230">
        <v>610</v>
      </c>
      <c r="J20" s="229">
        <v>796</v>
      </c>
      <c r="K20" s="230">
        <v>1181</v>
      </c>
      <c r="L20" s="229">
        <v>863</v>
      </c>
      <c r="M20" s="230">
        <v>750</v>
      </c>
      <c r="N20" s="229">
        <v>860</v>
      </c>
      <c r="O20" s="231">
        <v>563</v>
      </c>
      <c r="P20" s="231">
        <f t="shared" si="0"/>
        <v>8538</v>
      </c>
      <c r="Q20" s="35" t="str">
        <f>IF(P20='（2）ア_市町村別宿泊客延べ数'!B19,"OK","NG")</f>
        <v>OK</v>
      </c>
    </row>
    <row r="21" spans="1:18" s="5" customFormat="1" ht="30" customHeight="1">
      <c r="A21" s="147"/>
      <c r="B21" s="136" t="s">
        <v>22</v>
      </c>
      <c r="C21" s="137"/>
      <c r="D21" s="228">
        <v>478</v>
      </c>
      <c r="E21" s="229">
        <v>736</v>
      </c>
      <c r="F21" s="228">
        <v>1044</v>
      </c>
      <c r="G21" s="229">
        <v>1268</v>
      </c>
      <c r="H21" s="229">
        <v>1491</v>
      </c>
      <c r="I21" s="230">
        <v>1342</v>
      </c>
      <c r="J21" s="229">
        <v>1898</v>
      </c>
      <c r="K21" s="230">
        <v>2335</v>
      </c>
      <c r="L21" s="229">
        <v>1773</v>
      </c>
      <c r="M21" s="230">
        <v>1613</v>
      </c>
      <c r="N21" s="229">
        <v>1136</v>
      </c>
      <c r="O21" s="231">
        <v>651</v>
      </c>
      <c r="P21" s="231">
        <f t="shared" si="0"/>
        <v>15765</v>
      </c>
      <c r="Q21" s="35" t="str">
        <f>IF(P21='（2）ア_市町村別宿泊客延べ数'!B20,"OK","NG")</f>
        <v>OK</v>
      </c>
    </row>
    <row r="22" spans="1:18" s="5" customFormat="1" ht="30" customHeight="1">
      <c r="A22" s="147"/>
      <c r="B22" s="136" t="s">
        <v>23</v>
      </c>
      <c r="C22" s="137"/>
      <c r="D22" s="228">
        <v>375</v>
      </c>
      <c r="E22" s="229">
        <v>392</v>
      </c>
      <c r="F22" s="228">
        <v>799</v>
      </c>
      <c r="G22" s="229">
        <v>1230</v>
      </c>
      <c r="H22" s="229">
        <v>2304</v>
      </c>
      <c r="I22" s="230">
        <v>1611</v>
      </c>
      <c r="J22" s="229">
        <v>1903</v>
      </c>
      <c r="K22" s="230">
        <v>2047</v>
      </c>
      <c r="L22" s="229">
        <v>2016</v>
      </c>
      <c r="M22" s="230">
        <v>2262</v>
      </c>
      <c r="N22" s="229">
        <v>1416</v>
      </c>
      <c r="O22" s="231">
        <v>313</v>
      </c>
      <c r="P22" s="231">
        <f t="shared" si="0"/>
        <v>16668</v>
      </c>
      <c r="Q22" s="35" t="str">
        <f>IF(P22='（2）ア_市町村別宿泊客延べ数'!B21,"OK","NG")</f>
        <v>OK</v>
      </c>
      <c r="R22" s="72"/>
    </row>
    <row r="23" spans="1:18" s="5" customFormat="1" ht="30" customHeight="1">
      <c r="A23" s="147"/>
      <c r="B23" s="136" t="s">
        <v>24</v>
      </c>
      <c r="C23" s="137"/>
      <c r="D23" s="228">
        <v>47</v>
      </c>
      <c r="E23" s="229">
        <v>59</v>
      </c>
      <c r="F23" s="228">
        <v>160</v>
      </c>
      <c r="G23" s="229">
        <v>199</v>
      </c>
      <c r="H23" s="229">
        <v>277</v>
      </c>
      <c r="I23" s="230">
        <v>166</v>
      </c>
      <c r="J23" s="229">
        <v>352</v>
      </c>
      <c r="K23" s="230">
        <v>446</v>
      </c>
      <c r="L23" s="229">
        <v>232</v>
      </c>
      <c r="M23" s="230">
        <v>203</v>
      </c>
      <c r="N23" s="229">
        <v>204</v>
      </c>
      <c r="O23" s="231">
        <v>95</v>
      </c>
      <c r="P23" s="231">
        <f>SUM(D23:O23)</f>
        <v>2440</v>
      </c>
      <c r="Q23" s="35" t="str">
        <f>IF(P23='（2）ア_市町村別宿泊客延べ数'!B22,"OK","NG")</f>
        <v>OK</v>
      </c>
      <c r="R23" s="72"/>
    </row>
    <row r="24" spans="1:18" s="5" customFormat="1" ht="30" customHeight="1" thickBot="1">
      <c r="A24" s="98"/>
      <c r="B24" s="148" t="s">
        <v>25</v>
      </c>
      <c r="C24" s="232"/>
      <c r="D24" s="233">
        <v>1967</v>
      </c>
      <c r="E24" s="234">
        <v>3105</v>
      </c>
      <c r="F24" s="233">
        <v>5205</v>
      </c>
      <c r="G24" s="234">
        <v>5390</v>
      </c>
      <c r="H24" s="234">
        <v>8347</v>
      </c>
      <c r="I24" s="235">
        <v>7416</v>
      </c>
      <c r="J24" s="234">
        <v>8758</v>
      </c>
      <c r="K24" s="235">
        <v>11722</v>
      </c>
      <c r="L24" s="234">
        <v>9380</v>
      </c>
      <c r="M24" s="235">
        <v>9303</v>
      </c>
      <c r="N24" s="234">
        <v>6991</v>
      </c>
      <c r="O24" s="236">
        <v>3281</v>
      </c>
      <c r="P24" s="236">
        <f t="shared" si="0"/>
        <v>80865</v>
      </c>
      <c r="Q24" s="35" t="str">
        <f>IF(P24='（2）ア_市町村別宿泊客延べ数'!B23,"OK","NG")</f>
        <v>OK</v>
      </c>
      <c r="R24" s="72"/>
    </row>
    <row r="25" spans="1:18" s="5" customFormat="1" ht="30" customHeight="1" thickTop="1">
      <c r="A25" s="89"/>
      <c r="B25" s="90" t="s">
        <v>26</v>
      </c>
      <c r="C25" s="86"/>
      <c r="D25" s="74">
        <f>SUM(D6:D24)</f>
        <v>221134</v>
      </c>
      <c r="E25" s="75">
        <f t="shared" ref="E25:O25" si="1">SUM(E6:E24)</f>
        <v>241368</v>
      </c>
      <c r="F25" s="74">
        <f t="shared" si="1"/>
        <v>322326</v>
      </c>
      <c r="G25" s="76">
        <f t="shared" si="1"/>
        <v>316940</v>
      </c>
      <c r="H25" s="76">
        <f t="shared" si="1"/>
        <v>339032</v>
      </c>
      <c r="I25" s="77">
        <f t="shared" si="1"/>
        <v>270173</v>
      </c>
      <c r="J25" s="76">
        <f t="shared" si="1"/>
        <v>288095</v>
      </c>
      <c r="K25" s="77">
        <f t="shared" si="1"/>
        <v>362748</v>
      </c>
      <c r="L25" s="76">
        <f t="shared" si="1"/>
        <v>297478</v>
      </c>
      <c r="M25" s="77">
        <f t="shared" si="1"/>
        <v>338351</v>
      </c>
      <c r="N25" s="76">
        <f t="shared" si="1"/>
        <v>355931</v>
      </c>
      <c r="O25" s="68">
        <f t="shared" si="1"/>
        <v>260392</v>
      </c>
      <c r="P25" s="68">
        <f>SUM(P6:P24)</f>
        <v>3613968</v>
      </c>
      <c r="Q25" s="35" t="str">
        <f>IF(P25='（2）ア_市町村別宿泊客延べ数'!B24,"OK","NG")</f>
        <v>OK</v>
      </c>
    </row>
    <row r="26" spans="1:18" s="5" customFormat="1" ht="30" customHeight="1">
      <c r="Q26" s="19"/>
    </row>
    <row r="27" spans="1:18" s="5" customFormat="1" ht="30" customHeight="1">
      <c r="Q27" s="19"/>
    </row>
  </sheetData>
  <mergeCells count="3">
    <mergeCell ref="B4:B5"/>
    <mergeCell ref="D4:O4"/>
    <mergeCell ref="P4:P5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orientation="portrait" r:id="rId1"/>
  <headerFooter>
    <oddFooter>&amp;C&amp;"ＭＳ 明朝,標準"&amp;P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45"/>
  <sheetViews>
    <sheetView zoomScaleNormal="100" workbookViewId="0"/>
  </sheetViews>
  <sheetFormatPr defaultColWidth="19.6328125" defaultRowHeight="12"/>
  <cols>
    <col min="1" max="1" width="0.453125" style="1" customWidth="1"/>
    <col min="2" max="2" width="5.6328125" style="106" customWidth="1"/>
    <col min="3" max="3" width="0.453125" style="1" customWidth="1"/>
    <col min="4" max="27" width="3.6328125" style="103" customWidth="1"/>
    <col min="28" max="28" width="5.08984375" style="103" customWidth="1"/>
    <col min="29" max="29" width="5.6328125" style="400" customWidth="1"/>
    <col min="30" max="31" width="5.6328125" style="1" customWidth="1"/>
    <col min="32" max="16384" width="19.6328125" style="1"/>
  </cols>
  <sheetData>
    <row r="1" spans="1:32" s="7" customFormat="1" ht="21.75" customHeight="1">
      <c r="A1" s="7" t="s">
        <v>168</v>
      </c>
      <c r="B1" s="104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109"/>
    </row>
    <row r="2" spans="1:32" s="7" customFormat="1" ht="21.75" customHeight="1">
      <c r="A2" s="7" t="s">
        <v>255</v>
      </c>
      <c r="B2" s="104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109"/>
    </row>
    <row r="3" spans="1:32" s="3" customFormat="1" ht="20.25" customHeight="1">
      <c r="B3" s="105"/>
      <c r="C3" s="4"/>
      <c r="D3" s="100"/>
      <c r="E3" s="101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1"/>
      <c r="Z3" s="102"/>
      <c r="AA3" s="102"/>
      <c r="AB3" s="38" t="s">
        <v>166</v>
      </c>
      <c r="AC3" s="110"/>
      <c r="AD3" s="38"/>
      <c r="AE3" s="38"/>
    </row>
    <row r="4" spans="1:32" s="5" customFormat="1" ht="20.149999999999999" customHeight="1">
      <c r="A4" s="91"/>
      <c r="B4" s="568" t="s">
        <v>265</v>
      </c>
      <c r="C4" s="111"/>
      <c r="D4" s="560" t="s">
        <v>169</v>
      </c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2" t="s">
        <v>263</v>
      </c>
      <c r="AB4" s="565" t="s">
        <v>264</v>
      </c>
      <c r="AC4" s="398"/>
    </row>
    <row r="5" spans="1:32" s="5" customFormat="1" ht="4" customHeight="1">
      <c r="A5" s="92"/>
      <c r="B5" s="569"/>
      <c r="C5" s="112"/>
      <c r="D5" s="114"/>
      <c r="E5" s="115"/>
      <c r="F5" s="115"/>
      <c r="G5" s="116"/>
      <c r="H5" s="115"/>
      <c r="I5" s="116"/>
      <c r="J5" s="115"/>
      <c r="K5" s="116"/>
      <c r="L5" s="115"/>
      <c r="M5" s="116"/>
      <c r="N5" s="115"/>
      <c r="O5" s="116"/>
      <c r="P5" s="115"/>
      <c r="Q5" s="116"/>
      <c r="R5" s="115"/>
      <c r="S5" s="116"/>
      <c r="T5" s="115"/>
      <c r="U5" s="116"/>
      <c r="V5" s="115"/>
      <c r="W5" s="116"/>
      <c r="X5" s="115"/>
      <c r="Y5" s="116"/>
      <c r="Z5" s="115"/>
      <c r="AA5" s="563"/>
      <c r="AB5" s="566"/>
      <c r="AC5" s="398"/>
    </row>
    <row r="6" spans="1:32" s="5" customFormat="1" ht="100" customHeight="1">
      <c r="A6" s="93"/>
      <c r="B6" s="570"/>
      <c r="C6" s="117"/>
      <c r="D6" s="118" t="s">
        <v>172</v>
      </c>
      <c r="E6" s="119" t="s">
        <v>174</v>
      </c>
      <c r="F6" s="119" t="s">
        <v>176</v>
      </c>
      <c r="G6" s="120" t="s">
        <v>178</v>
      </c>
      <c r="H6" s="119" t="s">
        <v>188</v>
      </c>
      <c r="I6" s="120" t="s">
        <v>179</v>
      </c>
      <c r="J6" s="119" t="s">
        <v>189</v>
      </c>
      <c r="K6" s="120" t="s">
        <v>190</v>
      </c>
      <c r="L6" s="119" t="s">
        <v>191</v>
      </c>
      <c r="M6" s="120" t="s">
        <v>192</v>
      </c>
      <c r="N6" s="119" t="s">
        <v>193</v>
      </c>
      <c r="O6" s="120" t="s">
        <v>194</v>
      </c>
      <c r="P6" s="119" t="s">
        <v>201</v>
      </c>
      <c r="Q6" s="120" t="s">
        <v>195</v>
      </c>
      <c r="R6" s="119" t="s">
        <v>196</v>
      </c>
      <c r="S6" s="120" t="s">
        <v>197</v>
      </c>
      <c r="T6" s="119" t="s">
        <v>198</v>
      </c>
      <c r="U6" s="120" t="s">
        <v>199</v>
      </c>
      <c r="V6" s="119" t="s">
        <v>181</v>
      </c>
      <c r="W6" s="120" t="s">
        <v>183</v>
      </c>
      <c r="X6" s="119" t="s">
        <v>185</v>
      </c>
      <c r="Y6" s="120" t="s">
        <v>186</v>
      </c>
      <c r="Z6" s="119" t="s">
        <v>200</v>
      </c>
      <c r="AA6" s="564"/>
      <c r="AB6" s="567"/>
      <c r="AC6" s="399"/>
    </row>
    <row r="7" spans="1:32" s="5" customFormat="1" ht="30" customHeight="1">
      <c r="A7" s="241"/>
      <c r="B7" s="242" t="s">
        <v>202</v>
      </c>
      <c r="C7" s="243"/>
      <c r="D7" s="244">
        <v>10346</v>
      </c>
      <c r="E7" s="245">
        <v>7382</v>
      </c>
      <c r="F7" s="245">
        <v>3693</v>
      </c>
      <c r="G7" s="246">
        <v>14694</v>
      </c>
      <c r="H7" s="245">
        <v>5283</v>
      </c>
      <c r="I7" s="246">
        <v>537</v>
      </c>
      <c r="J7" s="245">
        <v>914</v>
      </c>
      <c r="K7" s="246">
        <v>1043</v>
      </c>
      <c r="L7" s="245">
        <v>5167</v>
      </c>
      <c r="M7" s="246">
        <v>155</v>
      </c>
      <c r="N7" s="245">
        <v>822</v>
      </c>
      <c r="O7" s="246">
        <v>1601</v>
      </c>
      <c r="P7" s="245">
        <v>187</v>
      </c>
      <c r="Q7" s="246">
        <v>271</v>
      </c>
      <c r="R7" s="245">
        <v>1491</v>
      </c>
      <c r="S7" s="246">
        <v>169</v>
      </c>
      <c r="T7" s="245">
        <v>399</v>
      </c>
      <c r="U7" s="246">
        <v>108</v>
      </c>
      <c r="V7" s="245">
        <v>291</v>
      </c>
      <c r="W7" s="246">
        <v>2325</v>
      </c>
      <c r="X7" s="245">
        <v>129</v>
      </c>
      <c r="Y7" s="246">
        <v>197</v>
      </c>
      <c r="Z7" s="245">
        <v>57</v>
      </c>
      <c r="AA7" s="245">
        <v>6604</v>
      </c>
      <c r="AB7" s="247">
        <f>SUM(D7:AA7)</f>
        <v>63865</v>
      </c>
      <c r="AC7" s="397" t="s">
        <v>794</v>
      </c>
      <c r="AF7" s="36"/>
    </row>
    <row r="8" spans="1:32" s="5" customFormat="1" ht="30" customHeight="1">
      <c r="A8" s="174"/>
      <c r="B8" s="175" t="s">
        <v>203</v>
      </c>
      <c r="C8" s="248"/>
      <c r="D8" s="249">
        <v>236</v>
      </c>
      <c r="E8" s="250">
        <v>169</v>
      </c>
      <c r="F8" s="250">
        <v>28</v>
      </c>
      <c r="G8" s="251">
        <v>30</v>
      </c>
      <c r="H8" s="250">
        <v>75</v>
      </c>
      <c r="I8" s="251">
        <v>30</v>
      </c>
      <c r="J8" s="250">
        <v>15</v>
      </c>
      <c r="K8" s="251">
        <v>30</v>
      </c>
      <c r="L8" s="250">
        <v>36</v>
      </c>
      <c r="M8" s="251">
        <v>2</v>
      </c>
      <c r="N8" s="250">
        <v>13</v>
      </c>
      <c r="O8" s="251">
        <v>8</v>
      </c>
      <c r="P8" s="250">
        <v>1</v>
      </c>
      <c r="Q8" s="251">
        <v>99</v>
      </c>
      <c r="R8" s="250">
        <v>26</v>
      </c>
      <c r="S8" s="251">
        <v>0</v>
      </c>
      <c r="T8" s="250">
        <v>2</v>
      </c>
      <c r="U8" s="251">
        <v>0</v>
      </c>
      <c r="V8" s="250">
        <v>6</v>
      </c>
      <c r="W8" s="251">
        <v>34</v>
      </c>
      <c r="X8" s="250">
        <v>0</v>
      </c>
      <c r="Y8" s="251">
        <v>6</v>
      </c>
      <c r="Z8" s="250">
        <v>0</v>
      </c>
      <c r="AA8" s="250">
        <v>2</v>
      </c>
      <c r="AB8" s="252">
        <f t="shared" ref="AB8:AB25" si="0">SUM(D8:AA8)</f>
        <v>848</v>
      </c>
      <c r="AC8" s="397" t="s">
        <v>795</v>
      </c>
      <c r="AF8" s="36"/>
    </row>
    <row r="9" spans="1:32" s="5" customFormat="1" ht="30" customHeight="1">
      <c r="A9" s="174"/>
      <c r="B9" s="175" t="s">
        <v>204</v>
      </c>
      <c r="C9" s="248"/>
      <c r="D9" s="249">
        <v>10</v>
      </c>
      <c r="E9" s="249">
        <v>7</v>
      </c>
      <c r="F9" s="249">
        <v>2</v>
      </c>
      <c r="G9" s="249">
        <v>3</v>
      </c>
      <c r="H9" s="249">
        <v>2</v>
      </c>
      <c r="I9" s="249">
        <v>0</v>
      </c>
      <c r="J9" s="249">
        <v>0</v>
      </c>
      <c r="K9" s="249">
        <v>2</v>
      </c>
      <c r="L9" s="249">
        <v>0</v>
      </c>
      <c r="M9" s="249">
        <v>0</v>
      </c>
      <c r="N9" s="249">
        <v>0</v>
      </c>
      <c r="O9" s="249">
        <v>0</v>
      </c>
      <c r="P9" s="249">
        <v>0</v>
      </c>
      <c r="Q9" s="249">
        <v>0</v>
      </c>
      <c r="R9" s="249">
        <v>0</v>
      </c>
      <c r="S9" s="249">
        <v>0</v>
      </c>
      <c r="T9" s="249">
        <v>0</v>
      </c>
      <c r="U9" s="249">
        <v>0</v>
      </c>
      <c r="V9" s="249">
        <v>2</v>
      </c>
      <c r="W9" s="249">
        <v>2</v>
      </c>
      <c r="X9" s="249">
        <v>0</v>
      </c>
      <c r="Y9" s="249">
        <v>0</v>
      </c>
      <c r="Z9" s="249">
        <v>0</v>
      </c>
      <c r="AA9" s="249">
        <v>0</v>
      </c>
      <c r="AB9" s="252">
        <f t="shared" si="0"/>
        <v>30</v>
      </c>
      <c r="AC9" s="397" t="s">
        <v>796</v>
      </c>
      <c r="AD9" s="318"/>
      <c r="AF9" s="36"/>
    </row>
    <row r="10" spans="1:32" s="5" customFormat="1" ht="30" customHeight="1">
      <c r="A10" s="253"/>
      <c r="B10" s="259" t="s">
        <v>205</v>
      </c>
      <c r="C10" s="254"/>
      <c r="D10" s="255">
        <v>0</v>
      </c>
      <c r="E10" s="256">
        <v>2</v>
      </c>
      <c r="F10" s="256">
        <v>1</v>
      </c>
      <c r="G10" s="257">
        <v>5</v>
      </c>
      <c r="H10" s="256">
        <v>10</v>
      </c>
      <c r="I10" s="257">
        <v>1</v>
      </c>
      <c r="J10" s="256">
        <v>0</v>
      </c>
      <c r="K10" s="257">
        <v>0</v>
      </c>
      <c r="L10" s="256">
        <v>0</v>
      </c>
      <c r="M10" s="257">
        <v>0</v>
      </c>
      <c r="N10" s="256">
        <v>0</v>
      </c>
      <c r="O10" s="257">
        <v>0</v>
      </c>
      <c r="P10" s="256">
        <v>0</v>
      </c>
      <c r="Q10" s="257">
        <v>0</v>
      </c>
      <c r="R10" s="256">
        <v>0</v>
      </c>
      <c r="S10" s="257">
        <v>0</v>
      </c>
      <c r="T10" s="256">
        <v>2</v>
      </c>
      <c r="U10" s="257">
        <v>0</v>
      </c>
      <c r="V10" s="256">
        <v>0</v>
      </c>
      <c r="W10" s="257">
        <v>37</v>
      </c>
      <c r="X10" s="256">
        <v>2</v>
      </c>
      <c r="Y10" s="257">
        <v>0</v>
      </c>
      <c r="Z10" s="256">
        <v>0</v>
      </c>
      <c r="AA10" s="256">
        <v>0</v>
      </c>
      <c r="AB10" s="258">
        <f t="shared" si="0"/>
        <v>60</v>
      </c>
      <c r="AC10" s="397" t="s">
        <v>795</v>
      </c>
      <c r="AD10" s="318"/>
      <c r="AF10" s="36"/>
    </row>
    <row r="11" spans="1:32" s="5" customFormat="1" ht="30" customHeight="1">
      <c r="A11" s="174"/>
      <c r="B11" s="175" t="s">
        <v>206</v>
      </c>
      <c r="C11" s="248"/>
      <c r="D11" s="255">
        <v>0</v>
      </c>
      <c r="E11" s="249">
        <v>3</v>
      </c>
      <c r="F11" s="249">
        <v>0</v>
      </c>
      <c r="G11" s="249">
        <v>28</v>
      </c>
      <c r="H11" s="249">
        <v>10</v>
      </c>
      <c r="I11" s="249">
        <v>0</v>
      </c>
      <c r="J11" s="249">
        <v>0</v>
      </c>
      <c r="K11" s="249">
        <v>0</v>
      </c>
      <c r="L11" s="249">
        <v>0</v>
      </c>
      <c r="M11" s="249">
        <v>0</v>
      </c>
      <c r="N11" s="249">
        <v>0</v>
      </c>
      <c r="O11" s="249">
        <v>0</v>
      </c>
      <c r="P11" s="249">
        <v>0</v>
      </c>
      <c r="Q11" s="249">
        <v>0</v>
      </c>
      <c r="R11" s="249">
        <v>0</v>
      </c>
      <c r="S11" s="249">
        <v>0</v>
      </c>
      <c r="T11" s="249">
        <v>0</v>
      </c>
      <c r="U11" s="249">
        <v>0</v>
      </c>
      <c r="V11" s="249">
        <v>0</v>
      </c>
      <c r="W11" s="249">
        <v>0</v>
      </c>
      <c r="X11" s="249">
        <v>0</v>
      </c>
      <c r="Y11" s="249">
        <v>0</v>
      </c>
      <c r="Z11" s="249">
        <v>0</v>
      </c>
      <c r="AA11" s="249">
        <v>0</v>
      </c>
      <c r="AB11" s="252">
        <f t="shared" si="0"/>
        <v>41</v>
      </c>
      <c r="AC11" s="397" t="s">
        <v>795</v>
      </c>
      <c r="AD11" s="318"/>
    </row>
    <row r="12" spans="1:32" s="5" customFormat="1" ht="30" customHeight="1">
      <c r="A12" s="174"/>
      <c r="B12" s="175" t="s">
        <v>207</v>
      </c>
      <c r="C12" s="248"/>
      <c r="D12" s="249">
        <v>471</v>
      </c>
      <c r="E12" s="250">
        <v>3119</v>
      </c>
      <c r="F12" s="250">
        <v>883</v>
      </c>
      <c r="G12" s="251">
        <v>2230</v>
      </c>
      <c r="H12" s="250">
        <v>1023</v>
      </c>
      <c r="I12" s="251">
        <v>144</v>
      </c>
      <c r="J12" s="250">
        <v>158</v>
      </c>
      <c r="K12" s="251">
        <v>150</v>
      </c>
      <c r="L12" s="250">
        <v>298</v>
      </c>
      <c r="M12" s="251">
        <v>4</v>
      </c>
      <c r="N12" s="250">
        <v>236</v>
      </c>
      <c r="O12" s="251">
        <v>271</v>
      </c>
      <c r="P12" s="250">
        <v>104</v>
      </c>
      <c r="Q12" s="251">
        <v>13</v>
      </c>
      <c r="R12" s="250">
        <v>221</v>
      </c>
      <c r="S12" s="251">
        <v>76</v>
      </c>
      <c r="T12" s="250">
        <v>181</v>
      </c>
      <c r="U12" s="251">
        <v>149</v>
      </c>
      <c r="V12" s="250">
        <v>52</v>
      </c>
      <c r="W12" s="251">
        <v>276</v>
      </c>
      <c r="X12" s="250">
        <v>21</v>
      </c>
      <c r="Y12" s="251">
        <v>48</v>
      </c>
      <c r="Z12" s="250">
        <v>8</v>
      </c>
      <c r="AA12" s="250">
        <v>1411</v>
      </c>
      <c r="AB12" s="252">
        <f t="shared" si="0"/>
        <v>11547</v>
      </c>
      <c r="AC12" s="397" t="s">
        <v>794</v>
      </c>
      <c r="AD12" s="318"/>
    </row>
    <row r="13" spans="1:32" s="5" customFormat="1" ht="30" customHeight="1">
      <c r="A13" s="174"/>
      <c r="B13" s="175" t="s">
        <v>208</v>
      </c>
      <c r="C13" s="248"/>
      <c r="D13" s="249">
        <v>77</v>
      </c>
      <c r="E13" s="250">
        <v>95</v>
      </c>
      <c r="F13" s="250">
        <v>89</v>
      </c>
      <c r="G13" s="251">
        <v>123</v>
      </c>
      <c r="H13" s="250">
        <v>179</v>
      </c>
      <c r="I13" s="251">
        <v>66</v>
      </c>
      <c r="J13" s="250">
        <v>31</v>
      </c>
      <c r="K13" s="251">
        <v>73</v>
      </c>
      <c r="L13" s="250">
        <v>101</v>
      </c>
      <c r="M13" s="251">
        <v>0</v>
      </c>
      <c r="N13" s="250">
        <v>33</v>
      </c>
      <c r="O13" s="251">
        <v>11</v>
      </c>
      <c r="P13" s="250">
        <v>2</v>
      </c>
      <c r="Q13" s="251">
        <v>0</v>
      </c>
      <c r="R13" s="250">
        <v>72</v>
      </c>
      <c r="S13" s="251">
        <v>0</v>
      </c>
      <c r="T13" s="250">
        <v>0</v>
      </c>
      <c r="U13" s="251">
        <v>0</v>
      </c>
      <c r="V13" s="250">
        <v>85</v>
      </c>
      <c r="W13" s="251">
        <v>86</v>
      </c>
      <c r="X13" s="250">
        <v>167</v>
      </c>
      <c r="Y13" s="251">
        <v>7</v>
      </c>
      <c r="Z13" s="250">
        <v>12</v>
      </c>
      <c r="AA13" s="250">
        <v>446</v>
      </c>
      <c r="AB13" s="252">
        <f t="shared" si="0"/>
        <v>1755</v>
      </c>
      <c r="AC13" s="397" t="s">
        <v>794</v>
      </c>
      <c r="AD13" s="318"/>
    </row>
    <row r="14" spans="1:32" s="5" customFormat="1" ht="30" customHeight="1">
      <c r="A14" s="174"/>
      <c r="B14" s="175" t="s">
        <v>209</v>
      </c>
      <c r="C14" s="248"/>
      <c r="D14" s="249">
        <v>0</v>
      </c>
      <c r="E14" s="250">
        <v>0</v>
      </c>
      <c r="F14" s="250">
        <v>0</v>
      </c>
      <c r="G14" s="251">
        <v>0</v>
      </c>
      <c r="H14" s="250">
        <v>2</v>
      </c>
      <c r="I14" s="251">
        <v>0</v>
      </c>
      <c r="J14" s="250">
        <v>0</v>
      </c>
      <c r="K14" s="251">
        <v>0</v>
      </c>
      <c r="L14" s="250">
        <v>0</v>
      </c>
      <c r="M14" s="251">
        <v>0</v>
      </c>
      <c r="N14" s="250">
        <v>0</v>
      </c>
      <c r="O14" s="251">
        <v>0</v>
      </c>
      <c r="P14" s="250">
        <v>0</v>
      </c>
      <c r="Q14" s="251">
        <v>0</v>
      </c>
      <c r="R14" s="250">
        <v>0</v>
      </c>
      <c r="S14" s="251">
        <v>2</v>
      </c>
      <c r="T14" s="250">
        <v>0</v>
      </c>
      <c r="U14" s="251">
        <v>0</v>
      </c>
      <c r="V14" s="250">
        <v>0</v>
      </c>
      <c r="W14" s="251">
        <v>19</v>
      </c>
      <c r="X14" s="250">
        <v>0</v>
      </c>
      <c r="Y14" s="251">
        <v>0</v>
      </c>
      <c r="Z14" s="250">
        <v>0</v>
      </c>
      <c r="AA14" s="250">
        <v>0</v>
      </c>
      <c r="AB14" s="252">
        <f t="shared" si="0"/>
        <v>23</v>
      </c>
      <c r="AC14" s="397" t="s">
        <v>795</v>
      </c>
      <c r="AD14" s="318"/>
    </row>
    <row r="15" spans="1:32" s="5" customFormat="1" ht="30" customHeight="1">
      <c r="A15" s="174"/>
      <c r="B15" s="175" t="s">
        <v>210</v>
      </c>
      <c r="C15" s="248"/>
      <c r="D15" s="249">
        <v>2</v>
      </c>
      <c r="E15" s="250">
        <v>3</v>
      </c>
      <c r="F15" s="250">
        <v>0</v>
      </c>
      <c r="G15" s="251">
        <v>52</v>
      </c>
      <c r="H15" s="250">
        <v>0</v>
      </c>
      <c r="I15" s="251">
        <v>0</v>
      </c>
      <c r="J15" s="250">
        <v>3</v>
      </c>
      <c r="K15" s="251">
        <v>2</v>
      </c>
      <c r="L15" s="250">
        <v>0</v>
      </c>
      <c r="M15" s="251">
        <v>6</v>
      </c>
      <c r="N15" s="250">
        <v>0</v>
      </c>
      <c r="O15" s="251">
        <v>0</v>
      </c>
      <c r="P15" s="250">
        <v>0</v>
      </c>
      <c r="Q15" s="251">
        <v>0</v>
      </c>
      <c r="R15" s="250">
        <v>0</v>
      </c>
      <c r="S15" s="251">
        <v>6</v>
      </c>
      <c r="T15" s="250">
        <v>0</v>
      </c>
      <c r="U15" s="251">
        <v>0</v>
      </c>
      <c r="V15" s="250">
        <v>0</v>
      </c>
      <c r="W15" s="251">
        <v>16</v>
      </c>
      <c r="X15" s="250">
        <v>0</v>
      </c>
      <c r="Y15" s="251">
        <v>4</v>
      </c>
      <c r="Z15" s="250">
        <v>0</v>
      </c>
      <c r="AA15" s="250">
        <v>0</v>
      </c>
      <c r="AB15" s="252">
        <f t="shared" si="0"/>
        <v>94</v>
      </c>
      <c r="AC15" s="397" t="s">
        <v>795</v>
      </c>
      <c r="AD15" s="318"/>
    </row>
    <row r="16" spans="1:32" s="5" customFormat="1" ht="30" customHeight="1">
      <c r="A16" s="174"/>
      <c r="B16" s="175" t="s">
        <v>211</v>
      </c>
      <c r="C16" s="248"/>
      <c r="D16" s="249">
        <v>0</v>
      </c>
      <c r="E16" s="250">
        <v>4</v>
      </c>
      <c r="F16" s="250">
        <v>0</v>
      </c>
      <c r="G16" s="251">
        <v>2</v>
      </c>
      <c r="H16" s="250">
        <v>0</v>
      </c>
      <c r="I16" s="251">
        <v>0</v>
      </c>
      <c r="J16" s="250">
        <v>0</v>
      </c>
      <c r="K16" s="251">
        <v>0</v>
      </c>
      <c r="L16" s="250">
        <v>0</v>
      </c>
      <c r="M16" s="251">
        <v>0</v>
      </c>
      <c r="N16" s="250">
        <v>0</v>
      </c>
      <c r="O16" s="251">
        <v>0</v>
      </c>
      <c r="P16" s="250">
        <v>0</v>
      </c>
      <c r="Q16" s="251">
        <v>0</v>
      </c>
      <c r="R16" s="250">
        <v>0</v>
      </c>
      <c r="S16" s="251">
        <v>0</v>
      </c>
      <c r="T16" s="250">
        <v>0</v>
      </c>
      <c r="U16" s="251">
        <v>0</v>
      </c>
      <c r="V16" s="250">
        <v>0</v>
      </c>
      <c r="W16" s="251">
        <v>12</v>
      </c>
      <c r="X16" s="250">
        <v>0</v>
      </c>
      <c r="Y16" s="251">
        <v>0</v>
      </c>
      <c r="Z16" s="250">
        <v>0</v>
      </c>
      <c r="AA16" s="250">
        <v>0</v>
      </c>
      <c r="AB16" s="252">
        <f t="shared" si="0"/>
        <v>18</v>
      </c>
      <c r="AC16" s="397" t="s">
        <v>797</v>
      </c>
      <c r="AD16" s="318"/>
    </row>
    <row r="17" spans="1:30" s="5" customFormat="1" ht="30" customHeight="1">
      <c r="A17" s="174"/>
      <c r="B17" s="175" t="s">
        <v>212</v>
      </c>
      <c r="C17" s="248"/>
      <c r="D17" s="249">
        <v>165</v>
      </c>
      <c r="E17" s="250">
        <v>470</v>
      </c>
      <c r="F17" s="250">
        <v>69</v>
      </c>
      <c r="G17" s="251">
        <v>171</v>
      </c>
      <c r="H17" s="250">
        <v>391</v>
      </c>
      <c r="I17" s="251">
        <v>33</v>
      </c>
      <c r="J17" s="250">
        <v>37</v>
      </c>
      <c r="K17" s="251">
        <v>29</v>
      </c>
      <c r="L17" s="250">
        <v>40</v>
      </c>
      <c r="M17" s="251">
        <v>8</v>
      </c>
      <c r="N17" s="250">
        <v>43</v>
      </c>
      <c r="O17" s="251">
        <v>47</v>
      </c>
      <c r="P17" s="250">
        <v>27</v>
      </c>
      <c r="Q17" s="251">
        <v>500</v>
      </c>
      <c r="R17" s="250">
        <v>26</v>
      </c>
      <c r="S17" s="251">
        <v>91</v>
      </c>
      <c r="T17" s="250">
        <v>324</v>
      </c>
      <c r="U17" s="251">
        <v>121</v>
      </c>
      <c r="V17" s="250">
        <v>282</v>
      </c>
      <c r="W17" s="251">
        <v>80</v>
      </c>
      <c r="X17" s="250">
        <v>30</v>
      </c>
      <c r="Y17" s="251">
        <v>322</v>
      </c>
      <c r="Z17" s="250">
        <v>18</v>
      </c>
      <c r="AA17" s="250">
        <v>8</v>
      </c>
      <c r="AB17" s="252">
        <f t="shared" si="0"/>
        <v>3332</v>
      </c>
      <c r="AC17" s="397" t="s">
        <v>795</v>
      </c>
      <c r="AD17" s="318"/>
    </row>
    <row r="18" spans="1:30" s="5" customFormat="1" ht="30" customHeight="1">
      <c r="A18" s="174"/>
      <c r="B18" s="175" t="s">
        <v>213</v>
      </c>
      <c r="C18" s="248"/>
      <c r="D18" s="249">
        <v>9</v>
      </c>
      <c r="E18" s="250">
        <v>45</v>
      </c>
      <c r="F18" s="250">
        <v>7</v>
      </c>
      <c r="G18" s="251">
        <v>8</v>
      </c>
      <c r="H18" s="250">
        <v>37</v>
      </c>
      <c r="I18" s="251">
        <v>2</v>
      </c>
      <c r="J18" s="250">
        <v>10</v>
      </c>
      <c r="K18" s="251">
        <v>34</v>
      </c>
      <c r="L18" s="250">
        <v>11</v>
      </c>
      <c r="M18" s="251">
        <v>0</v>
      </c>
      <c r="N18" s="250">
        <v>65</v>
      </c>
      <c r="O18" s="251">
        <v>2</v>
      </c>
      <c r="P18" s="250">
        <v>0</v>
      </c>
      <c r="Q18" s="251">
        <v>0</v>
      </c>
      <c r="R18" s="250">
        <v>0</v>
      </c>
      <c r="S18" s="251">
        <v>115</v>
      </c>
      <c r="T18" s="250">
        <v>179</v>
      </c>
      <c r="U18" s="251">
        <v>0</v>
      </c>
      <c r="V18" s="250">
        <v>399</v>
      </c>
      <c r="W18" s="251">
        <v>40</v>
      </c>
      <c r="X18" s="250">
        <v>2</v>
      </c>
      <c r="Y18" s="251">
        <v>16</v>
      </c>
      <c r="Z18" s="250">
        <v>0</v>
      </c>
      <c r="AA18" s="250">
        <v>28</v>
      </c>
      <c r="AB18" s="252">
        <f t="shared" si="0"/>
        <v>1009</v>
      </c>
      <c r="AC18" s="397" t="s">
        <v>798</v>
      </c>
      <c r="AD18" s="318"/>
    </row>
    <row r="19" spans="1:30" s="5" customFormat="1" ht="30" customHeight="1">
      <c r="A19" s="174"/>
      <c r="B19" s="175" t="s">
        <v>214</v>
      </c>
      <c r="C19" s="248"/>
      <c r="D19" s="249">
        <v>87</v>
      </c>
      <c r="E19" s="250">
        <v>369</v>
      </c>
      <c r="F19" s="250">
        <v>37</v>
      </c>
      <c r="G19" s="251">
        <v>43</v>
      </c>
      <c r="H19" s="250">
        <v>108</v>
      </c>
      <c r="I19" s="251">
        <v>15</v>
      </c>
      <c r="J19" s="250">
        <v>11</v>
      </c>
      <c r="K19" s="251">
        <v>18</v>
      </c>
      <c r="L19" s="250">
        <v>61</v>
      </c>
      <c r="M19" s="251">
        <v>0</v>
      </c>
      <c r="N19" s="250">
        <v>16</v>
      </c>
      <c r="O19" s="251">
        <v>29</v>
      </c>
      <c r="P19" s="250">
        <v>0</v>
      </c>
      <c r="Q19" s="251">
        <v>28</v>
      </c>
      <c r="R19" s="250">
        <v>26</v>
      </c>
      <c r="S19" s="251">
        <v>331</v>
      </c>
      <c r="T19" s="250">
        <v>563</v>
      </c>
      <c r="U19" s="251">
        <v>34</v>
      </c>
      <c r="V19" s="250">
        <v>168</v>
      </c>
      <c r="W19" s="251">
        <v>51</v>
      </c>
      <c r="X19" s="250">
        <v>13</v>
      </c>
      <c r="Y19" s="251">
        <v>15</v>
      </c>
      <c r="Z19" s="250">
        <v>11</v>
      </c>
      <c r="AA19" s="250">
        <v>22</v>
      </c>
      <c r="AB19" s="252">
        <f t="shared" si="0"/>
        <v>2056</v>
      </c>
      <c r="AC19" s="397" t="s">
        <v>794</v>
      </c>
    </row>
    <row r="20" spans="1:30" s="5" customFormat="1" ht="30" customHeight="1">
      <c r="A20" s="174"/>
      <c r="B20" s="298" t="s">
        <v>215</v>
      </c>
      <c r="C20" s="248"/>
      <c r="D20" s="249">
        <v>36</v>
      </c>
      <c r="E20" s="250">
        <v>89</v>
      </c>
      <c r="F20" s="250">
        <v>39</v>
      </c>
      <c r="G20" s="251">
        <v>61</v>
      </c>
      <c r="H20" s="250">
        <v>208</v>
      </c>
      <c r="I20" s="251">
        <v>77</v>
      </c>
      <c r="J20" s="250">
        <v>98</v>
      </c>
      <c r="K20" s="251">
        <v>111</v>
      </c>
      <c r="L20" s="250">
        <v>315</v>
      </c>
      <c r="M20" s="251">
        <v>1</v>
      </c>
      <c r="N20" s="250">
        <v>24</v>
      </c>
      <c r="O20" s="251">
        <v>12</v>
      </c>
      <c r="P20" s="250">
        <v>3</v>
      </c>
      <c r="Q20" s="251">
        <v>3</v>
      </c>
      <c r="R20" s="250">
        <v>141</v>
      </c>
      <c r="S20" s="251">
        <v>4</v>
      </c>
      <c r="T20" s="250">
        <v>0</v>
      </c>
      <c r="U20" s="251">
        <v>3</v>
      </c>
      <c r="V20" s="250">
        <v>16</v>
      </c>
      <c r="W20" s="251">
        <v>234</v>
      </c>
      <c r="X20" s="250">
        <v>8</v>
      </c>
      <c r="Y20" s="251">
        <v>4</v>
      </c>
      <c r="Z20" s="250">
        <v>0</v>
      </c>
      <c r="AA20" s="250">
        <v>0</v>
      </c>
      <c r="AB20" s="252">
        <f t="shared" si="0"/>
        <v>1487</v>
      </c>
      <c r="AC20" s="397" t="s">
        <v>795</v>
      </c>
    </row>
    <row r="21" spans="1:30" s="5" customFormat="1" ht="30" customHeight="1">
      <c r="A21" s="174"/>
      <c r="B21" s="175" t="s">
        <v>216</v>
      </c>
      <c r="C21" s="248"/>
      <c r="D21" s="249">
        <v>0</v>
      </c>
      <c r="E21" s="249">
        <v>0</v>
      </c>
      <c r="F21" s="249">
        <v>0</v>
      </c>
      <c r="G21" s="249">
        <v>0</v>
      </c>
      <c r="H21" s="249">
        <v>0</v>
      </c>
      <c r="I21" s="249">
        <v>0</v>
      </c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9">
        <v>0</v>
      </c>
      <c r="Y21" s="249">
        <v>0</v>
      </c>
      <c r="Z21" s="249">
        <v>0</v>
      </c>
      <c r="AA21" s="249">
        <v>0</v>
      </c>
      <c r="AB21" s="252">
        <f t="shared" si="0"/>
        <v>0</v>
      </c>
      <c r="AC21" s="397" t="s">
        <v>795</v>
      </c>
    </row>
    <row r="22" spans="1:30" s="5" customFormat="1" ht="30" customHeight="1">
      <c r="A22" s="174"/>
      <c r="B22" s="175" t="s">
        <v>217</v>
      </c>
      <c r="C22" s="248"/>
      <c r="D22" s="249">
        <v>4</v>
      </c>
      <c r="E22" s="250">
        <v>43</v>
      </c>
      <c r="F22" s="250">
        <v>13</v>
      </c>
      <c r="G22" s="251">
        <v>46</v>
      </c>
      <c r="H22" s="250">
        <v>29</v>
      </c>
      <c r="I22" s="251">
        <v>96</v>
      </c>
      <c r="J22" s="250">
        <v>0</v>
      </c>
      <c r="K22" s="251">
        <v>25</v>
      </c>
      <c r="L22" s="250">
        <v>15</v>
      </c>
      <c r="M22" s="251">
        <v>6</v>
      </c>
      <c r="N22" s="250">
        <v>2</v>
      </c>
      <c r="O22" s="251">
        <v>0</v>
      </c>
      <c r="P22" s="250">
        <v>0</v>
      </c>
      <c r="Q22" s="251">
        <v>0</v>
      </c>
      <c r="R22" s="250">
        <v>37</v>
      </c>
      <c r="S22" s="251">
        <v>0</v>
      </c>
      <c r="T22" s="250">
        <v>0</v>
      </c>
      <c r="U22" s="251">
        <v>0</v>
      </c>
      <c r="V22" s="250">
        <v>22</v>
      </c>
      <c r="W22" s="251">
        <v>48</v>
      </c>
      <c r="X22" s="250">
        <v>0</v>
      </c>
      <c r="Y22" s="251">
        <v>18</v>
      </c>
      <c r="Z22" s="250">
        <v>0</v>
      </c>
      <c r="AA22" s="250">
        <v>0</v>
      </c>
      <c r="AB22" s="252">
        <f t="shared" si="0"/>
        <v>404</v>
      </c>
      <c r="AC22" s="397" t="s">
        <v>795</v>
      </c>
    </row>
    <row r="23" spans="1:30" s="5" customFormat="1" ht="30" customHeight="1">
      <c r="A23" s="174"/>
      <c r="B23" s="298" t="s">
        <v>218</v>
      </c>
      <c r="C23" s="248"/>
      <c r="D23" s="249">
        <v>3</v>
      </c>
      <c r="E23" s="250">
        <v>13</v>
      </c>
      <c r="F23" s="250">
        <v>6</v>
      </c>
      <c r="G23" s="251">
        <v>73</v>
      </c>
      <c r="H23" s="250">
        <v>4</v>
      </c>
      <c r="I23" s="251">
        <v>4</v>
      </c>
      <c r="J23" s="250">
        <v>6</v>
      </c>
      <c r="K23" s="251">
        <v>16</v>
      </c>
      <c r="L23" s="250">
        <v>17</v>
      </c>
      <c r="M23" s="251">
        <v>0</v>
      </c>
      <c r="N23" s="250">
        <v>2</v>
      </c>
      <c r="O23" s="251">
        <v>2</v>
      </c>
      <c r="P23" s="250">
        <v>0</v>
      </c>
      <c r="Q23" s="251">
        <v>0</v>
      </c>
      <c r="R23" s="250">
        <v>17</v>
      </c>
      <c r="S23" s="251">
        <v>3</v>
      </c>
      <c r="T23" s="250">
        <v>0</v>
      </c>
      <c r="U23" s="251">
        <v>0</v>
      </c>
      <c r="V23" s="250">
        <v>0</v>
      </c>
      <c r="W23" s="251">
        <v>9</v>
      </c>
      <c r="X23" s="250">
        <v>0</v>
      </c>
      <c r="Y23" s="251">
        <v>0</v>
      </c>
      <c r="Z23" s="250">
        <v>0</v>
      </c>
      <c r="AA23" s="250">
        <v>0</v>
      </c>
      <c r="AB23" s="252">
        <f t="shared" si="0"/>
        <v>175</v>
      </c>
      <c r="AC23" s="397" t="s">
        <v>796</v>
      </c>
    </row>
    <row r="24" spans="1:30" s="5" customFormat="1" ht="30" customHeight="1">
      <c r="A24" s="174"/>
      <c r="B24" s="175" t="s">
        <v>219</v>
      </c>
      <c r="C24" s="248"/>
      <c r="D24" s="249">
        <v>0</v>
      </c>
      <c r="E24" s="250">
        <v>0</v>
      </c>
      <c r="F24" s="250">
        <v>2</v>
      </c>
      <c r="G24" s="251">
        <v>0</v>
      </c>
      <c r="H24" s="250">
        <v>0</v>
      </c>
      <c r="I24" s="251">
        <v>0</v>
      </c>
      <c r="J24" s="250">
        <v>0</v>
      </c>
      <c r="K24" s="251">
        <v>0</v>
      </c>
      <c r="L24" s="250">
        <v>0</v>
      </c>
      <c r="M24" s="251">
        <v>0</v>
      </c>
      <c r="N24" s="250">
        <v>0</v>
      </c>
      <c r="O24" s="251">
        <v>0</v>
      </c>
      <c r="P24" s="250">
        <v>0</v>
      </c>
      <c r="Q24" s="251">
        <v>0</v>
      </c>
      <c r="R24" s="250">
        <v>4</v>
      </c>
      <c r="S24" s="251">
        <v>0</v>
      </c>
      <c r="T24" s="250">
        <v>0</v>
      </c>
      <c r="U24" s="251">
        <v>0</v>
      </c>
      <c r="V24" s="250">
        <v>0</v>
      </c>
      <c r="W24" s="251">
        <v>2</v>
      </c>
      <c r="X24" s="250">
        <v>0</v>
      </c>
      <c r="Y24" s="251">
        <v>0</v>
      </c>
      <c r="Z24" s="250">
        <v>0</v>
      </c>
      <c r="AA24" s="250">
        <v>11</v>
      </c>
      <c r="AB24" s="252">
        <f t="shared" si="0"/>
        <v>19</v>
      </c>
      <c r="AC24" s="397" t="s">
        <v>795</v>
      </c>
    </row>
    <row r="25" spans="1:30" s="5" customFormat="1" ht="30" customHeight="1" thickBot="1">
      <c r="A25" s="94"/>
      <c r="B25" s="299" t="s">
        <v>220</v>
      </c>
      <c r="C25" s="107"/>
      <c r="D25" s="121">
        <v>0</v>
      </c>
      <c r="E25" s="122">
        <v>4</v>
      </c>
      <c r="F25" s="122">
        <v>0</v>
      </c>
      <c r="G25" s="123">
        <v>0</v>
      </c>
      <c r="H25" s="122">
        <v>0</v>
      </c>
      <c r="I25" s="123">
        <v>0</v>
      </c>
      <c r="J25" s="122">
        <v>2</v>
      </c>
      <c r="K25" s="123">
        <v>0</v>
      </c>
      <c r="L25" s="122">
        <v>2</v>
      </c>
      <c r="M25" s="123">
        <v>0</v>
      </c>
      <c r="N25" s="122">
        <v>0</v>
      </c>
      <c r="O25" s="123">
        <v>0</v>
      </c>
      <c r="P25" s="122">
        <v>0</v>
      </c>
      <c r="Q25" s="123">
        <v>0</v>
      </c>
      <c r="R25" s="122">
        <v>0</v>
      </c>
      <c r="S25" s="123">
        <v>0</v>
      </c>
      <c r="T25" s="122">
        <v>0</v>
      </c>
      <c r="U25" s="123">
        <v>0</v>
      </c>
      <c r="V25" s="122">
        <v>134</v>
      </c>
      <c r="W25" s="123">
        <v>72</v>
      </c>
      <c r="X25" s="122">
        <v>9</v>
      </c>
      <c r="Y25" s="123">
        <v>36</v>
      </c>
      <c r="Z25" s="122">
        <v>0</v>
      </c>
      <c r="AA25" s="122">
        <v>138</v>
      </c>
      <c r="AB25" s="124">
        <f t="shared" si="0"/>
        <v>397</v>
      </c>
      <c r="AC25" s="397" t="s">
        <v>795</v>
      </c>
    </row>
    <row r="26" spans="1:30" s="5" customFormat="1" ht="30" customHeight="1" thickTop="1">
      <c r="A26" s="93"/>
      <c r="B26" s="113" t="s">
        <v>170</v>
      </c>
      <c r="C26" s="108"/>
      <c r="D26" s="125">
        <f>SUM(D7:D25)</f>
        <v>11446</v>
      </c>
      <c r="E26" s="126">
        <f t="shared" ref="E26:AA26" si="1">SUM(E7:E25)</f>
        <v>11817</v>
      </c>
      <c r="F26" s="126">
        <f t="shared" si="1"/>
        <v>4869</v>
      </c>
      <c r="G26" s="127">
        <f t="shared" si="1"/>
        <v>17569</v>
      </c>
      <c r="H26" s="126">
        <f t="shared" si="1"/>
        <v>7361</v>
      </c>
      <c r="I26" s="127">
        <f t="shared" si="1"/>
        <v>1005</v>
      </c>
      <c r="J26" s="126">
        <f t="shared" si="1"/>
        <v>1285</v>
      </c>
      <c r="K26" s="127">
        <f t="shared" si="1"/>
        <v>1533</v>
      </c>
      <c r="L26" s="126">
        <f t="shared" si="1"/>
        <v>6063</v>
      </c>
      <c r="M26" s="127">
        <f t="shared" si="1"/>
        <v>182</v>
      </c>
      <c r="N26" s="126">
        <f t="shared" si="1"/>
        <v>1256</v>
      </c>
      <c r="O26" s="127">
        <f t="shared" si="1"/>
        <v>1983</v>
      </c>
      <c r="P26" s="126">
        <f t="shared" si="1"/>
        <v>324</v>
      </c>
      <c r="Q26" s="127">
        <f t="shared" si="1"/>
        <v>914</v>
      </c>
      <c r="R26" s="126">
        <f t="shared" si="1"/>
        <v>2061</v>
      </c>
      <c r="S26" s="127">
        <f t="shared" si="1"/>
        <v>797</v>
      </c>
      <c r="T26" s="126">
        <f t="shared" si="1"/>
        <v>1650</v>
      </c>
      <c r="U26" s="127">
        <f t="shared" si="1"/>
        <v>415</v>
      </c>
      <c r="V26" s="126">
        <f t="shared" si="1"/>
        <v>1457</v>
      </c>
      <c r="W26" s="127">
        <f t="shared" si="1"/>
        <v>3343</v>
      </c>
      <c r="X26" s="126">
        <f t="shared" si="1"/>
        <v>381</v>
      </c>
      <c r="Y26" s="127">
        <f t="shared" si="1"/>
        <v>673</v>
      </c>
      <c r="Z26" s="126">
        <f t="shared" si="1"/>
        <v>106</v>
      </c>
      <c r="AA26" s="126">
        <f t="shared" si="1"/>
        <v>8670</v>
      </c>
      <c r="AB26" s="128">
        <f>SUM(AB7:AB25)</f>
        <v>87160</v>
      </c>
      <c r="AC26" s="398"/>
    </row>
    <row r="27" spans="1:30" ht="30" customHeight="1"/>
    <row r="28" spans="1:30" ht="30" customHeight="1"/>
    <row r="29" spans="1:30" ht="30" customHeight="1"/>
    <row r="30" spans="1:30" ht="30" customHeight="1"/>
    <row r="31" spans="1:30" ht="30" customHeight="1"/>
    <row r="32" spans="1:30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</sheetData>
  <mergeCells count="4">
    <mergeCell ref="D4:Z4"/>
    <mergeCell ref="AA4:AA6"/>
    <mergeCell ref="AB4:AB6"/>
    <mergeCell ref="B4:B6"/>
  </mergeCells>
  <phoneticPr fontId="14"/>
  <printOptions horizontalCentered="1"/>
  <pageMargins left="0.47244094488188981" right="0.47244094488188981" top="0.78740157480314965" bottom="0.78740157480314965" header="0.31496062992125984" footer="0.39370078740157483"/>
  <pageSetup paperSize="9" scale="90" orientation="portrait" r:id="rId1"/>
  <headerFooter>
    <oddFooter>&amp;C&amp;"ＭＳ 明朝,標準"&amp;P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27"/>
  <sheetViews>
    <sheetView workbookViewId="0"/>
  </sheetViews>
  <sheetFormatPr defaultColWidth="19.6328125" defaultRowHeight="12"/>
  <cols>
    <col min="1" max="1" width="0.90625" style="1" customWidth="1"/>
    <col min="2" max="2" width="10.6328125" style="1" customWidth="1"/>
    <col min="3" max="3" width="0.90625" style="1" customWidth="1"/>
    <col min="4" max="15" width="6.08984375" style="1" customWidth="1"/>
    <col min="16" max="16" width="8.6328125" style="1" customWidth="1"/>
    <col min="17" max="17" width="4" style="16" bestFit="1" customWidth="1"/>
    <col min="18" max="18" width="9.08984375" style="312" bestFit="1" customWidth="1"/>
    <col min="19" max="22" width="19.6328125" style="1" customWidth="1"/>
    <col min="23" max="16384" width="19.6328125" style="1"/>
  </cols>
  <sheetData>
    <row r="1" spans="1:18" ht="21.75" customHeight="1"/>
    <row r="2" spans="1:18" s="7" customFormat="1" ht="21.75" customHeight="1">
      <c r="A2" s="7" t="s">
        <v>256</v>
      </c>
      <c r="Q2" s="14"/>
    </row>
    <row r="3" spans="1:18" s="3" customFormat="1" ht="20.25" customHeight="1">
      <c r="D3" s="4"/>
      <c r="P3" s="38" t="s">
        <v>166</v>
      </c>
      <c r="Q3" s="15"/>
    </row>
    <row r="4" spans="1:18" s="5" customFormat="1" ht="20.149999999999999" customHeight="1">
      <c r="A4" s="87"/>
      <c r="B4" s="555" t="s">
        <v>223</v>
      </c>
      <c r="C4" s="88"/>
      <c r="D4" s="571" t="s">
        <v>28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8" t="s">
        <v>26</v>
      </c>
      <c r="Q4" s="19"/>
      <c r="R4" s="318"/>
    </row>
    <row r="5" spans="1:18" s="5" customFormat="1" ht="20.149999999999999" customHeight="1">
      <c r="A5" s="89"/>
      <c r="B5" s="556"/>
      <c r="C5" s="86"/>
      <c r="D5" s="67" t="s">
        <v>29</v>
      </c>
      <c r="E5" s="67" t="s">
        <v>30</v>
      </c>
      <c r="F5" s="67" t="s">
        <v>31</v>
      </c>
      <c r="G5" s="67" t="s">
        <v>32</v>
      </c>
      <c r="H5" s="67" t="s">
        <v>33</v>
      </c>
      <c r="I5" s="67" t="s">
        <v>34</v>
      </c>
      <c r="J5" s="67" t="s">
        <v>35</v>
      </c>
      <c r="K5" s="67" t="s">
        <v>36</v>
      </c>
      <c r="L5" s="67" t="s">
        <v>37</v>
      </c>
      <c r="M5" s="67" t="s">
        <v>38</v>
      </c>
      <c r="N5" s="67" t="s">
        <v>39</v>
      </c>
      <c r="O5" s="67" t="s">
        <v>40</v>
      </c>
      <c r="P5" s="559"/>
      <c r="Q5" s="19"/>
      <c r="R5" s="318"/>
    </row>
    <row r="6" spans="1:18" s="5" customFormat="1" ht="30" customHeight="1">
      <c r="A6" s="140"/>
      <c r="B6" s="141" t="s">
        <v>7</v>
      </c>
      <c r="C6" s="226"/>
      <c r="D6" s="260">
        <v>3586</v>
      </c>
      <c r="E6" s="261">
        <v>3634</v>
      </c>
      <c r="F6" s="261">
        <v>5610</v>
      </c>
      <c r="G6" s="261">
        <v>6790</v>
      </c>
      <c r="H6" s="261">
        <v>4767</v>
      </c>
      <c r="I6" s="261">
        <v>4568</v>
      </c>
      <c r="J6" s="261">
        <v>5369</v>
      </c>
      <c r="K6" s="261">
        <v>3632</v>
      </c>
      <c r="L6" s="261">
        <v>5014</v>
      </c>
      <c r="M6" s="261">
        <v>6605</v>
      </c>
      <c r="N6" s="261">
        <v>8806</v>
      </c>
      <c r="O6" s="261">
        <v>5484</v>
      </c>
      <c r="P6" s="261">
        <f>SUM(D6:O6)</f>
        <v>63865</v>
      </c>
      <c r="Q6" s="35" t="str">
        <f>IF(P6='（3）ア_国籍別外国人宿泊客延べ数'!AB7,"OK","NG")</f>
        <v>OK</v>
      </c>
      <c r="R6" s="318"/>
    </row>
    <row r="7" spans="1:18" s="5" customFormat="1" ht="30" customHeight="1">
      <c r="A7" s="147"/>
      <c r="B7" s="136" t="s">
        <v>8</v>
      </c>
      <c r="C7" s="137"/>
      <c r="D7" s="262">
        <v>25</v>
      </c>
      <c r="E7" s="262">
        <v>73</v>
      </c>
      <c r="F7" s="262">
        <v>87</v>
      </c>
      <c r="G7" s="262">
        <v>69</v>
      </c>
      <c r="H7" s="262">
        <v>216</v>
      </c>
      <c r="I7" s="262">
        <v>28</v>
      </c>
      <c r="J7" s="262">
        <v>34</v>
      </c>
      <c r="K7" s="262">
        <v>57</v>
      </c>
      <c r="L7" s="262">
        <v>59</v>
      </c>
      <c r="M7" s="262">
        <v>55</v>
      </c>
      <c r="N7" s="262">
        <v>80</v>
      </c>
      <c r="O7" s="262">
        <v>65</v>
      </c>
      <c r="P7" s="262">
        <f t="shared" ref="P7:P24" si="0">SUM(D7:O7)</f>
        <v>848</v>
      </c>
      <c r="Q7" s="35" t="str">
        <f>IF(P7='（3）ア_国籍別外国人宿泊客延べ数'!AB8,"OK","NG")</f>
        <v>OK</v>
      </c>
      <c r="R7" s="318"/>
    </row>
    <row r="8" spans="1:18" s="5" customFormat="1" ht="30" customHeight="1">
      <c r="A8" s="147"/>
      <c r="B8" s="136" t="s">
        <v>9</v>
      </c>
      <c r="C8" s="137"/>
      <c r="D8" s="262">
        <v>10</v>
      </c>
      <c r="E8" s="262">
        <v>3</v>
      </c>
      <c r="F8" s="262">
        <v>0</v>
      </c>
      <c r="G8" s="262">
        <v>0</v>
      </c>
      <c r="H8" s="262">
        <v>2</v>
      </c>
      <c r="I8" s="262">
        <v>2</v>
      </c>
      <c r="J8" s="262">
        <v>0</v>
      </c>
      <c r="K8" s="262">
        <v>0</v>
      </c>
      <c r="L8" s="262">
        <v>4</v>
      </c>
      <c r="M8" s="262">
        <v>0</v>
      </c>
      <c r="N8" s="262">
        <v>4</v>
      </c>
      <c r="O8" s="262">
        <v>5</v>
      </c>
      <c r="P8" s="262">
        <f t="shared" si="0"/>
        <v>30</v>
      </c>
      <c r="Q8" s="35" t="str">
        <f>IF(P8='（3）ア_国籍別外国人宿泊客延べ数'!AB9,"OK","NG")</f>
        <v>OK</v>
      </c>
      <c r="R8" s="318"/>
    </row>
    <row r="9" spans="1:18" s="5" customFormat="1" ht="30" customHeight="1">
      <c r="A9" s="147"/>
      <c r="B9" s="136" t="s">
        <v>10</v>
      </c>
      <c r="C9" s="137"/>
      <c r="D9" s="262">
        <v>0</v>
      </c>
      <c r="E9" s="262">
        <v>0</v>
      </c>
      <c r="F9" s="262">
        <v>0</v>
      </c>
      <c r="G9" s="262">
        <v>11</v>
      </c>
      <c r="H9" s="262">
        <v>8</v>
      </c>
      <c r="I9" s="262">
        <v>2</v>
      </c>
      <c r="J9" s="262">
        <v>1</v>
      </c>
      <c r="K9" s="262">
        <v>2</v>
      </c>
      <c r="L9" s="262">
        <v>2</v>
      </c>
      <c r="M9" s="262">
        <v>0</v>
      </c>
      <c r="N9" s="262">
        <v>30</v>
      </c>
      <c r="O9" s="262">
        <v>4</v>
      </c>
      <c r="P9" s="262">
        <f t="shared" si="0"/>
        <v>60</v>
      </c>
      <c r="Q9" s="35" t="str">
        <f>IF(P9='（3）ア_国籍別外国人宿泊客延べ数'!AB10,"OK","NG")</f>
        <v>OK</v>
      </c>
      <c r="R9" s="39"/>
    </row>
    <row r="10" spans="1:18" s="5" customFormat="1" ht="30" customHeight="1">
      <c r="A10" s="147"/>
      <c r="B10" s="136" t="s">
        <v>11</v>
      </c>
      <c r="C10" s="137"/>
      <c r="D10" s="262">
        <v>0</v>
      </c>
      <c r="E10" s="262">
        <v>0</v>
      </c>
      <c r="F10" s="262">
        <v>0</v>
      </c>
      <c r="G10" s="262">
        <v>0</v>
      </c>
      <c r="H10" s="262">
        <v>18</v>
      </c>
      <c r="I10" s="262">
        <v>8</v>
      </c>
      <c r="J10" s="262">
        <v>3</v>
      </c>
      <c r="K10" s="262">
        <v>0</v>
      </c>
      <c r="L10" s="262">
        <v>0</v>
      </c>
      <c r="M10" s="262">
        <v>12</v>
      </c>
      <c r="N10" s="262">
        <v>0</v>
      </c>
      <c r="O10" s="262">
        <v>0</v>
      </c>
      <c r="P10" s="262">
        <f t="shared" si="0"/>
        <v>41</v>
      </c>
      <c r="Q10" s="35" t="str">
        <f>IF(P10='（3）ア_国籍別外国人宿泊客延べ数'!AB11,"OK","NG")</f>
        <v>OK</v>
      </c>
      <c r="R10" s="318"/>
    </row>
    <row r="11" spans="1:18" s="5" customFormat="1" ht="30" customHeight="1">
      <c r="A11" s="147"/>
      <c r="B11" s="136" t="s">
        <v>12</v>
      </c>
      <c r="C11" s="137"/>
      <c r="D11" s="262">
        <v>538</v>
      </c>
      <c r="E11" s="262">
        <v>593</v>
      </c>
      <c r="F11" s="262">
        <v>783</v>
      </c>
      <c r="G11" s="262">
        <v>906</v>
      </c>
      <c r="H11" s="262">
        <v>1174</v>
      </c>
      <c r="I11" s="262">
        <v>930</v>
      </c>
      <c r="J11" s="262">
        <v>837</v>
      </c>
      <c r="K11" s="262">
        <v>849</v>
      </c>
      <c r="L11" s="262">
        <v>796</v>
      </c>
      <c r="M11" s="262">
        <v>1090</v>
      </c>
      <c r="N11" s="262">
        <v>1716</v>
      </c>
      <c r="O11" s="262">
        <v>1335</v>
      </c>
      <c r="P11" s="262">
        <f t="shared" si="0"/>
        <v>11547</v>
      </c>
      <c r="Q11" s="35" t="str">
        <f>IF(P11='（3）ア_国籍別外国人宿泊客延べ数'!AB12,"OK","NG")</f>
        <v>OK</v>
      </c>
      <c r="R11" s="39"/>
    </row>
    <row r="12" spans="1:18" s="5" customFormat="1" ht="30" customHeight="1">
      <c r="A12" s="147"/>
      <c r="B12" s="136" t="s">
        <v>13</v>
      </c>
      <c r="C12" s="137"/>
      <c r="D12" s="262">
        <v>25</v>
      </c>
      <c r="E12" s="262">
        <v>72</v>
      </c>
      <c r="F12" s="262">
        <v>138</v>
      </c>
      <c r="G12" s="262">
        <v>147</v>
      </c>
      <c r="H12" s="262">
        <v>164</v>
      </c>
      <c r="I12" s="262">
        <v>176</v>
      </c>
      <c r="J12" s="262">
        <v>136</v>
      </c>
      <c r="K12" s="262">
        <v>281</v>
      </c>
      <c r="L12" s="262">
        <v>146</v>
      </c>
      <c r="M12" s="262">
        <v>215</v>
      </c>
      <c r="N12" s="262">
        <v>155</v>
      </c>
      <c r="O12" s="262">
        <v>100</v>
      </c>
      <c r="P12" s="262">
        <f t="shared" si="0"/>
        <v>1755</v>
      </c>
      <c r="Q12" s="35" t="str">
        <f>IF(P12='（3）ア_国籍別外国人宿泊客延べ数'!AB13,"OK","NG")</f>
        <v>OK</v>
      </c>
      <c r="R12" s="318"/>
    </row>
    <row r="13" spans="1:18" s="5" customFormat="1" ht="30" customHeight="1">
      <c r="A13" s="147"/>
      <c r="B13" s="136" t="s">
        <v>14</v>
      </c>
      <c r="C13" s="137"/>
      <c r="D13" s="262">
        <v>0</v>
      </c>
      <c r="E13" s="262">
        <v>0</v>
      </c>
      <c r="F13" s="262">
        <v>0</v>
      </c>
      <c r="G13" s="262">
        <v>0</v>
      </c>
      <c r="H13" s="262">
        <v>0</v>
      </c>
      <c r="I13" s="262">
        <v>2</v>
      </c>
      <c r="J13" s="262">
        <v>0</v>
      </c>
      <c r="K13" s="262">
        <v>0</v>
      </c>
      <c r="L13" s="262">
        <v>0</v>
      </c>
      <c r="M13" s="262">
        <v>21</v>
      </c>
      <c r="N13" s="262">
        <v>0</v>
      </c>
      <c r="O13" s="262">
        <v>0</v>
      </c>
      <c r="P13" s="262">
        <f t="shared" si="0"/>
        <v>23</v>
      </c>
      <c r="Q13" s="35" t="str">
        <f>IF(P13='（3）ア_国籍別外国人宿泊客延べ数'!AB14,"OK","NG")</f>
        <v>OK</v>
      </c>
      <c r="R13" s="318"/>
    </row>
    <row r="14" spans="1:18" s="5" customFormat="1" ht="30" customHeight="1">
      <c r="A14" s="147"/>
      <c r="B14" s="136" t="s">
        <v>15</v>
      </c>
      <c r="C14" s="137"/>
      <c r="D14" s="262">
        <v>2</v>
      </c>
      <c r="E14" s="262">
        <v>10</v>
      </c>
      <c r="F14" s="262">
        <v>0</v>
      </c>
      <c r="G14" s="262">
        <v>0</v>
      </c>
      <c r="H14" s="262">
        <v>9</v>
      </c>
      <c r="I14" s="262">
        <v>1</v>
      </c>
      <c r="J14" s="262">
        <v>0</v>
      </c>
      <c r="K14" s="262">
        <v>36</v>
      </c>
      <c r="L14" s="262">
        <v>9</v>
      </c>
      <c r="M14" s="262">
        <v>16</v>
      </c>
      <c r="N14" s="262">
        <v>7</v>
      </c>
      <c r="O14" s="262">
        <v>4</v>
      </c>
      <c r="P14" s="262">
        <f t="shared" si="0"/>
        <v>94</v>
      </c>
      <c r="Q14" s="35" t="str">
        <f>IF(P14='（3）ア_国籍別外国人宿泊客延べ数'!AB15,"OK","NG")</f>
        <v>OK</v>
      </c>
      <c r="R14" s="39"/>
    </row>
    <row r="15" spans="1:18" s="5" customFormat="1" ht="30" customHeight="1">
      <c r="A15" s="147"/>
      <c r="B15" s="136" t="s">
        <v>16</v>
      </c>
      <c r="C15" s="137"/>
      <c r="D15" s="262">
        <v>2</v>
      </c>
      <c r="E15" s="262">
        <v>0</v>
      </c>
      <c r="F15" s="262">
        <v>12</v>
      </c>
      <c r="G15" s="262">
        <v>0</v>
      </c>
      <c r="H15" s="262">
        <v>2</v>
      </c>
      <c r="I15" s="262">
        <v>0</v>
      </c>
      <c r="J15" s="262">
        <v>0</v>
      </c>
      <c r="K15" s="262">
        <v>0</v>
      </c>
      <c r="L15" s="262">
        <v>0</v>
      </c>
      <c r="M15" s="262">
        <v>0</v>
      </c>
      <c r="N15" s="262">
        <v>2</v>
      </c>
      <c r="O15" s="262">
        <v>0</v>
      </c>
      <c r="P15" s="262">
        <f t="shared" si="0"/>
        <v>18</v>
      </c>
      <c r="Q15" s="35" t="str">
        <f>IF(P15='（3）ア_国籍別外国人宿泊客延べ数'!AB16,"OK","NG")</f>
        <v>OK</v>
      </c>
      <c r="R15" s="318"/>
    </row>
    <row r="16" spans="1:18" s="5" customFormat="1" ht="30" customHeight="1">
      <c r="A16" s="147"/>
      <c r="B16" s="136" t="s">
        <v>17</v>
      </c>
      <c r="C16" s="137"/>
      <c r="D16" s="262">
        <v>80</v>
      </c>
      <c r="E16" s="262">
        <v>67</v>
      </c>
      <c r="F16" s="262">
        <v>230</v>
      </c>
      <c r="G16" s="262">
        <v>489</v>
      </c>
      <c r="H16" s="262">
        <v>463</v>
      </c>
      <c r="I16" s="262">
        <v>350</v>
      </c>
      <c r="J16" s="262">
        <v>563</v>
      </c>
      <c r="K16" s="262">
        <v>276</v>
      </c>
      <c r="L16" s="262">
        <v>220</v>
      </c>
      <c r="M16" s="262">
        <v>141</v>
      </c>
      <c r="N16" s="262">
        <v>330</v>
      </c>
      <c r="O16" s="262">
        <v>123</v>
      </c>
      <c r="P16" s="262">
        <f t="shared" si="0"/>
        <v>3332</v>
      </c>
      <c r="Q16" s="35" t="str">
        <f>IF(P16='（3）ア_国籍別外国人宿泊客延べ数'!AB17,"OK","NG")</f>
        <v>OK</v>
      </c>
      <c r="R16" s="318"/>
    </row>
    <row r="17" spans="1:18" s="5" customFormat="1" ht="30" customHeight="1">
      <c r="A17" s="147"/>
      <c r="B17" s="136" t="s">
        <v>18</v>
      </c>
      <c r="C17" s="137"/>
      <c r="D17" s="262">
        <v>42</v>
      </c>
      <c r="E17" s="262">
        <v>97</v>
      </c>
      <c r="F17" s="262">
        <v>128</v>
      </c>
      <c r="G17" s="262">
        <v>129</v>
      </c>
      <c r="H17" s="262">
        <v>122</v>
      </c>
      <c r="I17" s="262">
        <v>40</v>
      </c>
      <c r="J17" s="262">
        <v>95</v>
      </c>
      <c r="K17" s="262">
        <v>59</v>
      </c>
      <c r="L17" s="262">
        <v>91</v>
      </c>
      <c r="M17" s="262">
        <v>52</v>
      </c>
      <c r="N17" s="262">
        <v>69</v>
      </c>
      <c r="O17" s="262">
        <v>85</v>
      </c>
      <c r="P17" s="262">
        <f t="shared" si="0"/>
        <v>1009</v>
      </c>
      <c r="Q17" s="35" t="str">
        <f>IF(P17='（3）ア_国籍別外国人宿泊客延べ数'!AB18,"OK","NG")</f>
        <v>OK</v>
      </c>
      <c r="R17" s="39"/>
    </row>
    <row r="18" spans="1:18" s="5" customFormat="1" ht="30" customHeight="1">
      <c r="A18" s="147"/>
      <c r="B18" s="136" t="s">
        <v>19</v>
      </c>
      <c r="C18" s="137"/>
      <c r="D18" s="262">
        <v>171</v>
      </c>
      <c r="E18" s="262">
        <v>250</v>
      </c>
      <c r="F18" s="262">
        <v>205</v>
      </c>
      <c r="G18" s="262">
        <v>267</v>
      </c>
      <c r="H18" s="262">
        <v>204</v>
      </c>
      <c r="I18" s="262">
        <v>185</v>
      </c>
      <c r="J18" s="262">
        <v>184</v>
      </c>
      <c r="K18" s="262">
        <v>72</v>
      </c>
      <c r="L18" s="262">
        <v>129</v>
      </c>
      <c r="M18" s="262">
        <v>213</v>
      </c>
      <c r="N18" s="262">
        <v>103</v>
      </c>
      <c r="O18" s="262">
        <v>73</v>
      </c>
      <c r="P18" s="262">
        <f t="shared" si="0"/>
        <v>2056</v>
      </c>
      <c r="Q18" s="35" t="str">
        <f>IF(P18='（3）ア_国籍別外国人宿泊客延べ数'!AB19,"OK","NG")</f>
        <v>OK</v>
      </c>
      <c r="R18" s="318"/>
    </row>
    <row r="19" spans="1:18" s="5" customFormat="1" ht="30" customHeight="1">
      <c r="A19" s="147"/>
      <c r="B19" s="136" t="s">
        <v>20</v>
      </c>
      <c r="C19" s="137"/>
      <c r="D19" s="262">
        <v>29</v>
      </c>
      <c r="E19" s="262">
        <v>37</v>
      </c>
      <c r="F19" s="262">
        <v>97</v>
      </c>
      <c r="G19" s="262">
        <v>204</v>
      </c>
      <c r="H19" s="262">
        <v>174</v>
      </c>
      <c r="I19" s="262">
        <v>38</v>
      </c>
      <c r="J19" s="262">
        <v>89</v>
      </c>
      <c r="K19" s="262">
        <v>105</v>
      </c>
      <c r="L19" s="262">
        <v>94</v>
      </c>
      <c r="M19" s="262">
        <v>247</v>
      </c>
      <c r="N19" s="262">
        <v>284</v>
      </c>
      <c r="O19" s="262">
        <v>89</v>
      </c>
      <c r="P19" s="262">
        <f t="shared" si="0"/>
        <v>1487</v>
      </c>
      <c r="Q19" s="35" t="str">
        <f>IF(P19='（3）ア_国籍別外国人宿泊客延べ数'!AB20,"OK","NG")</f>
        <v>OK</v>
      </c>
      <c r="R19" s="318"/>
    </row>
    <row r="20" spans="1:18" s="5" customFormat="1" ht="30" customHeight="1">
      <c r="A20" s="147"/>
      <c r="B20" s="136" t="s">
        <v>21</v>
      </c>
      <c r="C20" s="137"/>
      <c r="D20" s="262">
        <v>0</v>
      </c>
      <c r="E20" s="262">
        <v>0</v>
      </c>
      <c r="F20" s="262">
        <v>0</v>
      </c>
      <c r="G20" s="262">
        <v>0</v>
      </c>
      <c r="H20" s="262">
        <v>0</v>
      </c>
      <c r="I20" s="262">
        <v>0</v>
      </c>
      <c r="J20" s="262">
        <v>0</v>
      </c>
      <c r="K20" s="262">
        <v>0</v>
      </c>
      <c r="L20" s="262">
        <v>0</v>
      </c>
      <c r="M20" s="262">
        <v>0</v>
      </c>
      <c r="N20" s="262">
        <v>0</v>
      </c>
      <c r="O20" s="262">
        <v>0</v>
      </c>
      <c r="P20" s="262">
        <f t="shared" si="0"/>
        <v>0</v>
      </c>
      <c r="Q20" s="35" t="str">
        <f>IF(P20='（3）ア_国籍別外国人宿泊客延べ数'!AB21,"OK","NG")</f>
        <v>OK</v>
      </c>
      <c r="R20" s="318"/>
    </row>
    <row r="21" spans="1:18" s="5" customFormat="1" ht="30" customHeight="1">
      <c r="A21" s="147"/>
      <c r="B21" s="136" t="s">
        <v>22</v>
      </c>
      <c r="C21" s="137"/>
      <c r="D21" s="262">
        <v>1</v>
      </c>
      <c r="E21" s="262">
        <v>6</v>
      </c>
      <c r="F21" s="262">
        <v>11</v>
      </c>
      <c r="G21" s="262">
        <v>75</v>
      </c>
      <c r="H21" s="262">
        <v>52</v>
      </c>
      <c r="I21" s="262">
        <v>20</v>
      </c>
      <c r="J21" s="262">
        <v>28</v>
      </c>
      <c r="K21" s="262">
        <v>25</v>
      </c>
      <c r="L21" s="262">
        <v>41</v>
      </c>
      <c r="M21" s="262">
        <v>47</v>
      </c>
      <c r="N21" s="262">
        <v>97</v>
      </c>
      <c r="O21" s="262">
        <v>1</v>
      </c>
      <c r="P21" s="262">
        <f t="shared" si="0"/>
        <v>404</v>
      </c>
      <c r="Q21" s="35" t="str">
        <f>IF(P21='（3）ア_国籍別外国人宿泊客延べ数'!AB22,"OK","NG")</f>
        <v>OK</v>
      </c>
      <c r="R21" s="318"/>
    </row>
    <row r="22" spans="1:18" s="5" customFormat="1" ht="30" customHeight="1">
      <c r="A22" s="147"/>
      <c r="B22" s="136" t="s">
        <v>23</v>
      </c>
      <c r="C22" s="137"/>
      <c r="D22" s="262">
        <v>0</v>
      </c>
      <c r="E22" s="262">
        <v>2</v>
      </c>
      <c r="F22" s="262">
        <v>17</v>
      </c>
      <c r="G22" s="262">
        <v>6</v>
      </c>
      <c r="H22" s="262">
        <v>9</v>
      </c>
      <c r="I22" s="262">
        <v>3</v>
      </c>
      <c r="J22" s="262">
        <v>11</v>
      </c>
      <c r="K22" s="262">
        <v>8</v>
      </c>
      <c r="L22" s="262">
        <v>11</v>
      </c>
      <c r="M22" s="262">
        <v>30</v>
      </c>
      <c r="N22" s="262">
        <v>78</v>
      </c>
      <c r="O22" s="262">
        <v>0</v>
      </c>
      <c r="P22" s="262">
        <f t="shared" si="0"/>
        <v>175</v>
      </c>
      <c r="Q22" s="35" t="str">
        <f>IF(P22='（3）ア_国籍別外国人宿泊客延べ数'!AB23,"OK","NG")</f>
        <v>OK</v>
      </c>
      <c r="R22" s="318"/>
    </row>
    <row r="23" spans="1:18" s="5" customFormat="1" ht="30" customHeight="1">
      <c r="A23" s="147"/>
      <c r="B23" s="136" t="s">
        <v>24</v>
      </c>
      <c r="C23" s="137"/>
      <c r="D23" s="262">
        <v>0</v>
      </c>
      <c r="E23" s="262">
        <v>0</v>
      </c>
      <c r="F23" s="262">
        <v>0</v>
      </c>
      <c r="G23" s="262">
        <v>0</v>
      </c>
      <c r="H23" s="262">
        <v>2</v>
      </c>
      <c r="I23" s="262">
        <v>6</v>
      </c>
      <c r="J23" s="262">
        <v>0</v>
      </c>
      <c r="K23" s="262">
        <v>0</v>
      </c>
      <c r="L23" s="262">
        <v>0</v>
      </c>
      <c r="M23" s="262">
        <v>8</v>
      </c>
      <c r="N23" s="262">
        <v>3</v>
      </c>
      <c r="O23" s="262">
        <v>0</v>
      </c>
      <c r="P23" s="262">
        <f>SUM(D23:O23)</f>
        <v>19</v>
      </c>
      <c r="Q23" s="35" t="str">
        <f>IF(P23='（3）ア_国籍別外国人宿泊客延べ数'!AB24,"OK","NG")</f>
        <v>OK</v>
      </c>
      <c r="R23" s="39"/>
    </row>
    <row r="24" spans="1:18" s="5" customFormat="1" ht="30" customHeight="1" thickBot="1">
      <c r="A24" s="263"/>
      <c r="B24" s="148" t="s">
        <v>25</v>
      </c>
      <c r="C24" s="232"/>
      <c r="D24" s="264">
        <v>0</v>
      </c>
      <c r="E24" s="264">
        <v>0</v>
      </c>
      <c r="F24" s="264">
        <v>7</v>
      </c>
      <c r="G24" s="264">
        <v>22</v>
      </c>
      <c r="H24" s="264">
        <v>59</v>
      </c>
      <c r="I24" s="264">
        <v>18</v>
      </c>
      <c r="J24" s="264">
        <v>74</v>
      </c>
      <c r="K24" s="264">
        <v>35</v>
      </c>
      <c r="L24" s="264">
        <v>37</v>
      </c>
      <c r="M24" s="264">
        <v>69</v>
      </c>
      <c r="N24" s="264">
        <v>75</v>
      </c>
      <c r="O24" s="264">
        <v>1</v>
      </c>
      <c r="P24" s="264">
        <f t="shared" si="0"/>
        <v>397</v>
      </c>
      <c r="Q24" s="35" t="str">
        <f>IF(P24='（3）ア_国籍別外国人宿泊客延べ数'!AB25,"OK","NG")</f>
        <v>OK</v>
      </c>
      <c r="R24" s="318"/>
    </row>
    <row r="25" spans="1:18" s="5" customFormat="1" ht="30" customHeight="1" thickTop="1">
      <c r="A25" s="89"/>
      <c r="B25" s="90" t="s">
        <v>26</v>
      </c>
      <c r="C25" s="86"/>
      <c r="D25" s="78">
        <f>SUM(D6:D24)</f>
        <v>4511</v>
      </c>
      <c r="E25" s="78">
        <f t="shared" ref="E25:P25" si="1">SUM(E6:E24)</f>
        <v>4844</v>
      </c>
      <c r="F25" s="78">
        <f t="shared" si="1"/>
        <v>7325</v>
      </c>
      <c r="G25" s="79">
        <f t="shared" si="1"/>
        <v>9115</v>
      </c>
      <c r="H25" s="79">
        <f t="shared" si="1"/>
        <v>7445</v>
      </c>
      <c r="I25" s="79">
        <f t="shared" si="1"/>
        <v>6377</v>
      </c>
      <c r="J25" s="79">
        <f t="shared" si="1"/>
        <v>7424</v>
      </c>
      <c r="K25" s="79">
        <f t="shared" si="1"/>
        <v>5437</v>
      </c>
      <c r="L25" s="79">
        <f t="shared" si="1"/>
        <v>6653</v>
      </c>
      <c r="M25" s="79">
        <f t="shared" si="1"/>
        <v>8821</v>
      </c>
      <c r="N25" s="79">
        <f t="shared" si="1"/>
        <v>11839</v>
      </c>
      <c r="O25" s="79">
        <f t="shared" si="1"/>
        <v>7369</v>
      </c>
      <c r="P25" s="79">
        <f t="shared" si="1"/>
        <v>87160</v>
      </c>
      <c r="Q25" s="35" t="str">
        <f>IF(P25='（3）ア_国籍別外国人宿泊客延べ数'!AB26,"OK","NG")</f>
        <v>OK</v>
      </c>
      <c r="R25" s="318"/>
    </row>
    <row r="26" spans="1:18" s="5" customFormat="1" ht="30" customHeight="1">
      <c r="Q26" s="19"/>
      <c r="R26" s="318"/>
    </row>
    <row r="27" spans="1:18" s="5" customFormat="1" ht="30" customHeight="1">
      <c r="Q27" s="19"/>
      <c r="R27" s="318"/>
    </row>
  </sheetData>
  <mergeCells count="3">
    <mergeCell ref="B4:B5"/>
    <mergeCell ref="D4:O4"/>
    <mergeCell ref="P4:P5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orientation="portrait" r:id="rId1"/>
  <headerFooter>
    <oddFooter>&amp;C&amp;"ＭＳ 明朝,標準"&amp;P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(1)ア_市町村別</vt:lpstr>
      <vt:lpstr>(1)イ_月別</vt:lpstr>
      <vt:lpstr>（1）ウ_観光地点別</vt:lpstr>
      <vt:lpstr>（1）エ_月別観光地点別</vt:lpstr>
      <vt:lpstr>(1)オ_行動目的別</vt:lpstr>
      <vt:lpstr>（2）ア_市町村別宿泊客延べ数</vt:lpstr>
      <vt:lpstr>（2）イ_市町村別月別宿泊客延べ数</vt:lpstr>
      <vt:lpstr>（3）ア_国籍別外国人宿泊客延べ数</vt:lpstr>
      <vt:lpstr>（3）イ_月別外国人宿泊客延べ数</vt:lpstr>
      <vt:lpstr>（3）ウ_国籍別外国人宿泊客延べ数</vt:lpstr>
      <vt:lpstr>'(1)ア_市町村別'!Print_Area</vt:lpstr>
      <vt:lpstr>'(1)イ_月別'!Print_Area</vt:lpstr>
      <vt:lpstr>'（1）ウ_観光地点別'!Print_Area</vt:lpstr>
      <vt:lpstr>'（1）エ_月別観光地点別'!Print_Area</vt:lpstr>
      <vt:lpstr>'(1)オ_行動目的別'!Print_Area</vt:lpstr>
      <vt:lpstr>'（2）ア_市町村別宿泊客延べ数'!Print_Area</vt:lpstr>
      <vt:lpstr>'（2）イ_市町村別月別宿泊客延べ数'!Print_Area</vt:lpstr>
      <vt:lpstr>'（3）ア_国籍別外国人宿泊客延べ数'!Print_Area</vt:lpstr>
      <vt:lpstr>'（3）イ_月別外国人宿泊客延べ数'!Print_Area</vt:lpstr>
      <vt:lpstr>'（3）ウ_国籍別外国人宿泊客延べ数'!Print_Area</vt:lpstr>
      <vt:lpstr>'（1）ウ_観光地点別'!Print_Titles</vt:lpstr>
      <vt:lpstr>'（1）エ_月別観光地点別'!Print_Titles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コスモブレイン04</dc:creator>
  <cp:lastModifiedBy>吉賀　日向子</cp:lastModifiedBy>
  <cp:lastPrinted>2025-06-10T01:13:34Z</cp:lastPrinted>
  <dcterms:created xsi:type="dcterms:W3CDTF">2018-03-13T02:16:43Z</dcterms:created>
  <dcterms:modified xsi:type="dcterms:W3CDTF">2025-06-10T08:48:41Z</dcterms:modified>
</cp:coreProperties>
</file>