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0" yWindow="4020" windowWidth="3600" windowHeight="2570" activeTab="1"/>
  </bookViews>
  <sheets>
    <sheet name="入力用シート  (記入例)" sheetId="37" r:id="rId1"/>
    <sheet name="入力用シート " sheetId="36" r:id="rId2"/>
    <sheet name="【必須】報告書" sheetId="33" r:id="rId3"/>
    <sheet name="【必須】様式5-1" sheetId="19" r:id="rId4"/>
    <sheet name="【必須】様式5-1-2別紙(外来)" sheetId="22" r:id="rId5"/>
    <sheet name="【必須】歳入歳出抄本" sheetId="31" r:id="rId6"/>
    <sheet name="【任意】委任状" sheetId="32" r:id="rId7"/>
  </sheets>
  <calcPr calcId="162913"/>
</workbook>
</file>

<file path=xl/calcChain.xml><?xml version="1.0" encoding="utf-8"?>
<calcChain xmlns="http://schemas.openxmlformats.org/spreadsheetml/2006/main">
  <c r="L8" i="19" l="1"/>
  <c r="L12" i="19" s="1"/>
  <c r="K8" i="19"/>
  <c r="K12" i="19" s="1"/>
  <c r="O12" i="19"/>
  <c r="N8" i="19" l="1"/>
  <c r="N12" i="19" s="1"/>
  <c r="E10" i="32" l="1"/>
  <c r="E8" i="32"/>
  <c r="E6" i="32"/>
  <c r="E4" i="32"/>
  <c r="F37" i="37"/>
  <c r="K37" i="37" s="1"/>
  <c r="F36" i="37"/>
  <c r="K36" i="37" s="1"/>
  <c r="F35" i="37"/>
  <c r="K35" i="37" s="1"/>
  <c r="F34" i="37"/>
  <c r="K34" i="37" s="1"/>
  <c r="F33" i="37"/>
  <c r="K33" i="37" s="1"/>
  <c r="G31" i="37"/>
  <c r="F31" i="37"/>
  <c r="K31" i="37" s="1"/>
  <c r="G30" i="37"/>
  <c r="F30" i="37"/>
  <c r="K30" i="37" s="1"/>
  <c r="F28" i="37"/>
  <c r="K28" i="37" s="1"/>
  <c r="F27" i="37"/>
  <c r="K27" i="37" s="1"/>
  <c r="F26" i="37"/>
  <c r="K26" i="37" s="1"/>
  <c r="F25" i="37"/>
  <c r="K25" i="37" s="1"/>
  <c r="F24" i="37"/>
  <c r="K24" i="37" s="1"/>
  <c r="F23" i="37"/>
  <c r="K23" i="37" s="1"/>
  <c r="G22" i="37"/>
  <c r="F22" i="37"/>
  <c r="K22" i="37" s="1"/>
  <c r="G20" i="37"/>
  <c r="F20" i="37"/>
  <c r="K20" i="37" s="1"/>
  <c r="G19" i="37"/>
  <c r="F19" i="37"/>
  <c r="K19" i="37" s="1"/>
  <c r="F17" i="37"/>
  <c r="K17" i="37" s="1"/>
  <c r="F16" i="37"/>
  <c r="K16" i="37" s="1"/>
  <c r="G16" i="37" s="1"/>
  <c r="E27" i="31"/>
  <c r="E25" i="31"/>
  <c r="E23" i="31"/>
  <c r="E21" i="31"/>
  <c r="E16" i="33"/>
  <c r="E14" i="33"/>
  <c r="E12" i="33"/>
  <c r="E10" i="33"/>
  <c r="J3" i="22"/>
  <c r="H3" i="33"/>
  <c r="F37" i="36"/>
  <c r="L37" i="36" s="1"/>
  <c r="I27" i="22" s="1"/>
  <c r="F36" i="36"/>
  <c r="L36" i="36" s="1"/>
  <c r="I26" i="22" s="1"/>
  <c r="F35" i="36"/>
  <c r="L35" i="36" s="1"/>
  <c r="F34" i="36"/>
  <c r="F33" i="36"/>
  <c r="L33" i="36" s="1"/>
  <c r="G31" i="36"/>
  <c r="F31" i="36"/>
  <c r="L31" i="36" s="1"/>
  <c r="G30" i="36"/>
  <c r="F30" i="36"/>
  <c r="L30" i="36" s="1"/>
  <c r="F28" i="36"/>
  <c r="L28" i="36" s="1"/>
  <c r="I18" i="22" s="1"/>
  <c r="F27" i="36"/>
  <c r="L27" i="36" s="1"/>
  <c r="F26" i="36"/>
  <c r="L26" i="36" s="1"/>
  <c r="G16" i="22" s="1"/>
  <c r="F25" i="36"/>
  <c r="L25" i="36" s="1"/>
  <c r="F24" i="36"/>
  <c r="L24" i="36" s="1"/>
  <c r="I14" i="22" s="1"/>
  <c r="F23" i="36"/>
  <c r="L23" i="36" s="1"/>
  <c r="G22" i="36"/>
  <c r="F22" i="36"/>
  <c r="L22" i="36" s="1"/>
  <c r="C12" i="22" s="1"/>
  <c r="G20" i="36"/>
  <c r="F20" i="36"/>
  <c r="L20" i="36" s="1"/>
  <c r="G19" i="36"/>
  <c r="F19" i="36"/>
  <c r="L19" i="36" s="1"/>
  <c r="F17" i="36"/>
  <c r="L17" i="36" s="1"/>
  <c r="F7" i="22" s="1"/>
  <c r="F16" i="36"/>
  <c r="L16" i="36" s="1"/>
  <c r="H6" i="22" s="1"/>
  <c r="H30" i="36" l="1"/>
  <c r="C23" i="22"/>
  <c r="H23" i="22"/>
  <c r="I23" i="22"/>
  <c r="G23" i="22"/>
  <c r="F23" i="22"/>
  <c r="H19" i="36"/>
  <c r="I6" i="22"/>
  <c r="H16" i="37"/>
  <c r="G33" i="37"/>
  <c r="H33" i="37" s="1"/>
  <c r="F38" i="37"/>
  <c r="K38" i="37" s="1"/>
  <c r="H19" i="37"/>
  <c r="H20" i="37"/>
  <c r="H30" i="37"/>
  <c r="H31" i="37"/>
  <c r="H22" i="37"/>
  <c r="G33" i="36"/>
  <c r="H33" i="36" s="1"/>
  <c r="H27" i="22"/>
  <c r="F27" i="22"/>
  <c r="G27" i="22"/>
  <c r="F26" i="22"/>
  <c r="G26" i="22"/>
  <c r="H26" i="22"/>
  <c r="I25" i="22"/>
  <c r="F25" i="22"/>
  <c r="H25" i="22"/>
  <c r="G25" i="22"/>
  <c r="G9" i="22"/>
  <c r="J9" i="22"/>
  <c r="F9" i="22"/>
  <c r="I9" i="22"/>
  <c r="H9" i="22"/>
  <c r="F12" i="22"/>
  <c r="I12" i="22"/>
  <c r="H12" i="22"/>
  <c r="G12" i="22"/>
  <c r="J20" i="22"/>
  <c r="F20" i="22"/>
  <c r="I20" i="22"/>
  <c r="H20" i="22"/>
  <c r="G20" i="22"/>
  <c r="C6" i="22"/>
  <c r="E6" i="22" s="1"/>
  <c r="F6" i="22"/>
  <c r="L34" i="36"/>
  <c r="G6" i="22"/>
  <c r="H20" i="36"/>
  <c r="G21" i="22"/>
  <c r="H21" i="22"/>
  <c r="F21" i="22"/>
  <c r="C20" i="22"/>
  <c r="I21" i="22"/>
  <c r="H31" i="36"/>
  <c r="J21" i="22" s="1"/>
  <c r="F18" i="22"/>
  <c r="G18" i="22"/>
  <c r="H18" i="22"/>
  <c r="H17" i="22"/>
  <c r="G17" i="22"/>
  <c r="F17" i="22"/>
  <c r="I17" i="22"/>
  <c r="H16" i="22"/>
  <c r="F16" i="22"/>
  <c r="I16" i="22"/>
  <c r="I15" i="22"/>
  <c r="H15" i="22"/>
  <c r="F15" i="22"/>
  <c r="G15" i="22"/>
  <c r="F14" i="22"/>
  <c r="G14" i="22"/>
  <c r="H14" i="22"/>
  <c r="I13" i="22"/>
  <c r="H13" i="22"/>
  <c r="G13" i="22"/>
  <c r="F13" i="22"/>
  <c r="H22" i="36"/>
  <c r="J10" i="22"/>
  <c r="G10" i="22"/>
  <c r="F10" i="22"/>
  <c r="C9" i="22"/>
  <c r="E9" i="22" s="1"/>
  <c r="I10" i="22"/>
  <c r="H10" i="22"/>
  <c r="I7" i="22"/>
  <c r="G7" i="22"/>
  <c r="H7" i="22"/>
  <c r="F38" i="36"/>
  <c r="L38" i="36" s="1"/>
  <c r="G16" i="36"/>
  <c r="G38" i="36" s="1"/>
  <c r="D23" i="22" l="1"/>
  <c r="E23" i="22" s="1"/>
  <c r="G38" i="37"/>
  <c r="H38" i="37"/>
  <c r="I24" i="22"/>
  <c r="I28" i="22" s="1"/>
  <c r="H24" i="22"/>
  <c r="F24" i="22"/>
  <c r="G24" i="22"/>
  <c r="H16" i="36"/>
  <c r="H38" i="36" s="1"/>
  <c r="J28" i="22" l="1"/>
  <c r="D12" i="19" l="1"/>
  <c r="A17" i="31" l="1"/>
  <c r="B4" i="19" l="1"/>
  <c r="E12" i="22" l="1"/>
  <c r="G28" i="22"/>
  <c r="E20" i="22"/>
  <c r="E11" i="22" l="1"/>
  <c r="G22" i="22"/>
  <c r="G11" i="22"/>
  <c r="G19" i="22"/>
  <c r="E22" i="22"/>
  <c r="E19" i="22"/>
  <c r="I8" i="22"/>
  <c r="G8" i="22"/>
  <c r="E8" i="22"/>
  <c r="J8" i="22" l="1"/>
  <c r="I19" i="22"/>
  <c r="J19" i="22" s="1"/>
  <c r="J22" i="22"/>
  <c r="I22" i="22"/>
  <c r="I11" i="22"/>
  <c r="J11" i="22"/>
  <c r="E28" i="22"/>
  <c r="E29" i="22" s="1"/>
  <c r="J29" i="22" l="1"/>
  <c r="I29" i="22"/>
  <c r="G8" i="19" s="1"/>
  <c r="G12" i="19" s="1"/>
  <c r="F8" i="19"/>
  <c r="F12" i="19" s="1"/>
  <c r="C8" i="19" l="1"/>
  <c r="C12" i="19" s="1"/>
  <c r="E8" i="19" l="1"/>
  <c r="E12" i="19" s="1"/>
  <c r="H8" i="19" l="1"/>
  <c r="H12" i="19" s="1"/>
  <c r="I8" i="19" l="1"/>
  <c r="I12" i="19" s="1"/>
  <c r="J8" i="19" l="1"/>
  <c r="M8" i="19" s="1"/>
  <c r="M12" i="19" s="1"/>
  <c r="J12" i="19" l="1"/>
  <c r="C11" i="31"/>
  <c r="C6" i="31"/>
  <c r="E27" i="33"/>
</calcChain>
</file>

<file path=xl/comments1.xml><?xml version="1.0" encoding="utf-8"?>
<comments xmlns="http://schemas.openxmlformats.org/spreadsheetml/2006/main">
  <authors>
    <author>作成者</author>
  </authors>
  <commentList>
    <comment ref="H2" authorId="0" shapeId="0">
      <text>
        <r>
          <rPr>
            <b/>
            <sz val="9"/>
            <color indexed="81"/>
            <rFont val="MS P ゴシック"/>
            <family val="3"/>
            <charset val="128"/>
          </rPr>
          <t>文書番号を付す場合はここに入力してください。</t>
        </r>
      </text>
    </comment>
  </commentList>
</comments>
</file>

<file path=xl/comments2.xml><?xml version="1.0" encoding="utf-8"?>
<comments xmlns="http://schemas.openxmlformats.org/spreadsheetml/2006/main">
  <authors>
    <author>作成者</author>
  </authors>
  <commentList>
    <comment ref="B14" authorId="0" shapeId="0">
      <text>
        <r>
          <rPr>
            <b/>
            <sz val="9"/>
            <color indexed="81"/>
            <rFont val="MS P ゴシック"/>
            <family val="3"/>
            <charset val="128"/>
          </rPr>
          <t>委任しない事項を削除してください</t>
        </r>
      </text>
    </comment>
    <comment ref="B15" authorId="0" shapeId="0">
      <text>
        <r>
          <rPr>
            <b/>
            <sz val="9"/>
            <color indexed="81"/>
            <rFont val="MS P ゴシック"/>
            <family val="3"/>
            <charset val="128"/>
          </rPr>
          <t>委任しない事項を削除してください</t>
        </r>
      </text>
    </comment>
  </commentList>
</comments>
</file>

<file path=xl/sharedStrings.xml><?xml version="1.0" encoding="utf-8"?>
<sst xmlns="http://schemas.openxmlformats.org/spreadsheetml/2006/main" count="263" uniqueCount="142">
  <si>
    <t>Ｄ</t>
    <phoneticPr fontId="2"/>
  </si>
  <si>
    <t>Ｅ</t>
    <phoneticPr fontId="2"/>
  </si>
  <si>
    <t>備考</t>
    <rPh sb="0" eb="2">
      <t>ビコウ</t>
    </rPh>
    <phoneticPr fontId="2"/>
  </si>
  <si>
    <t>計</t>
    <rPh sb="0" eb="1">
      <t>ケイ</t>
    </rPh>
    <phoneticPr fontId="2"/>
  </si>
  <si>
    <t>（単位：円）</t>
    <rPh sb="1" eb="3">
      <t>タンイ</t>
    </rPh>
    <rPh sb="4" eb="5">
      <t>エン</t>
    </rPh>
    <phoneticPr fontId="2"/>
  </si>
  <si>
    <t>Ａ</t>
    <phoneticPr fontId="2"/>
  </si>
  <si>
    <t>Ｂ</t>
    <phoneticPr fontId="2"/>
  </si>
  <si>
    <t>Ｃ(Ａ－Ｂ)</t>
    <phoneticPr fontId="2"/>
  </si>
  <si>
    <t>Ｆ</t>
    <phoneticPr fontId="2"/>
  </si>
  <si>
    <t>Ｉ</t>
    <phoneticPr fontId="2"/>
  </si>
  <si>
    <t>区　　　分</t>
    <rPh sb="0" eb="1">
      <t>ク</t>
    </rPh>
    <rPh sb="4" eb="5">
      <t>ブン</t>
    </rPh>
    <phoneticPr fontId="2"/>
  </si>
  <si>
    <t>総 事 業 費</t>
    <rPh sb="0" eb="1">
      <t>ソウ</t>
    </rPh>
    <rPh sb="2" eb="3">
      <t>コト</t>
    </rPh>
    <rPh sb="4" eb="5">
      <t>ギョウ</t>
    </rPh>
    <rPh sb="6" eb="7">
      <t>ヒ</t>
    </rPh>
    <phoneticPr fontId="2"/>
  </si>
  <si>
    <t>差　引　額</t>
    <rPh sb="0" eb="1">
      <t>サ</t>
    </rPh>
    <rPh sb="2" eb="3">
      <t>イン</t>
    </rPh>
    <rPh sb="4" eb="5">
      <t>ガク</t>
    </rPh>
    <phoneticPr fontId="2"/>
  </si>
  <si>
    <t>基　準　額</t>
    <rPh sb="0" eb="1">
      <t>モト</t>
    </rPh>
    <rPh sb="2" eb="3">
      <t>ジュン</t>
    </rPh>
    <rPh sb="4" eb="5">
      <t>ガク</t>
    </rPh>
    <phoneticPr fontId="2"/>
  </si>
  <si>
    <t>選　定　額
（Ｃ、Ｄ及びＥのいずれか少ない額）</t>
    <rPh sb="0" eb="1">
      <t>セン</t>
    </rPh>
    <rPh sb="2" eb="3">
      <t>サダム</t>
    </rPh>
    <rPh sb="4" eb="5">
      <t>ガク</t>
    </rPh>
    <rPh sb="10" eb="11">
      <t>オヨ</t>
    </rPh>
    <phoneticPr fontId="2"/>
  </si>
  <si>
    <t>備考</t>
    <rPh sb="0" eb="2">
      <t>ビコウ</t>
    </rPh>
    <phoneticPr fontId="5"/>
  </si>
  <si>
    <t>計</t>
    <rPh sb="0" eb="1">
      <t>ケイ</t>
    </rPh>
    <phoneticPr fontId="5"/>
  </si>
  <si>
    <t>種目</t>
    <rPh sb="0" eb="2">
      <t>シュモク</t>
    </rPh>
    <phoneticPr fontId="5"/>
  </si>
  <si>
    <t>品目</t>
    <rPh sb="0" eb="2">
      <t>ヒンモク</t>
    </rPh>
    <phoneticPr fontId="5"/>
  </si>
  <si>
    <t>基準額</t>
    <rPh sb="0" eb="3">
      <t>キジュンガク</t>
    </rPh>
    <phoneticPr fontId="5"/>
  </si>
  <si>
    <t>対象経費支出予定額</t>
    <rPh sb="0" eb="2">
      <t>タイショウ</t>
    </rPh>
    <rPh sb="2" eb="4">
      <t>ケイヒ</t>
    </rPh>
    <rPh sb="4" eb="6">
      <t>シシュツ</t>
    </rPh>
    <rPh sb="6" eb="9">
      <t>ヨテイガク</t>
    </rPh>
    <phoneticPr fontId="5"/>
  </si>
  <si>
    <t>員数</t>
    <rPh sb="0" eb="2">
      <t>インスウ</t>
    </rPh>
    <phoneticPr fontId="5"/>
  </si>
  <si>
    <t>単価(円)</t>
    <rPh sb="0" eb="2">
      <t>タンカ</t>
    </rPh>
    <rPh sb="3" eb="4">
      <t>エン</t>
    </rPh>
    <phoneticPr fontId="5"/>
  </si>
  <si>
    <t>金額(円)</t>
    <rPh sb="0" eb="2">
      <t>キンガク</t>
    </rPh>
    <rPh sb="3" eb="4">
      <t>エン</t>
    </rPh>
    <phoneticPr fontId="5"/>
  </si>
  <si>
    <t>規格（型式）</t>
    <rPh sb="0" eb="2">
      <t>キカク</t>
    </rPh>
    <rPh sb="3" eb="5">
      <t>カタシキ</t>
    </rPh>
    <phoneticPr fontId="5"/>
  </si>
  <si>
    <t>数量</t>
    <rPh sb="0" eb="2">
      <t>スウリョウ</t>
    </rPh>
    <phoneticPr fontId="5"/>
  </si>
  <si>
    <t>Ｇ(＝Ｆ)</t>
    <phoneticPr fontId="2"/>
  </si>
  <si>
    <t>補助基本額</t>
    <rPh sb="0" eb="2">
      <t>ホジョ</t>
    </rPh>
    <rPh sb="2" eb="4">
      <t>キホン</t>
    </rPh>
    <rPh sb="4" eb="5">
      <t>ガク</t>
    </rPh>
    <phoneticPr fontId="2"/>
  </si>
  <si>
    <t>補助所要額</t>
    <rPh sb="0" eb="2">
      <t>ホジョ</t>
    </rPh>
    <rPh sb="2" eb="5">
      <t>ショヨウガク</t>
    </rPh>
    <phoneticPr fontId="2"/>
  </si>
  <si>
    <t>　　　２　「補助所要額」（Ｈ）欄に１，０００円未満の端数を生じたときは切捨てること。</t>
    <phoneticPr fontId="2"/>
  </si>
  <si>
    <t>設備費</t>
    <rPh sb="0" eb="3">
      <t>セツビヒ</t>
    </rPh>
    <phoneticPr fontId="5"/>
  </si>
  <si>
    <t>ＨＥＰＡフィルター付空気清浄機(陰圧対応可能なものに限る)</t>
    <rPh sb="9" eb="10">
      <t>ツ</t>
    </rPh>
    <rPh sb="10" eb="12">
      <t>クウキ</t>
    </rPh>
    <rPh sb="12" eb="15">
      <t>セイジョウキ</t>
    </rPh>
    <rPh sb="16" eb="17">
      <t>イン</t>
    </rPh>
    <rPh sb="17" eb="18">
      <t>アツ</t>
    </rPh>
    <rPh sb="18" eb="20">
      <t>タイオウ</t>
    </rPh>
    <rPh sb="20" eb="22">
      <t>カノウ</t>
    </rPh>
    <rPh sb="26" eb="27">
      <t>カギ</t>
    </rPh>
    <phoneticPr fontId="2"/>
  </si>
  <si>
    <t>ＨＥＰＡフィルター付パーテイション</t>
    <rPh sb="9" eb="10">
      <t>ツ</t>
    </rPh>
    <phoneticPr fontId="2"/>
  </si>
  <si>
    <t>簡易ベッド</t>
    <rPh sb="0" eb="2">
      <t>カンイ</t>
    </rPh>
    <phoneticPr fontId="2"/>
  </si>
  <si>
    <t>初度設備費</t>
    <rPh sb="0" eb="2">
      <t>ショド</t>
    </rPh>
    <rPh sb="2" eb="5">
      <t>セツビヒ</t>
    </rPh>
    <phoneticPr fontId="2"/>
  </si>
  <si>
    <t>設備費</t>
    <rPh sb="0" eb="3">
      <t>セツビヒ</t>
    </rPh>
    <phoneticPr fontId="2"/>
  </si>
  <si>
    <t>寄附金その他の収入予定額</t>
    <rPh sb="0" eb="3">
      <t>キフキン</t>
    </rPh>
    <rPh sb="5" eb="6">
      <t>タ</t>
    </rPh>
    <rPh sb="7" eb="9">
      <t>シュウニュウ</t>
    </rPh>
    <rPh sb="9" eb="11">
      <t>ヨテイ</t>
    </rPh>
    <rPh sb="11" eb="12">
      <t>ガク</t>
    </rPh>
    <phoneticPr fontId="2"/>
  </si>
  <si>
    <t>Ｈ(Ｇ×10/10以内)</t>
    <rPh sb="9" eb="11">
      <t>イナイ</t>
    </rPh>
    <phoneticPr fontId="2"/>
  </si>
  <si>
    <t>（注）１　「基準額算出内訳並びに対象経費支出予定額内訳」については、別紙のとおり。</t>
    <rPh sb="1" eb="2">
      <t>チュウ</t>
    </rPh>
    <rPh sb="6" eb="9">
      <t>キジュンガク</t>
    </rPh>
    <rPh sb="9" eb="11">
      <t>サンシュツ</t>
    </rPh>
    <rPh sb="11" eb="13">
      <t>ウチワケ</t>
    </rPh>
    <rPh sb="13" eb="14">
      <t>ナラ</t>
    </rPh>
    <rPh sb="16" eb="18">
      <t>タイショウ</t>
    </rPh>
    <rPh sb="18" eb="20">
      <t>ケイヒ</t>
    </rPh>
    <rPh sb="20" eb="22">
      <t>シシュツ</t>
    </rPh>
    <rPh sb="22" eb="25">
      <t>ヨテイガク</t>
    </rPh>
    <rPh sb="25" eb="27">
      <t>ウチワケ</t>
    </rPh>
    <rPh sb="34" eb="36">
      <t>ベッシ</t>
    </rPh>
    <phoneticPr fontId="2"/>
  </si>
  <si>
    <t>様式第２号関係（別紙１－２設備整備事業の別紙）</t>
    <rPh sb="0" eb="2">
      <t>ヨウシキ</t>
    </rPh>
    <rPh sb="2" eb="3">
      <t>ダイ</t>
    </rPh>
    <rPh sb="4" eb="5">
      <t>ゴウ</t>
    </rPh>
    <rPh sb="5" eb="7">
      <t>カンケイ</t>
    </rPh>
    <rPh sb="8" eb="10">
      <t>ベッシ</t>
    </rPh>
    <rPh sb="13" eb="15">
      <t>セツビ</t>
    </rPh>
    <rPh sb="15" eb="17">
      <t>セイビ</t>
    </rPh>
    <rPh sb="17" eb="19">
      <t>ジギョウ</t>
    </rPh>
    <rPh sb="20" eb="22">
      <t>ベッシ</t>
    </rPh>
    <phoneticPr fontId="2"/>
  </si>
  <si>
    <t>選定額</t>
    <rPh sb="0" eb="2">
      <t>センテイ</t>
    </rPh>
    <rPh sb="2" eb="3">
      <t>ガク</t>
    </rPh>
    <phoneticPr fontId="2"/>
  </si>
  <si>
    <t>（注）　１　選定額は各品目毎の基準額と対象経費支出予定額とを比較して少ない金額を記入すること。</t>
    <rPh sb="1" eb="2">
      <t>チュウ</t>
    </rPh>
    <rPh sb="6" eb="8">
      <t>センテイ</t>
    </rPh>
    <rPh sb="8" eb="9">
      <t>ガク</t>
    </rPh>
    <rPh sb="10" eb="13">
      <t>カクヒンモク</t>
    </rPh>
    <rPh sb="13" eb="14">
      <t>ゴト</t>
    </rPh>
    <rPh sb="15" eb="18">
      <t>キジュンガク</t>
    </rPh>
    <rPh sb="19" eb="21">
      <t>タイショウ</t>
    </rPh>
    <rPh sb="21" eb="23">
      <t>ケイヒ</t>
    </rPh>
    <rPh sb="23" eb="25">
      <t>シシュツ</t>
    </rPh>
    <rPh sb="25" eb="28">
      <t>ヨテイガク</t>
    </rPh>
    <rPh sb="30" eb="32">
      <t>ヒカク</t>
    </rPh>
    <rPh sb="34" eb="35">
      <t>スク</t>
    </rPh>
    <rPh sb="37" eb="39">
      <t>キンガク</t>
    </rPh>
    <rPh sb="40" eb="42">
      <t>キニュウ</t>
    </rPh>
    <phoneticPr fontId="2"/>
  </si>
  <si>
    <t xml:space="preserve">      　２　備考欄には、必要に応じて設置理由、用途等参考となる事項を具体的に記入すること。</t>
    <phoneticPr fontId="2"/>
  </si>
  <si>
    <t>個人防護具</t>
    <rPh sb="0" eb="2">
      <t>コジン</t>
    </rPh>
    <rPh sb="2" eb="4">
      <t>ボウゴ</t>
    </rPh>
    <rPh sb="4" eb="5">
      <t>グ</t>
    </rPh>
    <phoneticPr fontId="2"/>
  </si>
  <si>
    <t>簡易診察室及び付帯する備品</t>
    <rPh sb="0" eb="2">
      <t>カンイ</t>
    </rPh>
    <rPh sb="2" eb="5">
      <t>シンサツシツ</t>
    </rPh>
    <rPh sb="5" eb="6">
      <t>オヨ</t>
    </rPh>
    <rPh sb="7" eb="9">
      <t>フタイ</t>
    </rPh>
    <rPh sb="11" eb="13">
      <t>ビヒン</t>
    </rPh>
    <phoneticPr fontId="2"/>
  </si>
  <si>
    <t>帰国者・接触者
外来等</t>
    <rPh sb="0" eb="3">
      <t>キコクシャ</t>
    </rPh>
    <rPh sb="4" eb="7">
      <t>セッショクシャ</t>
    </rPh>
    <rPh sb="8" eb="10">
      <t>ガイライ</t>
    </rPh>
    <rPh sb="10" eb="11">
      <t>トウ</t>
    </rPh>
    <phoneticPr fontId="2"/>
  </si>
  <si>
    <t>感染症
検査機関等</t>
    <rPh sb="0" eb="3">
      <t>カンセンショウ</t>
    </rPh>
    <rPh sb="4" eb="6">
      <t>ケンサ</t>
    </rPh>
    <rPh sb="6" eb="8">
      <t>キカン</t>
    </rPh>
    <rPh sb="8" eb="9">
      <t>トウ</t>
    </rPh>
    <phoneticPr fontId="2"/>
  </si>
  <si>
    <t>円</t>
    <rPh sb="0" eb="1">
      <t>エン</t>
    </rPh>
    <phoneticPr fontId="5"/>
  </si>
  <si>
    <t>重点医療機関等</t>
    <rPh sb="0" eb="2">
      <t>ジュウテン</t>
    </rPh>
    <rPh sb="2" eb="4">
      <t>イリョウ</t>
    </rPh>
    <rPh sb="4" eb="6">
      <t>キカン</t>
    </rPh>
    <rPh sb="6" eb="7">
      <t>トウ</t>
    </rPh>
    <phoneticPr fontId="2"/>
  </si>
  <si>
    <t>新型コロナウイルス感染症を疑う患者受入れのための救急・周産期・小児医療体制確保事業</t>
    <rPh sb="0" eb="2">
      <t>シンガタ</t>
    </rPh>
    <rPh sb="9" eb="12">
      <t>カンセンショウ</t>
    </rPh>
    <rPh sb="13" eb="14">
      <t>ウタガ</t>
    </rPh>
    <rPh sb="15" eb="17">
      <t>カンジャ</t>
    </rPh>
    <rPh sb="17" eb="19">
      <t>ウケイ</t>
    </rPh>
    <rPh sb="24" eb="26">
      <t>キュウキュウ</t>
    </rPh>
    <rPh sb="27" eb="30">
      <t>シュウサンキ</t>
    </rPh>
    <rPh sb="31" eb="33">
      <t>ショウニ</t>
    </rPh>
    <rPh sb="33" eb="35">
      <t>イリョウ</t>
    </rPh>
    <rPh sb="35" eb="37">
      <t>タイセイ</t>
    </rPh>
    <rPh sb="37" eb="39">
      <t>カクホ</t>
    </rPh>
    <rPh sb="39" eb="41">
      <t>ジギョウ</t>
    </rPh>
    <phoneticPr fontId="2"/>
  </si>
  <si>
    <t>新型コロナウイルス感染症患者等入院医療機関</t>
    <rPh sb="0" eb="2">
      <t>シンガタ</t>
    </rPh>
    <rPh sb="9" eb="12">
      <t>カンセンショウ</t>
    </rPh>
    <rPh sb="12" eb="14">
      <t>カンジャ</t>
    </rPh>
    <rPh sb="14" eb="15">
      <t>トウ</t>
    </rPh>
    <rPh sb="15" eb="17">
      <t>ニュウイン</t>
    </rPh>
    <rPh sb="17" eb="19">
      <t>イリョウ</t>
    </rPh>
    <rPh sb="19" eb="21">
      <t>キカン</t>
    </rPh>
    <phoneticPr fontId="2"/>
  </si>
  <si>
    <t xml:space="preserve"> 　　　 ３　施設区分ごとに別様で作成のこと。</t>
    <phoneticPr fontId="2"/>
  </si>
  <si>
    <t>設置主体名称</t>
    <rPh sb="0" eb="2">
      <t>セッチ</t>
    </rPh>
    <rPh sb="2" eb="4">
      <t>シュタイ</t>
    </rPh>
    <rPh sb="4" eb="6">
      <t>メイショウ</t>
    </rPh>
    <phoneticPr fontId="2"/>
  </si>
  <si>
    <t>ＨＥＰＡフィルター付き空気清浄機</t>
    <phoneticPr fontId="2"/>
  </si>
  <si>
    <t>補助申請</t>
    <rPh sb="0" eb="2">
      <t>ホジョ</t>
    </rPh>
    <rPh sb="2" eb="4">
      <t>シンセイ</t>
    </rPh>
    <phoneticPr fontId="2"/>
  </si>
  <si>
    <t>規格</t>
    <rPh sb="0" eb="2">
      <t>キカク</t>
    </rPh>
    <phoneticPr fontId="2"/>
  </si>
  <si>
    <t>数量</t>
    <rPh sb="0" eb="2">
      <t>スウリョウ</t>
    </rPh>
    <phoneticPr fontId="2"/>
  </si>
  <si>
    <t>単価</t>
    <rPh sb="0" eb="2">
      <t>タンカ</t>
    </rPh>
    <phoneticPr fontId="2"/>
  </si>
  <si>
    <t>ＨＥＰＡフィルター付きパーテーション</t>
    <phoneticPr fontId="2"/>
  </si>
  <si>
    <t>基準額</t>
    <rPh sb="0" eb="3">
      <t>キジュンガク</t>
    </rPh>
    <phoneticPr fontId="2"/>
  </si>
  <si>
    <t>選定額</t>
    <rPh sb="0" eb="3">
      <t>センテイガク</t>
    </rPh>
    <phoneticPr fontId="2"/>
  </si>
  <si>
    <t>事業費</t>
    <rPh sb="0" eb="3">
      <t>ジギョウヒ</t>
    </rPh>
    <phoneticPr fontId="2"/>
  </si>
  <si>
    <t>医療法人　○○会</t>
    <rPh sb="0" eb="2">
      <t>イリョウ</t>
    </rPh>
    <rPh sb="2" eb="4">
      <t>ホウジン</t>
    </rPh>
    <rPh sb="7" eb="8">
      <t>カイ</t>
    </rPh>
    <phoneticPr fontId="2"/>
  </si>
  <si>
    <t>○○クリニック</t>
    <phoneticPr fontId="2"/>
  </si>
  <si>
    <t>郵便番号</t>
    <rPh sb="0" eb="2">
      <t>ユウビン</t>
    </rPh>
    <rPh sb="2" eb="4">
      <t>バンゴウ</t>
    </rPh>
    <phoneticPr fontId="2"/>
  </si>
  <si>
    <r>
      <t>※色付きセルは、入力不要または自動計算する欄となっていますので、</t>
    </r>
    <r>
      <rPr>
        <b/>
        <u/>
        <sz val="10"/>
        <rFont val="ＭＳ ゴシック"/>
        <family val="3"/>
        <charset val="128"/>
      </rPr>
      <t>白抜きのセルに入力してください。</t>
    </r>
    <rPh sb="1" eb="2">
      <t>イロ</t>
    </rPh>
    <rPh sb="2" eb="3">
      <t>ツ</t>
    </rPh>
    <rPh sb="8" eb="10">
      <t>ニュウリョク</t>
    </rPh>
    <rPh sb="10" eb="12">
      <t>フヨウ</t>
    </rPh>
    <rPh sb="15" eb="17">
      <t>ジドウ</t>
    </rPh>
    <rPh sb="17" eb="19">
      <t>ケイサン</t>
    </rPh>
    <rPh sb="21" eb="22">
      <t>ラン</t>
    </rPh>
    <rPh sb="32" eb="34">
      <t>シロヌ</t>
    </rPh>
    <rPh sb="39" eb="41">
      <t>ニュウリョク</t>
    </rPh>
    <phoneticPr fontId="2"/>
  </si>
  <si>
    <t>HIJK-4567
防護具セット</t>
    <rPh sb="10" eb="12">
      <t>ボウゴ</t>
    </rPh>
    <rPh sb="12" eb="13">
      <t>グ</t>
    </rPh>
    <phoneticPr fontId="2"/>
  </si>
  <si>
    <t>LMN-5678
診察用ベッド</t>
    <rPh sb="9" eb="11">
      <t>シンサツ</t>
    </rPh>
    <rPh sb="11" eb="12">
      <t>ヨウ</t>
    </rPh>
    <phoneticPr fontId="2"/>
  </si>
  <si>
    <t>施設区分：帰国者・接触者等（医療機関名：</t>
    <phoneticPr fontId="2"/>
  </si>
  <si>
    <t>（医療機関名：</t>
    <phoneticPr fontId="2"/>
  </si>
  <si>
    <t>）</t>
    <phoneticPr fontId="2"/>
  </si>
  <si>
    <t>歳　入　</t>
  </si>
  <si>
    <t>（単位：円）</t>
    <phoneticPr fontId="5"/>
  </si>
  <si>
    <t>款　項　目　節</t>
  </si>
  <si>
    <t>金　額</t>
  </si>
  <si>
    <t xml:space="preserve">備 　　考 </t>
  </si>
  <si>
    <t>歳  出</t>
    <rPh sb="0" eb="1">
      <t>トシ</t>
    </rPh>
    <rPh sb="3" eb="4">
      <t>デ</t>
    </rPh>
    <phoneticPr fontId="5"/>
  </si>
  <si>
    <t>　　　　　　　　　　　　　　　　　　　　　補助事業者</t>
    <phoneticPr fontId="5"/>
  </si>
  <si>
    <t>所在地</t>
    <rPh sb="0" eb="3">
      <t>ショザイチ</t>
    </rPh>
    <phoneticPr fontId="5"/>
  </si>
  <si>
    <t>名称</t>
    <rPh sb="0" eb="2">
      <t>メイショウ</t>
    </rPh>
    <phoneticPr fontId="5"/>
  </si>
  <si>
    <t>代表者職
・氏名</t>
    <rPh sb="0" eb="3">
      <t>ダイヒョウシャ</t>
    </rPh>
    <rPh sb="3" eb="4">
      <t>ショク</t>
    </rPh>
    <rPh sb="6" eb="8">
      <t>シメイ</t>
    </rPh>
    <phoneticPr fontId="5"/>
  </si>
  <si>
    <t>(医療機関名)</t>
    <rPh sb="1" eb="3">
      <t>イリョウ</t>
    </rPh>
    <rPh sb="3" eb="6">
      <t>キカンメイ</t>
    </rPh>
    <phoneticPr fontId="5"/>
  </si>
  <si>
    <t>委　　任　　状</t>
    <phoneticPr fontId="5"/>
  </si>
  <si>
    <t xml:space="preserve">                          受　任　者</t>
    <phoneticPr fontId="5"/>
  </si>
  <si>
    <t>申請に係る一切の手続き</t>
    <rPh sb="0" eb="2">
      <t>シンセイ</t>
    </rPh>
    <rPh sb="3" eb="4">
      <t>カカ</t>
    </rPh>
    <rPh sb="5" eb="7">
      <t>イッサイ</t>
    </rPh>
    <rPh sb="8" eb="10">
      <t>テツヅ</t>
    </rPh>
    <phoneticPr fontId="5"/>
  </si>
  <si>
    <t>補助金の請求及び受領</t>
    <rPh sb="0" eb="3">
      <t>ホジョキン</t>
    </rPh>
    <rPh sb="4" eb="6">
      <t>セイキュウ</t>
    </rPh>
    <rPh sb="6" eb="7">
      <t>オヨ</t>
    </rPh>
    <rPh sb="8" eb="10">
      <t>ジュリョウ</t>
    </rPh>
    <phoneticPr fontId="5"/>
  </si>
  <si>
    <t>　　　　　　　　　　　　  委　任　者</t>
  </si>
  <si>
    <t>　  令和　　年　　月　　日</t>
    <rPh sb="3" eb="5">
      <t>レイワ</t>
    </rPh>
    <phoneticPr fontId="2"/>
  </si>
  <si>
    <t>島根県新型コロナウイルス感染症対策設備整備費補助金
（帰国者・接触者外来等設備）</t>
    <rPh sb="0" eb="3">
      <t>シマネケン</t>
    </rPh>
    <rPh sb="3" eb="5">
      <t>シンガタ</t>
    </rPh>
    <rPh sb="12" eb="15">
      <t>カンセンショウ</t>
    </rPh>
    <rPh sb="15" eb="17">
      <t>タイサク</t>
    </rPh>
    <rPh sb="17" eb="19">
      <t>セツビ</t>
    </rPh>
    <rPh sb="19" eb="22">
      <t>セイビヒ</t>
    </rPh>
    <rPh sb="22" eb="25">
      <t>ホジョキン</t>
    </rPh>
    <rPh sb="27" eb="30">
      <t>キコクシャ</t>
    </rPh>
    <rPh sb="31" eb="34">
      <t>セッショクシャ</t>
    </rPh>
    <rPh sb="34" eb="36">
      <t>ガイライ</t>
    </rPh>
    <rPh sb="36" eb="37">
      <t>トウ</t>
    </rPh>
    <rPh sb="37" eb="39">
      <t>セツビ</t>
    </rPh>
    <phoneticPr fontId="5"/>
  </si>
  <si>
    <t>記</t>
  </si>
  <si>
    <t>金</t>
    <rPh sb="0" eb="1">
      <t>キン</t>
    </rPh>
    <phoneticPr fontId="5"/>
  </si>
  <si>
    <t>　島根県知事　丸山　達也　様</t>
    <rPh sb="7" eb="9">
      <t>マルヤマ</t>
    </rPh>
    <rPh sb="10" eb="12">
      <t>タツヤ</t>
    </rPh>
    <phoneticPr fontId="2"/>
  </si>
  <si>
    <t>３　添付書類</t>
    <rPh sb="2" eb="4">
      <t>テンプ</t>
    </rPh>
    <rPh sb="4" eb="6">
      <t>ショルイ</t>
    </rPh>
    <phoneticPr fontId="2"/>
  </si>
  <si>
    <t>プレハブリース料６か月分</t>
    <rPh sb="7" eb="8">
      <t>リョウ</t>
    </rPh>
    <rPh sb="10" eb="12">
      <t>ツキブン</t>
    </rPh>
    <phoneticPr fontId="2"/>
  </si>
  <si>
    <t>簡易診察室</t>
    <rPh sb="0" eb="2">
      <t>カンイ</t>
    </rPh>
    <rPh sb="2" eb="5">
      <t>シンサツシツ</t>
    </rPh>
    <phoneticPr fontId="2"/>
  </si>
  <si>
    <t>５　その他参考となる書類</t>
    <phoneticPr fontId="2"/>
  </si>
  <si>
    <t>ABCD-1234
クリーンエアユニット</t>
  </si>
  <si>
    <t>EFG-3456
パーテーション</t>
  </si>
  <si>
    <t>　代表者　職・氏名
（申請者）</t>
    <rPh sb="1" eb="4">
      <t>ダイヒョウシャ</t>
    </rPh>
    <rPh sb="5" eb="6">
      <t>ショク</t>
    </rPh>
    <rPh sb="7" eb="9">
      <t>シメイ</t>
    </rPh>
    <rPh sb="11" eb="14">
      <t>シンセイシャ</t>
    </rPh>
    <phoneticPr fontId="2"/>
  </si>
  <si>
    <t>住所</t>
    <phoneticPr fontId="2"/>
  </si>
  <si>
    <t>個人防護具
基準額算定</t>
    <phoneticPr fontId="2"/>
  </si>
  <si>
    <t>医療機関名称</t>
    <phoneticPr fontId="2"/>
  </si>
  <si>
    <t>690-0000</t>
  </si>
  <si>
    <t>理事長　〇〇 〇〇</t>
    <rPh sb="0" eb="3">
      <t>リジチョウ</t>
    </rPh>
    <phoneticPr fontId="2"/>
  </si>
  <si>
    <t>島根県松江市○○町○○ ○○ビル３Ｆ　１２３</t>
    <phoneticPr fontId="2"/>
  </si>
  <si>
    <t>追加整備理由</t>
    <rPh sb="0" eb="2">
      <t>ツイカ</t>
    </rPh>
    <rPh sb="2" eb="4">
      <t>セイビ</t>
    </rPh>
    <rPh sb="4" eb="6">
      <t>リユウ</t>
    </rPh>
    <phoneticPr fontId="2"/>
  </si>
  <si>
    <t>理由不要</t>
    <rPh sb="0" eb="2">
      <t>リユウ</t>
    </rPh>
    <rPh sb="2" eb="4">
      <t>フヨウ</t>
    </rPh>
    <phoneticPr fontId="2"/>
  </si>
  <si>
    <t>追加整備理由
（継続リースの場合は不要。）</t>
    <rPh sb="0" eb="2">
      <t>ツイカ</t>
    </rPh>
    <rPh sb="2" eb="4">
      <t>セイビ</t>
    </rPh>
    <rPh sb="4" eb="6">
      <t>リユウ</t>
    </rPh>
    <rPh sb="8" eb="10">
      <t>ケイゾク</t>
    </rPh>
    <rPh sb="14" eb="16">
      <t>バアイ</t>
    </rPh>
    <rPh sb="17" eb="19">
      <t>フヨウ</t>
    </rPh>
    <phoneticPr fontId="2"/>
  </si>
  <si>
    <t>合  計</t>
    <rPh sb="0" eb="1">
      <t>ゴウ</t>
    </rPh>
    <rPh sb="3" eb="4">
      <t>ケイ</t>
    </rPh>
    <phoneticPr fontId="2"/>
  </si>
  <si>
    <t>入力用シート（記入例）</t>
    <rPh sb="0" eb="3">
      <t>ニュウリョクヨウ</t>
    </rPh>
    <rPh sb="7" eb="9">
      <t>キニュウ</t>
    </rPh>
    <rPh sb="9" eb="10">
      <t>レイ</t>
    </rPh>
    <phoneticPr fontId="2"/>
  </si>
  <si>
    <t>代表者（申請者）
職・氏名</t>
    <rPh sb="0" eb="3">
      <t>ダイヒョウシャ</t>
    </rPh>
    <rPh sb="9" eb="10">
      <t>ショク</t>
    </rPh>
    <rPh sb="11" eb="13">
      <t>シメイ</t>
    </rPh>
    <phoneticPr fontId="2"/>
  </si>
  <si>
    <r>
      <t>※ 色付きセルは、入力不要または自動計算する欄となっていますので、</t>
    </r>
    <r>
      <rPr>
        <b/>
        <u/>
        <sz val="16"/>
        <color rgb="FFFF0000"/>
        <rFont val="ＭＳ ゴシック"/>
        <family val="3"/>
        <charset val="128"/>
      </rPr>
      <t>白抜きのセルに入力してください。</t>
    </r>
    <r>
      <rPr>
        <sz val="16"/>
        <rFont val="ＭＳ ゴシック"/>
        <family val="3"/>
        <charset val="128"/>
      </rPr>
      <t xml:space="preserve">
※ 金額は</t>
    </r>
    <r>
      <rPr>
        <b/>
        <u/>
        <sz val="16"/>
        <color rgb="FFFF0000"/>
        <rFont val="ＭＳ ゴシック"/>
        <family val="3"/>
        <charset val="128"/>
      </rPr>
      <t>税込額</t>
    </r>
    <r>
      <rPr>
        <sz val="16"/>
        <rFont val="ＭＳ ゴシック"/>
        <family val="3"/>
        <charset val="128"/>
      </rPr>
      <t>となるように入力して下さい。
※ 提出先アドレス：</t>
    </r>
    <r>
      <rPr>
        <sz val="14"/>
        <rFont val="ＭＳ ゴシック"/>
        <family val="3"/>
        <charset val="128"/>
      </rPr>
      <t>kansen-hojyokin@pref.shimane.lg.jp</t>
    </r>
    <rPh sb="75" eb="78">
      <t>テイシュツサキ</t>
    </rPh>
    <phoneticPr fontId="2"/>
  </si>
  <si>
    <t>実績報告日</t>
    <rPh sb="0" eb="2">
      <t>ジッセキ</t>
    </rPh>
    <rPh sb="2" eb="4">
      <t>ホウコク</t>
    </rPh>
    <rPh sb="4" eb="5">
      <t>ビ</t>
    </rPh>
    <phoneticPr fontId="2"/>
  </si>
  <si>
    <t>事業実績報告書</t>
    <rPh sb="0" eb="2">
      <t>ジギョウ</t>
    </rPh>
    <rPh sb="2" eb="4">
      <t>ジッセキ</t>
    </rPh>
    <rPh sb="4" eb="7">
      <t>ホウコクショ</t>
    </rPh>
    <phoneticPr fontId="5"/>
  </si>
  <si>
    <t>１　精算額　　　　　　　</t>
    <rPh sb="2" eb="4">
      <t>セイサン</t>
    </rPh>
    <phoneticPr fontId="5"/>
  </si>
  <si>
    <t>２　経費所要額精算書　　　　　　（別紙１のとおり）　</t>
    <rPh sb="7" eb="9">
      <t>セイサン</t>
    </rPh>
    <phoneticPr fontId="2"/>
  </si>
  <si>
    <t>　　　契約書（写し）、納品書（写し）、検収調書（写し）、</t>
    <rPh sb="3" eb="6">
      <t>ケイヤクショ</t>
    </rPh>
    <rPh sb="7" eb="8">
      <t>ウツ</t>
    </rPh>
    <rPh sb="11" eb="14">
      <t>ノウヒンショ</t>
    </rPh>
    <rPh sb="15" eb="16">
      <t>ウツ</t>
    </rPh>
    <rPh sb="19" eb="21">
      <t>ケンシュウ</t>
    </rPh>
    <rPh sb="21" eb="23">
      <t>チョウショ</t>
    </rPh>
    <rPh sb="24" eb="25">
      <t>ウツ</t>
    </rPh>
    <phoneticPr fontId="5"/>
  </si>
  <si>
    <t>　　　領収書（写し）又は支出証拠書（写し）、整備した設備の写真　等</t>
    <rPh sb="3" eb="6">
      <t>リョウシュウショ</t>
    </rPh>
    <rPh sb="7" eb="8">
      <t>ウツ</t>
    </rPh>
    <rPh sb="10" eb="11">
      <t>マタ</t>
    </rPh>
    <rPh sb="12" eb="14">
      <t>シシュツ</t>
    </rPh>
    <rPh sb="14" eb="16">
      <t>ショウコ</t>
    </rPh>
    <rPh sb="16" eb="17">
      <t>ショ</t>
    </rPh>
    <rPh sb="18" eb="19">
      <t>ウツ</t>
    </rPh>
    <rPh sb="22" eb="24">
      <t>セイビ</t>
    </rPh>
    <rPh sb="26" eb="28">
      <t>セツビ</t>
    </rPh>
    <rPh sb="29" eb="31">
      <t>シャシン</t>
    </rPh>
    <rPh sb="32" eb="33">
      <t>ナド</t>
    </rPh>
    <phoneticPr fontId="5"/>
  </si>
  <si>
    <t>様式第５号関係（別紙１）</t>
    <rPh sb="0" eb="2">
      <t>ヨウシキ</t>
    </rPh>
    <rPh sb="2" eb="3">
      <t>ダイ</t>
    </rPh>
    <rPh sb="4" eb="5">
      <t>ゴウ</t>
    </rPh>
    <rPh sb="5" eb="7">
      <t>カンケイ</t>
    </rPh>
    <rPh sb="8" eb="10">
      <t>ベッシ</t>
    </rPh>
    <phoneticPr fontId="2"/>
  </si>
  <si>
    <t>対象経費の
実支出額</t>
    <rPh sb="0" eb="2">
      <t>タイショウ</t>
    </rPh>
    <rPh sb="2" eb="4">
      <t>ケイヒ</t>
    </rPh>
    <rPh sb="6" eb="7">
      <t>ジツ</t>
    </rPh>
    <rPh sb="7" eb="9">
      <t>シシュツ</t>
    </rPh>
    <phoneticPr fontId="2"/>
  </si>
  <si>
    <t>交付決定額</t>
    <rPh sb="0" eb="2">
      <t>コウフ</t>
    </rPh>
    <rPh sb="2" eb="5">
      <t>ケッテイガク</t>
    </rPh>
    <phoneticPr fontId="2"/>
  </si>
  <si>
    <t>補助金
受入済額</t>
    <rPh sb="0" eb="3">
      <t>ホジョキン</t>
    </rPh>
    <rPh sb="4" eb="5">
      <t>ウ</t>
    </rPh>
    <rPh sb="5" eb="6">
      <t>イ</t>
    </rPh>
    <rPh sb="6" eb="7">
      <t>ズミ</t>
    </rPh>
    <rPh sb="7" eb="8">
      <t>ガク</t>
    </rPh>
    <phoneticPr fontId="2"/>
  </si>
  <si>
    <t>差引補助金
過△不足額</t>
    <rPh sb="0" eb="2">
      <t>サシヒキ</t>
    </rPh>
    <rPh sb="2" eb="5">
      <t>ホジョキン</t>
    </rPh>
    <rPh sb="6" eb="7">
      <t>ス</t>
    </rPh>
    <rPh sb="8" eb="10">
      <t>フソク</t>
    </rPh>
    <rPh sb="10" eb="11">
      <t>ガク</t>
    </rPh>
    <phoneticPr fontId="2"/>
  </si>
  <si>
    <t>差引補助金
受入未済額</t>
    <rPh sb="0" eb="2">
      <t>サシヒキ</t>
    </rPh>
    <rPh sb="2" eb="5">
      <t>ホジョキン</t>
    </rPh>
    <rPh sb="6" eb="7">
      <t>ウ</t>
    </rPh>
    <rPh sb="7" eb="8">
      <t>イ</t>
    </rPh>
    <rPh sb="8" eb="10">
      <t>ミサイ</t>
    </rPh>
    <rPh sb="10" eb="11">
      <t>ガク</t>
    </rPh>
    <phoneticPr fontId="2"/>
  </si>
  <si>
    <t>Ｊ</t>
    <phoneticPr fontId="2"/>
  </si>
  <si>
    <t>Ｋ(Ｊ－Ｈ)</t>
    <phoneticPr fontId="2"/>
  </si>
  <si>
    <t>Ｌ(Ｉ－Ｊ)</t>
    <phoneticPr fontId="2"/>
  </si>
  <si>
    <t>　　　３　「選定額」（Ｆ）欄のうち、感染症検査機関等を除く区分の設備費については、「基準額算出内訳並びに対象経費支出予定額内訳」による選定額とＣの額のいずれか少ない額を記入すること。</t>
    <rPh sb="6" eb="8">
      <t>センテイ</t>
    </rPh>
    <rPh sb="8" eb="9">
      <t>ガク</t>
    </rPh>
    <rPh sb="13" eb="14">
      <t>ラン</t>
    </rPh>
    <rPh sb="18" eb="21">
      <t>カンセンショウ</t>
    </rPh>
    <rPh sb="21" eb="23">
      <t>ケンサ</t>
    </rPh>
    <rPh sb="23" eb="25">
      <t>キカン</t>
    </rPh>
    <rPh sb="25" eb="26">
      <t>トウ</t>
    </rPh>
    <rPh sb="27" eb="28">
      <t>ノゾ</t>
    </rPh>
    <rPh sb="29" eb="31">
      <t>クブン</t>
    </rPh>
    <rPh sb="67" eb="69">
      <t>センテイ</t>
    </rPh>
    <rPh sb="69" eb="70">
      <t>ガク</t>
    </rPh>
    <rPh sb="73" eb="74">
      <t>ガク</t>
    </rPh>
    <rPh sb="79" eb="80">
      <t>スク</t>
    </rPh>
    <rPh sb="82" eb="83">
      <t>ガク</t>
    </rPh>
    <rPh sb="84" eb="86">
      <t>キニュウ</t>
    </rPh>
    <phoneticPr fontId="2"/>
  </si>
  <si>
    <t>概算払済額
（補助金受取済額）</t>
    <rPh sb="0" eb="2">
      <t>ガイサン</t>
    </rPh>
    <rPh sb="2" eb="3">
      <t>バラ</t>
    </rPh>
    <rPh sb="3" eb="4">
      <t>ズミ</t>
    </rPh>
    <rPh sb="4" eb="5">
      <t>ガク</t>
    </rPh>
    <rPh sb="7" eb="10">
      <t>ホジョキン</t>
    </rPh>
    <rPh sb="10" eb="11">
      <t>ウ</t>
    </rPh>
    <rPh sb="11" eb="12">
      <t>ト</t>
    </rPh>
    <rPh sb="12" eb="13">
      <t>ズミ</t>
    </rPh>
    <rPh sb="13" eb="14">
      <t>ガク</t>
    </rPh>
    <phoneticPr fontId="2"/>
  </si>
  <si>
    <t>※交付決定通知書に記載の額を入力ください。</t>
    <rPh sb="1" eb="3">
      <t>コウフ</t>
    </rPh>
    <rPh sb="3" eb="5">
      <t>ケッテイ</t>
    </rPh>
    <rPh sb="5" eb="8">
      <t>ツウチショ</t>
    </rPh>
    <rPh sb="9" eb="11">
      <t>キサイ</t>
    </rPh>
    <rPh sb="12" eb="13">
      <t>ガク</t>
    </rPh>
    <rPh sb="14" eb="16">
      <t>ニュウリョク</t>
    </rPh>
    <phoneticPr fontId="2"/>
  </si>
  <si>
    <r>
      <t>※県に概算払い請求を行い、</t>
    </r>
    <r>
      <rPr>
        <b/>
        <u/>
        <sz val="14"/>
        <color rgb="FFFF0000"/>
        <rFont val="ＭＳ ゴシック"/>
        <family val="3"/>
        <charset val="128"/>
      </rPr>
      <t>補助金を受け取り済の場合のみ</t>
    </r>
    <r>
      <rPr>
        <b/>
        <sz val="14"/>
        <color rgb="FFFF0000"/>
        <rFont val="ＭＳ ゴシック"/>
        <family val="3"/>
        <charset val="128"/>
      </rPr>
      <t>入力ください。</t>
    </r>
    <rPh sb="1" eb="2">
      <t>ケン</t>
    </rPh>
    <rPh sb="3" eb="5">
      <t>ガイサン</t>
    </rPh>
    <rPh sb="5" eb="6">
      <t>バラ</t>
    </rPh>
    <rPh sb="7" eb="9">
      <t>セイキュウ</t>
    </rPh>
    <rPh sb="10" eb="11">
      <t>オコナ</t>
    </rPh>
    <rPh sb="13" eb="16">
      <t>ホジョキン</t>
    </rPh>
    <rPh sb="17" eb="18">
      <t>ウ</t>
    </rPh>
    <rPh sb="19" eb="20">
      <t>ト</t>
    </rPh>
    <rPh sb="21" eb="22">
      <t>ズ</t>
    </rPh>
    <rPh sb="23" eb="25">
      <t>バアイ</t>
    </rPh>
    <rPh sb="27" eb="29">
      <t>ニュウリョク</t>
    </rPh>
    <phoneticPr fontId="2"/>
  </si>
  <si>
    <t>基準額算出内訳並びに対象経費実支出額内訳</t>
    <rPh sb="0" eb="3">
      <t>キジュンガク</t>
    </rPh>
    <rPh sb="3" eb="5">
      <t>サンシュツ</t>
    </rPh>
    <rPh sb="5" eb="7">
      <t>ウチワケ</t>
    </rPh>
    <rPh sb="7" eb="8">
      <t>ナラ</t>
    </rPh>
    <rPh sb="10" eb="12">
      <t>タイショウ</t>
    </rPh>
    <rPh sb="12" eb="14">
      <t>ケイヒ</t>
    </rPh>
    <rPh sb="14" eb="15">
      <t>ジツ</t>
    </rPh>
    <rPh sb="15" eb="17">
      <t>シシュツ</t>
    </rPh>
    <rPh sb="17" eb="18">
      <t>ガク</t>
    </rPh>
    <rPh sb="18" eb="20">
      <t>ウチワケ</t>
    </rPh>
    <phoneticPr fontId="5"/>
  </si>
  <si>
    <t>様式第５号</t>
    <phoneticPr fontId="2"/>
  </si>
  <si>
    <t>入力用シート（このシートに入力し、【必須】のシートを提出してください。）</t>
    <rPh sb="0" eb="3">
      <t>ニュウリョクヨウ</t>
    </rPh>
    <rPh sb="13" eb="15">
      <t>ニュウリョク</t>
    </rPh>
    <rPh sb="18" eb="20">
      <t>ヒッス</t>
    </rPh>
    <rPh sb="26" eb="28">
      <t>テイシュツ</t>
    </rPh>
    <phoneticPr fontId="2"/>
  </si>
  <si>
    <t xml:space="preserve"> 標記補助金に係る事業が完了したので、島根県新型コロナウイルス感染症対策設備整備費補助金交付要綱の８の規定により、下記のとおり関係書類を添えて報告します。</t>
    <phoneticPr fontId="2"/>
  </si>
  <si>
    <t>　　※決算書には、当該事業の補助対象事業に係る額を備考欄に記入すること。</t>
    <rPh sb="3" eb="5">
      <t>ケッサン</t>
    </rPh>
    <phoneticPr fontId="2"/>
  </si>
  <si>
    <t>令和５年度島根県新型コロナウイルス感染症対策設備整備費補助金</t>
    <rPh sb="0" eb="2">
      <t>レイワ</t>
    </rPh>
    <rPh sb="8" eb="10">
      <t>シンガタ</t>
    </rPh>
    <rPh sb="17" eb="20">
      <t>カンセンショウ</t>
    </rPh>
    <rPh sb="20" eb="22">
      <t>タイサク</t>
    </rPh>
    <rPh sb="22" eb="24">
      <t>セツビ</t>
    </rPh>
    <rPh sb="24" eb="26">
      <t>セイビ</t>
    </rPh>
    <rPh sb="26" eb="27">
      <t>ヒ</t>
    </rPh>
    <rPh sb="27" eb="30">
      <t>ホジョキン</t>
    </rPh>
    <phoneticPr fontId="5"/>
  </si>
  <si>
    <t>４　令和５年度　歳入歳出決算（見込）書抄本</t>
    <rPh sb="12" eb="14">
      <t>ケッサン</t>
    </rPh>
    <phoneticPr fontId="2"/>
  </si>
  <si>
    <t>令和５年度島根県新型コロナウイルス感染症対策設備整備事業費　精算額調書</t>
    <rPh sb="0" eb="2">
      <t>レイワ</t>
    </rPh>
    <rPh sb="3" eb="5">
      <t>ネンド</t>
    </rPh>
    <rPh sb="5" eb="8">
      <t>シマネケン</t>
    </rPh>
    <rPh sb="8" eb="10">
      <t>シンガタ</t>
    </rPh>
    <rPh sb="17" eb="22">
      <t>カンセンショウタイサク</t>
    </rPh>
    <rPh sb="22" eb="24">
      <t>セツビ</t>
    </rPh>
    <rPh sb="24" eb="26">
      <t>セイビ</t>
    </rPh>
    <rPh sb="26" eb="28">
      <t>ジギョウ</t>
    </rPh>
    <rPh sb="28" eb="29">
      <t>ヒ</t>
    </rPh>
    <rPh sb="30" eb="32">
      <t>セイサン</t>
    </rPh>
    <rPh sb="32" eb="33">
      <t>ガク</t>
    </rPh>
    <rPh sb="33" eb="35">
      <t>チョウショ</t>
    </rPh>
    <phoneticPr fontId="2"/>
  </si>
  <si>
    <t>令和５年度　歳入歳出決算（見込）書抄本</t>
    <rPh sb="0" eb="2">
      <t>レイワ</t>
    </rPh>
    <rPh sb="3" eb="5">
      <t>ネンド</t>
    </rPh>
    <rPh sb="10" eb="12">
      <t>ケッサン</t>
    </rPh>
    <phoneticPr fontId="2"/>
  </si>
  <si>
    <t>本書は、令和５年度歳入歳出決算（見込）書抄本であることを証明します。</t>
    <rPh sb="4" eb="6">
      <t>レイワ</t>
    </rPh>
    <rPh sb="7" eb="9">
      <t>ネンド</t>
    </rPh>
    <rPh sb="13" eb="15">
      <t>ケッサン</t>
    </rPh>
    <phoneticPr fontId="2"/>
  </si>
  <si>
    <t xml:space="preserve">  上記の者を代理人と定め、令和５年度島根県新型コロナウイルス感染症対策設備整備費補助金（帰国者・接触者外来等設備）に係る次の事項を委任します。</t>
    <rPh sb="14" eb="16">
      <t>レイワ</t>
    </rPh>
    <rPh sb="22" eb="24">
      <t>シンガタ</t>
    </rPh>
    <rPh sb="31" eb="34">
      <t>カンセンショウ</t>
    </rPh>
    <rPh sb="34" eb="36">
      <t>タイサク</t>
    </rPh>
    <rPh sb="36" eb="38">
      <t>セツビ</t>
    </rPh>
    <rPh sb="38" eb="41">
      <t>セイビヒ</t>
    </rPh>
    <rPh sb="41" eb="44">
      <t>ホジョキン</t>
    </rPh>
    <rPh sb="45" eb="48">
      <t>キコクシャ</t>
    </rPh>
    <rPh sb="49" eb="52">
      <t>セッショクシャ</t>
    </rPh>
    <rPh sb="52" eb="54">
      <t>ガイライ</t>
    </rPh>
    <rPh sb="54" eb="55">
      <t>トウ</t>
    </rPh>
    <rPh sb="55" eb="57">
      <t>セツビ</t>
    </rPh>
    <rPh sb="59" eb="60">
      <t>カカ</t>
    </rPh>
    <rPh sb="61" eb="62">
      <t>ツギ</t>
    </rPh>
    <rPh sb="63" eb="65">
      <t>ジコウ</t>
    </rPh>
    <rPh sb="66" eb="68">
      <t>イニン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</si>
</sst>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411]ggge&quot;年&quot;m&quot;月&quot;d&quot;日&quot;;@"/>
    <numFmt numFmtId="179" formatCode="#,###"/>
  </numFmts>
  <fonts count="33">
    <font>
      <sz val="10"/>
      <name val="ＭＳ ゴシック"/>
      <family val="3"/>
      <charset val="128"/>
    </font>
    <font>
      <sz val="10"/>
      <name val="ＭＳ ゴシック"/>
      <family val="3"/>
      <charset val="128"/>
    </font>
    <font>
      <sz val="6"/>
      <name val="ＭＳ ゴシック"/>
      <family val="3"/>
      <charset val="128"/>
    </font>
    <font>
      <sz val="10"/>
      <name val="ＭＳ 明朝"/>
      <family val="1"/>
      <charset val="128"/>
    </font>
    <font>
      <sz val="10"/>
      <name val="ＭＳ ゴシック"/>
      <family val="3"/>
      <charset val="128"/>
    </font>
    <font>
      <sz val="6"/>
      <name val="ＭＳ Ｐゴシック"/>
      <family val="3"/>
      <charset val="128"/>
    </font>
    <font>
      <sz val="9"/>
      <name val="ＭＳ ゴシック"/>
      <family val="3"/>
      <charset val="128"/>
    </font>
    <font>
      <u/>
      <sz val="12"/>
      <name val="ＭＳ ゴシック"/>
      <family val="3"/>
      <charset val="128"/>
    </font>
    <font>
      <sz val="16"/>
      <name val="ＭＳ ゴシック"/>
      <family val="3"/>
      <charset val="128"/>
    </font>
    <font>
      <b/>
      <sz val="12"/>
      <name val="ＭＳ ゴシック"/>
      <family val="3"/>
      <charset val="128"/>
    </font>
    <font>
      <sz val="11"/>
      <name val="ＭＳ ゴシック"/>
      <family val="3"/>
      <charset val="128"/>
    </font>
    <font>
      <sz val="12"/>
      <name val="ＭＳ ゴシック"/>
      <family val="3"/>
      <charset val="128"/>
    </font>
    <font>
      <sz val="10"/>
      <color theme="1"/>
      <name val="ＭＳ ゴシック"/>
      <family val="3"/>
      <charset val="128"/>
    </font>
    <font>
      <sz val="10"/>
      <color theme="1"/>
      <name val="ＭＳ 明朝"/>
      <family val="1"/>
      <charset val="128"/>
    </font>
    <font>
      <sz val="9"/>
      <color theme="1"/>
      <name val="ＭＳ ゴシック"/>
      <family val="3"/>
      <charset val="128"/>
    </font>
    <font>
      <b/>
      <sz val="10"/>
      <name val="ＭＳ ゴシック"/>
      <family val="3"/>
      <charset val="128"/>
    </font>
    <font>
      <b/>
      <sz val="9"/>
      <color indexed="81"/>
      <name val="MS P ゴシック"/>
      <family val="3"/>
      <charset val="128"/>
    </font>
    <font>
      <b/>
      <u/>
      <sz val="10"/>
      <name val="ＭＳ ゴシック"/>
      <family val="3"/>
      <charset val="128"/>
    </font>
    <font>
      <b/>
      <sz val="10"/>
      <name val="ＭＳ 明朝"/>
      <family val="1"/>
      <charset val="128"/>
    </font>
    <font>
      <b/>
      <sz val="14"/>
      <name val="ＭＳ ゴシック"/>
      <family val="3"/>
      <charset val="128"/>
    </font>
    <font>
      <sz val="11"/>
      <color theme="1"/>
      <name val="ＭＳ Ｐゴシック"/>
      <family val="3"/>
      <charset val="128"/>
      <scheme val="minor"/>
    </font>
    <font>
      <sz val="14"/>
      <color indexed="8"/>
      <name val="ＭＳ 明朝"/>
      <family val="1"/>
      <charset val="128"/>
    </font>
    <font>
      <sz val="12"/>
      <color indexed="8"/>
      <name val="ＭＳ 明朝"/>
      <family val="1"/>
      <charset val="128"/>
    </font>
    <font>
      <sz val="10"/>
      <color indexed="8"/>
      <name val="ＭＳ Ｐゴシック"/>
      <family val="3"/>
      <charset val="128"/>
    </font>
    <font>
      <sz val="24"/>
      <color indexed="8"/>
      <name val="ＭＳ Ｐゴシック"/>
      <family val="3"/>
      <charset val="128"/>
    </font>
    <font>
      <sz val="12"/>
      <color indexed="8"/>
      <name val="ＭＳ Ｐゴシック"/>
      <family val="3"/>
      <charset val="128"/>
    </font>
    <font>
      <sz val="12"/>
      <color indexed="8"/>
      <name val="ＭＳ ゴシック"/>
      <family val="3"/>
      <charset val="128"/>
    </font>
    <font>
      <sz val="11"/>
      <color indexed="8"/>
      <name val="ＭＳ Ｐゴシック"/>
      <family val="3"/>
      <charset val="128"/>
    </font>
    <font>
      <sz val="14"/>
      <name val="ＭＳ ゴシック"/>
      <family val="3"/>
      <charset val="128"/>
    </font>
    <font>
      <b/>
      <u/>
      <sz val="16"/>
      <color rgb="FFFF0000"/>
      <name val="ＭＳ ゴシック"/>
      <family val="3"/>
      <charset val="128"/>
    </font>
    <font>
      <b/>
      <sz val="14"/>
      <color rgb="FFFF0000"/>
      <name val="ＭＳ ゴシック"/>
      <family val="3"/>
      <charset val="128"/>
    </font>
    <font>
      <b/>
      <u/>
      <sz val="14"/>
      <color rgb="FFFF0000"/>
      <name val="ＭＳ ゴシック"/>
      <family val="3"/>
      <charset val="128"/>
    </font>
    <font>
      <b/>
      <sz val="11"/>
      <name val="ＭＳ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s>
  <borders count="5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theme="9" tint="-0.24994659260841701"/>
      </left>
      <right/>
      <top style="medium">
        <color theme="9" tint="-0.24994659260841701"/>
      </top>
      <bottom/>
      <diagonal/>
    </border>
    <border>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top/>
      <bottom style="medium">
        <color theme="9" tint="-0.24994659260841701"/>
      </bottom>
      <diagonal/>
    </border>
    <border>
      <left/>
      <right style="medium">
        <color theme="9" tint="-0.24994659260841701"/>
      </right>
      <top/>
      <bottom style="medium">
        <color theme="9" tint="-0.24994659260841701"/>
      </bottom>
      <diagonal/>
    </border>
    <border>
      <left style="medium">
        <color indexed="64"/>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0" fillId="0" borderId="0">
      <alignment vertical="center"/>
    </xf>
    <xf numFmtId="38" fontId="27" fillId="0" borderId="0" applyFont="0" applyFill="0" applyBorder="0" applyAlignment="0" applyProtection="0">
      <alignment vertical="center"/>
    </xf>
  </cellStyleXfs>
  <cellXfs count="235">
    <xf numFmtId="0" fontId="0" fillId="0" borderId="0" xfId="0">
      <alignment vertical="center"/>
    </xf>
    <xf numFmtId="176" fontId="3" fillId="0" borderId="0" xfId="0" applyNumberFormat="1" applyFont="1">
      <alignment vertical="center"/>
    </xf>
    <xf numFmtId="176" fontId="1" fillId="0" borderId="0" xfId="0" applyNumberFormat="1" applyFont="1">
      <alignment vertical="center"/>
    </xf>
    <xf numFmtId="176" fontId="1" fillId="0" borderId="0" xfId="0" applyNumberFormat="1" applyFont="1" applyAlignment="1">
      <alignment horizontal="right" vertical="center"/>
    </xf>
    <xf numFmtId="176" fontId="4" fillId="0" borderId="1" xfId="0" applyNumberFormat="1" applyFont="1" applyBorder="1" applyAlignment="1">
      <alignment horizontal="right" vertical="center"/>
    </xf>
    <xf numFmtId="176" fontId="1" fillId="0" borderId="2" xfId="0" applyNumberFormat="1" applyFont="1" applyBorder="1" applyAlignment="1">
      <alignment horizontal="center" vertical="center" wrapText="1"/>
    </xf>
    <xf numFmtId="176" fontId="0" fillId="0" borderId="0" xfId="0" applyNumberFormat="1">
      <alignment vertical="center"/>
    </xf>
    <xf numFmtId="176" fontId="0" fillId="0" borderId="2" xfId="0" applyNumberFormat="1" applyBorder="1" applyAlignment="1">
      <alignment horizontal="center" vertical="center" wrapText="1"/>
    </xf>
    <xf numFmtId="176" fontId="0" fillId="0" borderId="1" xfId="0" applyNumberFormat="1" applyBorder="1" applyAlignment="1">
      <alignment horizontal="right" vertical="center"/>
    </xf>
    <xf numFmtId="176" fontId="0" fillId="0" borderId="0" xfId="0" applyNumberFormat="1" applyFont="1">
      <alignment vertical="center"/>
    </xf>
    <xf numFmtId="176" fontId="3" fillId="0" borderId="2" xfId="0" applyNumberFormat="1" applyFont="1" applyBorder="1" applyAlignment="1">
      <alignment vertical="center"/>
    </xf>
    <xf numFmtId="176" fontId="0" fillId="0" borderId="1" xfId="0" applyNumberFormat="1" applyBorder="1" applyAlignment="1">
      <alignment horizontal="right" vertical="center" shrinkToFit="1"/>
    </xf>
    <xf numFmtId="176" fontId="0" fillId="0" borderId="4" xfId="0" applyNumberFormat="1" applyFont="1" applyBorder="1" applyAlignment="1">
      <alignment horizontal="center" vertical="center"/>
    </xf>
    <xf numFmtId="176" fontId="0" fillId="0" borderId="4" xfId="0" applyNumberFormat="1" applyFont="1" applyBorder="1" applyAlignment="1">
      <alignment horizontal="center" vertical="center" wrapText="1"/>
    </xf>
    <xf numFmtId="176" fontId="9" fillId="0" borderId="0" xfId="0" applyNumberFormat="1" applyFont="1">
      <alignment vertical="center"/>
    </xf>
    <xf numFmtId="176" fontId="0" fillId="0" borderId="4" xfId="0" applyNumberFormat="1" applyBorder="1" applyAlignment="1">
      <alignment horizontal="center" vertical="center"/>
    </xf>
    <xf numFmtId="176" fontId="13" fillId="0" borderId="0" xfId="0" applyNumberFormat="1" applyFont="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vertical="center" wrapText="1"/>
    </xf>
    <xf numFmtId="0" fontId="15" fillId="0" borderId="0" xfId="0" applyFont="1">
      <alignment vertical="center"/>
    </xf>
    <xf numFmtId="0" fontId="6" fillId="3" borderId="4" xfId="0" applyFont="1" applyFill="1" applyBorder="1" applyAlignment="1">
      <alignment horizontal="center" vertical="center" wrapText="1"/>
    </xf>
    <xf numFmtId="176" fontId="3" fillId="3" borderId="4" xfId="0" applyNumberFormat="1" applyFont="1" applyFill="1" applyBorder="1" applyAlignment="1">
      <alignment vertical="center"/>
    </xf>
    <xf numFmtId="0" fontId="0" fillId="3" borderId="2" xfId="0" applyFill="1" applyBorder="1" applyAlignment="1">
      <alignment horizontal="center" vertical="center" wrapText="1"/>
    </xf>
    <xf numFmtId="176" fontId="3" fillId="3" borderId="2" xfId="0" applyNumberFormat="1" applyFont="1" applyFill="1" applyBorder="1" applyAlignment="1">
      <alignment vertical="center"/>
    </xf>
    <xf numFmtId="0" fontId="6" fillId="3" borderId="2" xfId="0" applyFont="1" applyFill="1" applyBorder="1" applyAlignment="1">
      <alignment horizontal="center" vertical="center" wrapText="1"/>
    </xf>
    <xf numFmtId="176" fontId="13" fillId="3" borderId="2" xfId="0" applyNumberFormat="1" applyFont="1" applyFill="1" applyBorder="1" applyAlignment="1">
      <alignment vertical="center"/>
    </xf>
    <xf numFmtId="176" fontId="13" fillId="3" borderId="4" xfId="0" applyNumberFormat="1" applyFont="1" applyFill="1" applyBorder="1" applyAlignment="1">
      <alignment vertical="center"/>
    </xf>
    <xf numFmtId="0" fontId="12" fillId="3"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4" xfId="0" applyFont="1" applyFill="1" applyBorder="1" applyAlignment="1">
      <alignment horizontal="center" vertical="center" wrapText="1"/>
    </xf>
    <xf numFmtId="176" fontId="12" fillId="3" borderId="1" xfId="0" applyNumberFormat="1" applyFont="1" applyFill="1" applyBorder="1" applyAlignment="1">
      <alignment horizontal="center" vertical="center"/>
    </xf>
    <xf numFmtId="176" fontId="13" fillId="3" borderId="7" xfId="0" applyNumberFormat="1" applyFont="1" applyFill="1" applyBorder="1">
      <alignment vertical="center"/>
    </xf>
    <xf numFmtId="176" fontId="3" fillId="3" borderId="2" xfId="0" applyNumberFormat="1" applyFont="1" applyFill="1" applyBorder="1" applyAlignment="1">
      <alignment vertical="center" shrinkToFit="1"/>
    </xf>
    <xf numFmtId="176" fontId="3" fillId="3" borderId="3" xfId="0" applyNumberFormat="1" applyFont="1" applyFill="1" applyBorder="1" applyAlignment="1">
      <alignment vertical="center" shrinkToFit="1"/>
    </xf>
    <xf numFmtId="176" fontId="3" fillId="3" borderId="1" xfId="0" applyNumberFormat="1" applyFont="1" applyFill="1" applyBorder="1" applyAlignment="1">
      <alignment vertical="center" shrinkToFit="1"/>
    </xf>
    <xf numFmtId="176" fontId="13" fillId="3" borderId="2" xfId="0" applyNumberFormat="1" applyFont="1" applyFill="1" applyBorder="1" applyAlignment="1">
      <alignment vertical="center" shrinkToFit="1"/>
    </xf>
    <xf numFmtId="176" fontId="13" fillId="3" borderId="3" xfId="0" applyNumberFormat="1" applyFont="1" applyFill="1" applyBorder="1" applyAlignment="1">
      <alignment vertical="center" shrinkToFit="1"/>
    </xf>
    <xf numFmtId="176" fontId="13" fillId="3" borderId="1" xfId="0" applyNumberFormat="1" applyFont="1" applyFill="1" applyBorder="1" applyAlignment="1">
      <alignment vertical="center" shrinkToFit="1"/>
    </xf>
    <xf numFmtId="176" fontId="18" fillId="0" borderId="0" xfId="0" applyNumberFormat="1" applyFont="1" applyAlignment="1">
      <alignment horizontal="right" vertical="center"/>
    </xf>
    <xf numFmtId="0" fontId="19" fillId="0" borderId="0" xfId="0" applyFont="1">
      <alignment vertical="center"/>
    </xf>
    <xf numFmtId="0" fontId="15" fillId="0" borderId="0" xfId="0" applyFont="1" applyFill="1" applyAlignment="1">
      <alignment horizontal="center" vertical="center"/>
    </xf>
    <xf numFmtId="0" fontId="0" fillId="0" borderId="0" xfId="0" applyFill="1">
      <alignment vertical="center"/>
    </xf>
    <xf numFmtId="38" fontId="0" fillId="0" borderId="0" xfId="1" applyFont="1" applyFill="1" applyBorder="1">
      <alignment vertical="center"/>
    </xf>
    <xf numFmtId="176" fontId="7" fillId="0" borderId="0" xfId="0" applyNumberFormat="1" applyFont="1" applyFill="1" applyAlignment="1">
      <alignment horizontal="right" vertical="center"/>
    </xf>
    <xf numFmtId="176" fontId="10" fillId="0" borderId="0" xfId="0" applyNumberFormat="1" applyFont="1" applyFill="1" applyAlignment="1">
      <alignment horizontal="right" vertical="center"/>
    </xf>
    <xf numFmtId="0" fontId="20" fillId="0" borderId="0" xfId="2">
      <alignment vertical="center"/>
    </xf>
    <xf numFmtId="0" fontId="22" fillId="0" borderId="0" xfId="2" applyFont="1" applyAlignment="1">
      <alignment horizontal="justify" vertical="center"/>
    </xf>
    <xf numFmtId="0" fontId="22" fillId="0" borderId="12" xfId="2" applyFont="1" applyBorder="1" applyAlignment="1">
      <alignment vertical="center" wrapText="1"/>
    </xf>
    <xf numFmtId="0" fontId="22" fillId="0" borderId="0" xfId="2" applyFont="1" applyAlignment="1">
      <alignment vertical="center"/>
    </xf>
    <xf numFmtId="0" fontId="23" fillId="0" borderId="0" xfId="2" applyFont="1" applyAlignment="1">
      <alignment horizontal="right" vertical="center"/>
    </xf>
    <xf numFmtId="0" fontId="25" fillId="0" borderId="0" xfId="2" applyFont="1">
      <alignment vertical="center"/>
    </xf>
    <xf numFmtId="0" fontId="23" fillId="0" borderId="0" xfId="2" applyFont="1" applyAlignment="1">
      <alignment horizontal="center" vertical="center"/>
    </xf>
    <xf numFmtId="0" fontId="25" fillId="0" borderId="0" xfId="2" applyFont="1" applyAlignment="1">
      <alignment horizontal="left" vertical="center" wrapText="1"/>
    </xf>
    <xf numFmtId="0" fontId="26" fillId="0" borderId="0" xfId="2" applyFont="1" applyAlignment="1">
      <alignment vertical="center"/>
    </xf>
    <xf numFmtId="0" fontId="20" fillId="0" borderId="0" xfId="2" applyAlignment="1">
      <alignment horizontal="left" vertical="center"/>
    </xf>
    <xf numFmtId="0" fontId="20" fillId="0" borderId="0" xfId="2" applyAlignment="1">
      <alignment horizontal="center" vertical="center"/>
    </xf>
    <xf numFmtId="0" fontId="20" fillId="0" borderId="0" xfId="2" applyAlignment="1">
      <alignment vertical="center"/>
    </xf>
    <xf numFmtId="0" fontId="22" fillId="0" borderId="0" xfId="2" applyFont="1" applyAlignment="1">
      <alignment horizontal="left" vertical="center"/>
    </xf>
    <xf numFmtId="178" fontId="22" fillId="0" borderId="0" xfId="2" applyNumberFormat="1" applyFont="1" applyAlignment="1">
      <alignment vertical="center"/>
    </xf>
    <xf numFmtId="0" fontId="12"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0" borderId="16" xfId="0" applyBorder="1" applyAlignment="1">
      <alignment horizontal="center" vertical="center"/>
    </xf>
    <xf numFmtId="0" fontId="0" fillId="0" borderId="4" xfId="0" applyBorder="1" applyAlignment="1">
      <alignment horizontal="center" vertical="center"/>
    </xf>
    <xf numFmtId="0" fontId="0" fillId="2" borderId="20" xfId="0" applyFill="1" applyBorder="1" applyAlignment="1">
      <alignment horizontal="left" vertical="center"/>
    </xf>
    <xf numFmtId="0" fontId="0" fillId="2" borderId="18" xfId="0" applyFill="1" applyBorder="1" applyAlignment="1">
      <alignment horizontal="left" vertical="center"/>
    </xf>
    <xf numFmtId="0" fontId="0" fillId="2" borderId="15" xfId="0" applyFill="1" applyBorder="1" applyAlignment="1">
      <alignment horizontal="left" vertical="center"/>
    </xf>
    <xf numFmtId="0" fontId="0" fillId="2" borderId="18" xfId="0" applyFill="1" applyBorder="1" applyAlignment="1">
      <alignment horizontal="left" vertical="center" wrapText="1"/>
    </xf>
    <xf numFmtId="0" fontId="15" fillId="2" borderId="38" xfId="0" applyFont="1" applyFill="1" applyBorder="1" applyAlignment="1">
      <alignment horizontal="left" vertical="center"/>
    </xf>
    <xf numFmtId="0" fontId="0" fillId="0" borderId="1" xfId="0" applyBorder="1" applyAlignment="1">
      <alignment horizontal="center" vertical="center"/>
    </xf>
    <xf numFmtId="0" fontId="11" fillId="0" borderId="24" xfId="0" applyFont="1" applyFill="1" applyBorder="1">
      <alignment vertical="center"/>
    </xf>
    <xf numFmtId="0" fontId="11" fillId="0" borderId="22" xfId="0" applyFont="1" applyFill="1" applyBorder="1" applyAlignment="1">
      <alignment horizontal="left" vertical="center" shrinkToFit="1"/>
    </xf>
    <xf numFmtId="0" fontId="11" fillId="0" borderId="17" xfId="0" applyFont="1" applyBorder="1" applyAlignment="1">
      <alignment horizontal="left" vertical="center" shrinkToFit="1"/>
    </xf>
    <xf numFmtId="0" fontId="11" fillId="0" borderId="19" xfId="0" applyFont="1" applyFill="1" applyBorder="1" applyAlignment="1">
      <alignment horizontal="left" vertical="center" shrinkToFi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0" borderId="15" xfId="0" applyFont="1" applyFill="1" applyBorder="1" applyAlignment="1">
      <alignment vertical="center" wrapText="1"/>
    </xf>
    <xf numFmtId="38" fontId="11" fillId="0" borderId="16" xfId="1" applyFont="1" applyFill="1" applyBorder="1">
      <alignment vertical="center"/>
    </xf>
    <xf numFmtId="38" fontId="11" fillId="3" borderId="16" xfId="1" applyFont="1" applyFill="1" applyBorder="1">
      <alignment vertical="center"/>
    </xf>
    <xf numFmtId="0" fontId="11" fillId="0" borderId="40" xfId="0" applyFont="1" applyFill="1" applyBorder="1" applyAlignment="1">
      <alignment vertical="center" wrapText="1"/>
    </xf>
    <xf numFmtId="38" fontId="11" fillId="0" borderId="29" xfId="1" applyFont="1" applyFill="1" applyBorder="1">
      <alignment vertical="center"/>
    </xf>
    <xf numFmtId="38" fontId="11" fillId="3" borderId="29" xfId="1" applyFont="1" applyFill="1" applyBorder="1">
      <alignment vertical="center"/>
    </xf>
    <xf numFmtId="38" fontId="11" fillId="3" borderId="17" xfId="1" applyFont="1" applyFill="1" applyBorder="1">
      <alignment vertical="center"/>
    </xf>
    <xf numFmtId="38" fontId="11" fillId="3" borderId="31" xfId="1" applyFont="1" applyFill="1" applyBorder="1">
      <alignment vertical="center"/>
    </xf>
    <xf numFmtId="0" fontId="11" fillId="0" borderId="33" xfId="0" applyFont="1" applyFill="1" applyBorder="1" applyAlignment="1">
      <alignment vertical="center" wrapText="1"/>
    </xf>
    <xf numFmtId="38" fontId="11" fillId="0" borderId="1" xfId="1" applyFont="1" applyFill="1" applyBorder="1">
      <alignment vertical="center"/>
    </xf>
    <xf numFmtId="38" fontId="11" fillId="3" borderId="1" xfId="1" applyFont="1" applyFill="1" applyBorder="1">
      <alignment vertical="center"/>
    </xf>
    <xf numFmtId="0" fontId="11" fillId="0" borderId="20" xfId="0" applyFont="1" applyFill="1" applyBorder="1" applyAlignment="1">
      <alignment vertical="center" wrapText="1"/>
    </xf>
    <xf numFmtId="38" fontId="11" fillId="0" borderId="21" xfId="1" applyFont="1" applyFill="1" applyBorder="1">
      <alignment vertical="center"/>
    </xf>
    <xf numFmtId="38" fontId="11" fillId="3" borderId="21" xfId="1" applyFont="1" applyFill="1" applyBorder="1">
      <alignment vertical="center"/>
    </xf>
    <xf numFmtId="0" fontId="11" fillId="0" borderId="16" xfId="0" applyFont="1" applyFill="1" applyBorder="1">
      <alignment vertical="center"/>
    </xf>
    <xf numFmtId="0" fontId="11" fillId="0" borderId="29" xfId="0" applyFont="1" applyFill="1" applyBorder="1">
      <alignment vertical="center"/>
    </xf>
    <xf numFmtId="0" fontId="11" fillId="0" borderId="1" xfId="0" applyFont="1" applyFill="1" applyBorder="1">
      <alignment vertical="center"/>
    </xf>
    <xf numFmtId="0" fontId="11" fillId="0" borderId="21" xfId="0" applyFont="1" applyFill="1" applyBorder="1">
      <alignment vertical="center"/>
    </xf>
    <xf numFmtId="0" fontId="11" fillId="2" borderId="37"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37" xfId="0" applyFont="1" applyFill="1" applyBorder="1" applyAlignment="1">
      <alignment horizontal="center" vertical="center" wrapText="1"/>
    </xf>
    <xf numFmtId="0" fontId="11" fillId="0" borderId="0" xfId="0" applyFont="1">
      <alignment vertical="center"/>
    </xf>
    <xf numFmtId="0" fontId="9" fillId="4" borderId="37" xfId="0" applyFont="1" applyFill="1" applyBorder="1" applyAlignment="1">
      <alignment horizontal="center" vertical="center"/>
    </xf>
    <xf numFmtId="178" fontId="9" fillId="0" borderId="37" xfId="0" applyNumberFormat="1" applyFont="1" applyBorder="1" applyAlignment="1">
      <alignment horizontal="center" vertical="center"/>
    </xf>
    <xf numFmtId="177" fontId="20" fillId="0" borderId="0" xfId="2" applyNumberFormat="1" applyFill="1" applyAlignment="1">
      <alignment vertical="top"/>
    </xf>
    <xf numFmtId="177" fontId="20" fillId="0" borderId="0" xfId="2" applyNumberFormat="1" applyFill="1" applyAlignment="1">
      <alignment vertical="top" shrinkToFit="1"/>
    </xf>
    <xf numFmtId="177" fontId="20" fillId="0" borderId="0" xfId="2" applyNumberFormat="1" applyFill="1" applyAlignment="1">
      <alignment vertical="center" shrinkToFit="1"/>
    </xf>
    <xf numFmtId="38" fontId="8" fillId="0" borderId="23" xfId="0" applyNumberFormat="1" applyFont="1" applyBorder="1" applyAlignment="1">
      <alignment vertical="center"/>
    </xf>
    <xf numFmtId="0" fontId="0" fillId="0" borderId="3" xfId="0" applyFill="1" applyBorder="1" applyAlignment="1">
      <alignment horizontal="center" vertical="center"/>
    </xf>
    <xf numFmtId="38" fontId="8" fillId="0" borderId="24" xfId="0" applyNumberFormat="1" applyFont="1" applyBorder="1" applyAlignment="1">
      <alignment vertical="center"/>
    </xf>
    <xf numFmtId="177" fontId="20" fillId="0" borderId="0" xfId="2" applyNumberFormat="1" applyFill="1" applyAlignment="1">
      <alignment vertical="top" wrapText="1"/>
    </xf>
    <xf numFmtId="179" fontId="3" fillId="3" borderId="2" xfId="0" applyNumberFormat="1" applyFont="1" applyFill="1" applyBorder="1">
      <alignment vertical="center"/>
    </xf>
    <xf numFmtId="179" fontId="3" fillId="3" borderId="2" xfId="0" applyNumberFormat="1" applyFont="1" applyFill="1" applyBorder="1" applyAlignment="1">
      <alignment vertical="center"/>
    </xf>
    <xf numFmtId="179" fontId="3" fillId="3" borderId="2" xfId="0" applyNumberFormat="1" applyFont="1" applyFill="1" applyBorder="1" applyAlignment="1">
      <alignment vertical="center" wrapText="1"/>
    </xf>
    <xf numFmtId="179" fontId="3" fillId="3" borderId="5" xfId="0" applyNumberFormat="1" applyFont="1" applyFill="1" applyBorder="1">
      <alignment vertical="center"/>
    </xf>
    <xf numFmtId="179" fontId="3" fillId="3" borderId="5" xfId="0" applyNumberFormat="1" applyFont="1" applyFill="1" applyBorder="1" applyAlignment="1">
      <alignment vertical="center"/>
    </xf>
    <xf numFmtId="179" fontId="3" fillId="3" borderId="5" xfId="0" applyNumberFormat="1" applyFont="1" applyFill="1" applyBorder="1" applyAlignment="1">
      <alignment vertical="center" wrapText="1" shrinkToFit="1"/>
    </xf>
    <xf numFmtId="179" fontId="3" fillId="3" borderId="2" xfId="0" applyNumberFormat="1" applyFont="1" applyFill="1" applyBorder="1" applyAlignment="1">
      <alignment vertical="center" wrapText="1" shrinkToFit="1"/>
    </xf>
    <xf numFmtId="179" fontId="3" fillId="3" borderId="34" xfId="0" applyNumberFormat="1" applyFont="1" applyFill="1" applyBorder="1" applyAlignment="1">
      <alignment vertical="center" wrapText="1" shrinkToFit="1"/>
    </xf>
    <xf numFmtId="179" fontId="3" fillId="3" borderId="34" xfId="0" applyNumberFormat="1" applyFont="1" applyFill="1" applyBorder="1">
      <alignment vertical="center"/>
    </xf>
    <xf numFmtId="179" fontId="3" fillId="3" borderId="35" xfId="0" applyNumberFormat="1" applyFont="1" applyFill="1" applyBorder="1" applyAlignment="1">
      <alignment vertical="center" wrapText="1" shrinkToFit="1"/>
    </xf>
    <xf numFmtId="179" fontId="3" fillId="3" borderId="35" xfId="0" applyNumberFormat="1" applyFont="1" applyFill="1" applyBorder="1">
      <alignment vertical="center"/>
    </xf>
    <xf numFmtId="179" fontId="3" fillId="3" borderId="36" xfId="0" applyNumberFormat="1" applyFont="1" applyFill="1" applyBorder="1" applyAlignment="1">
      <alignment vertical="center" wrapText="1" shrinkToFit="1"/>
    </xf>
    <xf numFmtId="179" fontId="3" fillId="3" borderId="36" xfId="0" applyNumberFormat="1" applyFont="1" applyFill="1" applyBorder="1">
      <alignment vertical="center"/>
    </xf>
    <xf numFmtId="179" fontId="3" fillId="3" borderId="1" xfId="0" applyNumberFormat="1" applyFont="1" applyFill="1" applyBorder="1" applyAlignment="1">
      <alignment horizontal="center" vertical="center"/>
    </xf>
    <xf numFmtId="179" fontId="3" fillId="3" borderId="6" xfId="0" applyNumberFormat="1" applyFont="1" applyFill="1" applyBorder="1">
      <alignment vertical="center"/>
    </xf>
    <xf numFmtId="179" fontId="3" fillId="3" borderId="1" xfId="0" applyNumberFormat="1" applyFont="1" applyFill="1" applyBorder="1">
      <alignment vertical="center"/>
    </xf>
    <xf numFmtId="179" fontId="3" fillId="3" borderId="1" xfId="0" applyNumberFormat="1" applyFont="1" applyFill="1" applyBorder="1" applyAlignment="1">
      <alignment horizontal="center" vertical="center" wrapText="1" shrinkToFit="1"/>
    </xf>
    <xf numFmtId="179" fontId="13" fillId="3" borderId="2" xfId="0" applyNumberFormat="1" applyFont="1" applyFill="1" applyBorder="1">
      <alignment vertical="center"/>
    </xf>
    <xf numFmtId="179" fontId="13" fillId="3" borderId="5" xfId="0" applyNumberFormat="1" applyFont="1" applyFill="1" applyBorder="1">
      <alignment vertical="center"/>
    </xf>
    <xf numFmtId="179" fontId="13" fillId="3" borderId="5" xfId="0" applyNumberFormat="1" applyFont="1" applyFill="1" applyBorder="1" applyAlignment="1">
      <alignment vertical="center" wrapText="1" shrinkToFit="1"/>
    </xf>
    <xf numFmtId="179" fontId="13" fillId="3" borderId="1" xfId="0" applyNumberFormat="1" applyFont="1" applyFill="1" applyBorder="1" applyAlignment="1">
      <alignment horizontal="center" vertical="center"/>
    </xf>
    <xf numFmtId="179" fontId="13" fillId="3" borderId="6" xfId="0" applyNumberFormat="1" applyFont="1" applyFill="1" applyBorder="1">
      <alignment vertical="center"/>
    </xf>
    <xf numFmtId="179" fontId="13" fillId="3" borderId="1" xfId="0" applyNumberFormat="1" applyFont="1" applyFill="1" applyBorder="1">
      <alignment vertical="center"/>
    </xf>
    <xf numFmtId="179" fontId="13" fillId="3" borderId="1" xfId="0" applyNumberFormat="1" applyFont="1" applyFill="1" applyBorder="1" applyAlignment="1">
      <alignment horizontal="center" vertical="center" wrapText="1" shrinkToFit="1"/>
    </xf>
    <xf numFmtId="179" fontId="13" fillId="3" borderId="2" xfId="0" applyNumberFormat="1" applyFont="1" applyFill="1" applyBorder="1" applyAlignment="1">
      <alignment vertical="center" wrapText="1"/>
    </xf>
    <xf numFmtId="179" fontId="13" fillId="3" borderId="2" xfId="0" applyNumberFormat="1" applyFont="1" applyFill="1" applyBorder="1" applyAlignment="1">
      <alignment vertical="center" wrapText="1" shrinkToFit="1"/>
    </xf>
    <xf numFmtId="179" fontId="13" fillId="3" borderId="3" xfId="0" applyNumberFormat="1" applyFont="1" applyFill="1" applyBorder="1">
      <alignment vertical="center"/>
    </xf>
    <xf numFmtId="179" fontId="13" fillId="3" borderId="3" xfId="0" applyNumberFormat="1" applyFont="1" applyFill="1" applyBorder="1" applyAlignment="1">
      <alignment vertical="center" wrapText="1"/>
    </xf>
    <xf numFmtId="179" fontId="3" fillId="3" borderId="3" xfId="0" applyNumberFormat="1" applyFont="1" applyFill="1" applyBorder="1">
      <alignment vertical="center"/>
    </xf>
    <xf numFmtId="179" fontId="13" fillId="3" borderId="3" xfId="0" applyNumberFormat="1" applyFont="1" applyFill="1" applyBorder="1" applyAlignment="1">
      <alignment vertical="center" wrapText="1" shrinkToFit="1"/>
    </xf>
    <xf numFmtId="179" fontId="3" fillId="3" borderId="3" xfId="0" applyNumberFormat="1" applyFont="1" applyFill="1" applyBorder="1" applyAlignment="1">
      <alignment vertical="center"/>
    </xf>
    <xf numFmtId="179" fontId="13" fillId="3" borderId="5" xfId="0" applyNumberFormat="1" applyFont="1" applyFill="1" applyBorder="1" applyAlignment="1">
      <alignment vertical="center" wrapText="1"/>
    </xf>
    <xf numFmtId="179" fontId="13" fillId="3" borderId="1" xfId="0" applyNumberFormat="1" applyFont="1" applyFill="1" applyBorder="1" applyAlignment="1">
      <alignment horizontal="center" vertical="center" shrinkToFit="1"/>
    </xf>
    <xf numFmtId="179" fontId="13" fillId="3" borderId="7" xfId="0" applyNumberFormat="1" applyFont="1" applyFill="1" applyBorder="1">
      <alignment vertical="center"/>
    </xf>
    <xf numFmtId="179" fontId="3" fillId="3" borderId="3" xfId="0" applyNumberFormat="1" applyFont="1" applyFill="1" applyBorder="1" applyAlignment="1">
      <alignment horizontal="center" vertical="center"/>
    </xf>
    <xf numFmtId="179" fontId="3" fillId="3" borderId="3" xfId="0" applyNumberFormat="1" applyFont="1" applyFill="1" applyBorder="1" applyAlignment="1">
      <alignment horizontal="center" vertical="center" wrapText="1" shrinkToFit="1"/>
    </xf>
    <xf numFmtId="176" fontId="0" fillId="0" borderId="2" xfId="0" applyNumberFormat="1" applyFont="1" applyBorder="1" applyAlignment="1">
      <alignment horizontal="center" vertical="center" wrapText="1"/>
    </xf>
    <xf numFmtId="176" fontId="0" fillId="0" borderId="1" xfId="0" applyNumberFormat="1" applyFont="1" applyBorder="1" applyAlignment="1">
      <alignment horizontal="right" vertical="center"/>
    </xf>
    <xf numFmtId="176" fontId="3" fillId="3" borderId="4" xfId="0" applyNumberFormat="1" applyFont="1" applyFill="1" applyBorder="1" applyAlignment="1">
      <alignment vertical="center" wrapText="1"/>
    </xf>
    <xf numFmtId="176" fontId="3" fillId="3" borderId="2" xfId="0" applyNumberFormat="1" applyFont="1" applyFill="1" applyBorder="1" applyAlignment="1">
      <alignment vertical="center" wrapText="1"/>
    </xf>
    <xf numFmtId="176" fontId="13" fillId="3" borderId="2" xfId="0" applyNumberFormat="1" applyFont="1" applyFill="1" applyBorder="1" applyAlignment="1">
      <alignment vertical="center" wrapText="1"/>
    </xf>
    <xf numFmtId="176" fontId="13" fillId="3" borderId="4" xfId="0" applyNumberFormat="1" applyFont="1" applyFill="1" applyBorder="1" applyAlignment="1">
      <alignment vertical="center" wrapText="1"/>
    </xf>
    <xf numFmtId="0" fontId="9" fillId="4" borderId="37" xfId="0" applyFont="1" applyFill="1" applyBorder="1" applyAlignment="1">
      <alignment horizontal="center" vertical="center" wrapText="1"/>
    </xf>
    <xf numFmtId="0" fontId="30" fillId="0" borderId="0" xfId="0" applyFont="1">
      <alignment vertical="center"/>
    </xf>
    <xf numFmtId="0" fontId="32" fillId="4" borderId="37" xfId="0" applyFont="1" applyFill="1" applyBorder="1" applyAlignment="1">
      <alignment horizontal="center" vertical="center" wrapText="1"/>
    </xf>
    <xf numFmtId="38" fontId="8" fillId="0" borderId="37" xfId="1" applyFont="1" applyFill="1" applyBorder="1" applyAlignment="1">
      <alignment horizontal="right" vertical="center" wrapText="1"/>
    </xf>
    <xf numFmtId="0" fontId="11" fillId="2" borderId="53" xfId="0" applyFont="1" applyFill="1" applyBorder="1" applyAlignment="1">
      <alignment horizontal="center" vertical="center"/>
    </xf>
    <xf numFmtId="0" fontId="0" fillId="0" borderId="0" xfId="0" applyBorder="1">
      <alignment vertical="center"/>
    </xf>
    <xf numFmtId="0" fontId="15" fillId="0" borderId="0" xfId="0" applyFont="1" applyBorder="1">
      <alignment vertical="center"/>
    </xf>
    <xf numFmtId="0" fontId="11" fillId="4" borderId="25" xfId="0" applyFont="1" applyFill="1" applyBorder="1" applyAlignment="1">
      <alignment horizontal="center" vertical="center" wrapText="1"/>
    </xf>
    <xf numFmtId="0" fontId="11" fillId="4" borderId="39" xfId="0" applyFont="1" applyFill="1" applyBorder="1" applyAlignment="1">
      <alignment horizontal="center" vertical="center" wrapText="1"/>
    </xf>
    <xf numFmtId="38" fontId="11" fillId="3" borderId="26" xfId="1" applyFont="1" applyFill="1" applyBorder="1" applyAlignment="1">
      <alignment vertical="center"/>
    </xf>
    <xf numFmtId="38" fontId="11" fillId="3" borderId="3" xfId="1" applyFont="1" applyFill="1" applyBorder="1" applyAlignment="1">
      <alignment vertical="center"/>
    </xf>
    <xf numFmtId="38" fontId="11" fillId="3" borderId="29" xfId="1" applyFont="1" applyFill="1" applyBorder="1" applyAlignment="1">
      <alignment vertical="center"/>
    </xf>
    <xf numFmtId="38" fontId="11" fillId="3" borderId="27" xfId="1" applyFont="1" applyFill="1" applyBorder="1" applyAlignment="1">
      <alignment vertical="center"/>
    </xf>
    <xf numFmtId="38" fontId="11" fillId="3" borderId="32" xfId="1" applyFont="1" applyFill="1" applyBorder="1" applyAlignment="1">
      <alignment vertical="center"/>
    </xf>
    <xf numFmtId="38" fontId="11" fillId="3" borderId="31" xfId="1" applyFont="1" applyFill="1" applyBorder="1" applyAlignment="1">
      <alignment vertical="center"/>
    </xf>
    <xf numFmtId="0" fontId="8" fillId="0" borderId="39" xfId="0" applyFont="1" applyBorder="1" applyAlignment="1">
      <alignment horizontal="center" vertical="center"/>
    </xf>
    <xf numFmtId="0" fontId="8" fillId="0" borderId="30" xfId="0" applyFont="1" applyBorder="1" applyAlignment="1">
      <alignment horizontal="center" vertical="center"/>
    </xf>
    <xf numFmtId="0" fontId="8" fillId="0" borderId="45" xfId="0" applyFont="1" applyBorder="1" applyAlignment="1">
      <alignment horizontal="left" vertical="center" wrapText="1"/>
    </xf>
    <xf numFmtId="0" fontId="8" fillId="0" borderId="46" xfId="0" applyFont="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0" fontId="8" fillId="0" borderId="0"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0" fontId="8" fillId="0" borderId="52" xfId="0" applyFont="1" applyBorder="1" applyAlignment="1">
      <alignment horizontal="left" vertical="center" wrapText="1"/>
    </xf>
    <xf numFmtId="0" fontId="11" fillId="4" borderId="41"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1" fillId="0" borderId="44" xfId="0" applyFont="1" applyBorder="1" applyAlignment="1">
      <alignment horizontal="center" vertical="center"/>
    </xf>
    <xf numFmtId="38" fontId="11" fillId="3" borderId="26" xfId="1" applyFont="1" applyFill="1" applyBorder="1" applyAlignment="1">
      <alignment horizontal="right" vertical="center"/>
    </xf>
    <xf numFmtId="38" fontId="11" fillId="3" borderId="29" xfId="1" applyFont="1" applyFill="1" applyBorder="1" applyAlignment="1">
      <alignment horizontal="right" vertical="center"/>
    </xf>
    <xf numFmtId="38" fontId="11" fillId="3" borderId="27" xfId="1" applyFont="1" applyFill="1" applyBorder="1" applyAlignment="1">
      <alignment horizontal="right" vertical="center"/>
    </xf>
    <xf numFmtId="38" fontId="11" fillId="3" borderId="31" xfId="1" applyFont="1" applyFill="1" applyBorder="1" applyAlignment="1">
      <alignment horizontal="right" vertical="center"/>
    </xf>
    <xf numFmtId="0" fontId="11" fillId="0" borderId="37" xfId="0" applyFont="1" applyBorder="1" applyAlignment="1">
      <alignment vertical="center" wrapText="1"/>
    </xf>
    <xf numFmtId="0" fontId="11" fillId="0" borderId="37" xfId="0" applyFont="1" applyBorder="1" applyAlignment="1">
      <alignment horizontal="left" vertical="center" wrapText="1"/>
    </xf>
    <xf numFmtId="0" fontId="22" fillId="0" borderId="0" xfId="2" applyFont="1" applyAlignment="1">
      <alignment horizontal="left" vertical="center"/>
    </xf>
    <xf numFmtId="177" fontId="20" fillId="3" borderId="0" xfId="2" applyNumberFormat="1" applyFill="1" applyAlignment="1">
      <alignment horizontal="left" vertical="top" shrinkToFit="1"/>
    </xf>
    <xf numFmtId="0" fontId="22" fillId="0" borderId="0" xfId="2" applyFont="1" applyAlignment="1">
      <alignment horizontal="center" vertical="center"/>
    </xf>
    <xf numFmtId="0" fontId="22" fillId="0" borderId="0" xfId="2" applyFont="1" applyAlignment="1">
      <alignment horizontal="left" vertical="center" wrapText="1"/>
    </xf>
    <xf numFmtId="38" fontId="27" fillId="3" borderId="0" xfId="3" applyFont="1" applyFill="1" applyAlignment="1">
      <alignment horizontal="right" vertical="center"/>
    </xf>
    <xf numFmtId="0" fontId="20" fillId="0" borderId="0" xfId="2" applyAlignment="1">
      <alignment horizontal="center" vertical="center" wrapText="1"/>
    </xf>
    <xf numFmtId="0" fontId="20" fillId="0" borderId="0" xfId="2" applyAlignment="1">
      <alignment horizontal="center" vertical="center"/>
    </xf>
    <xf numFmtId="177" fontId="20" fillId="3" borderId="0" xfId="2" applyNumberFormat="1" applyFill="1" applyAlignment="1">
      <alignment horizontal="left" vertical="center" shrinkToFit="1"/>
    </xf>
    <xf numFmtId="178" fontId="20" fillId="2" borderId="0" xfId="2" applyNumberFormat="1" applyFont="1" applyFill="1" applyAlignment="1">
      <alignment horizontal="center" vertical="center"/>
    </xf>
    <xf numFmtId="0" fontId="20" fillId="0" borderId="0" xfId="2" applyFill="1" applyAlignment="1">
      <alignment horizontal="center" vertical="center"/>
    </xf>
    <xf numFmtId="176" fontId="0" fillId="0" borderId="2" xfId="0" applyNumberFormat="1" applyFont="1" applyBorder="1" applyAlignment="1">
      <alignment horizontal="center" vertical="center" wrapText="1"/>
    </xf>
    <xf numFmtId="176" fontId="0" fillId="0" borderId="1" xfId="0" applyNumberFormat="1" applyFont="1" applyBorder="1" applyAlignment="1">
      <alignment horizontal="center" vertical="center" wrapText="1"/>
    </xf>
    <xf numFmtId="176" fontId="13" fillId="0" borderId="0" xfId="0" applyNumberFormat="1" applyFont="1" applyAlignment="1">
      <alignment vertical="center" wrapText="1"/>
    </xf>
    <xf numFmtId="176" fontId="0" fillId="3" borderId="28" xfId="0" applyNumberFormat="1" applyFill="1" applyBorder="1" applyAlignment="1">
      <alignment horizontal="center" vertical="center" shrinkToFit="1"/>
    </xf>
    <xf numFmtId="176" fontId="8" fillId="0" borderId="0" xfId="0" applyNumberFormat="1" applyFont="1" applyAlignment="1">
      <alignment horizontal="center" vertical="center"/>
    </xf>
    <xf numFmtId="176" fontId="1" fillId="0" borderId="10" xfId="0" applyNumberFormat="1" applyFont="1" applyBorder="1" applyAlignment="1">
      <alignment horizontal="center" vertical="center" wrapText="1"/>
    </xf>
    <xf numFmtId="176" fontId="1" fillId="0" borderId="8" xfId="0" applyNumberFormat="1" applyFont="1" applyBorder="1" applyAlignment="1">
      <alignment horizontal="center" vertical="center" wrapText="1"/>
    </xf>
    <xf numFmtId="176" fontId="1" fillId="0" borderId="14" xfId="0" applyNumberFormat="1" applyFont="1" applyBorder="1" applyAlignment="1">
      <alignment horizontal="center" vertical="center" wrapText="1"/>
    </xf>
    <xf numFmtId="176" fontId="1" fillId="0" borderId="9" xfId="0" applyNumberFormat="1" applyFont="1" applyBorder="1" applyAlignment="1">
      <alignment horizontal="center" vertical="center" wrapText="1"/>
    </xf>
    <xf numFmtId="0" fontId="12" fillId="3" borderId="11" xfId="0" applyFont="1" applyFill="1" applyBorder="1" applyAlignment="1">
      <alignment horizontal="center" vertical="center" textRotation="255" wrapText="1"/>
    </xf>
    <xf numFmtId="0" fontId="12" fillId="3" borderId="12" xfId="0" applyFont="1" applyFill="1" applyBorder="1" applyAlignment="1">
      <alignment horizontal="center" vertical="center" textRotation="255" wrapText="1"/>
    </xf>
    <xf numFmtId="179" fontId="3" fillId="3" borderId="2" xfId="0" applyNumberFormat="1" applyFont="1" applyFill="1" applyBorder="1" applyAlignment="1">
      <alignment horizontal="center" vertical="center"/>
    </xf>
    <xf numFmtId="179" fontId="3" fillId="3" borderId="5"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2" xfId="0" applyNumberFormat="1" applyFont="1" applyFill="1" applyBorder="1" applyAlignment="1">
      <alignment vertical="center" wrapText="1"/>
    </xf>
    <xf numFmtId="176" fontId="0" fillId="3" borderId="3" xfId="0" applyNumberFormat="1" applyFont="1" applyFill="1" applyBorder="1" applyAlignment="1">
      <alignment vertical="center" wrapText="1"/>
    </xf>
    <xf numFmtId="0" fontId="0" fillId="3" borderId="3" xfId="0" applyFont="1" applyFill="1" applyBorder="1" applyAlignment="1">
      <alignment vertical="center" wrapText="1"/>
    </xf>
    <xf numFmtId="0" fontId="0" fillId="3" borderId="1" xfId="0" applyFont="1" applyFill="1" applyBorder="1" applyAlignment="1">
      <alignment vertical="center" wrapText="1"/>
    </xf>
    <xf numFmtId="176" fontId="12" fillId="3" borderId="2" xfId="0" applyNumberFormat="1" applyFont="1" applyFill="1" applyBorder="1" applyAlignment="1">
      <alignment vertical="center" wrapText="1"/>
    </xf>
    <xf numFmtId="176" fontId="12" fillId="3" borderId="3" xfId="0" applyNumberFormat="1" applyFont="1" applyFill="1" applyBorder="1" applyAlignment="1">
      <alignment vertical="center" wrapText="1"/>
    </xf>
    <xf numFmtId="0" fontId="12" fillId="3" borderId="1" xfId="0" applyFont="1" applyFill="1" applyBorder="1" applyAlignment="1">
      <alignment vertical="center" wrapText="1"/>
    </xf>
    <xf numFmtId="179" fontId="3" fillId="3" borderId="2" xfId="0" applyNumberFormat="1" applyFont="1" applyFill="1" applyBorder="1" applyAlignment="1">
      <alignment horizontal="right" vertical="center"/>
    </xf>
    <xf numFmtId="179" fontId="3" fillId="3" borderId="3" xfId="0" applyNumberFormat="1" applyFont="1" applyFill="1" applyBorder="1" applyAlignment="1">
      <alignment horizontal="right" vertical="center"/>
    </xf>
    <xf numFmtId="179" fontId="3" fillId="3" borderId="5" xfId="0" applyNumberFormat="1" applyFont="1" applyFill="1" applyBorder="1" applyAlignment="1">
      <alignment horizontal="right" vertical="center"/>
    </xf>
    <xf numFmtId="179" fontId="3" fillId="3" borderId="2" xfId="0" applyNumberFormat="1" applyFont="1" applyFill="1" applyBorder="1" applyAlignment="1">
      <alignment vertical="center"/>
    </xf>
    <xf numFmtId="179" fontId="3" fillId="3" borderId="3" xfId="0" applyNumberFormat="1" applyFont="1" applyFill="1" applyBorder="1" applyAlignment="1">
      <alignment vertical="center"/>
    </xf>
    <xf numFmtId="179" fontId="3" fillId="3" borderId="5" xfId="0" applyNumberFormat="1" applyFont="1" applyFill="1" applyBorder="1" applyAlignment="1">
      <alignment vertical="center"/>
    </xf>
    <xf numFmtId="179" fontId="3" fillId="3" borderId="3" xfId="0" applyNumberFormat="1" applyFont="1" applyFill="1" applyBorder="1" applyAlignment="1">
      <alignment horizontal="center" vertical="center"/>
    </xf>
    <xf numFmtId="176" fontId="0" fillId="0" borderId="4" xfId="0" applyNumberFormat="1" applyFont="1" applyBorder="1" applyAlignment="1">
      <alignment horizontal="center" vertical="center"/>
    </xf>
    <xf numFmtId="176" fontId="11" fillId="3" borderId="28" xfId="0" applyNumberFormat="1" applyFont="1" applyFill="1" applyBorder="1" applyAlignment="1">
      <alignment horizontal="center" vertical="center" shrinkToFit="1"/>
    </xf>
    <xf numFmtId="0" fontId="22" fillId="0" borderId="28" xfId="2" applyFont="1" applyBorder="1" applyAlignment="1">
      <alignment horizontal="left" vertical="center"/>
    </xf>
    <xf numFmtId="0" fontId="22" fillId="0" borderId="4" xfId="2" applyFont="1" applyBorder="1" applyAlignment="1">
      <alignment horizontal="center" vertical="center" wrapText="1"/>
    </xf>
    <xf numFmtId="3" fontId="22" fillId="2" borderId="11" xfId="2" applyNumberFormat="1" applyFont="1" applyFill="1" applyBorder="1" applyAlignment="1">
      <alignment horizontal="right" vertical="center" wrapText="1"/>
    </xf>
    <xf numFmtId="0" fontId="22" fillId="2" borderId="13" xfId="2" applyFont="1" applyFill="1" applyBorder="1" applyAlignment="1">
      <alignment horizontal="right" vertical="center" wrapText="1"/>
    </xf>
    <xf numFmtId="58" fontId="22" fillId="0" borderId="0" xfId="2" applyNumberFormat="1" applyFont="1" applyAlignment="1">
      <alignment horizontal="center" vertical="center"/>
    </xf>
    <xf numFmtId="0" fontId="21" fillId="0" borderId="0" xfId="2" applyFont="1" applyAlignment="1">
      <alignment horizontal="center" vertical="center"/>
    </xf>
    <xf numFmtId="0" fontId="25" fillId="0" borderId="0" xfId="2" applyFont="1" applyAlignment="1">
      <alignment horizontal="left" vertical="center" wrapText="1"/>
    </xf>
    <xf numFmtId="0" fontId="20" fillId="0" borderId="0" xfId="2" applyAlignment="1">
      <alignment horizontal="left" vertical="center"/>
    </xf>
    <xf numFmtId="0" fontId="24" fillId="0" borderId="0" xfId="2" applyFont="1" applyAlignment="1">
      <alignment horizontal="center" vertical="center"/>
    </xf>
  </cellXfs>
  <cellStyles count="4">
    <cellStyle name="桁区切り" xfId="1" builtinId="6"/>
    <cellStyle name="桁区切り 2" xfId="3"/>
    <cellStyle name="標準" xfId="0" builtinId="0"/>
    <cellStyle name="標準 2" xfId="2"/>
  </cellStyles>
  <dxfs count="12">
    <dxf>
      <font>
        <color theme="9" tint="0.59996337778862885"/>
      </font>
    </dxf>
    <dxf>
      <font>
        <color theme="9" tint="0.79998168889431442"/>
      </font>
    </dxf>
    <dxf>
      <font>
        <color theme="9" tint="0.59996337778862885"/>
      </font>
    </dxf>
    <dxf>
      <font>
        <color theme="9" tint="0.79998168889431442"/>
      </font>
    </dxf>
    <dxf>
      <font>
        <color theme="9" tint="0.59996337778862885"/>
      </font>
    </dxf>
    <dxf>
      <font>
        <color theme="9" tint="0.79998168889431442"/>
      </font>
    </dxf>
    <dxf>
      <font>
        <color theme="9" tint="0.59996337778862885"/>
      </font>
    </dxf>
    <dxf>
      <font>
        <color theme="9" tint="0.79998168889431442"/>
      </font>
    </dxf>
    <dxf>
      <font>
        <color theme="9" tint="0.59996337778862885"/>
      </font>
    </dxf>
    <dxf>
      <font>
        <color theme="9" tint="0.79998168889431442"/>
      </font>
    </dxf>
    <dxf>
      <font>
        <color theme="9" tint="0.59996337778862885"/>
      </font>
    </dxf>
    <dxf>
      <font>
        <color theme="9" tint="0.7999816888943144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89646</xdr:colOff>
      <xdr:row>7</xdr:row>
      <xdr:rowOff>246529</xdr:rowOff>
    </xdr:from>
    <xdr:to>
      <xdr:col>6</xdr:col>
      <xdr:colOff>179294</xdr:colOff>
      <xdr:row>10</xdr:row>
      <xdr:rowOff>22412</xdr:rowOff>
    </xdr:to>
    <xdr:sp macro="" textlink="">
      <xdr:nvSpPr>
        <xdr:cNvPr id="2" name="左矢印吹き出し 1"/>
        <xdr:cNvSpPr/>
      </xdr:nvSpPr>
      <xdr:spPr>
        <a:xfrm>
          <a:off x="5033121" y="2646829"/>
          <a:ext cx="4233023" cy="728383"/>
        </a:xfrm>
        <a:prstGeom prst="leftArrowCallout">
          <a:avLst>
            <a:gd name="adj1" fmla="val 28030"/>
            <a:gd name="adj2" fmla="val 25000"/>
            <a:gd name="adj3" fmla="val 25000"/>
            <a:gd name="adj4" fmla="val 90640"/>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effectLst/>
              <a:latin typeface="+mn-lt"/>
              <a:ea typeface="+mn-ea"/>
              <a:cs typeface="+mn-cs"/>
            </a:rPr>
            <a:t>個人防護具の</a:t>
          </a:r>
          <a:r>
            <a:rPr kumimoji="1" lang="ja-JP" altLang="ja-JP" sz="1200">
              <a:solidFill>
                <a:sysClr val="windowText" lastClr="000000"/>
              </a:solidFill>
              <a:effectLst/>
              <a:latin typeface="+mn-lt"/>
              <a:ea typeface="+mn-ea"/>
              <a:cs typeface="+mn-cs"/>
            </a:rPr>
            <a:t>基準額（上限額）を算定します。</a:t>
          </a:r>
          <a:endParaRPr lang="ja-JP" altLang="ja-JP" sz="1200">
            <a:solidFill>
              <a:sysClr val="windowText" lastClr="000000"/>
            </a:solidFill>
            <a:effectLst/>
          </a:endParaRPr>
        </a:p>
        <a:p>
          <a:pPr algn="l"/>
          <a:r>
            <a:rPr kumimoji="1" lang="ja-JP" altLang="en-US" sz="1200" b="1" u="sng">
              <a:solidFill>
                <a:srgbClr val="FF0000"/>
              </a:solidFill>
              <a:effectLst/>
              <a:latin typeface="+mn-lt"/>
              <a:ea typeface="+mn-ea"/>
              <a:cs typeface="+mn-cs"/>
            </a:rPr>
            <a:t>個人防護具の補助金を申請する場合</a:t>
          </a:r>
          <a:r>
            <a:rPr kumimoji="1" lang="ja-JP" altLang="en-US" sz="1200">
              <a:solidFill>
                <a:srgbClr val="FF0000"/>
              </a:solidFill>
              <a:effectLst/>
              <a:latin typeface="+mn-lt"/>
              <a:ea typeface="+mn-ea"/>
              <a:cs typeface="+mn-cs"/>
            </a:rPr>
            <a:t>は、</a:t>
          </a:r>
          <a:r>
            <a:rPr kumimoji="1" lang="ja-JP" altLang="ja-JP" sz="1200">
              <a:solidFill>
                <a:srgbClr val="FF0000"/>
              </a:solidFill>
              <a:effectLst/>
              <a:latin typeface="+mn-lt"/>
              <a:ea typeface="+mn-ea"/>
              <a:cs typeface="+mn-cs"/>
            </a:rPr>
            <a:t>患者対応が見込まれるスタッフの延べ人数（</a:t>
          </a:r>
          <a:r>
            <a:rPr kumimoji="1" lang="en-US" altLang="ja-JP" sz="1200">
              <a:solidFill>
                <a:srgbClr val="FF0000"/>
              </a:solidFill>
              <a:effectLst/>
              <a:latin typeface="+mn-lt"/>
              <a:ea typeface="+mn-ea"/>
              <a:cs typeface="+mn-cs"/>
            </a:rPr>
            <a:t>4</a:t>
          </a:r>
          <a:r>
            <a:rPr kumimoji="1" lang="ja-JP" altLang="ja-JP" sz="1200">
              <a:solidFill>
                <a:srgbClr val="FF0000"/>
              </a:solidFill>
              <a:effectLst/>
              <a:latin typeface="+mn-lt"/>
              <a:ea typeface="+mn-ea"/>
              <a:cs typeface="+mn-cs"/>
            </a:rPr>
            <a:t>～</a:t>
          </a:r>
          <a:r>
            <a:rPr kumimoji="1" lang="en-US" altLang="ja-JP" sz="1200">
              <a:solidFill>
                <a:srgbClr val="FF0000"/>
              </a:solidFill>
              <a:effectLst/>
              <a:latin typeface="+mn-lt"/>
              <a:ea typeface="+mn-ea"/>
              <a:cs typeface="+mn-cs"/>
            </a:rPr>
            <a:t>9</a:t>
          </a:r>
          <a:r>
            <a:rPr kumimoji="1" lang="ja-JP" altLang="ja-JP" sz="1200">
              <a:solidFill>
                <a:srgbClr val="FF0000"/>
              </a:solidFill>
              <a:effectLst/>
              <a:latin typeface="+mn-lt"/>
              <a:ea typeface="+mn-ea"/>
              <a:cs typeface="+mn-cs"/>
            </a:rPr>
            <a:t>月）を入力してください。</a:t>
          </a:r>
          <a:endParaRPr lang="ja-JP" altLang="ja-JP" sz="1200">
            <a:solidFill>
              <a:srgbClr val="FF0000"/>
            </a:solidFill>
            <a:effectLst/>
          </a:endParaRPr>
        </a:p>
        <a:p>
          <a:pPr algn="l"/>
          <a:endParaRPr kumimoji="1" lang="ja-JP" altLang="en-US" sz="1100"/>
        </a:p>
      </xdr:txBody>
    </xdr:sp>
    <xdr:clientData/>
  </xdr:twoCellAnchor>
  <xdr:twoCellAnchor>
    <xdr:from>
      <xdr:col>7</xdr:col>
      <xdr:colOff>223730</xdr:colOff>
      <xdr:row>0</xdr:row>
      <xdr:rowOff>38953</xdr:rowOff>
    </xdr:from>
    <xdr:to>
      <xdr:col>8</xdr:col>
      <xdr:colOff>192566</xdr:colOff>
      <xdr:row>2</xdr:row>
      <xdr:rowOff>139806</xdr:rowOff>
    </xdr:to>
    <xdr:sp macro="" textlink="">
      <xdr:nvSpPr>
        <xdr:cNvPr id="4" name="正方形/長方形 3"/>
        <xdr:cNvSpPr/>
      </xdr:nvSpPr>
      <xdr:spPr>
        <a:xfrm>
          <a:off x="10193230" y="38953"/>
          <a:ext cx="1284193" cy="5907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35218</xdr:colOff>
      <xdr:row>6</xdr:row>
      <xdr:rowOff>368993</xdr:rowOff>
    </xdr:from>
    <xdr:to>
      <xdr:col>6</xdr:col>
      <xdr:colOff>693964</xdr:colOff>
      <xdr:row>11</xdr:row>
      <xdr:rowOff>0</xdr:rowOff>
    </xdr:to>
    <xdr:sp macro="" textlink="">
      <xdr:nvSpPr>
        <xdr:cNvPr id="2" name="左矢印吹き出し 1"/>
        <xdr:cNvSpPr/>
      </xdr:nvSpPr>
      <xdr:spPr>
        <a:xfrm>
          <a:off x="4974611" y="2396457"/>
          <a:ext cx="4822532" cy="1114186"/>
        </a:xfrm>
        <a:prstGeom prst="leftArrowCallout">
          <a:avLst>
            <a:gd name="adj1" fmla="val 28030"/>
            <a:gd name="adj2" fmla="val 25000"/>
            <a:gd name="adj3" fmla="val 25000"/>
            <a:gd name="adj4" fmla="val 90640"/>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effectLst/>
              <a:latin typeface="+mn-lt"/>
              <a:ea typeface="+mn-ea"/>
              <a:cs typeface="+mn-cs"/>
            </a:rPr>
            <a:t>個人防護具の</a:t>
          </a:r>
          <a:r>
            <a:rPr kumimoji="1" lang="ja-JP" altLang="ja-JP" sz="1200">
              <a:solidFill>
                <a:sysClr val="windowText" lastClr="000000"/>
              </a:solidFill>
              <a:effectLst/>
              <a:latin typeface="+mn-lt"/>
              <a:ea typeface="+mn-ea"/>
              <a:cs typeface="+mn-cs"/>
            </a:rPr>
            <a:t>基準額（上限額）を算定します。</a:t>
          </a:r>
          <a:endParaRPr lang="ja-JP" altLang="ja-JP" sz="1200">
            <a:solidFill>
              <a:sysClr val="windowText" lastClr="000000"/>
            </a:solidFill>
            <a:effectLst/>
          </a:endParaRPr>
        </a:p>
        <a:p>
          <a:pPr algn="l"/>
          <a:r>
            <a:rPr kumimoji="1" lang="ja-JP" altLang="en-US" sz="1200" b="1" u="sng">
              <a:solidFill>
                <a:srgbClr val="FF0000"/>
              </a:solidFill>
              <a:effectLst/>
              <a:latin typeface="+mn-lt"/>
              <a:ea typeface="+mn-ea"/>
              <a:cs typeface="+mn-cs"/>
            </a:rPr>
            <a:t>個人防護具の補助金が対象の場合</a:t>
          </a:r>
          <a:r>
            <a:rPr kumimoji="1" lang="ja-JP" altLang="en-US" sz="1200">
              <a:solidFill>
                <a:srgbClr val="FF0000"/>
              </a:solidFill>
              <a:effectLst/>
              <a:latin typeface="+mn-lt"/>
              <a:ea typeface="+mn-ea"/>
              <a:cs typeface="+mn-cs"/>
            </a:rPr>
            <a:t>は、</a:t>
          </a:r>
          <a:r>
            <a:rPr kumimoji="1" lang="ja-JP" altLang="ja-JP" sz="1200">
              <a:solidFill>
                <a:srgbClr val="FF0000"/>
              </a:solidFill>
              <a:effectLst/>
              <a:latin typeface="+mn-lt"/>
              <a:ea typeface="+mn-ea"/>
              <a:cs typeface="+mn-cs"/>
            </a:rPr>
            <a:t>患者対応が見込まれるスタッフの延べ人数（</a:t>
          </a:r>
          <a:r>
            <a:rPr kumimoji="1" lang="en-US" altLang="ja-JP" sz="1200">
              <a:solidFill>
                <a:srgbClr val="FF0000"/>
              </a:solidFill>
              <a:effectLst/>
              <a:latin typeface="+mn-lt"/>
              <a:ea typeface="+mn-ea"/>
              <a:cs typeface="+mn-cs"/>
            </a:rPr>
            <a:t>4</a:t>
          </a:r>
          <a:r>
            <a:rPr kumimoji="1" lang="ja-JP" altLang="ja-JP" sz="1200">
              <a:solidFill>
                <a:srgbClr val="FF0000"/>
              </a:solidFill>
              <a:effectLst/>
              <a:latin typeface="+mn-lt"/>
              <a:ea typeface="+mn-ea"/>
              <a:cs typeface="+mn-cs"/>
            </a:rPr>
            <a:t>～</a:t>
          </a:r>
          <a:r>
            <a:rPr kumimoji="1" lang="en-US" altLang="ja-JP" sz="1200">
              <a:solidFill>
                <a:srgbClr val="FF0000"/>
              </a:solidFill>
              <a:effectLst/>
              <a:latin typeface="+mn-lt"/>
              <a:ea typeface="+mn-ea"/>
              <a:cs typeface="+mn-cs"/>
            </a:rPr>
            <a:t>9</a:t>
          </a:r>
          <a:r>
            <a:rPr kumimoji="1" lang="ja-JP" altLang="ja-JP" sz="1200">
              <a:solidFill>
                <a:srgbClr val="FF0000"/>
              </a:solidFill>
              <a:effectLst/>
              <a:latin typeface="+mn-lt"/>
              <a:ea typeface="+mn-ea"/>
              <a:cs typeface="+mn-cs"/>
            </a:rPr>
            <a:t>月）を入力してください。</a:t>
          </a:r>
          <a:endParaRPr lang="ja-JP" altLang="ja-JP" sz="1200">
            <a:solidFill>
              <a:srgbClr val="FF0000"/>
            </a:solidFill>
            <a:effectLst/>
          </a:endParaRPr>
        </a:p>
        <a:p>
          <a:pPr algn="l"/>
          <a:r>
            <a:rPr kumimoji="1" lang="en-US" altLang="ja-JP" sz="1400" b="1">
              <a:solidFill>
                <a:srgbClr val="FF0000"/>
              </a:solidFill>
            </a:rPr>
            <a:t>※</a:t>
          </a:r>
          <a:r>
            <a:rPr kumimoji="1" lang="ja-JP" altLang="en-US" sz="1400" b="1">
              <a:solidFill>
                <a:srgbClr val="FF0000"/>
              </a:solidFill>
            </a:rPr>
            <a:t>原則、交付申請の際と同じ人数を入力してください。</a:t>
          </a:r>
        </a:p>
      </xdr:txBody>
    </xdr:sp>
    <xdr:clientData/>
  </xdr:twoCellAnchor>
  <xdr:twoCellAnchor>
    <xdr:from>
      <xdr:col>9</xdr:col>
      <xdr:colOff>0</xdr:colOff>
      <xdr:row>22</xdr:row>
      <xdr:rowOff>0</xdr:rowOff>
    </xdr:from>
    <xdr:to>
      <xdr:col>18</xdr:col>
      <xdr:colOff>124734</xdr:colOff>
      <xdr:row>24</xdr:row>
      <xdr:rowOff>56243</xdr:rowOff>
    </xdr:to>
    <xdr:sp macro="" textlink="">
      <xdr:nvSpPr>
        <xdr:cNvPr id="3" name="左矢印吹き出し 2"/>
        <xdr:cNvSpPr/>
      </xdr:nvSpPr>
      <xdr:spPr>
        <a:xfrm>
          <a:off x="12355286" y="8177893"/>
          <a:ext cx="5363484" cy="845457"/>
        </a:xfrm>
        <a:prstGeom prst="leftArrowCallout">
          <a:avLst>
            <a:gd name="adj1" fmla="val 28030"/>
            <a:gd name="adj2" fmla="val 25000"/>
            <a:gd name="adj3" fmla="val 25000"/>
            <a:gd name="adj4" fmla="val 90640"/>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ysClr val="windowText" lastClr="000000"/>
              </a:solidFill>
              <a:effectLst/>
              <a:latin typeface="+mn-lt"/>
              <a:ea typeface="+mn-ea"/>
              <a:cs typeface="+mn-cs"/>
            </a:rPr>
            <a:t>記載欄（行）が不足する場合は、１行目に「別紙」としていただき</a:t>
          </a:r>
          <a:endParaRPr kumimoji="1" lang="en-US" altLang="ja-JP" sz="1400">
            <a:solidFill>
              <a:sysClr val="windowText" lastClr="000000"/>
            </a:solidFill>
            <a:effectLst/>
            <a:latin typeface="+mn-lt"/>
            <a:ea typeface="+mn-ea"/>
            <a:cs typeface="+mn-cs"/>
          </a:endParaRPr>
        </a:p>
        <a:p>
          <a:pPr algn="l"/>
          <a:r>
            <a:rPr kumimoji="1" lang="ja-JP" altLang="en-US" sz="1400">
              <a:solidFill>
                <a:sysClr val="windowText" lastClr="000000"/>
              </a:solidFill>
              <a:effectLst/>
              <a:latin typeface="+mn-lt"/>
              <a:ea typeface="+mn-ea"/>
              <a:cs typeface="+mn-cs"/>
            </a:rPr>
            <a:t>合計額を入力ください。</a:t>
          </a:r>
          <a:endParaRPr kumimoji="1" lang="en-US" altLang="ja-JP" sz="1400">
            <a:solidFill>
              <a:sysClr val="windowText" lastClr="000000"/>
            </a:solidFill>
            <a:effectLst/>
            <a:latin typeface="+mn-lt"/>
            <a:ea typeface="+mn-ea"/>
            <a:cs typeface="+mn-cs"/>
          </a:endParaRPr>
        </a:p>
        <a:p>
          <a:pPr algn="l"/>
          <a:r>
            <a:rPr kumimoji="1" lang="ja-JP" altLang="en-US" sz="1400"/>
            <a:t>「別紙」は、任意の一覧表を作成ください。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58"/>
  <sheetViews>
    <sheetView topLeftCell="A16" zoomScale="70" zoomScaleNormal="70" workbookViewId="0">
      <selection activeCell="N8" sqref="N8"/>
    </sheetView>
  </sheetViews>
  <sheetFormatPr defaultRowHeight="12"/>
  <cols>
    <col min="1" max="1" width="3.296875" customWidth="1"/>
    <col min="2" max="2" width="24.09765625" customWidth="1"/>
    <col min="3" max="3" width="46.69921875" customWidth="1"/>
    <col min="4" max="8" width="20.69921875" customWidth="1"/>
    <col min="9" max="9" width="5.8984375" customWidth="1"/>
    <col min="10" max="10" width="14.09765625" customWidth="1"/>
    <col min="11" max="11" width="9.09765625" hidden="1" customWidth="1"/>
    <col min="12" max="12" width="11" customWidth="1"/>
    <col min="13" max="13" width="9.09765625" customWidth="1"/>
    <col min="14" max="14" width="11.8984375" customWidth="1"/>
    <col min="15" max="17" width="10.69921875" customWidth="1"/>
    <col min="18" max="18" width="9.09765625" customWidth="1"/>
    <col min="19" max="19" width="27.09765625" customWidth="1"/>
    <col min="20" max="21" width="9.09765625" customWidth="1"/>
    <col min="22" max="24" width="11.3984375" customWidth="1"/>
    <col min="26" max="26" width="27.09765625" customWidth="1"/>
    <col min="27" max="28" width="9.296875" bestFit="1" customWidth="1"/>
    <col min="29" max="31" width="10.59765625" customWidth="1"/>
    <col min="32" max="32" width="9.09765625" customWidth="1"/>
    <col min="33" max="33" width="27.09765625" customWidth="1"/>
    <col min="34" max="35" width="9.296875" customWidth="1"/>
    <col min="36" max="38" width="10.59765625" customWidth="1"/>
    <col min="40" max="40" width="27.09765625" customWidth="1"/>
    <col min="42" max="45" width="10.69921875" bestFit="1" customWidth="1"/>
    <col min="46" max="49" width="11.8984375" bestFit="1" customWidth="1"/>
  </cols>
  <sheetData>
    <row r="1" spans="2:49" ht="26.25" customHeight="1">
      <c r="B1" s="40" t="s">
        <v>109</v>
      </c>
    </row>
    <row r="2" spans="2:49" ht="12.5" thickBot="1"/>
    <row r="3" spans="2:49" ht="30" customHeight="1">
      <c r="B3" s="66" t="s">
        <v>52</v>
      </c>
      <c r="C3" s="72" t="s">
        <v>62</v>
      </c>
      <c r="E3" s="167" t="s">
        <v>111</v>
      </c>
      <c r="F3" s="168"/>
      <c r="G3" s="168"/>
      <c r="H3" s="168"/>
      <c r="I3" s="169"/>
    </row>
    <row r="4" spans="2:49" ht="30" customHeight="1">
      <c r="B4" s="65" t="s">
        <v>101</v>
      </c>
      <c r="C4" s="73" t="s">
        <v>63</v>
      </c>
      <c r="E4" s="170"/>
      <c r="F4" s="171"/>
      <c r="G4" s="171"/>
      <c r="H4" s="171"/>
      <c r="I4" s="172"/>
    </row>
    <row r="5" spans="2:49" ht="30" customHeight="1">
      <c r="B5" s="67" t="s">
        <v>98</v>
      </c>
      <c r="C5" s="73" t="s">
        <v>103</v>
      </c>
      <c r="E5" s="170"/>
      <c r="F5" s="171"/>
      <c r="G5" s="171"/>
      <c r="H5" s="171"/>
      <c r="I5" s="172"/>
    </row>
    <row r="6" spans="2:49" ht="30" customHeight="1" thickBot="1">
      <c r="B6" s="65" t="s">
        <v>64</v>
      </c>
      <c r="C6" s="73" t="s">
        <v>102</v>
      </c>
      <c r="E6" s="173"/>
      <c r="F6" s="174"/>
      <c r="G6" s="174"/>
      <c r="H6" s="174"/>
      <c r="I6" s="175"/>
    </row>
    <row r="7" spans="2:49" ht="30" customHeight="1" thickBot="1">
      <c r="B7" s="64" t="s">
        <v>99</v>
      </c>
      <c r="C7" s="71" t="s">
        <v>104</v>
      </c>
    </row>
    <row r="8" spans="2:49" ht="31.5" customHeight="1" thickBot="1">
      <c r="B8" s="17"/>
      <c r="C8" s="17"/>
      <c r="I8" s="155"/>
      <c r="J8" s="155"/>
    </row>
    <row r="9" spans="2:49" ht="31.5" customHeight="1" thickBot="1">
      <c r="B9" s="68" t="s">
        <v>100</v>
      </c>
      <c r="C9" s="70">
        <v>50</v>
      </c>
      <c r="I9" s="155"/>
      <c r="J9" s="155"/>
    </row>
    <row r="10" spans="2:49" s="42" customFormat="1">
      <c r="B10" s="41"/>
      <c r="D10" s="17"/>
      <c r="E10" s="18"/>
      <c r="F10" s="19"/>
      <c r="G10" s="19"/>
      <c r="H10" s="17"/>
      <c r="I10" s="17"/>
      <c r="J10" s="17"/>
      <c r="K10" s="18"/>
      <c r="L10" s="18"/>
      <c r="M10" s="43"/>
      <c r="N10" s="43"/>
      <c r="O10" s="43"/>
      <c r="P10" s="43"/>
      <c r="Q10" s="43"/>
      <c r="R10" s="18"/>
      <c r="S10" s="18"/>
      <c r="T10" s="43"/>
      <c r="U10" s="43"/>
      <c r="V10" s="43"/>
      <c r="W10" s="43"/>
      <c r="X10" s="43"/>
      <c r="Y10" s="18"/>
      <c r="Z10" s="18"/>
      <c r="AA10" s="43"/>
      <c r="AB10" s="43"/>
      <c r="AC10" s="43"/>
      <c r="AD10" s="43"/>
      <c r="AE10" s="43"/>
      <c r="AF10" s="18"/>
      <c r="AG10" s="18"/>
      <c r="AH10" s="43"/>
      <c r="AI10" s="43"/>
      <c r="AJ10" s="43"/>
      <c r="AK10" s="43"/>
      <c r="AL10" s="43"/>
      <c r="AM10" s="18"/>
      <c r="AN10" s="18"/>
      <c r="AO10" s="43"/>
      <c r="AP10" s="43"/>
      <c r="AQ10" s="43"/>
      <c r="AR10" s="43"/>
      <c r="AS10" s="43"/>
      <c r="AT10" s="43"/>
      <c r="AU10" s="43"/>
      <c r="AV10" s="43"/>
      <c r="AW10" s="43"/>
    </row>
    <row r="11" spans="2:49" s="20" customFormat="1" ht="12.5" thickBot="1">
      <c r="I11" s="156"/>
      <c r="J11" s="156"/>
    </row>
    <row r="12" spans="2:49" s="20" customFormat="1" ht="39.75" customHeight="1" thickBot="1">
      <c r="B12" s="99" t="s">
        <v>120</v>
      </c>
      <c r="C12" s="153">
        <v>3401000</v>
      </c>
      <c r="D12" s="151" t="s">
        <v>129</v>
      </c>
      <c r="I12" s="156"/>
      <c r="J12" s="156"/>
    </row>
    <row r="13" spans="2:49" s="20" customFormat="1" ht="39.75" customHeight="1" thickBot="1">
      <c r="B13" s="152" t="s">
        <v>128</v>
      </c>
      <c r="C13" s="153"/>
      <c r="D13" s="151" t="s">
        <v>130</v>
      </c>
      <c r="I13" s="156"/>
      <c r="J13" s="156"/>
    </row>
    <row r="14" spans="2:49" s="20" customFormat="1" ht="39.75" customHeight="1" thickBot="1">
      <c r="B14" s="99" t="s">
        <v>112</v>
      </c>
      <c r="C14" s="100">
        <v>44805</v>
      </c>
      <c r="I14" s="156"/>
      <c r="J14" s="156"/>
    </row>
    <row r="15" spans="2:49" ht="31.5" customHeight="1" thickBot="1">
      <c r="B15" s="157" t="s">
        <v>53</v>
      </c>
      <c r="C15" s="74" t="s">
        <v>55</v>
      </c>
      <c r="D15" s="75" t="s">
        <v>56</v>
      </c>
      <c r="E15" s="75" t="s">
        <v>57</v>
      </c>
      <c r="F15" s="75" t="s">
        <v>61</v>
      </c>
      <c r="G15" s="75" t="s">
        <v>59</v>
      </c>
      <c r="H15" s="76" t="s">
        <v>60</v>
      </c>
      <c r="K15" s="63" t="s">
        <v>54</v>
      </c>
    </row>
    <row r="16" spans="2:49" ht="31.5" customHeight="1" thickBot="1">
      <c r="B16" s="157"/>
      <c r="C16" s="77" t="s">
        <v>96</v>
      </c>
      <c r="D16" s="78">
        <v>1</v>
      </c>
      <c r="E16" s="78">
        <v>800000</v>
      </c>
      <c r="F16" s="79">
        <f>D16*E16</f>
        <v>800000</v>
      </c>
      <c r="G16" s="180">
        <f>IF(K16="○",905000,0)</f>
        <v>905000</v>
      </c>
      <c r="H16" s="182">
        <f>MIN(SUM(F16:F17),G16)</f>
        <v>800000</v>
      </c>
      <c r="K16" s="62" t="str">
        <f>IF(F16&lt;&gt;0,"○","")</f>
        <v>○</v>
      </c>
    </row>
    <row r="17" spans="2:11" ht="31.5" customHeight="1" thickBot="1">
      <c r="B17" s="158"/>
      <c r="C17" s="80"/>
      <c r="D17" s="81"/>
      <c r="E17" s="81"/>
      <c r="F17" s="82">
        <f>D17*E17</f>
        <v>0</v>
      </c>
      <c r="G17" s="181"/>
      <c r="H17" s="183"/>
      <c r="K17" s="69" t="str">
        <f>IF(F17&lt;&gt;0,"○","")</f>
        <v/>
      </c>
    </row>
    <row r="18" spans="2:11" ht="31.5" customHeight="1" thickBot="1">
      <c r="B18" s="157" t="s">
        <v>58</v>
      </c>
      <c r="C18" s="74" t="s">
        <v>55</v>
      </c>
      <c r="D18" s="75" t="s">
        <v>56</v>
      </c>
      <c r="E18" s="75" t="s">
        <v>57</v>
      </c>
      <c r="F18" s="75" t="s">
        <v>61</v>
      </c>
      <c r="G18" s="75" t="s">
        <v>59</v>
      </c>
      <c r="H18" s="76" t="s">
        <v>60</v>
      </c>
      <c r="K18" s="63" t="s">
        <v>54</v>
      </c>
    </row>
    <row r="19" spans="2:11" ht="31.5" customHeight="1" thickBot="1">
      <c r="B19" s="157"/>
      <c r="C19" s="77" t="s">
        <v>97</v>
      </c>
      <c r="D19" s="78">
        <v>2</v>
      </c>
      <c r="E19" s="78">
        <v>200000</v>
      </c>
      <c r="F19" s="79">
        <f>D19*E19</f>
        <v>400000</v>
      </c>
      <c r="G19" s="79">
        <f>D19*205000</f>
        <v>410000</v>
      </c>
      <c r="H19" s="83">
        <f>MIN(F19:G19)</f>
        <v>400000</v>
      </c>
      <c r="K19" s="62" t="str">
        <f>IF(F19&lt;&gt;0,"○","")</f>
        <v>○</v>
      </c>
    </row>
    <row r="20" spans="2:11" ht="31.5" customHeight="1" thickBot="1">
      <c r="B20" s="158"/>
      <c r="C20" s="80"/>
      <c r="D20" s="81"/>
      <c r="E20" s="81"/>
      <c r="F20" s="82">
        <f>D20*E20</f>
        <v>0</v>
      </c>
      <c r="G20" s="82">
        <f>D20*205000</f>
        <v>0</v>
      </c>
      <c r="H20" s="84">
        <f>MIN(F20:G20)</f>
        <v>0</v>
      </c>
      <c r="K20" s="69" t="str">
        <f>IF(F20&lt;&gt;0,"○","")</f>
        <v/>
      </c>
    </row>
    <row r="21" spans="2:11" ht="31.5" customHeight="1" thickBot="1">
      <c r="B21" s="176" t="s">
        <v>43</v>
      </c>
      <c r="C21" s="74" t="s">
        <v>55</v>
      </c>
      <c r="D21" s="75" t="s">
        <v>56</v>
      </c>
      <c r="E21" s="75" t="s">
        <v>57</v>
      </c>
      <c r="F21" s="75" t="s">
        <v>61</v>
      </c>
      <c r="G21" s="75" t="s">
        <v>59</v>
      </c>
      <c r="H21" s="76" t="s">
        <v>60</v>
      </c>
      <c r="K21" s="63" t="s">
        <v>54</v>
      </c>
    </row>
    <row r="22" spans="2:11" ht="31.5" customHeight="1">
      <c r="B22" s="177"/>
      <c r="C22" s="77" t="s">
        <v>66</v>
      </c>
      <c r="D22" s="78">
        <v>50</v>
      </c>
      <c r="E22" s="78">
        <v>3000</v>
      </c>
      <c r="F22" s="79">
        <f>D22*E22</f>
        <v>150000</v>
      </c>
      <c r="G22" s="159">
        <f>C9*3600</f>
        <v>180000</v>
      </c>
      <c r="H22" s="162">
        <f>MIN(SUM(F22:F28),G22)</f>
        <v>150000</v>
      </c>
      <c r="K22" s="62" t="str">
        <f t="shared" ref="K22:K28" si="0">IF(F22&lt;&gt;0,"○","")</f>
        <v>○</v>
      </c>
    </row>
    <row r="23" spans="2:11" ht="31.5" customHeight="1">
      <c r="B23" s="177"/>
      <c r="C23" s="85"/>
      <c r="D23" s="86"/>
      <c r="E23" s="86"/>
      <c r="F23" s="87">
        <f t="shared" ref="F23:F27" si="1">D23*E23</f>
        <v>0</v>
      </c>
      <c r="G23" s="160"/>
      <c r="H23" s="163"/>
      <c r="K23" s="69" t="str">
        <f t="shared" si="0"/>
        <v/>
      </c>
    </row>
    <row r="24" spans="2:11" ht="31.5" customHeight="1">
      <c r="B24" s="177"/>
      <c r="C24" s="85"/>
      <c r="D24" s="86"/>
      <c r="E24" s="86"/>
      <c r="F24" s="87">
        <f t="shared" si="1"/>
        <v>0</v>
      </c>
      <c r="G24" s="160"/>
      <c r="H24" s="163"/>
      <c r="K24" s="69" t="str">
        <f t="shared" si="0"/>
        <v/>
      </c>
    </row>
    <row r="25" spans="2:11" ht="31.5" customHeight="1">
      <c r="B25" s="177"/>
      <c r="C25" s="85"/>
      <c r="D25" s="86"/>
      <c r="E25" s="86"/>
      <c r="F25" s="87">
        <f t="shared" si="1"/>
        <v>0</v>
      </c>
      <c r="G25" s="160"/>
      <c r="H25" s="163"/>
      <c r="K25" s="69" t="str">
        <f t="shared" si="0"/>
        <v/>
      </c>
    </row>
    <row r="26" spans="2:11" ht="31.5" customHeight="1">
      <c r="B26" s="177"/>
      <c r="C26" s="85"/>
      <c r="D26" s="86"/>
      <c r="E26" s="86"/>
      <c r="F26" s="87">
        <f t="shared" si="1"/>
        <v>0</v>
      </c>
      <c r="G26" s="160"/>
      <c r="H26" s="163"/>
      <c r="K26" s="69" t="str">
        <f t="shared" si="0"/>
        <v/>
      </c>
    </row>
    <row r="27" spans="2:11" ht="31.5" customHeight="1">
      <c r="B27" s="177"/>
      <c r="C27" s="85"/>
      <c r="D27" s="86"/>
      <c r="E27" s="86"/>
      <c r="F27" s="87">
        <f t="shared" si="1"/>
        <v>0</v>
      </c>
      <c r="G27" s="160"/>
      <c r="H27" s="163"/>
      <c r="K27" s="69" t="str">
        <f t="shared" si="0"/>
        <v/>
      </c>
    </row>
    <row r="28" spans="2:11" ht="31.5" customHeight="1" thickBot="1">
      <c r="B28" s="178"/>
      <c r="C28" s="88"/>
      <c r="D28" s="89"/>
      <c r="E28" s="89"/>
      <c r="F28" s="90">
        <f>D28*E28</f>
        <v>0</v>
      </c>
      <c r="G28" s="161"/>
      <c r="H28" s="164"/>
      <c r="K28" s="63" t="str">
        <f t="shared" si="0"/>
        <v/>
      </c>
    </row>
    <row r="29" spans="2:11" ht="31.5" customHeight="1" thickBot="1">
      <c r="B29" s="157" t="s">
        <v>33</v>
      </c>
      <c r="C29" s="74" t="s">
        <v>55</v>
      </c>
      <c r="D29" s="75" t="s">
        <v>56</v>
      </c>
      <c r="E29" s="75" t="s">
        <v>57</v>
      </c>
      <c r="F29" s="75" t="s">
        <v>61</v>
      </c>
      <c r="G29" s="75" t="s">
        <v>59</v>
      </c>
      <c r="H29" s="76" t="s">
        <v>60</v>
      </c>
      <c r="K29" s="63" t="s">
        <v>54</v>
      </c>
    </row>
    <row r="30" spans="2:11" ht="31.5" customHeight="1" thickBot="1">
      <c r="B30" s="157"/>
      <c r="C30" s="77" t="s">
        <v>67</v>
      </c>
      <c r="D30" s="91">
        <v>1</v>
      </c>
      <c r="E30" s="78">
        <v>51000</v>
      </c>
      <c r="F30" s="79">
        <f>D30*E30</f>
        <v>51000</v>
      </c>
      <c r="G30" s="79">
        <f>D30*51400</f>
        <v>51400</v>
      </c>
      <c r="H30" s="83">
        <f>MIN(F30:G30)</f>
        <v>51000</v>
      </c>
      <c r="K30" s="62" t="str">
        <f t="shared" ref="K30:K31" si="2">IF(F30&lt;&gt;0,"○","")</f>
        <v>○</v>
      </c>
    </row>
    <row r="31" spans="2:11" ht="31.5" customHeight="1" thickBot="1">
      <c r="B31" s="158"/>
      <c r="C31" s="80"/>
      <c r="D31" s="92"/>
      <c r="E31" s="81"/>
      <c r="F31" s="82">
        <f>D31*E31</f>
        <v>0</v>
      </c>
      <c r="G31" s="82">
        <f>D31*51400</f>
        <v>0</v>
      </c>
      <c r="H31" s="84">
        <f>MIN(F31:G31)</f>
        <v>0</v>
      </c>
      <c r="K31" s="69" t="str">
        <f t="shared" si="2"/>
        <v/>
      </c>
    </row>
    <row r="32" spans="2:11" ht="31.5" customHeight="1" thickBot="1">
      <c r="B32" s="157" t="s">
        <v>94</v>
      </c>
      <c r="C32" s="74" t="s">
        <v>55</v>
      </c>
      <c r="D32" s="75" t="s">
        <v>56</v>
      </c>
      <c r="E32" s="75" t="s">
        <v>57</v>
      </c>
      <c r="F32" s="75" t="s">
        <v>61</v>
      </c>
      <c r="G32" s="75" t="s">
        <v>59</v>
      </c>
      <c r="H32" s="76" t="s">
        <v>60</v>
      </c>
      <c r="K32" s="63" t="s">
        <v>54</v>
      </c>
    </row>
    <row r="33" spans="2:11" ht="31.5" customHeight="1" thickBot="1">
      <c r="B33" s="157"/>
      <c r="C33" s="77" t="s">
        <v>93</v>
      </c>
      <c r="D33" s="91">
        <v>1</v>
      </c>
      <c r="E33" s="78">
        <v>2000000</v>
      </c>
      <c r="F33" s="79">
        <f>D33*E33</f>
        <v>2000000</v>
      </c>
      <c r="G33" s="159">
        <f>SUM(F33:F37)</f>
        <v>2000000</v>
      </c>
      <c r="H33" s="162">
        <f>+G33</f>
        <v>2000000</v>
      </c>
      <c r="K33" s="62" t="str">
        <f t="shared" ref="K33:K38" si="3">IF(F33&lt;&gt;0,"○","")</f>
        <v>○</v>
      </c>
    </row>
    <row r="34" spans="2:11" ht="31.5" customHeight="1" thickBot="1">
      <c r="B34" s="157"/>
      <c r="C34" s="85"/>
      <c r="D34" s="93"/>
      <c r="E34" s="86"/>
      <c r="F34" s="87">
        <f t="shared" ref="F34:F36" si="4">D34*E34</f>
        <v>0</v>
      </c>
      <c r="G34" s="160"/>
      <c r="H34" s="163"/>
      <c r="K34" s="69" t="str">
        <f t="shared" si="3"/>
        <v/>
      </c>
    </row>
    <row r="35" spans="2:11" ht="31.5" customHeight="1" thickBot="1">
      <c r="B35" s="157"/>
      <c r="C35" s="85"/>
      <c r="D35" s="93"/>
      <c r="E35" s="86"/>
      <c r="F35" s="87">
        <f t="shared" si="4"/>
        <v>0</v>
      </c>
      <c r="G35" s="160"/>
      <c r="H35" s="163"/>
      <c r="K35" s="69" t="str">
        <f t="shared" si="3"/>
        <v/>
      </c>
    </row>
    <row r="36" spans="2:11" ht="31.5" customHeight="1" thickBot="1">
      <c r="B36" s="157"/>
      <c r="C36" s="85"/>
      <c r="D36" s="93"/>
      <c r="E36" s="86"/>
      <c r="F36" s="87">
        <f t="shared" si="4"/>
        <v>0</v>
      </c>
      <c r="G36" s="160"/>
      <c r="H36" s="163"/>
      <c r="K36" s="69" t="str">
        <f t="shared" si="3"/>
        <v/>
      </c>
    </row>
    <row r="37" spans="2:11" ht="31.5" customHeight="1" thickBot="1">
      <c r="B37" s="158"/>
      <c r="C37" s="88"/>
      <c r="D37" s="94"/>
      <c r="E37" s="89"/>
      <c r="F37" s="90">
        <f>D37*E37</f>
        <v>0</v>
      </c>
      <c r="G37" s="161"/>
      <c r="H37" s="164"/>
      <c r="K37" s="63" t="str">
        <f t="shared" si="3"/>
        <v/>
      </c>
    </row>
    <row r="38" spans="2:11" ht="31.5" customHeight="1" thickBot="1">
      <c r="B38" s="165" t="s">
        <v>108</v>
      </c>
      <c r="C38" s="166"/>
      <c r="D38" s="166"/>
      <c r="E38" s="166"/>
      <c r="F38" s="104">
        <f>SUM(F16:F17,F19:F20,F22:F28,F30:F31,F33:F37)</f>
        <v>3401000</v>
      </c>
      <c r="G38" s="104">
        <f>SUM(G16:G17,G19:G20,G22:G28,G30:G31,G33:G37)</f>
        <v>3546400</v>
      </c>
      <c r="H38" s="106">
        <f>SUM(H16:H17,H19:H20,H22:H28,H30:H31,H33:H37)</f>
        <v>3401000</v>
      </c>
      <c r="K38" s="105" t="str">
        <f t="shared" si="3"/>
        <v>○</v>
      </c>
    </row>
    <row r="39" spans="2:11" ht="31.5" customHeight="1"/>
    <row r="40" spans="2:11" ht="31.5" customHeight="1"/>
    <row r="41" spans="2:11" ht="31.5" customHeight="1"/>
    <row r="42" spans="2:11" ht="31.5" customHeight="1"/>
    <row r="43" spans="2:11" ht="31.5" customHeight="1"/>
    <row r="44" spans="2:11" ht="31.5" customHeight="1"/>
    <row r="45" spans="2:11" ht="31.5" customHeight="1"/>
    <row r="46" spans="2:11" ht="31.5" customHeight="1"/>
    <row r="47" spans="2:11" ht="31.5" customHeight="1"/>
    <row r="48" spans="2:11" ht="31.5" customHeight="1"/>
    <row r="49" ht="31.5" customHeight="1"/>
    <row r="50" ht="31.5" customHeight="1"/>
    <row r="51" ht="31.5" customHeight="1"/>
    <row r="52" ht="31.5" customHeight="1"/>
    <row r="53" ht="31.5" customHeight="1"/>
    <row r="54" ht="31.5" customHeight="1"/>
    <row r="55" ht="31.5" customHeight="1"/>
    <row r="56" ht="31.5" customHeight="1"/>
    <row r="57" ht="31.5" customHeight="1"/>
    <row r="58" ht="31.5" customHeight="1"/>
  </sheetData>
  <mergeCells count="13">
    <mergeCell ref="B29:B31"/>
    <mergeCell ref="B15:B17"/>
    <mergeCell ref="G16:G17"/>
    <mergeCell ref="H16:H17"/>
    <mergeCell ref="B18:B20"/>
    <mergeCell ref="E3:I6"/>
    <mergeCell ref="B21:B28"/>
    <mergeCell ref="G22:G28"/>
    <mergeCell ref="H22:H28"/>
    <mergeCell ref="B32:B37"/>
    <mergeCell ref="G33:G37"/>
    <mergeCell ref="H33:H37"/>
    <mergeCell ref="B38:E38"/>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X58"/>
  <sheetViews>
    <sheetView tabSelected="1" zoomScale="70" zoomScaleNormal="70" workbookViewId="0">
      <selection activeCell="M22" sqref="M22"/>
    </sheetView>
  </sheetViews>
  <sheetFormatPr defaultRowHeight="12"/>
  <cols>
    <col min="1" max="1" width="3.296875" customWidth="1"/>
    <col min="2" max="2" width="25.296875" customWidth="1"/>
    <col min="3" max="3" width="46.69921875" customWidth="1"/>
    <col min="4" max="8" width="20.69921875" customWidth="1"/>
    <col min="9" max="9" width="5.8984375" customWidth="1"/>
    <col min="10" max="10" width="61.69921875" hidden="1" customWidth="1"/>
    <col min="11" max="11" width="14.09765625" customWidth="1"/>
    <col min="12" max="12" width="9.09765625" hidden="1" customWidth="1"/>
    <col min="13" max="13" width="11" customWidth="1"/>
    <col min="14" max="14" width="9.09765625" customWidth="1"/>
    <col min="15" max="15" width="11.8984375" customWidth="1"/>
    <col min="16" max="18" width="10.69921875" customWidth="1"/>
    <col min="19" max="19" width="9.09765625" customWidth="1"/>
    <col min="20" max="20" width="27.09765625" customWidth="1"/>
    <col min="21" max="22" width="9.09765625" customWidth="1"/>
    <col min="23" max="25" width="11.3984375" customWidth="1"/>
    <col min="27" max="27" width="27.09765625" customWidth="1"/>
    <col min="28" max="29" width="9.296875" bestFit="1" customWidth="1"/>
    <col min="30" max="32" width="10.59765625" customWidth="1"/>
    <col min="33" max="33" width="9.09765625" customWidth="1"/>
    <col min="34" max="34" width="27.09765625" customWidth="1"/>
    <col min="35" max="36" width="9.296875" customWidth="1"/>
    <col min="37" max="39" width="10.59765625" customWidth="1"/>
    <col min="41" max="41" width="27.09765625" customWidth="1"/>
    <col min="43" max="46" width="10.69921875" bestFit="1" customWidth="1"/>
    <col min="47" max="50" width="11.8984375" bestFit="1" customWidth="1"/>
  </cols>
  <sheetData>
    <row r="1" spans="2:50" ht="26.25" customHeight="1">
      <c r="B1" s="40" t="s">
        <v>133</v>
      </c>
    </row>
    <row r="2" spans="2:50" ht="12.5" thickBot="1"/>
    <row r="3" spans="2:50" ht="30" customHeight="1">
      <c r="B3" s="66" t="s">
        <v>52</v>
      </c>
      <c r="C3" s="72"/>
      <c r="E3" s="167" t="s">
        <v>111</v>
      </c>
      <c r="F3" s="168"/>
      <c r="G3" s="168"/>
      <c r="H3" s="168"/>
      <c r="I3" s="169"/>
    </row>
    <row r="4" spans="2:50" ht="30" customHeight="1">
      <c r="B4" s="65" t="s">
        <v>101</v>
      </c>
      <c r="C4" s="73"/>
      <c r="E4" s="170"/>
      <c r="F4" s="171"/>
      <c r="G4" s="171"/>
      <c r="H4" s="171"/>
      <c r="I4" s="172"/>
    </row>
    <row r="5" spans="2:50" ht="30" customHeight="1">
      <c r="B5" s="67" t="s">
        <v>110</v>
      </c>
      <c r="C5" s="73"/>
      <c r="E5" s="170"/>
      <c r="F5" s="171"/>
      <c r="G5" s="171"/>
      <c r="H5" s="171"/>
      <c r="I5" s="172"/>
    </row>
    <row r="6" spans="2:50" ht="30" customHeight="1" thickBot="1">
      <c r="B6" s="65" t="s">
        <v>64</v>
      </c>
      <c r="C6" s="73"/>
      <c r="E6" s="173"/>
      <c r="F6" s="174"/>
      <c r="G6" s="174"/>
      <c r="H6" s="174"/>
      <c r="I6" s="175"/>
    </row>
    <row r="7" spans="2:50" ht="30" customHeight="1" thickBot="1">
      <c r="B7" s="64" t="s">
        <v>99</v>
      </c>
      <c r="C7" s="71"/>
    </row>
    <row r="8" spans="2:50" ht="31.5" customHeight="1" thickBot="1">
      <c r="B8" s="17"/>
      <c r="C8" s="17"/>
      <c r="I8" s="155"/>
      <c r="J8" s="155"/>
      <c r="K8" s="155"/>
    </row>
    <row r="9" spans="2:50" ht="31.5" customHeight="1" thickBot="1">
      <c r="B9" s="68" t="s">
        <v>100</v>
      </c>
      <c r="C9" s="70"/>
      <c r="I9" s="155"/>
      <c r="J9" s="155"/>
      <c r="K9" s="155"/>
    </row>
    <row r="10" spans="2:50" s="42" customFormat="1">
      <c r="B10" s="41"/>
      <c r="D10" s="17"/>
      <c r="E10" s="18"/>
      <c r="F10" s="19"/>
      <c r="G10" s="19"/>
      <c r="H10" s="17"/>
      <c r="I10" s="17"/>
      <c r="J10" s="17"/>
      <c r="K10" s="17"/>
      <c r="L10" s="18"/>
      <c r="M10" s="18"/>
      <c r="N10" s="43"/>
      <c r="O10" s="43"/>
      <c r="P10" s="43"/>
      <c r="Q10" s="43"/>
      <c r="R10" s="43"/>
      <c r="S10" s="18"/>
      <c r="T10" s="18"/>
      <c r="U10" s="43"/>
      <c r="V10" s="43"/>
      <c r="W10" s="43"/>
      <c r="X10" s="43"/>
      <c r="Y10" s="43"/>
      <c r="Z10" s="18"/>
      <c r="AA10" s="18"/>
      <c r="AB10" s="43"/>
      <c r="AC10" s="43"/>
      <c r="AD10" s="43"/>
      <c r="AE10" s="43"/>
      <c r="AF10" s="43"/>
      <c r="AG10" s="18"/>
      <c r="AH10" s="18"/>
      <c r="AI10" s="43"/>
      <c r="AJ10" s="43"/>
      <c r="AK10" s="43"/>
      <c r="AL10" s="43"/>
      <c r="AM10" s="43"/>
      <c r="AN10" s="18"/>
      <c r="AO10" s="18"/>
      <c r="AP10" s="43"/>
      <c r="AQ10" s="43"/>
      <c r="AR10" s="43"/>
      <c r="AS10" s="43"/>
      <c r="AT10" s="43"/>
      <c r="AU10" s="43"/>
      <c r="AV10" s="43"/>
      <c r="AW10" s="43"/>
      <c r="AX10" s="43"/>
    </row>
    <row r="11" spans="2:50" s="20" customFormat="1" ht="12.5" thickBot="1">
      <c r="I11" s="156"/>
      <c r="J11" s="156"/>
      <c r="K11" s="156"/>
    </row>
    <row r="12" spans="2:50" s="20" customFormat="1" ht="39.75" customHeight="1" thickBot="1">
      <c r="B12" s="99" t="s">
        <v>120</v>
      </c>
      <c r="C12" s="153"/>
      <c r="D12" s="151" t="s">
        <v>129</v>
      </c>
      <c r="I12" s="156"/>
      <c r="J12" s="156"/>
      <c r="K12" s="156"/>
    </row>
    <row r="13" spans="2:50" s="20" customFormat="1" ht="39.75" customHeight="1" thickBot="1">
      <c r="B13" s="150" t="s">
        <v>128</v>
      </c>
      <c r="C13" s="153"/>
      <c r="D13" s="151" t="s">
        <v>130</v>
      </c>
      <c r="I13" s="156"/>
      <c r="J13" s="156"/>
      <c r="K13" s="156"/>
    </row>
    <row r="14" spans="2:50" s="20" customFormat="1" ht="39.75" customHeight="1" thickBot="1">
      <c r="B14" s="99" t="s">
        <v>112</v>
      </c>
      <c r="C14" s="100"/>
      <c r="I14" s="156"/>
      <c r="J14" s="156"/>
      <c r="K14" s="156"/>
    </row>
    <row r="15" spans="2:50" ht="31.5" customHeight="1" thickBot="1">
      <c r="B15" s="157" t="s">
        <v>53</v>
      </c>
      <c r="C15" s="74" t="s">
        <v>55</v>
      </c>
      <c r="D15" s="75" t="s">
        <v>56</v>
      </c>
      <c r="E15" s="75" t="s">
        <v>57</v>
      </c>
      <c r="F15" s="75" t="s">
        <v>61</v>
      </c>
      <c r="G15" s="75" t="s">
        <v>59</v>
      </c>
      <c r="H15" s="76" t="s">
        <v>60</v>
      </c>
      <c r="J15" s="154" t="s">
        <v>105</v>
      </c>
      <c r="L15" s="63" t="s">
        <v>54</v>
      </c>
    </row>
    <row r="16" spans="2:50" ht="31.5" customHeight="1" thickBot="1">
      <c r="B16" s="157"/>
      <c r="C16" s="77"/>
      <c r="D16" s="78"/>
      <c r="E16" s="78"/>
      <c r="F16" s="79">
        <f>D16*E16</f>
        <v>0</v>
      </c>
      <c r="G16" s="180">
        <f>IF(L16="○",905000,0)</f>
        <v>0</v>
      </c>
      <c r="H16" s="182">
        <f>MIN(SUM(F16:F17),G16)</f>
        <v>0</v>
      </c>
      <c r="J16" s="185"/>
      <c r="L16" s="62" t="str">
        <f>IF(F16&lt;&gt;0,"○","")</f>
        <v/>
      </c>
    </row>
    <row r="17" spans="2:12" ht="31.5" customHeight="1" thickBot="1">
      <c r="B17" s="158"/>
      <c r="C17" s="80"/>
      <c r="D17" s="81"/>
      <c r="E17" s="81"/>
      <c r="F17" s="82">
        <f>D17*E17</f>
        <v>0</v>
      </c>
      <c r="G17" s="181"/>
      <c r="H17" s="183"/>
      <c r="J17" s="185"/>
      <c r="L17" s="69" t="str">
        <f>IF(F17&lt;&gt;0,"○","")</f>
        <v/>
      </c>
    </row>
    <row r="18" spans="2:12" ht="31.5" customHeight="1" thickBot="1">
      <c r="B18" s="157" t="s">
        <v>58</v>
      </c>
      <c r="C18" s="74" t="s">
        <v>55</v>
      </c>
      <c r="D18" s="75" t="s">
        <v>56</v>
      </c>
      <c r="E18" s="75" t="s">
        <v>57</v>
      </c>
      <c r="F18" s="75" t="s">
        <v>61</v>
      </c>
      <c r="G18" s="75" t="s">
        <v>59</v>
      </c>
      <c r="H18" s="76" t="s">
        <v>60</v>
      </c>
      <c r="J18" s="95" t="s">
        <v>105</v>
      </c>
      <c r="L18" s="63" t="s">
        <v>54</v>
      </c>
    </row>
    <row r="19" spans="2:12" ht="31.5" customHeight="1" thickBot="1">
      <c r="B19" s="157"/>
      <c r="C19" s="77"/>
      <c r="D19" s="78"/>
      <c r="E19" s="78"/>
      <c r="F19" s="79">
        <f>D19*E19</f>
        <v>0</v>
      </c>
      <c r="G19" s="79">
        <f>D19*205000</f>
        <v>0</v>
      </c>
      <c r="H19" s="83">
        <f>MIN(F19:G19)</f>
        <v>0</v>
      </c>
      <c r="J19" s="185"/>
      <c r="L19" s="62" t="str">
        <f>IF(F19&lt;&gt;0,"○","")</f>
        <v/>
      </c>
    </row>
    <row r="20" spans="2:12" ht="31.5" customHeight="1" thickBot="1">
      <c r="B20" s="158"/>
      <c r="C20" s="80"/>
      <c r="D20" s="81"/>
      <c r="E20" s="81"/>
      <c r="F20" s="82">
        <f>D20*E20</f>
        <v>0</v>
      </c>
      <c r="G20" s="82">
        <f>D20*205000</f>
        <v>0</v>
      </c>
      <c r="H20" s="84">
        <f>MIN(F20:G20)</f>
        <v>0</v>
      </c>
      <c r="J20" s="185"/>
      <c r="L20" s="69" t="str">
        <f>IF(F20&lt;&gt;0,"○","")</f>
        <v/>
      </c>
    </row>
    <row r="21" spans="2:12" ht="31.5" customHeight="1" thickBot="1">
      <c r="B21" s="176" t="s">
        <v>43</v>
      </c>
      <c r="C21" s="74" t="s">
        <v>55</v>
      </c>
      <c r="D21" s="75" t="s">
        <v>56</v>
      </c>
      <c r="E21" s="75" t="s">
        <v>57</v>
      </c>
      <c r="F21" s="75" t="s">
        <v>61</v>
      </c>
      <c r="G21" s="75" t="s">
        <v>59</v>
      </c>
      <c r="H21" s="76" t="s">
        <v>60</v>
      </c>
      <c r="J21" s="96"/>
      <c r="L21" s="63" t="s">
        <v>54</v>
      </c>
    </row>
    <row r="22" spans="2:12" ht="31.5" customHeight="1" thickBot="1">
      <c r="B22" s="177"/>
      <c r="C22" s="77"/>
      <c r="D22" s="78"/>
      <c r="E22" s="78"/>
      <c r="F22" s="79">
        <f>D22*E22</f>
        <v>0</v>
      </c>
      <c r="G22" s="159">
        <f>C9*3600</f>
        <v>0</v>
      </c>
      <c r="H22" s="162">
        <f>MIN(SUM(F22:F28),G22)</f>
        <v>0</v>
      </c>
      <c r="J22" s="179" t="s">
        <v>106</v>
      </c>
      <c r="L22" s="62" t="str">
        <f t="shared" ref="L22:L28" si="0">IF(F22&lt;&gt;0,"○","")</f>
        <v/>
      </c>
    </row>
    <row r="23" spans="2:12" ht="31.5" customHeight="1" thickBot="1">
      <c r="B23" s="177"/>
      <c r="C23" s="85"/>
      <c r="D23" s="86"/>
      <c r="E23" s="86"/>
      <c r="F23" s="87">
        <f t="shared" ref="F23:F27" si="1">D23*E23</f>
        <v>0</v>
      </c>
      <c r="G23" s="160"/>
      <c r="H23" s="163"/>
      <c r="J23" s="179"/>
      <c r="L23" s="69" t="str">
        <f t="shared" si="0"/>
        <v/>
      </c>
    </row>
    <row r="24" spans="2:12" ht="31.5" customHeight="1" thickBot="1">
      <c r="B24" s="177"/>
      <c r="C24" s="85"/>
      <c r="D24" s="86"/>
      <c r="E24" s="86"/>
      <c r="F24" s="87">
        <f t="shared" si="1"/>
        <v>0</v>
      </c>
      <c r="G24" s="160"/>
      <c r="H24" s="163"/>
      <c r="J24" s="179"/>
      <c r="L24" s="69" t="str">
        <f t="shared" si="0"/>
        <v/>
      </c>
    </row>
    <row r="25" spans="2:12" ht="31.5" customHeight="1" thickBot="1">
      <c r="B25" s="177"/>
      <c r="C25" s="85"/>
      <c r="D25" s="86"/>
      <c r="E25" s="86"/>
      <c r="F25" s="87">
        <f t="shared" si="1"/>
        <v>0</v>
      </c>
      <c r="G25" s="160"/>
      <c r="H25" s="163"/>
      <c r="J25" s="179"/>
      <c r="L25" s="69" t="str">
        <f t="shared" si="0"/>
        <v/>
      </c>
    </row>
    <row r="26" spans="2:12" ht="31.5" customHeight="1" thickBot="1">
      <c r="B26" s="177"/>
      <c r="C26" s="85"/>
      <c r="D26" s="86"/>
      <c r="E26" s="86"/>
      <c r="F26" s="87">
        <f t="shared" si="1"/>
        <v>0</v>
      </c>
      <c r="G26" s="160"/>
      <c r="H26" s="163"/>
      <c r="J26" s="179"/>
      <c r="L26" s="69" t="str">
        <f t="shared" si="0"/>
        <v/>
      </c>
    </row>
    <row r="27" spans="2:12" ht="31.5" customHeight="1" thickBot="1">
      <c r="B27" s="177"/>
      <c r="C27" s="85"/>
      <c r="D27" s="86"/>
      <c r="E27" s="86"/>
      <c r="F27" s="87">
        <f t="shared" si="1"/>
        <v>0</v>
      </c>
      <c r="G27" s="160"/>
      <c r="H27" s="163"/>
      <c r="J27" s="179"/>
      <c r="L27" s="69" t="str">
        <f t="shared" si="0"/>
        <v/>
      </c>
    </row>
    <row r="28" spans="2:12" ht="31.5" customHeight="1" thickBot="1">
      <c r="B28" s="178"/>
      <c r="C28" s="88"/>
      <c r="D28" s="89"/>
      <c r="E28" s="89"/>
      <c r="F28" s="90">
        <f>D28*E28</f>
        <v>0</v>
      </c>
      <c r="G28" s="161"/>
      <c r="H28" s="164"/>
      <c r="J28" s="179"/>
      <c r="L28" s="63" t="str">
        <f t="shared" si="0"/>
        <v/>
      </c>
    </row>
    <row r="29" spans="2:12" ht="31.5" customHeight="1" thickBot="1">
      <c r="B29" s="157" t="s">
        <v>33</v>
      </c>
      <c r="C29" s="74" t="s">
        <v>55</v>
      </c>
      <c r="D29" s="75" t="s">
        <v>56</v>
      </c>
      <c r="E29" s="75" t="s">
        <v>57</v>
      </c>
      <c r="F29" s="75" t="s">
        <v>61</v>
      </c>
      <c r="G29" s="75" t="s">
        <v>59</v>
      </c>
      <c r="H29" s="76" t="s">
        <v>60</v>
      </c>
      <c r="J29" s="95" t="s">
        <v>105</v>
      </c>
      <c r="L29" s="63" t="s">
        <v>54</v>
      </c>
    </row>
    <row r="30" spans="2:12" ht="31.5" customHeight="1" thickBot="1">
      <c r="B30" s="157"/>
      <c r="C30" s="77"/>
      <c r="D30" s="91"/>
      <c r="E30" s="78"/>
      <c r="F30" s="79">
        <f>D30*E30</f>
        <v>0</v>
      </c>
      <c r="G30" s="79">
        <f>D30*51400</f>
        <v>0</v>
      </c>
      <c r="H30" s="83">
        <f>MIN(F30:G30)</f>
        <v>0</v>
      </c>
      <c r="J30" s="185"/>
      <c r="L30" s="62" t="str">
        <f t="shared" ref="L30:L31" si="2">IF(F30&lt;&gt;0,"○","")</f>
        <v/>
      </c>
    </row>
    <row r="31" spans="2:12" ht="31.5" customHeight="1" thickBot="1">
      <c r="B31" s="158"/>
      <c r="C31" s="80"/>
      <c r="D31" s="92"/>
      <c r="E31" s="81"/>
      <c r="F31" s="82">
        <f>D31*E31</f>
        <v>0</v>
      </c>
      <c r="G31" s="82">
        <f>D31*51400</f>
        <v>0</v>
      </c>
      <c r="H31" s="84">
        <f>MIN(F31:G31)</f>
        <v>0</v>
      </c>
      <c r="J31" s="185"/>
      <c r="L31" s="69" t="str">
        <f t="shared" si="2"/>
        <v/>
      </c>
    </row>
    <row r="32" spans="2:12" ht="31.5" customHeight="1" thickBot="1">
      <c r="B32" s="157" t="s">
        <v>44</v>
      </c>
      <c r="C32" s="74" t="s">
        <v>55</v>
      </c>
      <c r="D32" s="75" t="s">
        <v>56</v>
      </c>
      <c r="E32" s="75" t="s">
        <v>57</v>
      </c>
      <c r="F32" s="75" t="s">
        <v>61</v>
      </c>
      <c r="G32" s="75" t="s">
        <v>59</v>
      </c>
      <c r="H32" s="76" t="s">
        <v>60</v>
      </c>
      <c r="J32" s="97" t="s">
        <v>107</v>
      </c>
      <c r="L32" s="63" t="s">
        <v>54</v>
      </c>
    </row>
    <row r="33" spans="2:12" ht="31.5" customHeight="1" thickBot="1">
      <c r="B33" s="157"/>
      <c r="C33" s="77"/>
      <c r="D33" s="91"/>
      <c r="E33" s="78"/>
      <c r="F33" s="79">
        <f>D33*E33</f>
        <v>0</v>
      </c>
      <c r="G33" s="159">
        <f>SUM(F33:F37)</f>
        <v>0</v>
      </c>
      <c r="H33" s="162">
        <f>+G33</f>
        <v>0</v>
      </c>
      <c r="J33" s="184"/>
      <c r="L33" s="62" t="str">
        <f t="shared" ref="L33:L38" si="3">IF(F33&lt;&gt;0,"○","")</f>
        <v/>
      </c>
    </row>
    <row r="34" spans="2:12" ht="31.5" customHeight="1" thickBot="1">
      <c r="B34" s="157"/>
      <c r="C34" s="85"/>
      <c r="D34" s="93"/>
      <c r="E34" s="86"/>
      <c r="F34" s="87">
        <f t="shared" ref="F34:F36" si="4">D34*E34</f>
        <v>0</v>
      </c>
      <c r="G34" s="160"/>
      <c r="H34" s="163"/>
      <c r="J34" s="184"/>
      <c r="L34" s="69" t="str">
        <f t="shared" si="3"/>
        <v/>
      </c>
    </row>
    <row r="35" spans="2:12" ht="31.5" customHeight="1" thickBot="1">
      <c r="B35" s="157"/>
      <c r="C35" s="85"/>
      <c r="D35" s="93"/>
      <c r="E35" s="86"/>
      <c r="F35" s="87">
        <f t="shared" si="4"/>
        <v>0</v>
      </c>
      <c r="G35" s="160"/>
      <c r="H35" s="163"/>
      <c r="J35" s="184"/>
      <c r="L35" s="69" t="str">
        <f t="shared" si="3"/>
        <v/>
      </c>
    </row>
    <row r="36" spans="2:12" ht="31.5" customHeight="1" thickBot="1">
      <c r="B36" s="157"/>
      <c r="C36" s="85"/>
      <c r="D36" s="93"/>
      <c r="E36" s="86"/>
      <c r="F36" s="87">
        <f t="shared" si="4"/>
        <v>0</v>
      </c>
      <c r="G36" s="160"/>
      <c r="H36" s="163"/>
      <c r="J36" s="184"/>
      <c r="L36" s="69" t="str">
        <f t="shared" si="3"/>
        <v/>
      </c>
    </row>
    <row r="37" spans="2:12" ht="31.5" customHeight="1" thickBot="1">
      <c r="B37" s="158"/>
      <c r="C37" s="88"/>
      <c r="D37" s="94"/>
      <c r="E37" s="89"/>
      <c r="F37" s="90">
        <f>D37*E37</f>
        <v>0</v>
      </c>
      <c r="G37" s="161"/>
      <c r="H37" s="164"/>
      <c r="J37" s="184"/>
      <c r="L37" s="63" t="str">
        <f t="shared" si="3"/>
        <v/>
      </c>
    </row>
    <row r="38" spans="2:12" ht="31.5" customHeight="1" thickBot="1">
      <c r="B38" s="165" t="s">
        <v>108</v>
      </c>
      <c r="C38" s="166"/>
      <c r="D38" s="166"/>
      <c r="E38" s="166"/>
      <c r="F38" s="104">
        <f>SUM(F16:F17,F19:F20,F22:F28,F30:F31,F33:F37)</f>
        <v>0</v>
      </c>
      <c r="G38" s="104">
        <f>SUM(G16:G17,G19:G20,G22:G28,G30:G31,G33:G37)</f>
        <v>0</v>
      </c>
      <c r="H38" s="106">
        <f>SUM(H16:H17,H19:H20,H22:H28,H30:H31,H33:H37)</f>
        <v>0</v>
      </c>
      <c r="J38" s="98"/>
      <c r="L38" s="105" t="str">
        <f t="shared" si="3"/>
        <v/>
      </c>
    </row>
    <row r="39" spans="2:12" ht="31.5" customHeight="1">
      <c r="J39" s="98"/>
    </row>
    <row r="40" spans="2:12" ht="31.5" customHeight="1">
      <c r="J40" s="98"/>
    </row>
    <row r="41" spans="2:12" ht="31.5" customHeight="1">
      <c r="J41" s="98"/>
    </row>
    <row r="42" spans="2:12" ht="31.5" customHeight="1">
      <c r="J42" s="98"/>
    </row>
    <row r="43" spans="2:12" ht="31.5" customHeight="1">
      <c r="J43" s="98"/>
    </row>
    <row r="44" spans="2:12" ht="31.5" customHeight="1">
      <c r="J44" s="98"/>
    </row>
    <row r="45" spans="2:12" ht="31.5" customHeight="1">
      <c r="J45" s="98"/>
    </row>
    <row r="46" spans="2:12" ht="31.5" customHeight="1">
      <c r="J46" s="98"/>
    </row>
    <row r="47" spans="2:12" ht="31.5" customHeight="1">
      <c r="J47" s="98"/>
    </row>
    <row r="48" spans="2:12" ht="31.5" customHeight="1">
      <c r="J48" s="98"/>
    </row>
    <row r="49" ht="31.5" customHeight="1"/>
    <row r="50" ht="31.5" customHeight="1"/>
    <row r="51" ht="31.5" customHeight="1"/>
    <row r="52" ht="31.5" customHeight="1"/>
    <row r="53" ht="31.5" customHeight="1"/>
    <row r="54" ht="31.5" customHeight="1"/>
    <row r="55" ht="31.5" customHeight="1"/>
    <row r="56" ht="31.5" customHeight="1"/>
    <row r="57" ht="31.5" customHeight="1"/>
    <row r="58" ht="31.5" customHeight="1"/>
  </sheetData>
  <mergeCells count="18">
    <mergeCell ref="B38:E38"/>
    <mergeCell ref="B21:B28"/>
    <mergeCell ref="G22:G28"/>
    <mergeCell ref="H22:H28"/>
    <mergeCell ref="J22:J28"/>
    <mergeCell ref="B29:B31"/>
    <mergeCell ref="J30:J31"/>
    <mergeCell ref="E3:I6"/>
    <mergeCell ref="B32:B37"/>
    <mergeCell ref="G33:G37"/>
    <mergeCell ref="H33:H37"/>
    <mergeCell ref="J33:J37"/>
    <mergeCell ref="B15:B17"/>
    <mergeCell ref="G16:G17"/>
    <mergeCell ref="H16:H17"/>
    <mergeCell ref="J16:J17"/>
    <mergeCell ref="B18:B20"/>
    <mergeCell ref="J19:J20"/>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I34"/>
  <sheetViews>
    <sheetView view="pageBreakPreview" zoomScale="85" zoomScaleNormal="100" zoomScaleSheetLayoutView="85" workbookViewId="0">
      <selection activeCell="A33" sqref="A33:I33"/>
    </sheetView>
  </sheetViews>
  <sheetFormatPr defaultColWidth="9.09765625" defaultRowHeight="13"/>
  <cols>
    <col min="1" max="3" width="9.09765625" style="46"/>
    <col min="4" max="4" width="12" style="46" customWidth="1"/>
    <col min="5" max="5" width="9.09765625" style="46" customWidth="1"/>
    <col min="6" max="7" width="9.09765625" style="46"/>
    <col min="8" max="8" width="15.09765625" style="46" customWidth="1"/>
    <col min="9" max="9" width="6.59765625" style="46" customWidth="1"/>
    <col min="10" max="16384" width="9.09765625" style="46"/>
  </cols>
  <sheetData>
    <row r="1" spans="1:9" ht="14">
      <c r="A1" s="54" t="s">
        <v>132</v>
      </c>
    </row>
    <row r="2" spans="1:9">
      <c r="H2" s="195"/>
      <c r="I2" s="195"/>
    </row>
    <row r="3" spans="1:9" ht="14">
      <c r="A3" s="54"/>
      <c r="H3" s="194">
        <f>+'入力用シート '!C14</f>
        <v>0</v>
      </c>
      <c r="I3" s="194"/>
    </row>
    <row r="4" spans="1:9" ht="14">
      <c r="A4" s="49"/>
      <c r="B4" s="49"/>
      <c r="C4" s="49"/>
      <c r="D4" s="49"/>
      <c r="E4" s="49"/>
      <c r="F4" s="49"/>
      <c r="G4" s="49"/>
      <c r="H4" s="49"/>
      <c r="I4" s="49"/>
    </row>
    <row r="5" spans="1:9" ht="14">
      <c r="A5" s="59"/>
      <c r="B5" s="59"/>
      <c r="C5" s="59"/>
      <c r="D5" s="59"/>
      <c r="E5" s="59"/>
      <c r="F5" s="59"/>
      <c r="G5" s="59"/>
      <c r="H5" s="59"/>
      <c r="I5" s="59"/>
    </row>
    <row r="6" spans="1:9" ht="20.149999999999999" customHeight="1">
      <c r="A6" s="47"/>
    </row>
    <row r="7" spans="1:9" ht="20.149999999999999" customHeight="1">
      <c r="A7" s="49" t="s">
        <v>91</v>
      </c>
      <c r="B7" s="49"/>
      <c r="C7" s="49"/>
    </row>
    <row r="8" spans="1:9" ht="20.149999999999999" customHeight="1">
      <c r="A8" s="47"/>
    </row>
    <row r="9" spans="1:9" ht="20.149999999999999" customHeight="1">
      <c r="A9" s="186" t="s">
        <v>77</v>
      </c>
      <c r="B9" s="186"/>
      <c r="C9" s="186"/>
      <c r="D9" s="186"/>
      <c r="E9" s="186"/>
      <c r="F9" s="186"/>
      <c r="G9" s="186"/>
      <c r="H9" s="186"/>
      <c r="I9" s="186"/>
    </row>
    <row r="10" spans="1:9" ht="20.149999999999999" customHeight="1">
      <c r="A10" s="49"/>
      <c r="B10" s="49"/>
      <c r="C10" s="49"/>
      <c r="D10" s="49" t="s">
        <v>78</v>
      </c>
      <c r="E10" s="187">
        <f>+'入力用シート '!$C$7</f>
        <v>0</v>
      </c>
      <c r="F10" s="187"/>
      <c r="G10" s="187"/>
      <c r="H10" s="187"/>
      <c r="I10" s="187"/>
    </row>
    <row r="11" spans="1:9" ht="20.149999999999999" customHeight="1">
      <c r="A11" s="49"/>
      <c r="B11" s="49"/>
      <c r="C11" s="49"/>
      <c r="D11" s="49"/>
      <c r="E11" s="102"/>
      <c r="F11" s="102"/>
      <c r="G11" s="102"/>
      <c r="H11" s="102"/>
      <c r="I11" s="102"/>
    </row>
    <row r="12" spans="1:9" ht="20.149999999999999" customHeight="1">
      <c r="A12" s="47"/>
      <c r="D12" s="46" t="s">
        <v>79</v>
      </c>
      <c r="E12" s="187">
        <f>+'入力用シート '!$C$3</f>
        <v>0</v>
      </c>
      <c r="F12" s="187"/>
      <c r="G12" s="187"/>
      <c r="H12" s="187"/>
      <c r="I12" s="187"/>
    </row>
    <row r="13" spans="1:9" ht="20.149999999999999" customHeight="1">
      <c r="A13" s="47"/>
      <c r="E13" s="102"/>
      <c r="F13" s="102"/>
      <c r="G13" s="102"/>
      <c r="H13" s="102"/>
      <c r="I13" s="102"/>
    </row>
    <row r="14" spans="1:9" ht="20.149999999999999" customHeight="1">
      <c r="A14" s="47"/>
      <c r="D14" s="191" t="s">
        <v>80</v>
      </c>
      <c r="E14" s="193">
        <f>+'入力用シート '!$C$5</f>
        <v>0</v>
      </c>
      <c r="F14" s="193"/>
      <c r="G14" s="193"/>
      <c r="H14" s="193"/>
      <c r="I14" s="193"/>
    </row>
    <row r="15" spans="1:9" ht="20.149999999999999" customHeight="1">
      <c r="A15" s="47"/>
      <c r="D15" s="192"/>
      <c r="E15" s="102"/>
      <c r="F15" s="102"/>
      <c r="G15" s="102"/>
      <c r="H15" s="102"/>
      <c r="I15" s="103"/>
    </row>
    <row r="16" spans="1:9" ht="20.149999999999999" customHeight="1">
      <c r="A16" s="47"/>
      <c r="D16" s="52" t="s">
        <v>81</v>
      </c>
      <c r="E16" s="187">
        <f>+'入力用シート '!$C$4</f>
        <v>0</v>
      </c>
      <c r="F16" s="187"/>
      <c r="G16" s="187"/>
      <c r="H16" s="187"/>
      <c r="I16" s="187"/>
    </row>
    <row r="17" spans="1:9" ht="20.149999999999999" customHeight="1">
      <c r="A17" s="47"/>
      <c r="E17" s="101"/>
      <c r="F17" s="101"/>
      <c r="G17" s="101"/>
      <c r="H17" s="101"/>
      <c r="I17" s="101"/>
    </row>
    <row r="18" spans="1:9" ht="20.149999999999999" customHeight="1">
      <c r="A18" s="47"/>
      <c r="E18" s="55"/>
      <c r="F18" s="55"/>
      <c r="G18" s="55"/>
      <c r="H18" s="55"/>
      <c r="I18" s="55"/>
    </row>
    <row r="19" spans="1:9" ht="20.149999999999999" customHeight="1">
      <c r="A19" s="188" t="s">
        <v>136</v>
      </c>
      <c r="B19" s="188"/>
      <c r="C19" s="188"/>
      <c r="D19" s="188"/>
      <c r="E19" s="188"/>
      <c r="F19" s="188"/>
      <c r="G19" s="188"/>
      <c r="H19" s="188"/>
      <c r="I19" s="188"/>
    </row>
    <row r="20" spans="1:9" ht="20.149999999999999" customHeight="1">
      <c r="A20" s="188" t="s">
        <v>113</v>
      </c>
      <c r="B20" s="188"/>
      <c r="C20" s="188"/>
      <c r="D20" s="188"/>
      <c r="E20" s="188"/>
      <c r="F20" s="188"/>
      <c r="G20" s="188"/>
      <c r="H20" s="188"/>
      <c r="I20" s="188"/>
    </row>
    <row r="21" spans="1:9" ht="20.149999999999999" customHeight="1"/>
    <row r="22" spans="1:9" ht="20.149999999999999" customHeight="1">
      <c r="A22" s="47"/>
    </row>
    <row r="23" spans="1:9" ht="62.25" customHeight="1">
      <c r="A23" s="189" t="s">
        <v>134</v>
      </c>
      <c r="B23" s="189"/>
      <c r="C23" s="189"/>
      <c r="D23" s="189"/>
      <c r="E23" s="189"/>
      <c r="F23" s="189"/>
      <c r="G23" s="189"/>
      <c r="H23" s="189"/>
      <c r="I23" s="189"/>
    </row>
    <row r="24" spans="1:9" ht="20.149999999999999" customHeight="1">
      <c r="A24" s="47"/>
    </row>
    <row r="25" spans="1:9" ht="20.149999999999999" customHeight="1">
      <c r="A25" s="188" t="s">
        <v>89</v>
      </c>
      <c r="B25" s="188"/>
      <c r="C25" s="188"/>
      <c r="D25" s="188"/>
      <c r="E25" s="188"/>
      <c r="F25" s="188"/>
      <c r="G25" s="188"/>
      <c r="H25" s="188"/>
      <c r="I25" s="188"/>
    </row>
    <row r="26" spans="1:9" ht="20.149999999999999" customHeight="1">
      <c r="A26" s="47"/>
    </row>
    <row r="27" spans="1:9" ht="20.149999999999999" customHeight="1">
      <c r="A27" s="186" t="s">
        <v>114</v>
      </c>
      <c r="B27" s="186"/>
      <c r="D27" s="56" t="s">
        <v>90</v>
      </c>
      <c r="E27" s="190">
        <f>'【必須】様式5-1'!$J$8</f>
        <v>0</v>
      </c>
      <c r="F27" s="190"/>
      <c r="G27" s="190"/>
      <c r="H27" s="46" t="s">
        <v>47</v>
      </c>
    </row>
    <row r="28" spans="1:9" ht="20.149999999999999" customHeight="1">
      <c r="A28" s="49" t="s">
        <v>115</v>
      </c>
      <c r="B28" s="49"/>
      <c r="C28" s="49"/>
      <c r="D28" s="57"/>
      <c r="E28" s="57"/>
      <c r="F28" s="57"/>
      <c r="G28" s="57"/>
      <c r="H28" s="57"/>
      <c r="I28" s="57"/>
    </row>
    <row r="29" spans="1:9" ht="20.149999999999999" customHeight="1">
      <c r="A29" s="49" t="s">
        <v>92</v>
      </c>
      <c r="B29" s="49"/>
      <c r="C29" s="49"/>
      <c r="D29" s="57"/>
      <c r="E29" s="57"/>
      <c r="F29" s="57"/>
      <c r="G29" s="57"/>
      <c r="H29" s="57"/>
      <c r="I29" s="57"/>
    </row>
    <row r="30" spans="1:9" ht="20.149999999999999" customHeight="1">
      <c r="A30" s="186" t="s">
        <v>116</v>
      </c>
      <c r="B30" s="186"/>
      <c r="C30" s="186"/>
      <c r="D30" s="186"/>
      <c r="E30" s="186"/>
      <c r="F30" s="186"/>
      <c r="G30" s="186"/>
      <c r="H30" s="186"/>
      <c r="I30" s="186"/>
    </row>
    <row r="31" spans="1:9" ht="20.149999999999999" customHeight="1">
      <c r="A31" s="186" t="s">
        <v>117</v>
      </c>
      <c r="B31" s="186"/>
      <c r="C31" s="186"/>
      <c r="D31" s="186"/>
      <c r="E31" s="186"/>
      <c r="F31" s="186"/>
      <c r="G31" s="186"/>
      <c r="H31" s="186"/>
      <c r="I31" s="186"/>
    </row>
    <row r="32" spans="1:9" ht="20.149999999999999" customHeight="1">
      <c r="A32" s="186" t="s">
        <v>137</v>
      </c>
      <c r="B32" s="186"/>
      <c r="C32" s="186"/>
      <c r="D32" s="186"/>
      <c r="E32" s="186"/>
      <c r="F32" s="186"/>
      <c r="G32" s="186"/>
      <c r="H32" s="186"/>
      <c r="I32" s="186"/>
    </row>
    <row r="33" spans="1:9" ht="20.149999999999999" customHeight="1">
      <c r="A33" s="186" t="s">
        <v>135</v>
      </c>
      <c r="B33" s="186"/>
      <c r="C33" s="186"/>
      <c r="D33" s="186"/>
      <c r="E33" s="186"/>
      <c r="F33" s="186"/>
      <c r="G33" s="186"/>
      <c r="H33" s="186"/>
      <c r="I33" s="186"/>
    </row>
    <row r="34" spans="1:9" ht="20.149999999999999" customHeight="1">
      <c r="A34" s="58" t="s">
        <v>95</v>
      </c>
    </row>
  </sheetData>
  <mergeCells count="18">
    <mergeCell ref="H3:I3"/>
    <mergeCell ref="H2:I2"/>
    <mergeCell ref="A9:I9"/>
    <mergeCell ref="A32:I32"/>
    <mergeCell ref="E16:I16"/>
    <mergeCell ref="A30:I30"/>
    <mergeCell ref="A31:I31"/>
    <mergeCell ref="A33:I33"/>
    <mergeCell ref="E10:I10"/>
    <mergeCell ref="A19:I19"/>
    <mergeCell ref="A20:I20"/>
    <mergeCell ref="A23:I23"/>
    <mergeCell ref="A25:I25"/>
    <mergeCell ref="A27:B27"/>
    <mergeCell ref="E27:G27"/>
    <mergeCell ref="D14:D15"/>
    <mergeCell ref="E14:I14"/>
    <mergeCell ref="E12:I12"/>
  </mergeCells>
  <phoneticPr fontId="2"/>
  <conditionalFormatting sqref="E14:I14 E10 E16 I15">
    <cfRule type="cellIs" dxfId="11" priority="3" stopIfTrue="1" operator="equal">
      <formula>0</formula>
    </cfRule>
    <cfRule type="cellIs" dxfId="10" priority="4" stopIfTrue="1" operator="equal">
      <formula>0</formula>
    </cfRule>
  </conditionalFormatting>
  <conditionalFormatting sqref="E12">
    <cfRule type="cellIs" dxfId="9" priority="1" stopIfTrue="1" operator="equal">
      <formula>0</formula>
    </cfRule>
    <cfRule type="cellIs" dxfId="8" priority="2" stopIfTrue="1" operator="equal">
      <formula>0</formula>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showGridLines="0" showZeros="0" view="pageBreakPreview" zoomScale="85" zoomScaleNormal="85" zoomScaleSheetLayoutView="85" workbookViewId="0">
      <selection activeCell="A3" sqref="A3"/>
    </sheetView>
  </sheetViews>
  <sheetFormatPr defaultColWidth="9.09765625" defaultRowHeight="12"/>
  <cols>
    <col min="1" max="1" width="21.8984375" style="1" customWidth="1"/>
    <col min="2" max="2" width="17.09765625" style="1" customWidth="1"/>
    <col min="3" max="15" width="14.296875" style="1" customWidth="1"/>
    <col min="16" max="16384" width="9.09765625" style="1"/>
  </cols>
  <sheetData>
    <row r="1" spans="1:15" ht="18.75" customHeight="1">
      <c r="A1" s="14" t="s">
        <v>118</v>
      </c>
      <c r="B1" s="6"/>
      <c r="C1" s="2"/>
      <c r="D1" s="2"/>
      <c r="E1" s="2"/>
      <c r="F1" s="2"/>
      <c r="G1" s="2"/>
      <c r="H1" s="2"/>
      <c r="I1" s="2"/>
      <c r="J1" s="2"/>
      <c r="K1" s="2"/>
      <c r="L1" s="2"/>
      <c r="M1" s="2"/>
      <c r="N1" s="2"/>
      <c r="O1" s="39" t="s">
        <v>65</v>
      </c>
    </row>
    <row r="2" spans="1:15" ht="30" customHeight="1">
      <c r="A2" s="200" t="s">
        <v>138</v>
      </c>
      <c r="B2" s="200"/>
      <c r="C2" s="200"/>
      <c r="D2" s="200"/>
      <c r="E2" s="200"/>
      <c r="F2" s="200"/>
      <c r="G2" s="200"/>
      <c r="H2" s="200"/>
      <c r="I2" s="200"/>
      <c r="J2" s="200"/>
      <c r="K2" s="200"/>
      <c r="L2" s="200"/>
      <c r="M2" s="200"/>
    </row>
    <row r="3" spans="1:15" ht="18.75" customHeight="1"/>
    <row r="4" spans="1:15" ht="22.5" customHeight="1">
      <c r="A4" s="45" t="s">
        <v>69</v>
      </c>
      <c r="B4" s="199">
        <f>'【必須】様式5-1-2別紙(外来)'!$J$3</f>
        <v>0</v>
      </c>
      <c r="C4" s="199"/>
      <c r="D4" s="1" t="s">
        <v>70</v>
      </c>
      <c r="E4" s="2"/>
      <c r="F4" s="2"/>
      <c r="G4" s="2"/>
      <c r="H4" s="2"/>
      <c r="I4" s="2"/>
      <c r="J4" s="2"/>
      <c r="K4" s="2"/>
      <c r="L4" s="2"/>
      <c r="M4" s="2"/>
      <c r="N4" s="2"/>
      <c r="O4" s="3" t="s">
        <v>4</v>
      </c>
    </row>
    <row r="5" spans="1:15" ht="56.25" customHeight="1">
      <c r="A5" s="201" t="s">
        <v>10</v>
      </c>
      <c r="B5" s="202"/>
      <c r="C5" s="5" t="s">
        <v>11</v>
      </c>
      <c r="D5" s="7" t="s">
        <v>36</v>
      </c>
      <c r="E5" s="5" t="s">
        <v>12</v>
      </c>
      <c r="F5" s="5" t="s">
        <v>13</v>
      </c>
      <c r="G5" s="144" t="s">
        <v>119</v>
      </c>
      <c r="H5" s="7" t="s">
        <v>14</v>
      </c>
      <c r="I5" s="7" t="s">
        <v>27</v>
      </c>
      <c r="J5" s="7" t="s">
        <v>28</v>
      </c>
      <c r="K5" s="144" t="s">
        <v>120</v>
      </c>
      <c r="L5" s="144" t="s">
        <v>121</v>
      </c>
      <c r="M5" s="144" t="s">
        <v>122</v>
      </c>
      <c r="N5" s="144" t="s">
        <v>123</v>
      </c>
      <c r="O5" s="196" t="s">
        <v>2</v>
      </c>
    </row>
    <row r="6" spans="1:15" ht="18.75" customHeight="1">
      <c r="A6" s="203"/>
      <c r="B6" s="204"/>
      <c r="C6" s="4" t="s">
        <v>5</v>
      </c>
      <c r="D6" s="4" t="s">
        <v>6</v>
      </c>
      <c r="E6" s="4" t="s">
        <v>7</v>
      </c>
      <c r="F6" s="4" t="s">
        <v>0</v>
      </c>
      <c r="G6" s="4" t="s">
        <v>1</v>
      </c>
      <c r="H6" s="4" t="s">
        <v>8</v>
      </c>
      <c r="I6" s="8" t="s">
        <v>26</v>
      </c>
      <c r="J6" s="11" t="s">
        <v>37</v>
      </c>
      <c r="K6" s="4" t="s">
        <v>9</v>
      </c>
      <c r="L6" s="145" t="s">
        <v>124</v>
      </c>
      <c r="M6" s="145" t="s">
        <v>125</v>
      </c>
      <c r="N6" s="145" t="s">
        <v>126</v>
      </c>
      <c r="O6" s="197"/>
    </row>
    <row r="7" spans="1:15" ht="47.25" customHeight="1">
      <c r="A7" s="61" t="s">
        <v>50</v>
      </c>
      <c r="B7" s="21" t="s">
        <v>35</v>
      </c>
      <c r="C7" s="22"/>
      <c r="D7" s="22"/>
      <c r="E7" s="22"/>
      <c r="F7" s="22"/>
      <c r="G7" s="22"/>
      <c r="H7" s="22"/>
      <c r="I7" s="22"/>
      <c r="J7" s="22"/>
      <c r="K7" s="22"/>
      <c r="L7" s="22"/>
      <c r="M7" s="22"/>
      <c r="N7" s="22"/>
      <c r="O7" s="146"/>
    </row>
    <row r="8" spans="1:15" ht="47.25" customHeight="1">
      <c r="A8" s="23" t="s">
        <v>45</v>
      </c>
      <c r="B8" s="25" t="s">
        <v>35</v>
      </c>
      <c r="C8" s="24">
        <f>'【必須】様式5-1-2別紙(外来)'!$I$29</f>
        <v>0</v>
      </c>
      <c r="D8" s="10"/>
      <c r="E8" s="24">
        <f>C8-D8</f>
        <v>0</v>
      </c>
      <c r="F8" s="24">
        <f>'【必須】様式5-1-2別紙(外来)'!$E$29</f>
        <v>0</v>
      </c>
      <c r="G8" s="24">
        <f>'【必須】様式5-1-2別紙(外来)'!$I$29</f>
        <v>0</v>
      </c>
      <c r="H8" s="24">
        <f>MIN('【必須】様式5-1-2別紙(外来)'!$J$29,E8)</f>
        <v>0</v>
      </c>
      <c r="I8" s="24">
        <f>H8</f>
        <v>0</v>
      </c>
      <c r="J8" s="24">
        <f>ROUNDDOWN(I8,-3)</f>
        <v>0</v>
      </c>
      <c r="K8" s="24">
        <f>+'入力用シート '!C12</f>
        <v>0</v>
      </c>
      <c r="L8" s="24">
        <f>+'入力用シート '!C13</f>
        <v>0</v>
      </c>
      <c r="M8" s="24">
        <f>+L8-J8</f>
        <v>0</v>
      </c>
      <c r="N8" s="24">
        <f>+K8-L8</f>
        <v>0</v>
      </c>
      <c r="O8" s="147"/>
    </row>
    <row r="9" spans="1:15" s="16" customFormat="1" ht="47.25" customHeight="1">
      <c r="A9" s="28" t="s">
        <v>46</v>
      </c>
      <c r="B9" s="29" t="s">
        <v>35</v>
      </c>
      <c r="C9" s="26"/>
      <c r="D9" s="26"/>
      <c r="E9" s="24"/>
      <c r="F9" s="26"/>
      <c r="G9" s="26"/>
      <c r="H9" s="24"/>
      <c r="I9" s="24"/>
      <c r="J9" s="24"/>
      <c r="K9" s="26"/>
      <c r="L9" s="26"/>
      <c r="M9" s="26"/>
      <c r="N9" s="26"/>
      <c r="O9" s="148"/>
    </row>
    <row r="10" spans="1:15" s="16" customFormat="1" ht="47.25" customHeight="1">
      <c r="A10" s="28" t="s">
        <v>48</v>
      </c>
      <c r="B10" s="29" t="s">
        <v>35</v>
      </c>
      <c r="C10" s="26"/>
      <c r="D10" s="26"/>
      <c r="E10" s="26"/>
      <c r="F10" s="26"/>
      <c r="G10" s="26"/>
      <c r="H10" s="26"/>
      <c r="I10" s="26"/>
      <c r="J10" s="26"/>
      <c r="K10" s="26"/>
      <c r="L10" s="26"/>
      <c r="M10" s="26"/>
      <c r="N10" s="26"/>
      <c r="O10" s="148"/>
    </row>
    <row r="11" spans="1:15" s="16" customFormat="1" ht="60">
      <c r="A11" s="60" t="s">
        <v>49</v>
      </c>
      <c r="B11" s="30" t="s">
        <v>34</v>
      </c>
      <c r="C11" s="27"/>
      <c r="D11" s="27"/>
      <c r="E11" s="27"/>
      <c r="F11" s="27"/>
      <c r="G11" s="27"/>
      <c r="H11" s="27"/>
      <c r="I11" s="27"/>
      <c r="J11" s="27"/>
      <c r="K11" s="27"/>
      <c r="L11" s="27"/>
      <c r="M11" s="27"/>
      <c r="N11" s="27"/>
      <c r="O11" s="149"/>
    </row>
    <row r="12" spans="1:15" s="16" customFormat="1" ht="37.5" customHeight="1">
      <c r="A12" s="205" t="s">
        <v>3</v>
      </c>
      <c r="B12" s="206"/>
      <c r="C12" s="27">
        <f>SUM(C7:C11)</f>
        <v>0</v>
      </c>
      <c r="D12" s="27">
        <f t="shared" ref="D12:L12" si="0">SUM(D7:D11)</f>
        <v>0</v>
      </c>
      <c r="E12" s="27">
        <f t="shared" si="0"/>
        <v>0</v>
      </c>
      <c r="F12" s="27">
        <f t="shared" si="0"/>
        <v>0</v>
      </c>
      <c r="G12" s="27">
        <f t="shared" si="0"/>
        <v>0</v>
      </c>
      <c r="H12" s="27">
        <f t="shared" si="0"/>
        <v>0</v>
      </c>
      <c r="I12" s="27">
        <f t="shared" si="0"/>
        <v>0</v>
      </c>
      <c r="J12" s="27">
        <f t="shared" si="0"/>
        <v>0</v>
      </c>
      <c r="K12" s="27">
        <f t="shared" si="0"/>
        <v>0</v>
      </c>
      <c r="L12" s="27">
        <f t="shared" si="0"/>
        <v>0</v>
      </c>
      <c r="M12" s="27">
        <f>SUM(M7:M11)</f>
        <v>0</v>
      </c>
      <c r="N12" s="27">
        <f t="shared" ref="N12:O12" si="1">SUM(N7:N11)</f>
        <v>0</v>
      </c>
      <c r="O12" s="27">
        <f t="shared" si="1"/>
        <v>0</v>
      </c>
    </row>
    <row r="13" spans="1:15" s="16" customFormat="1" ht="15" customHeight="1">
      <c r="A13" s="16" t="s">
        <v>38</v>
      </c>
    </row>
    <row r="14" spans="1:15" s="16" customFormat="1" ht="15" customHeight="1">
      <c r="A14" s="16" t="s">
        <v>29</v>
      </c>
    </row>
    <row r="15" spans="1:15" s="16" customFormat="1" ht="15" customHeight="1">
      <c r="A15" s="198" t="s">
        <v>127</v>
      </c>
      <c r="B15" s="198"/>
      <c r="C15" s="198"/>
      <c r="D15" s="198"/>
      <c r="E15" s="198"/>
      <c r="F15" s="198"/>
      <c r="G15" s="198"/>
      <c r="H15" s="198"/>
      <c r="I15" s="198"/>
      <c r="J15" s="198"/>
      <c r="K15" s="198"/>
      <c r="L15" s="198"/>
      <c r="M15" s="198"/>
      <c r="N15" s="198"/>
      <c r="O15" s="198"/>
    </row>
  </sheetData>
  <mergeCells count="6">
    <mergeCell ref="O5:O6"/>
    <mergeCell ref="A15:O15"/>
    <mergeCell ref="B4:C4"/>
    <mergeCell ref="A2:M2"/>
    <mergeCell ref="A5:B6"/>
    <mergeCell ref="A12:B12"/>
  </mergeCells>
  <phoneticPr fontId="2"/>
  <printOptions horizontalCentered="1"/>
  <pageMargins left="0.25" right="0.25" top="0.75" bottom="0.75" header="0.3" footer="0.3"/>
  <pageSetup paperSize="9" scale="70"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showGridLines="0" showZeros="0" view="pageBreakPreview" zoomScale="85" zoomScaleNormal="100" zoomScaleSheetLayoutView="85" workbookViewId="0">
      <selection activeCell="E12" sqref="E12:E18"/>
    </sheetView>
  </sheetViews>
  <sheetFormatPr defaultColWidth="9.09765625" defaultRowHeight="12"/>
  <cols>
    <col min="1" max="1" width="8.09765625" style="1" customWidth="1"/>
    <col min="2" max="2" width="21.3984375" style="1" customWidth="1"/>
    <col min="3" max="5" width="14.296875" style="1" customWidth="1"/>
    <col min="6" max="6" width="28.59765625" style="1" customWidth="1"/>
    <col min="7" max="10" width="14.296875" style="1" customWidth="1"/>
    <col min="11" max="11" width="17.8984375" style="1" customWidth="1"/>
    <col min="12" max="16384" width="9.09765625" style="1"/>
  </cols>
  <sheetData>
    <row r="1" spans="1:11" ht="22.5" customHeight="1">
      <c r="A1" s="14" t="s">
        <v>39</v>
      </c>
      <c r="K1" s="39" t="s">
        <v>65</v>
      </c>
    </row>
    <row r="2" spans="1:11" ht="22.5" customHeight="1">
      <c r="A2" s="200" t="s">
        <v>131</v>
      </c>
      <c r="B2" s="200"/>
      <c r="C2" s="200"/>
      <c r="D2" s="200"/>
      <c r="E2" s="200"/>
      <c r="F2" s="200"/>
      <c r="G2" s="200"/>
      <c r="H2" s="200"/>
      <c r="I2" s="200"/>
      <c r="J2" s="200"/>
      <c r="K2" s="200"/>
    </row>
    <row r="3" spans="1:11" ht="22.5" customHeight="1">
      <c r="A3" s="9"/>
      <c r="B3" s="9"/>
      <c r="C3" s="9"/>
      <c r="D3" s="9"/>
      <c r="E3" s="9"/>
      <c r="F3" s="9"/>
      <c r="G3" s="9"/>
      <c r="H3" s="9"/>
      <c r="I3" s="44" t="s">
        <v>68</v>
      </c>
      <c r="J3" s="225">
        <f>+'入力用シート '!C4</f>
        <v>0</v>
      </c>
      <c r="K3" s="225"/>
    </row>
    <row r="4" spans="1:11" ht="22.5" customHeight="1">
      <c r="A4" s="224" t="s">
        <v>17</v>
      </c>
      <c r="B4" s="224" t="s">
        <v>18</v>
      </c>
      <c r="C4" s="224" t="s">
        <v>19</v>
      </c>
      <c r="D4" s="224"/>
      <c r="E4" s="224"/>
      <c r="F4" s="224" t="s">
        <v>20</v>
      </c>
      <c r="G4" s="224"/>
      <c r="H4" s="224"/>
      <c r="I4" s="224"/>
      <c r="J4" s="15" t="s">
        <v>40</v>
      </c>
      <c r="K4" s="224" t="s">
        <v>15</v>
      </c>
    </row>
    <row r="5" spans="1:11" ht="22.5" customHeight="1">
      <c r="A5" s="224"/>
      <c r="B5" s="224"/>
      <c r="C5" s="12" t="s">
        <v>21</v>
      </c>
      <c r="D5" s="13" t="s">
        <v>22</v>
      </c>
      <c r="E5" s="13" t="s">
        <v>23</v>
      </c>
      <c r="F5" s="12" t="s">
        <v>24</v>
      </c>
      <c r="G5" s="12" t="s">
        <v>25</v>
      </c>
      <c r="H5" s="13" t="s">
        <v>22</v>
      </c>
      <c r="I5" s="12" t="s">
        <v>23</v>
      </c>
      <c r="J5" s="12" t="s">
        <v>23</v>
      </c>
      <c r="K5" s="224"/>
    </row>
    <row r="6" spans="1:11" ht="30" customHeight="1">
      <c r="A6" s="209" t="s">
        <v>30</v>
      </c>
      <c r="B6" s="210" t="s">
        <v>31</v>
      </c>
      <c r="C6" s="108">
        <f>IF(OR('入力用シート '!$L$16="○",'入力用シート '!L17="○",),1,0)</f>
        <v>0</v>
      </c>
      <c r="D6" s="109">
        <v>905000</v>
      </c>
      <c r="E6" s="108">
        <f>+C6*D6</f>
        <v>0</v>
      </c>
      <c r="F6" s="110">
        <f>IF('入力用シート '!L16="○",'入力用シート '!C16,0)</f>
        <v>0</v>
      </c>
      <c r="G6" s="108">
        <f>IF('入力用シート '!$L$16="○",'入力用シート '!D16,0)</f>
        <v>0</v>
      </c>
      <c r="H6" s="108">
        <f>IF('入力用シート '!$L$16="○",'入力用シート '!E16,0)</f>
        <v>0</v>
      </c>
      <c r="I6" s="108">
        <f>IF('入力用シート '!$L$16="○",'入力用シート '!F16,0)</f>
        <v>0</v>
      </c>
      <c r="J6" s="207"/>
      <c r="K6" s="33"/>
    </row>
    <row r="7" spans="1:11" ht="30" customHeight="1">
      <c r="A7" s="209"/>
      <c r="B7" s="211"/>
      <c r="C7" s="111"/>
      <c r="D7" s="112"/>
      <c r="E7" s="111"/>
      <c r="F7" s="113">
        <f>IF('入力用シート '!$L$17="○",'入力用シート '!C17,0)</f>
        <v>0</v>
      </c>
      <c r="G7" s="111">
        <f>IF('入力用シート '!$L$17="○",'入力用シート '!D17,0)</f>
        <v>0</v>
      </c>
      <c r="H7" s="111">
        <f>IF('入力用シート '!$L$17="○",'入力用シート '!E17,0)</f>
        <v>0</v>
      </c>
      <c r="I7" s="111">
        <f>IF('入力用シート '!$L$17="○",'入力用シート '!F17,0)</f>
        <v>0</v>
      </c>
      <c r="J7" s="208"/>
      <c r="K7" s="34"/>
    </row>
    <row r="8" spans="1:11" ht="30" customHeight="1">
      <c r="A8" s="209"/>
      <c r="B8" s="212"/>
      <c r="C8" s="142" t="s">
        <v>3</v>
      </c>
      <c r="D8" s="122"/>
      <c r="E8" s="136">
        <f>SUM(E6:E7)</f>
        <v>0</v>
      </c>
      <c r="F8" s="143" t="s">
        <v>3</v>
      </c>
      <c r="G8" s="136">
        <f>SUM(G6:G7)</f>
        <v>0</v>
      </c>
      <c r="H8" s="122"/>
      <c r="I8" s="136">
        <f>SUM(I6:I7)</f>
        <v>0</v>
      </c>
      <c r="J8" s="136">
        <f>MIN(E8,I8)</f>
        <v>0</v>
      </c>
      <c r="K8" s="34"/>
    </row>
    <row r="9" spans="1:11" ht="30" customHeight="1">
      <c r="A9" s="209"/>
      <c r="B9" s="210" t="s">
        <v>32</v>
      </c>
      <c r="C9" s="108">
        <f>IF(OR('入力用シート '!$L$19="○",'入力用シート '!L20="○",),SUM('入力用シート '!D19:D20),0)</f>
        <v>0</v>
      </c>
      <c r="D9" s="108">
        <v>205000</v>
      </c>
      <c r="E9" s="108">
        <f>C9*D9</f>
        <v>0</v>
      </c>
      <c r="F9" s="114">
        <f>IF('入力用シート '!$L19="○",'入力用シート '!C19,0)</f>
        <v>0</v>
      </c>
      <c r="G9" s="108">
        <f>IF('入力用シート '!$L19="○",'入力用シート '!D19,0)</f>
        <v>0</v>
      </c>
      <c r="H9" s="108">
        <f>IF('入力用シート '!$L19="○",'入力用シート '!E19,0)</f>
        <v>0</v>
      </c>
      <c r="I9" s="108">
        <f>IF('入力用シート '!$L19="○",'入力用シート '!F19,0)</f>
        <v>0</v>
      </c>
      <c r="J9" s="109">
        <f>IF('入力用シート '!$L19="○",'入力用シート '!H19,0)</f>
        <v>0</v>
      </c>
      <c r="K9" s="33"/>
    </row>
    <row r="10" spans="1:11" ht="30" customHeight="1">
      <c r="A10" s="209"/>
      <c r="B10" s="211"/>
      <c r="C10" s="111"/>
      <c r="D10" s="111"/>
      <c r="E10" s="111"/>
      <c r="F10" s="113">
        <f>IF('入力用シート '!$L20="○",'入力用シート '!C20,0)</f>
        <v>0</v>
      </c>
      <c r="G10" s="111">
        <f>IF('入力用シート '!$L20="○",'入力用シート '!D20,0)</f>
        <v>0</v>
      </c>
      <c r="H10" s="111">
        <f>IF('入力用シート '!$L20="○",'入力用シート '!E20,0)</f>
        <v>0</v>
      </c>
      <c r="I10" s="111">
        <f>IF('入力用シート '!$L20="○",'入力用シート '!F20,0)</f>
        <v>0</v>
      </c>
      <c r="J10" s="112">
        <f>IF('入力用シート '!$L20="○",'入力用シート '!H20,0)</f>
        <v>0</v>
      </c>
      <c r="K10" s="34"/>
    </row>
    <row r="11" spans="1:11" ht="30" customHeight="1">
      <c r="A11" s="209"/>
      <c r="B11" s="213"/>
      <c r="C11" s="121" t="s">
        <v>3</v>
      </c>
      <c r="D11" s="122"/>
      <c r="E11" s="123">
        <f>SUM(E9:E10)</f>
        <v>0</v>
      </c>
      <c r="F11" s="124" t="s">
        <v>3</v>
      </c>
      <c r="G11" s="123">
        <f>SUM(G9:G10)</f>
        <v>0</v>
      </c>
      <c r="H11" s="122"/>
      <c r="I11" s="123">
        <f>SUM(I9:I10)</f>
        <v>0</v>
      </c>
      <c r="J11" s="123">
        <f>SUM(J9:J10)</f>
        <v>0</v>
      </c>
      <c r="K11" s="35"/>
    </row>
    <row r="12" spans="1:11" ht="30" customHeight="1">
      <c r="A12" s="209"/>
      <c r="B12" s="210" t="s">
        <v>43</v>
      </c>
      <c r="C12" s="220">
        <f>IF(OR('入力用シート '!$L$22="○"),'入力用シート '!C9,0)</f>
        <v>0</v>
      </c>
      <c r="D12" s="207">
        <v>3600</v>
      </c>
      <c r="E12" s="220">
        <f>C12*D12</f>
        <v>0</v>
      </c>
      <c r="F12" s="115">
        <f>IF('入力用シート '!$L22="○",'入力用シート '!C22,0)</f>
        <v>0</v>
      </c>
      <c r="G12" s="116">
        <f>IF('入力用シート '!$L22="○",'入力用シート '!D22,0)</f>
        <v>0</v>
      </c>
      <c r="H12" s="116">
        <f>IF('入力用シート '!$L22="○",'入力用シート '!E22,0)</f>
        <v>0</v>
      </c>
      <c r="I12" s="116">
        <f>IF('入力用シート '!$L22="○",'入力用シート '!F22,0)</f>
        <v>0</v>
      </c>
      <c r="J12" s="217"/>
      <c r="K12" s="33"/>
    </row>
    <row r="13" spans="1:11" ht="30" customHeight="1">
      <c r="A13" s="209"/>
      <c r="B13" s="211"/>
      <c r="C13" s="221"/>
      <c r="D13" s="223"/>
      <c r="E13" s="221"/>
      <c r="F13" s="117">
        <f>IF('入力用シート '!$L23="○",'入力用シート '!C23,0)</f>
        <v>0</v>
      </c>
      <c r="G13" s="118">
        <f>IF('入力用シート '!$L23="○",'入力用シート '!D23,0)</f>
        <v>0</v>
      </c>
      <c r="H13" s="118">
        <f>IF('入力用シート '!$L23="○",'入力用シート '!E23,0)</f>
        <v>0</v>
      </c>
      <c r="I13" s="118">
        <f>IF('入力用シート '!$L23="○",'入力用シート '!F23,0)</f>
        <v>0</v>
      </c>
      <c r="J13" s="218"/>
      <c r="K13" s="34"/>
    </row>
    <row r="14" spans="1:11" ht="30" customHeight="1">
      <c r="A14" s="209"/>
      <c r="B14" s="211"/>
      <c r="C14" s="221"/>
      <c r="D14" s="223"/>
      <c r="E14" s="221"/>
      <c r="F14" s="117">
        <f>IF('入力用シート '!$L24="○",'入力用シート '!C24,0)</f>
        <v>0</v>
      </c>
      <c r="G14" s="118">
        <f>IF('入力用シート '!$L24="○",'入力用シート '!D24,0)</f>
        <v>0</v>
      </c>
      <c r="H14" s="118">
        <f>IF('入力用シート '!$L24="○",'入力用シート '!E24,0)</f>
        <v>0</v>
      </c>
      <c r="I14" s="118">
        <f>IF('入力用シート '!$L24="○",'入力用シート '!F24,0)</f>
        <v>0</v>
      </c>
      <c r="J14" s="218"/>
      <c r="K14" s="34"/>
    </row>
    <row r="15" spans="1:11" ht="30" customHeight="1">
      <c r="A15" s="209"/>
      <c r="B15" s="211"/>
      <c r="C15" s="221"/>
      <c r="D15" s="223"/>
      <c r="E15" s="221"/>
      <c r="F15" s="117">
        <f>IF('入力用シート '!$L25="○",'入力用シート '!C25,0)</f>
        <v>0</v>
      </c>
      <c r="G15" s="118">
        <f>IF('入力用シート '!$L25="○",'入力用シート '!D25,0)</f>
        <v>0</v>
      </c>
      <c r="H15" s="118">
        <f>IF('入力用シート '!$L25="○",'入力用シート '!E25,0)</f>
        <v>0</v>
      </c>
      <c r="I15" s="118">
        <f>IF('入力用シート '!$L25="○",'入力用シート '!F25,0)</f>
        <v>0</v>
      </c>
      <c r="J15" s="218"/>
      <c r="K15" s="34"/>
    </row>
    <row r="16" spans="1:11" ht="30" customHeight="1">
      <c r="A16" s="209"/>
      <c r="B16" s="211"/>
      <c r="C16" s="221"/>
      <c r="D16" s="223"/>
      <c r="E16" s="221"/>
      <c r="F16" s="117">
        <f>IF('入力用シート '!$L26="○",'入力用シート '!C26,0)</f>
        <v>0</v>
      </c>
      <c r="G16" s="118">
        <f>IF('入力用シート '!$L26="○",'入力用シート '!D26,0)</f>
        <v>0</v>
      </c>
      <c r="H16" s="118">
        <f>IF('入力用シート '!$L26="○",'入力用シート '!E26,0)</f>
        <v>0</v>
      </c>
      <c r="I16" s="118">
        <f>IF('入力用シート '!$L26="○",'入力用シート '!F26,0)</f>
        <v>0</v>
      </c>
      <c r="J16" s="218"/>
      <c r="K16" s="34"/>
    </row>
    <row r="17" spans="1:11" ht="30" customHeight="1">
      <c r="A17" s="209"/>
      <c r="B17" s="211"/>
      <c r="C17" s="221"/>
      <c r="D17" s="223"/>
      <c r="E17" s="221"/>
      <c r="F17" s="117">
        <f>IF('入力用シート '!$L27="○",'入力用シート '!C27,0)</f>
        <v>0</v>
      </c>
      <c r="G17" s="118">
        <f>IF('入力用シート '!$L27="○",'入力用シート '!D27,0)</f>
        <v>0</v>
      </c>
      <c r="H17" s="118">
        <f>IF('入力用シート '!$L27="○",'入力用シート '!E27,0)</f>
        <v>0</v>
      </c>
      <c r="I17" s="118">
        <f>IF('入力用シート '!$L27="○",'入力用シート '!F27,0)</f>
        <v>0</v>
      </c>
      <c r="J17" s="218"/>
      <c r="K17" s="34"/>
    </row>
    <row r="18" spans="1:11" ht="30" customHeight="1">
      <c r="A18" s="209"/>
      <c r="B18" s="211"/>
      <c r="C18" s="222"/>
      <c r="D18" s="208"/>
      <c r="E18" s="222"/>
      <c r="F18" s="119">
        <f>IF('入力用シート '!$L28="○",'入力用シート '!C28,0)</f>
        <v>0</v>
      </c>
      <c r="G18" s="120">
        <f>IF('入力用シート '!$L28="○",'入力用シート '!D28,0)</f>
        <v>0</v>
      </c>
      <c r="H18" s="120">
        <f>IF('入力用シート '!$L28="○",'入力用シート '!E28,0)</f>
        <v>0</v>
      </c>
      <c r="I18" s="120">
        <f>IF('入力用シート '!$L28="○",'入力用シート '!F28,0)</f>
        <v>0</v>
      </c>
      <c r="J18" s="219"/>
      <c r="K18" s="34"/>
    </row>
    <row r="19" spans="1:11" ht="30" customHeight="1">
      <c r="A19" s="209"/>
      <c r="B19" s="213"/>
      <c r="C19" s="121" t="s">
        <v>3</v>
      </c>
      <c r="D19" s="122"/>
      <c r="E19" s="123">
        <f>SUM(E12:E18)</f>
        <v>0</v>
      </c>
      <c r="F19" s="124" t="s">
        <v>3</v>
      </c>
      <c r="G19" s="123">
        <f>SUM(G12:G18)</f>
        <v>0</v>
      </c>
      <c r="H19" s="122"/>
      <c r="I19" s="123">
        <f>SUM(I12:I18)</f>
        <v>0</v>
      </c>
      <c r="J19" s="123">
        <f>MIN(E19,I19)</f>
        <v>0</v>
      </c>
      <c r="K19" s="35"/>
    </row>
    <row r="20" spans="1:11" s="16" customFormat="1" ht="30" customHeight="1">
      <c r="A20" s="209"/>
      <c r="B20" s="214" t="s">
        <v>33</v>
      </c>
      <c r="C20" s="108">
        <f>IF(OR('入力用シート '!L30="○",'入力用シート '!L31="○",),SUM('入力用シート '!D30:D31),0)</f>
        <v>0</v>
      </c>
      <c r="D20" s="125">
        <v>51400</v>
      </c>
      <c r="E20" s="108">
        <f>C20*D20</f>
        <v>0</v>
      </c>
      <c r="F20" s="114">
        <f>IF('入力用シート '!$L30="○",'入力用シート '!C30,0)</f>
        <v>0</v>
      </c>
      <c r="G20" s="125">
        <f>IF('入力用シート '!$L30="○",'入力用シート '!D30,0)</f>
        <v>0</v>
      </c>
      <c r="H20" s="125">
        <f>IF('入力用シート '!$L30="○",'入力用シート '!E30,0)</f>
        <v>0</v>
      </c>
      <c r="I20" s="125">
        <f>IF('入力用シート '!$L30="○",'入力用シート '!F30,0)</f>
        <v>0</v>
      </c>
      <c r="J20" s="109">
        <f>IF('入力用シート '!$L30="○",'入力用シート '!H30,0)</f>
        <v>0</v>
      </c>
      <c r="K20" s="36"/>
    </row>
    <row r="21" spans="1:11" s="16" customFormat="1" ht="30" customHeight="1">
      <c r="A21" s="209"/>
      <c r="B21" s="215"/>
      <c r="C21" s="126"/>
      <c r="D21" s="126"/>
      <c r="E21" s="111"/>
      <c r="F21" s="127">
        <f>IF('入力用シート '!$L31="○",'入力用シート '!C31,0)</f>
        <v>0</v>
      </c>
      <c r="G21" s="126">
        <f>IF('入力用シート '!$L31="○",'入力用シート '!D31,0)</f>
        <v>0</v>
      </c>
      <c r="H21" s="126">
        <f>IF('入力用シート '!$L31="○",'入力用シート '!E31,0)</f>
        <v>0</v>
      </c>
      <c r="I21" s="126">
        <f>IF('入力用シート '!$L31="○",'入力用シート '!F31,0)</f>
        <v>0</v>
      </c>
      <c r="J21" s="112">
        <f>IF('入力用シート '!$L31="○",'入力用シート '!H31,0)</f>
        <v>0</v>
      </c>
      <c r="K21" s="37"/>
    </row>
    <row r="22" spans="1:11" s="16" customFormat="1" ht="30" customHeight="1">
      <c r="A22" s="209"/>
      <c r="B22" s="216"/>
      <c r="C22" s="128" t="s">
        <v>3</v>
      </c>
      <c r="D22" s="129"/>
      <c r="E22" s="130">
        <f>SUM(E20:E21)</f>
        <v>0</v>
      </c>
      <c r="F22" s="131" t="s">
        <v>3</v>
      </c>
      <c r="G22" s="130">
        <f>SUM(G20:G21)</f>
        <v>0</v>
      </c>
      <c r="H22" s="129"/>
      <c r="I22" s="130">
        <f>SUM(I20:I21)</f>
        <v>0</v>
      </c>
      <c r="J22" s="130">
        <f>SUM(J20:J21)</f>
        <v>0</v>
      </c>
      <c r="K22" s="38"/>
    </row>
    <row r="23" spans="1:11" s="16" customFormat="1" ht="30" customHeight="1">
      <c r="A23" s="209"/>
      <c r="B23" s="214" t="s">
        <v>44</v>
      </c>
      <c r="C23" s="125">
        <f>IF(OR('入力用シート '!L33="○"),1,0)</f>
        <v>0</v>
      </c>
      <c r="D23" s="132">
        <f>IF(C23=1,'入力用シート '!G33,0)</f>
        <v>0</v>
      </c>
      <c r="E23" s="108">
        <f>+C23*D23</f>
        <v>0</v>
      </c>
      <c r="F23" s="133">
        <f>IF('入力用シート '!$L33="○",'入力用シート '!C33,0)</f>
        <v>0</v>
      </c>
      <c r="G23" s="125">
        <f>IF('入力用シート '!$L33="○",'入力用シート '!D33,0)</f>
        <v>0</v>
      </c>
      <c r="H23" s="125">
        <f>IF('入力用シート '!$L33="○",'入力用シート '!E33,0)</f>
        <v>0</v>
      </c>
      <c r="I23" s="125">
        <f>IF('入力用シート '!$L33="○",'入力用シート '!F33,0)</f>
        <v>0</v>
      </c>
      <c r="J23" s="109"/>
      <c r="K23" s="36"/>
    </row>
    <row r="24" spans="1:11" s="16" customFormat="1" ht="30" customHeight="1">
      <c r="A24" s="209"/>
      <c r="B24" s="215"/>
      <c r="C24" s="134"/>
      <c r="D24" s="135"/>
      <c r="E24" s="136"/>
      <c r="F24" s="137">
        <f>IF('入力用シート '!$L34="○",'入力用シート '!C34,0)</f>
        <v>0</v>
      </c>
      <c r="G24" s="134">
        <f>IF('入力用シート '!$L34="○",'入力用シート '!D34,0)</f>
        <v>0</v>
      </c>
      <c r="H24" s="134">
        <f>IF('入力用シート '!$L34="○",'入力用シート '!E34,0)</f>
        <v>0</v>
      </c>
      <c r="I24" s="134">
        <f>IF('入力用シート '!$L34="○",'入力用シート '!F34,0)</f>
        <v>0</v>
      </c>
      <c r="J24" s="138"/>
      <c r="K24" s="37"/>
    </row>
    <row r="25" spans="1:11" s="16" customFormat="1" ht="30" customHeight="1">
      <c r="A25" s="209"/>
      <c r="B25" s="215"/>
      <c r="C25" s="134"/>
      <c r="D25" s="135"/>
      <c r="E25" s="136"/>
      <c r="F25" s="137">
        <f>IF('入力用シート '!$L35="○",'入力用シート '!C35,0)</f>
        <v>0</v>
      </c>
      <c r="G25" s="134">
        <f>IF('入力用シート '!$L35="○",'入力用シート '!D35,0)</f>
        <v>0</v>
      </c>
      <c r="H25" s="134">
        <f>IF('入力用シート '!$L35="○",'入力用シート '!E35,0)</f>
        <v>0</v>
      </c>
      <c r="I25" s="134">
        <f>IF('入力用シート '!$L35="○",'入力用シート '!F35,0)</f>
        <v>0</v>
      </c>
      <c r="J25" s="138"/>
      <c r="K25" s="37"/>
    </row>
    <row r="26" spans="1:11" s="16" customFormat="1" ht="30" customHeight="1">
      <c r="A26" s="209"/>
      <c r="B26" s="215"/>
      <c r="C26" s="134"/>
      <c r="D26" s="135"/>
      <c r="E26" s="136"/>
      <c r="F26" s="137">
        <f>IF('入力用シート '!$L36="○",'入力用シート '!C36,0)</f>
        <v>0</v>
      </c>
      <c r="G26" s="134">
        <f>IF('入力用シート '!$L36="○",'入力用シート '!D36,0)</f>
        <v>0</v>
      </c>
      <c r="H26" s="134">
        <f>IF('入力用シート '!$L36="○",'入力用シート '!E36,0)</f>
        <v>0</v>
      </c>
      <c r="I26" s="134">
        <f>IF('入力用シート '!$L36="○",'入力用シート '!F36,0)</f>
        <v>0</v>
      </c>
      <c r="J26" s="138"/>
      <c r="K26" s="37"/>
    </row>
    <row r="27" spans="1:11" s="16" customFormat="1" ht="30" customHeight="1">
      <c r="A27" s="209"/>
      <c r="B27" s="215"/>
      <c r="C27" s="126"/>
      <c r="D27" s="139"/>
      <c r="E27" s="111"/>
      <c r="F27" s="127">
        <f>IF('入力用シート '!$L37="○",'入力用シート '!C37,0)</f>
        <v>0</v>
      </c>
      <c r="G27" s="126">
        <f>IF('入力用シート '!$L37="○",'入力用シート '!D37,0)</f>
        <v>0</v>
      </c>
      <c r="H27" s="126">
        <f>IF('入力用シート '!$L37="○",'入力用シート '!E37,0)</f>
        <v>0</v>
      </c>
      <c r="I27" s="126">
        <f>IF('入力用シート '!$L37="○",'入力用シート '!F37,0)</f>
        <v>0</v>
      </c>
      <c r="J27" s="112"/>
      <c r="K27" s="37"/>
    </row>
    <row r="28" spans="1:11" s="16" customFormat="1" ht="30" customHeight="1">
      <c r="A28" s="209"/>
      <c r="B28" s="216"/>
      <c r="C28" s="128" t="s">
        <v>3</v>
      </c>
      <c r="D28" s="129"/>
      <c r="E28" s="130">
        <f>SUM(E23:E27)</f>
        <v>0</v>
      </c>
      <c r="F28" s="140" t="s">
        <v>3</v>
      </c>
      <c r="G28" s="130">
        <f>SUM(G23:G27)</f>
        <v>0</v>
      </c>
      <c r="H28" s="129"/>
      <c r="I28" s="130">
        <f>SUM(I23:I27)</f>
        <v>0</v>
      </c>
      <c r="J28" s="130">
        <f>+I28</f>
        <v>0</v>
      </c>
      <c r="K28" s="38"/>
    </row>
    <row r="29" spans="1:11" s="16" customFormat="1" ht="30" customHeight="1">
      <c r="A29" s="209"/>
      <c r="B29" s="31" t="s">
        <v>16</v>
      </c>
      <c r="C29" s="141"/>
      <c r="D29" s="141"/>
      <c r="E29" s="130">
        <f>SUM(E28,E8,E11,E19,E22)</f>
        <v>0</v>
      </c>
      <c r="F29" s="141"/>
      <c r="G29" s="141"/>
      <c r="H29" s="141"/>
      <c r="I29" s="130">
        <f>SUM(I28,I8,I11,I19,I22)</f>
        <v>0</v>
      </c>
      <c r="J29" s="130">
        <f>SUM(J28,J22,J19,J11,J8)</f>
        <v>0</v>
      </c>
      <c r="K29" s="32"/>
    </row>
    <row r="30" spans="1:11" ht="15" customHeight="1">
      <c r="A30" s="1" t="s">
        <v>41</v>
      </c>
    </row>
    <row r="31" spans="1:11" ht="15" customHeight="1">
      <c r="A31" s="1" t="s">
        <v>42</v>
      </c>
    </row>
    <row r="32" spans="1:11" s="16" customFormat="1" ht="15" customHeight="1">
      <c r="A32" s="16" t="s">
        <v>51</v>
      </c>
    </row>
  </sheetData>
  <mergeCells count="18">
    <mergeCell ref="A2:K2"/>
    <mergeCell ref="A4:A5"/>
    <mergeCell ref="B4:B5"/>
    <mergeCell ref="C4:E4"/>
    <mergeCell ref="F4:I4"/>
    <mergeCell ref="J3:K3"/>
    <mergeCell ref="K4:K5"/>
    <mergeCell ref="J6:J7"/>
    <mergeCell ref="A6:A29"/>
    <mergeCell ref="B6:B8"/>
    <mergeCell ref="B9:B11"/>
    <mergeCell ref="B12:B19"/>
    <mergeCell ref="B23:B28"/>
    <mergeCell ref="B20:B22"/>
    <mergeCell ref="J12:J18"/>
    <mergeCell ref="C12:C18"/>
    <mergeCell ref="D12:D18"/>
    <mergeCell ref="E12:E18"/>
  </mergeCells>
  <phoneticPr fontId="2"/>
  <printOptions horizontalCentered="1"/>
  <pageMargins left="0.25" right="0.25" top="0.75" bottom="0.75" header="0.3" footer="0.3"/>
  <pageSetup paperSize="9" scale="59"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8"/>
  <sheetViews>
    <sheetView view="pageBreakPreview" zoomScale="115" zoomScaleNormal="100" zoomScaleSheetLayoutView="115" workbookViewId="0">
      <selection activeCell="A17" sqref="A17:C17"/>
    </sheetView>
  </sheetViews>
  <sheetFormatPr defaultColWidth="9.09765625" defaultRowHeight="13"/>
  <cols>
    <col min="1" max="1" width="9.09765625" style="46"/>
    <col min="2" max="2" width="9.09765625" style="46" customWidth="1"/>
    <col min="3" max="8" width="9.09765625" style="46"/>
    <col min="9" max="9" width="12.69921875" style="46" customWidth="1"/>
    <col min="10" max="16384" width="9.09765625" style="46"/>
  </cols>
  <sheetData>
    <row r="1" spans="1:9" ht="16.5">
      <c r="A1" s="231" t="s">
        <v>139</v>
      </c>
      <c r="B1" s="231"/>
      <c r="C1" s="231"/>
      <c r="D1" s="231"/>
      <c r="E1" s="231"/>
      <c r="F1" s="231"/>
      <c r="G1" s="231"/>
      <c r="H1" s="231"/>
      <c r="I1" s="231"/>
    </row>
    <row r="2" spans="1:9" ht="14">
      <c r="A2" s="47"/>
    </row>
    <row r="3" spans="1:9" ht="25.5" customHeight="1">
      <c r="A3" s="47" t="s">
        <v>71</v>
      </c>
    </row>
    <row r="4" spans="1:9" ht="23.25" customHeight="1">
      <c r="A4" s="226" t="s">
        <v>72</v>
      </c>
      <c r="B4" s="226"/>
      <c r="C4" s="226"/>
    </row>
    <row r="5" spans="1:9" ht="35.25" customHeight="1">
      <c r="A5" s="227" t="s">
        <v>73</v>
      </c>
      <c r="B5" s="227"/>
      <c r="C5" s="227" t="s">
        <v>74</v>
      </c>
      <c r="D5" s="227"/>
      <c r="E5" s="227"/>
      <c r="F5" s="227" t="s">
        <v>75</v>
      </c>
      <c r="G5" s="227"/>
      <c r="H5" s="227"/>
      <c r="I5" s="227"/>
    </row>
    <row r="6" spans="1:9" ht="99" customHeight="1">
      <c r="A6" s="227"/>
      <c r="B6" s="227"/>
      <c r="C6" s="228">
        <f>'【必須】様式5-1'!$J$8</f>
        <v>0</v>
      </c>
      <c r="D6" s="229"/>
      <c r="E6" s="48" t="s">
        <v>47</v>
      </c>
      <c r="F6" s="227" t="s">
        <v>88</v>
      </c>
      <c r="G6" s="227"/>
      <c r="H6" s="227"/>
      <c r="I6" s="227"/>
    </row>
    <row r="7" spans="1:9" ht="14">
      <c r="A7" s="47"/>
    </row>
    <row r="8" spans="1:9" ht="25.5" customHeight="1">
      <c r="A8" s="47" t="s">
        <v>76</v>
      </c>
    </row>
    <row r="9" spans="1:9" ht="23.25" customHeight="1">
      <c r="A9" s="226" t="s">
        <v>72</v>
      </c>
      <c r="B9" s="226"/>
      <c r="C9" s="226"/>
    </row>
    <row r="10" spans="1:9" ht="35.25" customHeight="1">
      <c r="A10" s="227" t="s">
        <v>73</v>
      </c>
      <c r="B10" s="227"/>
      <c r="C10" s="227" t="s">
        <v>74</v>
      </c>
      <c r="D10" s="227"/>
      <c r="E10" s="227"/>
      <c r="F10" s="227" t="s">
        <v>75</v>
      </c>
      <c r="G10" s="227"/>
      <c r="H10" s="227"/>
      <c r="I10" s="227"/>
    </row>
    <row r="11" spans="1:9" ht="99.75" customHeight="1">
      <c r="A11" s="227"/>
      <c r="B11" s="227"/>
      <c r="C11" s="228">
        <f>'【必須】様式5-1'!$J$8</f>
        <v>0</v>
      </c>
      <c r="D11" s="229"/>
      <c r="E11" s="48" t="s">
        <v>47</v>
      </c>
      <c r="F11" s="227" t="s">
        <v>88</v>
      </c>
      <c r="G11" s="227"/>
      <c r="H11" s="227"/>
      <c r="I11" s="227"/>
    </row>
    <row r="12" spans="1:9" ht="14">
      <c r="A12" s="47"/>
    </row>
    <row r="13" spans="1:9" ht="14">
      <c r="A13" s="47"/>
    </row>
    <row r="14" spans="1:9" ht="14">
      <c r="A14" s="186" t="s">
        <v>140</v>
      </c>
      <c r="B14" s="186"/>
      <c r="C14" s="186"/>
      <c r="D14" s="186"/>
      <c r="E14" s="186"/>
      <c r="F14" s="186"/>
      <c r="G14" s="186"/>
      <c r="H14" s="186"/>
      <c r="I14" s="186"/>
    </row>
    <row r="15" spans="1:9" ht="14">
      <c r="A15" s="47"/>
    </row>
    <row r="16" spans="1:9" ht="14">
      <c r="A16" s="47"/>
    </row>
    <row r="17" spans="1:9" ht="18.75" customHeight="1">
      <c r="A17" s="230">
        <f>【必須】報告書!H3</f>
        <v>0</v>
      </c>
      <c r="B17" s="230"/>
      <c r="C17" s="230"/>
    </row>
    <row r="18" spans="1:9" ht="14">
      <c r="A18" s="47"/>
    </row>
    <row r="19" spans="1:9" ht="14">
      <c r="A19" s="47"/>
    </row>
    <row r="20" spans="1:9" ht="20.149999999999999" customHeight="1">
      <c r="A20" s="186" t="s">
        <v>77</v>
      </c>
      <c r="B20" s="186"/>
      <c r="C20" s="186"/>
      <c r="D20" s="186"/>
      <c r="E20" s="186"/>
      <c r="F20" s="186"/>
      <c r="G20" s="186"/>
      <c r="H20" s="186"/>
      <c r="I20" s="186"/>
    </row>
    <row r="21" spans="1:9" ht="20.149999999999999" customHeight="1">
      <c r="A21" s="49"/>
      <c r="B21" s="49"/>
      <c r="C21" s="49"/>
      <c r="D21" s="49" t="s">
        <v>78</v>
      </c>
      <c r="E21" s="187">
        <f>+'入力用シート '!$C$7</f>
        <v>0</v>
      </c>
      <c r="F21" s="187"/>
      <c r="G21" s="187"/>
      <c r="H21" s="187"/>
      <c r="I21" s="187"/>
    </row>
    <row r="22" spans="1:9" ht="20.149999999999999" customHeight="1">
      <c r="A22" s="49"/>
      <c r="B22" s="49"/>
      <c r="C22" s="49"/>
      <c r="D22" s="49"/>
      <c r="E22" s="102"/>
      <c r="F22" s="102"/>
      <c r="G22" s="102"/>
      <c r="H22" s="102"/>
      <c r="I22" s="102"/>
    </row>
    <row r="23" spans="1:9" ht="20.149999999999999" customHeight="1">
      <c r="A23" s="47"/>
      <c r="D23" s="46" t="s">
        <v>79</v>
      </c>
      <c r="E23" s="187">
        <f>+'入力用シート '!$C$3</f>
        <v>0</v>
      </c>
      <c r="F23" s="187"/>
      <c r="G23" s="187"/>
      <c r="H23" s="187"/>
      <c r="I23" s="187"/>
    </row>
    <row r="24" spans="1:9" ht="20.149999999999999" customHeight="1">
      <c r="A24" s="47"/>
      <c r="E24" s="102"/>
      <c r="F24" s="102"/>
      <c r="G24" s="102"/>
      <c r="H24" s="102"/>
      <c r="I24" s="102"/>
    </row>
    <row r="25" spans="1:9" ht="20.149999999999999" customHeight="1">
      <c r="A25" s="47"/>
      <c r="D25" s="191" t="s">
        <v>80</v>
      </c>
      <c r="E25" s="193">
        <f>+'入力用シート '!$C$5</f>
        <v>0</v>
      </c>
      <c r="F25" s="193"/>
      <c r="G25" s="193"/>
      <c r="H25" s="193"/>
      <c r="I25" s="193"/>
    </row>
    <row r="26" spans="1:9" ht="20.149999999999999" customHeight="1">
      <c r="A26" s="47"/>
      <c r="D26" s="192"/>
      <c r="E26" s="102"/>
      <c r="F26" s="102"/>
      <c r="G26" s="102"/>
      <c r="H26" s="102"/>
      <c r="I26" s="103"/>
    </row>
    <row r="27" spans="1:9" ht="20.149999999999999" customHeight="1">
      <c r="A27" s="47"/>
      <c r="D27" s="50" t="s">
        <v>81</v>
      </c>
      <c r="E27" s="187">
        <f>+'入力用シート '!$C$4</f>
        <v>0</v>
      </c>
      <c r="F27" s="187"/>
      <c r="G27" s="187"/>
      <c r="H27" s="187"/>
      <c r="I27" s="187"/>
    </row>
    <row r="28" spans="1:9">
      <c r="E28" s="107"/>
      <c r="F28" s="107"/>
      <c r="G28" s="107"/>
      <c r="H28" s="107"/>
      <c r="I28" s="107"/>
    </row>
  </sheetData>
  <mergeCells count="23">
    <mergeCell ref="A6:B6"/>
    <mergeCell ref="C6:D6"/>
    <mergeCell ref="F6:I6"/>
    <mergeCell ref="A1:I1"/>
    <mergeCell ref="A4:C4"/>
    <mergeCell ref="A5:B5"/>
    <mergeCell ref="C5:E5"/>
    <mergeCell ref="F5:I5"/>
    <mergeCell ref="E27:I27"/>
    <mergeCell ref="A9:C9"/>
    <mergeCell ref="A10:B10"/>
    <mergeCell ref="C10:E10"/>
    <mergeCell ref="F10:I10"/>
    <mergeCell ref="A11:B11"/>
    <mergeCell ref="C11:D11"/>
    <mergeCell ref="F11:I11"/>
    <mergeCell ref="E21:I21"/>
    <mergeCell ref="A14:I14"/>
    <mergeCell ref="A17:C17"/>
    <mergeCell ref="A20:I20"/>
    <mergeCell ref="D25:D26"/>
    <mergeCell ref="E25:I25"/>
    <mergeCell ref="E23:I23"/>
  </mergeCells>
  <phoneticPr fontId="2"/>
  <conditionalFormatting sqref="E25:I25 E21 E27 I26">
    <cfRule type="cellIs" dxfId="7" priority="3" stopIfTrue="1" operator="equal">
      <formula>0</formula>
    </cfRule>
    <cfRule type="cellIs" dxfId="6" priority="4" stopIfTrue="1" operator="equal">
      <formula>0</formula>
    </cfRule>
  </conditionalFormatting>
  <conditionalFormatting sqref="E23">
    <cfRule type="cellIs" dxfId="5" priority="1" stopIfTrue="1" operator="equal">
      <formula>0</formula>
    </cfRule>
    <cfRule type="cellIs" dxfId="4" priority="2" stopIfTrue="1" operator="equal">
      <formula>0</formula>
    </cfRule>
  </conditionalFormatting>
  <printOptions horizontalCentered="1" verticalCentered="1"/>
  <pageMargins left="1.1023622047244095" right="0.70866141732283472" top="1.1417322834645669" bottom="0.9448818897637796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I27"/>
  <sheetViews>
    <sheetView view="pageBreakPreview" zoomScaleNormal="100" zoomScaleSheetLayoutView="100" workbookViewId="0">
      <selection activeCell="A13" sqref="A13"/>
    </sheetView>
  </sheetViews>
  <sheetFormatPr defaultColWidth="9.09765625" defaultRowHeight="14"/>
  <cols>
    <col min="1" max="16384" width="9.09765625" style="51"/>
  </cols>
  <sheetData>
    <row r="1" spans="1:9" ht="28">
      <c r="A1" s="234" t="s">
        <v>82</v>
      </c>
      <c r="B1" s="234"/>
      <c r="C1" s="234"/>
      <c r="D1" s="234"/>
      <c r="E1" s="234"/>
      <c r="F1" s="234"/>
      <c r="G1" s="234"/>
      <c r="H1" s="234"/>
      <c r="I1" s="234"/>
    </row>
    <row r="3" spans="1:9" ht="21" customHeight="1">
      <c r="A3" s="51" t="s">
        <v>83</v>
      </c>
    </row>
    <row r="4" spans="1:9" s="46" customFormat="1" ht="20.149999999999999" customHeight="1">
      <c r="A4" s="49"/>
      <c r="B4" s="49"/>
      <c r="C4" s="49"/>
      <c r="D4" s="49" t="s">
        <v>78</v>
      </c>
      <c r="E4" s="187">
        <f>+'入力用シート '!$C$7</f>
        <v>0</v>
      </c>
      <c r="F4" s="187"/>
      <c r="G4" s="187"/>
      <c r="H4" s="187"/>
      <c r="I4" s="187"/>
    </row>
    <row r="5" spans="1:9" s="46" customFormat="1" ht="20.149999999999999" customHeight="1">
      <c r="A5" s="49"/>
      <c r="B5" s="49"/>
      <c r="C5" s="49"/>
      <c r="D5" s="49"/>
      <c r="E5" s="102"/>
      <c r="F5" s="102"/>
      <c r="G5" s="102"/>
      <c r="H5" s="102"/>
      <c r="I5" s="102"/>
    </row>
    <row r="6" spans="1:9" s="46" customFormat="1" ht="20.149999999999999" customHeight="1">
      <c r="A6" s="47"/>
      <c r="D6" s="46" t="s">
        <v>79</v>
      </c>
      <c r="E6" s="187">
        <f>+'入力用シート '!$C$3</f>
        <v>0</v>
      </c>
      <c r="F6" s="187"/>
      <c r="G6" s="187"/>
      <c r="H6" s="187"/>
      <c r="I6" s="187"/>
    </row>
    <row r="7" spans="1:9" s="46" customFormat="1" ht="20.149999999999999" customHeight="1">
      <c r="A7" s="47"/>
      <c r="E7" s="102"/>
      <c r="F7" s="102"/>
      <c r="G7" s="102"/>
      <c r="H7" s="102"/>
      <c r="I7" s="102"/>
    </row>
    <row r="8" spans="1:9" s="46" customFormat="1" ht="20.149999999999999" customHeight="1">
      <c r="A8" s="47"/>
      <c r="D8" s="191" t="s">
        <v>80</v>
      </c>
      <c r="E8" s="193">
        <f>+'入力用シート '!$C$5</f>
        <v>0</v>
      </c>
      <c r="F8" s="193"/>
      <c r="G8" s="193"/>
      <c r="H8" s="193"/>
      <c r="I8" s="193"/>
    </row>
    <row r="9" spans="1:9" s="46" customFormat="1" ht="20.149999999999999" customHeight="1">
      <c r="A9" s="47"/>
      <c r="D9" s="192"/>
      <c r="E9" s="102"/>
      <c r="F9" s="102"/>
      <c r="G9" s="102"/>
      <c r="H9" s="102"/>
      <c r="I9" s="103"/>
    </row>
    <row r="10" spans="1:9" s="46" customFormat="1" ht="20.149999999999999" customHeight="1">
      <c r="A10" s="47"/>
      <c r="D10" s="50" t="s">
        <v>81</v>
      </c>
      <c r="E10" s="187">
        <f>+'入力用シート '!$C$4</f>
        <v>0</v>
      </c>
      <c r="F10" s="187"/>
      <c r="G10" s="187"/>
      <c r="H10" s="187"/>
      <c r="I10" s="187"/>
    </row>
    <row r="12" spans="1:9" ht="69" customHeight="1">
      <c r="A12" s="232" t="s">
        <v>141</v>
      </c>
      <c r="B12" s="232"/>
      <c r="C12" s="232"/>
      <c r="D12" s="232"/>
      <c r="E12" s="232"/>
      <c r="F12" s="232"/>
      <c r="G12" s="232"/>
      <c r="H12" s="232"/>
      <c r="I12" s="232"/>
    </row>
    <row r="13" spans="1:9">
      <c r="A13" s="53"/>
      <c r="B13" s="53"/>
      <c r="C13" s="53"/>
      <c r="D13" s="53"/>
      <c r="E13" s="53"/>
      <c r="F13" s="53"/>
      <c r="G13" s="53"/>
      <c r="H13" s="53"/>
      <c r="I13" s="53"/>
    </row>
    <row r="14" spans="1:9" ht="22.5" customHeight="1">
      <c r="A14" s="53"/>
      <c r="B14" s="232" t="s">
        <v>84</v>
      </c>
      <c r="C14" s="232"/>
      <c r="D14" s="232"/>
      <c r="E14" s="53"/>
      <c r="F14" s="53"/>
      <c r="G14" s="53"/>
      <c r="H14" s="53"/>
      <c r="I14" s="53"/>
    </row>
    <row r="15" spans="1:9" ht="22.5" customHeight="1">
      <c r="A15" s="53"/>
      <c r="B15" s="232" t="s">
        <v>85</v>
      </c>
      <c r="C15" s="232"/>
      <c r="D15" s="232"/>
      <c r="E15" s="53"/>
      <c r="F15" s="53"/>
      <c r="G15" s="53"/>
      <c r="H15" s="53"/>
      <c r="I15" s="53"/>
    </row>
    <row r="17" spans="1:9">
      <c r="A17" s="51" t="s">
        <v>87</v>
      </c>
    </row>
    <row r="20" spans="1:9">
      <c r="A20" s="51" t="s">
        <v>86</v>
      </c>
    </row>
    <row r="21" spans="1:9" s="46" customFormat="1" ht="20.149999999999999" customHeight="1">
      <c r="A21" s="49"/>
      <c r="B21" s="49"/>
      <c r="C21" s="49"/>
      <c r="D21" s="49" t="s">
        <v>78</v>
      </c>
      <c r="E21" s="233"/>
      <c r="F21" s="233"/>
      <c r="G21" s="233"/>
      <c r="H21" s="233"/>
      <c r="I21" s="233"/>
    </row>
    <row r="22" spans="1:9" s="46" customFormat="1" ht="20.149999999999999" customHeight="1">
      <c r="A22" s="49"/>
      <c r="B22" s="49"/>
      <c r="C22" s="49"/>
      <c r="D22" s="49"/>
      <c r="E22" s="233"/>
      <c r="F22" s="233"/>
      <c r="G22" s="233"/>
      <c r="H22" s="233"/>
      <c r="I22" s="233"/>
    </row>
    <row r="23" spans="1:9" s="46" customFormat="1" ht="20.149999999999999" customHeight="1">
      <c r="A23" s="47"/>
      <c r="D23" s="46" t="s">
        <v>79</v>
      </c>
      <c r="E23" s="233"/>
      <c r="F23" s="233"/>
      <c r="G23" s="233"/>
      <c r="H23" s="233"/>
      <c r="I23" s="233"/>
    </row>
    <row r="24" spans="1:9" s="46" customFormat="1" ht="20.149999999999999" customHeight="1">
      <c r="A24" s="47"/>
      <c r="E24" s="233"/>
      <c r="F24" s="233"/>
      <c r="G24" s="233"/>
      <c r="H24" s="233"/>
      <c r="I24" s="233"/>
    </row>
    <row r="25" spans="1:9" s="46" customFormat="1" ht="20.149999999999999" customHeight="1">
      <c r="A25" s="47"/>
      <c r="D25" s="191" t="s">
        <v>80</v>
      </c>
      <c r="E25" s="192"/>
      <c r="F25" s="192"/>
      <c r="G25" s="192"/>
      <c r="H25" s="192"/>
      <c r="I25" s="192"/>
    </row>
    <row r="26" spans="1:9" s="46" customFormat="1" ht="20.149999999999999" customHeight="1">
      <c r="A26" s="47"/>
      <c r="D26" s="192"/>
      <c r="E26" s="192"/>
      <c r="F26" s="192"/>
      <c r="G26" s="192"/>
      <c r="H26" s="192"/>
    </row>
    <row r="27" spans="1:9" s="46" customFormat="1" ht="20.149999999999999" customHeight="1">
      <c r="A27" s="47"/>
      <c r="D27" s="52"/>
      <c r="F27" s="192"/>
      <c r="G27" s="192"/>
      <c r="H27" s="192"/>
      <c r="I27" s="192"/>
    </row>
  </sheetData>
  <mergeCells count="15">
    <mergeCell ref="A1:I1"/>
    <mergeCell ref="D8:D9"/>
    <mergeCell ref="E8:I8"/>
    <mergeCell ref="D25:D26"/>
    <mergeCell ref="E25:I25"/>
    <mergeCell ref="E26:H26"/>
    <mergeCell ref="F27:I27"/>
    <mergeCell ref="E4:I4"/>
    <mergeCell ref="E10:I10"/>
    <mergeCell ref="A12:I12"/>
    <mergeCell ref="B14:D14"/>
    <mergeCell ref="B15:D15"/>
    <mergeCell ref="E21:I22"/>
    <mergeCell ref="E23:I24"/>
    <mergeCell ref="E6:I6"/>
  </mergeCells>
  <phoneticPr fontId="2"/>
  <conditionalFormatting sqref="E8:I8 E4 E10 I9">
    <cfRule type="cellIs" dxfId="3" priority="3" stopIfTrue="1" operator="equal">
      <formula>0</formula>
    </cfRule>
    <cfRule type="cellIs" dxfId="2" priority="4" stopIfTrue="1" operator="equal">
      <formula>0</formula>
    </cfRule>
  </conditionalFormatting>
  <conditionalFormatting sqref="E6">
    <cfRule type="cellIs" dxfId="1" priority="1" stopIfTrue="1" operator="equal">
      <formula>0</formula>
    </cfRule>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入力用シート  (記入例)</vt:lpstr>
      <vt:lpstr>入力用シート </vt:lpstr>
      <vt:lpstr>【必須】報告書</vt:lpstr>
      <vt:lpstr>【必須】様式5-1</vt:lpstr>
      <vt:lpstr>【必須】様式5-1-2別紙(外来)</vt:lpstr>
      <vt:lpstr>【必須】歳入歳出抄本</vt:lpstr>
      <vt:lpstr>【任意】委任状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2021-06-28T06:15:36Z</dcterms:created>
  <dcterms:modified xsi:type="dcterms:W3CDTF">2023-07-31T02:08:30Z</dcterms:modified>
</cp:coreProperties>
</file>