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21　処遇改善加算\R02\03　実績報告\HP\HP\"/>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 i="15" l="1"/>
  <c r="AB29" i="15" l="1"/>
  <c r="AB28" i="15" s="1"/>
  <c r="AB27" i="15"/>
  <c r="D27" i="15"/>
  <c r="AC8" i="11"/>
  <c r="AL59" i="15" l="1"/>
  <c r="Q7" i="1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<sst xmlns="http://schemas.openxmlformats.org/spreadsheetml/2006/main" count="351" uniqueCount="265">
  <si>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</si>
  <si>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</si>
  <si>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</si>
  <si>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</si>
  <si>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</si>
  <si>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</si>
  <si>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</si>
  <si>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</si>
  <si>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</si>
  <si>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</si>
  <si>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</si>
  <si>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</si>
  <si>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</si>
  <si>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</si>
  <si>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</si>
  <si>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</si>
  <si>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</si>
  <si>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</si>
  <si>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</si>
  <si>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</si>
  <si>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</si>
  <si>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</si>
  <si>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</si>
  <si>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</si>
  <si>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</si>
  <si>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</si>
  <si>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</si>
  <si>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</si>
  <si>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</si>
  <si>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</si>
  <si>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</si>
  <si>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</si>
  <si>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</si>
  <si>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</si>
  <si>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</si>
  <si>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</si>
  <si>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</si>
  <si>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</si>
  <si>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</si>
  <si>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</si>
  <si>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</si>
  <si>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</si>
  <si>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</si>
  <si>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</si>
  <si>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</si>
  <si>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</si>
  <si>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</si>
  <si>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</si>
  <si>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</si>
  <si>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</si>
  <si>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</si>
  <si>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</si>
  <si>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</si>
  <si>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</si>
  <si>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</si>
  <si>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</si>
  <si>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</si>
  <si>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</si>
  <si>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</si>
  <si>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</si>
  <si>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</si>
  <si>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</si>
  <si>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</si>
  <si>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</si>
  <si>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</si>
  <si>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</si>
  <si>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</si>
  <si>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</si>
  <si>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</si>
  <si>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</si>
  <si>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</si>
  <si>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</si>
  <si>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</si>
  <si>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</si>
  <si>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</si>
  <si>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</si>
  <si>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</si>
  <si>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</si>
  <si>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</si>
  <si>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</si>
  <si>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</si>
  <si>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</si>
  <si>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</si>
  <si>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</si>
  <si>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</si>
  <si>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</si>
  <si>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</si>
  <si>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</si>
  <si>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</si>
  <si>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</si>
  <si>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</si>
  <si>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</si>
  <si>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</si>
  <si>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</si>
  <si>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</si>
  <si>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</si>
  <si>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</si>
  <si>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</si>
  <si>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</si>
  <si>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</si>
  <si>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</si>
  <si>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</si>
  <si>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</si>
  <si>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</si>
  <si>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</si>
  <si>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</si>
  <si>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</si>
  <si>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</si>
  <si>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</si>
  <si>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</si>
  <si>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</si>
  <si>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</si>
  <si>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</si>
  <si>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</si>
  <si>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</si>
  <si>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</si>
  <si>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</si>
  <si>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</si>
  <si>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</si>
  <si>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</si>
  <si>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</si>
  <si>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</si>
  <si>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</si>
  <si>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</si>
  <si>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</si>
  <si>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</si>
  <si>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</si>
  <si>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</si>
  <si>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</si>
  <si>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</si>
  <si>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</si>
  <si>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</si>
  <si>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</si>
  <si>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</si>
  <si>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</si>
  <si>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</si>
  <si>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</si>
  <si>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</si>
  <si>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</si>
  <si>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</si>
  <si>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</si>
  <si>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</si>
  <si>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</si>
  <si>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</si>
  <si>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</si>
  <si>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</si>
  <si>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</si>
  <si>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</si>
  <si>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</si>
  <si>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</si>
  <si>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</si>
  <si>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</si>
  <si>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</si>
  <si>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</si>
  <si>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</si>
  <si>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</si>
  <si>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</si>
  <si>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</si>
  <si>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</si>
  <si>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</si>
  <si>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</si>
  <si>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</si>
  <si>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</si>
  <si>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</si>
  <si>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</si>
  <si>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</si>
  <si>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</si>
  <si>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</si>
  <si>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</si>
  <si>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</si>
  <si>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</si>
  <si>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</si>
  <si>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</si>
  <si>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</si>
  <si>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</si>
  <si>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</si>
  <si>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</si>
  <si>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</si>
  <si>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</si>
  <si>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</si>
  <si>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</si>
  <si>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</si>
  <si>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</si>
  <si>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</si>
  <si>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</si>
  <si>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</si>
  <si>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</si>
  <si>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</si>
  <si>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</si>
  <si>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</si>
  <si>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</si>
  <si>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</si>
  <si>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</si>
  <si>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</si>
  <si>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</si>
  <si>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</si>
  <si>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</si>
  <si>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</si>
  <si>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</si>
  <si>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</si>
  <si>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</si>
  <si>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</si>
  <si>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</si>
  <si>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</si>
  <si>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</si>
  <si>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</si>
  <si>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</si>
  <si>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</si>
  <si>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</si>
  <si>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</si>
  <si>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</si>
  <si>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</si>
  <si>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</si>
  <si>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</si>
  <si>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</si>
  <si>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</si>
  <si>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</si>
  <si>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</si>
  <si>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</si>
  <si>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</si>
  <si>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</si>
  <si>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</si>
  <si>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</si>
  <si>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</si>
  <si>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</si>
  <si>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</si>
  <si>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</si>
  <si>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</si>
  <si>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</si>
  <si>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</si>
  <si>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</si>
  <si>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</si>
  <si>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</si>
  <si>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</si>
  <si>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</si>
  <si>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</si>
  <si>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</si>
  <si>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</si>
  <si>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</si>
  <si>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</si>
  <si>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</si>
  <si>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</si>
  <si>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</si>
  <si>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</si>
  <si>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</si>
  <si>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</si>
  <si>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</si>
  <si>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</si>
  <si>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</si>
  <si>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</si>
  <si>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</si>
  <si>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</si>
  <si>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</si>
  <si>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</si>
  <si>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</si>
  <si>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</si>
  <si>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</si>
  <si>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</si>
  <si>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</si>
  <si>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</si>
  <si>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</si>
  <si>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</si>
  <si>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</si>
  <si>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</si>
  <si>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※「前年度の平均賃金額（月額）」には、計画書（２）⑥ⅳ）の額を記載すること。</t>
    <rPh sb="2" eb="5">
      <t>ゼンネンド</t>
    </rPh>
    <rPh sb="6" eb="8">
      <t>ヘイキン</t>
    </rPh>
    <rPh sb="8" eb="11">
      <t>チンギンガク</t>
    </rPh>
    <rPh sb="12" eb="14">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</si>
</sst>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28"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203</v>
      </c>
      <c r="B1" s="381"/>
      <c r="C1" s="381"/>
      <c r="D1" s="381"/>
      <c r="E1" s="381"/>
      <c r="F1" s="381"/>
    </row>
    <row r="2" spans="1:6" ht="18" thickTop="1">
      <c r="A2" s="382" t="s">
        <v>205</v>
      </c>
      <c r="B2" s="382"/>
      <c r="C2" s="382"/>
      <c r="D2" s="382"/>
      <c r="E2" s="382"/>
      <c r="F2" s="382"/>
    </row>
    <row r="3" spans="1:6" s="10" customFormat="1" ht="8.1" customHeight="1">
      <c r="A3" s="383"/>
      <c r="B3" s="383"/>
      <c r="C3" s="383"/>
      <c r="D3" s="383"/>
      <c r="E3" s="32"/>
    </row>
    <row r="4" spans="1:6" s="12" customFormat="1" ht="30" customHeight="1">
      <c r="A4" s="11" t="s">
        <v>206</v>
      </c>
      <c r="B4" s="11" t="s">
        <v>112</v>
      </c>
      <c r="C4" s="33" t="s">
        <v>113</v>
      </c>
      <c r="D4" s="384" t="s">
        <v>114</v>
      </c>
      <c r="E4" s="385"/>
      <c r="F4" s="11" t="s">
        <v>115</v>
      </c>
    </row>
    <row r="5" spans="1:6" ht="19.899999999999999" customHeight="1">
      <c r="A5" s="34" t="s">
        <v>207</v>
      </c>
      <c r="B5" s="35">
        <v>1</v>
      </c>
      <c r="C5" s="35" t="s">
        <v>208</v>
      </c>
      <c r="D5" s="386" t="s">
        <v>116</v>
      </c>
      <c r="E5" s="387"/>
      <c r="F5" s="25" t="s">
        <v>117</v>
      </c>
    </row>
    <row r="6" spans="1:6" ht="45.75" customHeight="1">
      <c r="A6" s="36" t="s">
        <v>118</v>
      </c>
      <c r="B6" s="25">
        <v>1</v>
      </c>
      <c r="C6" s="37" t="s">
        <v>209</v>
      </c>
      <c r="D6" s="363" t="s">
        <v>210</v>
      </c>
      <c r="E6" s="364"/>
      <c r="F6" s="38" t="s">
        <v>117</v>
      </c>
    </row>
    <row r="7" spans="1:6" ht="58.5" customHeight="1">
      <c r="A7" s="36" t="s">
        <v>132</v>
      </c>
      <c r="B7" s="25">
        <v>1</v>
      </c>
      <c r="C7" s="37" t="s">
        <v>211</v>
      </c>
      <c r="D7" s="363" t="s">
        <v>212</v>
      </c>
      <c r="E7" s="364"/>
      <c r="F7" s="13" t="s">
        <v>119</v>
      </c>
    </row>
    <row r="8" spans="1:6" ht="53.45" customHeight="1">
      <c r="A8" s="36" t="s">
        <v>133</v>
      </c>
      <c r="B8" s="25">
        <v>1</v>
      </c>
      <c r="C8" s="37" t="s">
        <v>213</v>
      </c>
      <c r="D8" s="363" t="s">
        <v>214</v>
      </c>
      <c r="E8" s="364"/>
      <c r="F8" s="13" t="s">
        <v>119</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120</v>
      </c>
      <c r="B16" s="365"/>
      <c r="C16" s="365"/>
      <c r="D16" s="365"/>
      <c r="E16" s="24"/>
    </row>
    <row r="17" spans="1:6">
      <c r="A17" s="16" t="s">
        <v>130</v>
      </c>
      <c r="B17" s="17"/>
    </row>
    <row r="18" spans="1:6" s="20" customFormat="1" ht="17.25">
      <c r="A18" s="18" t="s">
        <v>204</v>
      </c>
      <c r="B18" s="19"/>
      <c r="C18" s="18"/>
      <c r="D18" s="18"/>
      <c r="E18" s="18"/>
    </row>
    <row r="19" spans="1:6" s="20" customFormat="1" ht="17.25">
      <c r="A19" s="18" t="s">
        <v>131</v>
      </c>
      <c r="B19" s="19"/>
      <c r="C19" s="18"/>
      <c r="D19" s="18"/>
      <c r="E19" s="18"/>
    </row>
    <row r="20" spans="1:6" s="20" customFormat="1" ht="17.25">
      <c r="A20" s="18" t="s">
        <v>121</v>
      </c>
      <c r="B20" s="19"/>
      <c r="C20" s="18"/>
      <c r="D20" s="18"/>
      <c r="E20" s="18"/>
    </row>
    <row r="21" spans="1:6" s="20" customFormat="1" ht="17.25">
      <c r="A21" s="18" t="s">
        <v>122</v>
      </c>
      <c r="B21" s="19"/>
      <c r="C21" s="18"/>
      <c r="D21" s="18"/>
      <c r="E21" s="18"/>
    </row>
    <row r="22" spans="1:6" s="20" customFormat="1" ht="17.25">
      <c r="A22" s="18" t="s">
        <v>123</v>
      </c>
      <c r="B22" s="19"/>
      <c r="C22" s="18"/>
      <c r="D22" s="18"/>
      <c r="E22" s="18"/>
    </row>
    <row r="23" spans="1:6" s="20" customFormat="1" ht="17.25">
      <c r="A23" s="18" t="s">
        <v>124</v>
      </c>
      <c r="B23" s="19"/>
      <c r="C23" s="18"/>
      <c r="D23" s="18"/>
      <c r="E23" s="18"/>
    </row>
    <row r="24" spans="1:6" ht="17.25">
      <c r="A24" s="18" t="s">
        <v>125</v>
      </c>
      <c r="B24" s="17"/>
    </row>
    <row r="25" spans="1:6" ht="18" thickBot="1">
      <c r="A25" s="18"/>
      <c r="B25" s="17"/>
    </row>
    <row r="26" spans="1:6" ht="22.15" customHeight="1">
      <c r="A26" s="23"/>
      <c r="B26" s="366" t="s">
        <v>126</v>
      </c>
      <c r="C26" s="366"/>
      <c r="D26" s="367"/>
      <c r="E26" s="368" t="s">
        <v>127</v>
      </c>
      <c r="F26" s="369"/>
    </row>
    <row r="27" spans="1:6" ht="55.15" customHeight="1">
      <c r="A27" s="370" t="s">
        <v>128</v>
      </c>
      <c r="B27" s="371"/>
      <c r="C27" s="372"/>
      <c r="D27" s="372"/>
      <c r="E27" s="377"/>
      <c r="F27" s="378"/>
    </row>
    <row r="28" spans="1:6" ht="55.15" customHeight="1">
      <c r="A28" s="370"/>
      <c r="B28" s="373"/>
      <c r="C28" s="374"/>
      <c r="D28" s="374"/>
      <c r="E28" s="377"/>
      <c r="F28" s="378"/>
    </row>
    <row r="29" spans="1:6" ht="55.15" customHeight="1">
      <c r="A29" s="370" t="s">
        <v>129</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26" sqref="C26:L26"/>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215</v>
      </c>
      <c r="AC1" s="39" t="s">
        <v>44</v>
      </c>
    </row>
    <row r="2" spans="1:29" ht="20.100000000000001" customHeight="1">
      <c r="A2" s="7" t="s">
        <v>45</v>
      </c>
    </row>
    <row r="4" spans="1:29" ht="20.100000000000001" customHeight="1">
      <c r="A4" s="39" t="s">
        <v>46</v>
      </c>
    </row>
    <row r="5" spans="1:29" ht="20.100000000000001" customHeight="1">
      <c r="A5" s="39" t="s">
        <v>81</v>
      </c>
    </row>
    <row r="6" spans="1:29" ht="20.100000000000001" customHeight="1">
      <c r="A6" s="39" t="s">
        <v>82</v>
      </c>
    </row>
    <row r="7" spans="1:29" ht="20.100000000000001" customHeight="1">
      <c r="A7" s="39" t="s">
        <v>47</v>
      </c>
    </row>
    <row r="9" spans="1:29" ht="20.100000000000001" customHeight="1">
      <c r="A9" s="6" t="s">
        <v>83</v>
      </c>
    </row>
    <row r="10" spans="1:29" ht="20.100000000000001" customHeight="1" thickBot="1">
      <c r="B10" s="39" t="s">
        <v>108</v>
      </c>
    </row>
    <row r="11" spans="1:29" ht="20.100000000000001" customHeight="1" thickBot="1">
      <c r="B11" s="40" t="s">
        <v>35</v>
      </c>
      <c r="C11" s="423"/>
      <c r="D11" s="424"/>
      <c r="E11" s="424"/>
      <c r="F11" s="424"/>
      <c r="G11" s="424"/>
      <c r="H11" s="424"/>
      <c r="I11" s="424"/>
      <c r="J11" s="424"/>
      <c r="K11" s="424"/>
      <c r="L11" s="425"/>
    </row>
    <row r="13" spans="1:29" ht="20.100000000000001" customHeight="1">
      <c r="A13" s="6" t="s">
        <v>84</v>
      </c>
    </row>
    <row r="14" spans="1:29" ht="20.100000000000001" customHeight="1" thickBot="1">
      <c r="B14" s="39" t="s">
        <v>49</v>
      </c>
    </row>
    <row r="15" spans="1:29" ht="20.100000000000001" customHeight="1">
      <c r="B15" s="41" t="s">
        <v>42</v>
      </c>
      <c r="C15" s="402" t="s">
        <v>0</v>
      </c>
      <c r="D15" s="402"/>
      <c r="E15" s="402"/>
      <c r="F15" s="402"/>
      <c r="G15" s="402"/>
      <c r="H15" s="402"/>
      <c r="I15" s="402"/>
      <c r="J15" s="402"/>
      <c r="K15" s="402"/>
      <c r="L15" s="403"/>
      <c r="M15" s="426" t="s">
        <v>50</v>
      </c>
      <c r="N15" s="427"/>
      <c r="O15" s="427"/>
      <c r="P15" s="427"/>
      <c r="Q15" s="427"/>
      <c r="R15" s="427"/>
      <c r="S15" s="427"/>
      <c r="T15" s="427"/>
      <c r="U15" s="427"/>
      <c r="V15" s="427"/>
      <c r="W15" s="428"/>
      <c r="X15" s="429"/>
    </row>
    <row r="16" spans="1:29" ht="20.100000000000001" customHeight="1" thickBot="1">
      <c r="B16" s="42"/>
      <c r="C16" s="402" t="s">
        <v>51</v>
      </c>
      <c r="D16" s="402"/>
      <c r="E16" s="402"/>
      <c r="F16" s="402"/>
      <c r="G16" s="402"/>
      <c r="H16" s="402"/>
      <c r="I16" s="402"/>
      <c r="J16" s="402"/>
      <c r="K16" s="402"/>
      <c r="L16" s="403"/>
      <c r="M16" s="408" t="s">
        <v>52</v>
      </c>
      <c r="N16" s="409"/>
      <c r="O16" s="409"/>
      <c r="P16" s="409"/>
      <c r="Q16" s="409"/>
      <c r="R16" s="409"/>
      <c r="S16" s="409"/>
      <c r="T16" s="409"/>
      <c r="U16" s="417"/>
      <c r="V16" s="417"/>
      <c r="W16" s="418"/>
      <c r="X16" s="419"/>
      <c r="AC16" s="39" t="s">
        <v>53</v>
      </c>
    </row>
    <row r="17" spans="1:29" ht="20.100000000000001" customHeight="1" thickBot="1">
      <c r="B17" s="41" t="s">
        <v>54</v>
      </c>
      <c r="C17" s="402" t="s">
        <v>55</v>
      </c>
      <c r="D17" s="402"/>
      <c r="E17" s="402"/>
      <c r="F17" s="402"/>
      <c r="G17" s="402"/>
      <c r="H17" s="402"/>
      <c r="I17" s="402"/>
      <c r="J17" s="402"/>
      <c r="K17" s="402"/>
      <c r="L17" s="403"/>
      <c r="M17" s="43">
        <v>1</v>
      </c>
      <c r="N17" s="44">
        <v>0</v>
      </c>
      <c r="O17" s="44">
        <v>0</v>
      </c>
      <c r="P17" s="45" t="s">
        <v>56</v>
      </c>
      <c r="Q17" s="44">
        <v>1</v>
      </c>
      <c r="R17" s="44">
        <v>2</v>
      </c>
      <c r="S17" s="44">
        <v>3</v>
      </c>
      <c r="T17" s="46">
        <v>4</v>
      </c>
      <c r="U17" s="47"/>
      <c r="V17" s="48"/>
      <c r="W17" s="48"/>
      <c r="X17" s="48"/>
      <c r="AC17" s="39" t="str">
        <f>CONCATENATE(M17,N17,O17,P17,Q17,R17,S17,T17)</f>
        <v>100－1234</v>
      </c>
    </row>
    <row r="18" spans="1:29" ht="20.100000000000001" customHeight="1">
      <c r="B18" s="49"/>
      <c r="C18" s="402" t="s">
        <v>57</v>
      </c>
      <c r="D18" s="402"/>
      <c r="E18" s="402"/>
      <c r="F18" s="402"/>
      <c r="G18" s="402"/>
      <c r="H18" s="402"/>
      <c r="I18" s="402"/>
      <c r="J18" s="402"/>
      <c r="K18" s="402"/>
      <c r="L18" s="403"/>
      <c r="M18" s="408" t="s">
        <v>58</v>
      </c>
      <c r="N18" s="409"/>
      <c r="O18" s="409"/>
      <c r="P18" s="409"/>
      <c r="Q18" s="409"/>
      <c r="R18" s="409"/>
      <c r="S18" s="409"/>
      <c r="T18" s="409"/>
      <c r="U18" s="405"/>
      <c r="V18" s="405"/>
      <c r="W18" s="406"/>
      <c r="X18" s="407"/>
    </row>
    <row r="19" spans="1:29" ht="20.100000000000001" customHeight="1">
      <c r="B19" s="42"/>
      <c r="C19" s="402" t="s">
        <v>59</v>
      </c>
      <c r="D19" s="402"/>
      <c r="E19" s="402"/>
      <c r="F19" s="402"/>
      <c r="G19" s="402"/>
      <c r="H19" s="402"/>
      <c r="I19" s="402"/>
      <c r="J19" s="402"/>
      <c r="K19" s="402"/>
      <c r="L19" s="403"/>
      <c r="M19" s="408" t="s">
        <v>60</v>
      </c>
      <c r="N19" s="409"/>
      <c r="O19" s="409"/>
      <c r="P19" s="409"/>
      <c r="Q19" s="409"/>
      <c r="R19" s="409"/>
      <c r="S19" s="409"/>
      <c r="T19" s="409"/>
      <c r="U19" s="409"/>
      <c r="V19" s="409"/>
      <c r="W19" s="410"/>
      <c r="X19" s="411"/>
    </row>
    <row r="20" spans="1:29" ht="20.100000000000001" customHeight="1">
      <c r="B20" s="41" t="s">
        <v>61</v>
      </c>
      <c r="C20" s="402" t="s">
        <v>62</v>
      </c>
      <c r="D20" s="402"/>
      <c r="E20" s="402"/>
      <c r="F20" s="402"/>
      <c r="G20" s="402"/>
      <c r="H20" s="402"/>
      <c r="I20" s="402"/>
      <c r="J20" s="402"/>
      <c r="K20" s="402"/>
      <c r="L20" s="403"/>
      <c r="M20" s="408" t="s">
        <v>63</v>
      </c>
      <c r="N20" s="409"/>
      <c r="O20" s="409"/>
      <c r="P20" s="409"/>
      <c r="Q20" s="409"/>
      <c r="R20" s="409"/>
      <c r="S20" s="409"/>
      <c r="T20" s="409"/>
      <c r="U20" s="409"/>
      <c r="V20" s="409"/>
      <c r="W20" s="410"/>
      <c r="X20" s="411"/>
    </row>
    <row r="21" spans="1:29" ht="20.100000000000001" customHeight="1">
      <c r="B21" s="42"/>
      <c r="C21" s="402" t="s">
        <v>64</v>
      </c>
      <c r="D21" s="402"/>
      <c r="E21" s="402"/>
      <c r="F21" s="402"/>
      <c r="G21" s="402"/>
      <c r="H21" s="402"/>
      <c r="I21" s="402"/>
      <c r="J21" s="402"/>
      <c r="K21" s="402"/>
      <c r="L21" s="403"/>
      <c r="M21" s="416" t="s">
        <v>65</v>
      </c>
      <c r="N21" s="417"/>
      <c r="O21" s="417"/>
      <c r="P21" s="417"/>
      <c r="Q21" s="417"/>
      <c r="R21" s="417"/>
      <c r="S21" s="417"/>
      <c r="T21" s="417"/>
      <c r="U21" s="417"/>
      <c r="V21" s="417"/>
      <c r="W21" s="418"/>
      <c r="X21" s="419"/>
    </row>
    <row r="22" spans="1:29" ht="20.100000000000001" customHeight="1">
      <c r="B22" s="420" t="s">
        <v>66</v>
      </c>
      <c r="C22" s="402" t="s">
        <v>67</v>
      </c>
      <c r="D22" s="402"/>
      <c r="E22" s="402"/>
      <c r="F22" s="402"/>
      <c r="G22" s="402"/>
      <c r="H22" s="402"/>
      <c r="I22" s="402"/>
      <c r="J22" s="402"/>
      <c r="K22" s="402"/>
      <c r="L22" s="403"/>
      <c r="M22" s="408" t="s">
        <v>68</v>
      </c>
      <c r="N22" s="409"/>
      <c r="O22" s="409"/>
      <c r="P22" s="409"/>
      <c r="Q22" s="409"/>
      <c r="R22" s="409"/>
      <c r="S22" s="409"/>
      <c r="T22" s="409"/>
      <c r="U22" s="409"/>
      <c r="V22" s="409"/>
      <c r="W22" s="410"/>
      <c r="X22" s="411"/>
    </row>
    <row r="23" spans="1:29" ht="20.100000000000001" customHeight="1">
      <c r="B23" s="421"/>
      <c r="C23" s="422" t="s">
        <v>64</v>
      </c>
      <c r="D23" s="422"/>
      <c r="E23" s="422"/>
      <c r="F23" s="422"/>
      <c r="G23" s="422"/>
      <c r="H23" s="422"/>
      <c r="I23" s="422"/>
      <c r="J23" s="422"/>
      <c r="K23" s="422"/>
      <c r="L23" s="422"/>
      <c r="M23" s="408" t="s">
        <v>69</v>
      </c>
      <c r="N23" s="409"/>
      <c r="O23" s="409"/>
      <c r="P23" s="409"/>
      <c r="Q23" s="409"/>
      <c r="R23" s="409"/>
      <c r="S23" s="409"/>
      <c r="T23" s="409"/>
      <c r="U23" s="409"/>
      <c r="V23" s="409"/>
      <c r="W23" s="410"/>
      <c r="X23" s="411"/>
    </row>
    <row r="24" spans="1:29" ht="20.100000000000001" customHeight="1">
      <c r="B24" s="41" t="s">
        <v>40</v>
      </c>
      <c r="C24" s="402" t="s">
        <v>12</v>
      </c>
      <c r="D24" s="402"/>
      <c r="E24" s="402"/>
      <c r="F24" s="402"/>
      <c r="G24" s="402"/>
      <c r="H24" s="402"/>
      <c r="I24" s="402"/>
      <c r="J24" s="402"/>
      <c r="K24" s="402"/>
      <c r="L24" s="403"/>
      <c r="M24" s="404" t="s">
        <v>70</v>
      </c>
      <c r="N24" s="405"/>
      <c r="O24" s="405"/>
      <c r="P24" s="405"/>
      <c r="Q24" s="405"/>
      <c r="R24" s="405"/>
      <c r="S24" s="405"/>
      <c r="T24" s="405"/>
      <c r="U24" s="405"/>
      <c r="V24" s="405"/>
      <c r="W24" s="406"/>
      <c r="X24" s="407"/>
    </row>
    <row r="25" spans="1:29" ht="20.100000000000001" customHeight="1">
      <c r="B25" s="49"/>
      <c r="C25" s="402" t="s">
        <v>13</v>
      </c>
      <c r="D25" s="402"/>
      <c r="E25" s="402"/>
      <c r="F25" s="402"/>
      <c r="G25" s="402"/>
      <c r="H25" s="402"/>
      <c r="I25" s="402"/>
      <c r="J25" s="402"/>
      <c r="K25" s="402"/>
      <c r="L25" s="403"/>
      <c r="M25" s="408" t="s">
        <v>71</v>
      </c>
      <c r="N25" s="409"/>
      <c r="O25" s="409"/>
      <c r="P25" s="409"/>
      <c r="Q25" s="409"/>
      <c r="R25" s="409"/>
      <c r="S25" s="409"/>
      <c r="T25" s="409"/>
      <c r="U25" s="409"/>
      <c r="V25" s="409"/>
      <c r="W25" s="410"/>
      <c r="X25" s="411"/>
    </row>
    <row r="26" spans="1:29" ht="20.100000000000001" customHeight="1" thickBot="1">
      <c r="B26" s="50"/>
      <c r="C26" s="402" t="s">
        <v>72</v>
      </c>
      <c r="D26" s="402"/>
      <c r="E26" s="402"/>
      <c r="F26" s="402"/>
      <c r="G26" s="402"/>
      <c r="H26" s="402"/>
      <c r="I26" s="402"/>
      <c r="J26" s="402"/>
      <c r="K26" s="402"/>
      <c r="L26" s="403"/>
      <c r="M26" s="412" t="s">
        <v>73</v>
      </c>
      <c r="N26" s="413"/>
      <c r="O26" s="413"/>
      <c r="P26" s="413"/>
      <c r="Q26" s="413"/>
      <c r="R26" s="413"/>
      <c r="S26" s="413"/>
      <c r="T26" s="413"/>
      <c r="U26" s="413"/>
      <c r="V26" s="413"/>
      <c r="W26" s="414"/>
      <c r="X26" s="415"/>
    </row>
    <row r="28" spans="1:29" ht="20.100000000000001" customHeight="1">
      <c r="A28" s="6" t="s">
        <v>74</v>
      </c>
    </row>
    <row r="29" spans="1:29" ht="20.100000000000001" customHeight="1">
      <c r="B29" s="39" t="s">
        <v>87</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75</v>
      </c>
      <c r="C31" s="389" t="s">
        <v>216</v>
      </c>
      <c r="D31" s="388"/>
      <c r="E31" s="388"/>
      <c r="F31" s="388"/>
      <c r="G31" s="388"/>
      <c r="H31" s="388"/>
      <c r="I31" s="388"/>
      <c r="J31" s="388"/>
      <c r="K31" s="388"/>
      <c r="L31" s="388"/>
      <c r="M31" s="388" t="s">
        <v>76</v>
      </c>
      <c r="N31" s="388"/>
      <c r="O31" s="388"/>
      <c r="P31" s="388"/>
      <c r="Q31" s="388"/>
      <c r="R31" s="399" t="s">
        <v>98</v>
      </c>
      <c r="S31" s="400"/>
      <c r="T31" s="400"/>
      <c r="U31" s="400"/>
      <c r="V31" s="400"/>
      <c r="W31" s="401"/>
      <c r="X31" s="388" t="s">
        <v>77</v>
      </c>
      <c r="Y31" s="388" t="s">
        <v>8</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99</v>
      </c>
      <c r="S32" s="390"/>
      <c r="T32" s="390"/>
      <c r="U32" s="390"/>
      <c r="V32" s="390"/>
      <c r="W32" s="54" t="s">
        <v>101</v>
      </c>
      <c r="X32" s="390"/>
      <c r="Y32" s="390"/>
      <c r="Z32" s="9"/>
      <c r="AA32" s="55"/>
    </row>
    <row r="33" spans="2:27" ht="38.25" customHeight="1">
      <c r="B33" s="56">
        <v>1</v>
      </c>
      <c r="C33" s="57">
        <v>1</v>
      </c>
      <c r="D33" s="58">
        <v>3</v>
      </c>
      <c r="E33" s="58">
        <v>3</v>
      </c>
      <c r="F33" s="58">
        <v>4</v>
      </c>
      <c r="G33" s="58">
        <v>5</v>
      </c>
      <c r="H33" s="58">
        <v>6</v>
      </c>
      <c r="I33" s="58">
        <v>7</v>
      </c>
      <c r="J33" s="58">
        <v>8</v>
      </c>
      <c r="K33" s="58">
        <v>9</v>
      </c>
      <c r="L33" s="59">
        <v>0</v>
      </c>
      <c r="M33" s="398" t="s">
        <v>48</v>
      </c>
      <c r="N33" s="398"/>
      <c r="O33" s="398"/>
      <c r="P33" s="398"/>
      <c r="Q33" s="398"/>
      <c r="R33" s="398" t="s">
        <v>48</v>
      </c>
      <c r="S33" s="398"/>
      <c r="T33" s="398"/>
      <c r="U33" s="398"/>
      <c r="V33" s="398"/>
      <c r="W33" s="60" t="s">
        <v>100</v>
      </c>
      <c r="X33" s="61" t="s">
        <v>217</v>
      </c>
      <c r="Y33" s="62" t="s">
        <v>164</v>
      </c>
      <c r="Z33" s="63"/>
      <c r="AA33" s="64"/>
    </row>
    <row r="34" spans="2:27" ht="38.25" customHeight="1">
      <c r="B34" s="40">
        <f>B33+1</f>
        <v>2</v>
      </c>
      <c r="C34" s="65">
        <v>1</v>
      </c>
      <c r="D34" s="66">
        <v>3</v>
      </c>
      <c r="E34" s="66">
        <v>3</v>
      </c>
      <c r="F34" s="66">
        <v>4</v>
      </c>
      <c r="G34" s="66">
        <v>5</v>
      </c>
      <c r="H34" s="66">
        <v>6</v>
      </c>
      <c r="I34" s="66">
        <v>7</v>
      </c>
      <c r="J34" s="66">
        <v>8</v>
      </c>
      <c r="K34" s="66">
        <v>9</v>
      </c>
      <c r="L34" s="67">
        <v>0</v>
      </c>
      <c r="M34" s="391" t="s">
        <v>48</v>
      </c>
      <c r="N34" s="391"/>
      <c r="O34" s="391"/>
      <c r="P34" s="391"/>
      <c r="Q34" s="391"/>
      <c r="R34" s="391" t="s">
        <v>48</v>
      </c>
      <c r="S34" s="391"/>
      <c r="T34" s="391"/>
      <c r="U34" s="391"/>
      <c r="V34" s="391"/>
      <c r="W34" s="68" t="s">
        <v>102</v>
      </c>
      <c r="X34" s="69" t="s">
        <v>218</v>
      </c>
      <c r="Y34" s="70" t="s">
        <v>166</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391" t="s">
        <v>78</v>
      </c>
      <c r="N35" s="391"/>
      <c r="O35" s="391"/>
      <c r="P35" s="391"/>
      <c r="Q35" s="391"/>
      <c r="R35" s="391" t="s">
        <v>48</v>
      </c>
      <c r="S35" s="391"/>
      <c r="T35" s="391"/>
      <c r="U35" s="391"/>
      <c r="V35" s="391"/>
      <c r="W35" s="68" t="s">
        <v>103</v>
      </c>
      <c r="X35" s="69" t="s">
        <v>219</v>
      </c>
      <c r="Y35" s="71" t="s">
        <v>169</v>
      </c>
      <c r="Z35" s="63"/>
      <c r="AA35" s="64"/>
    </row>
    <row r="36" spans="2:27" ht="38.25" customHeight="1">
      <c r="B36" s="40">
        <f t="shared" si="0"/>
        <v>4</v>
      </c>
      <c r="C36" s="65">
        <v>1</v>
      </c>
      <c r="D36" s="66">
        <v>1</v>
      </c>
      <c r="E36" s="66">
        <v>3</v>
      </c>
      <c r="F36" s="66">
        <v>4</v>
      </c>
      <c r="G36" s="66">
        <v>5</v>
      </c>
      <c r="H36" s="66">
        <v>6</v>
      </c>
      <c r="I36" s="66">
        <v>7</v>
      </c>
      <c r="J36" s="66">
        <v>8</v>
      </c>
      <c r="K36" s="66">
        <v>9</v>
      </c>
      <c r="L36" s="67">
        <v>0</v>
      </c>
      <c r="M36" s="391" t="s">
        <v>79</v>
      </c>
      <c r="N36" s="391"/>
      <c r="O36" s="391"/>
      <c r="P36" s="391"/>
      <c r="Q36" s="391"/>
      <c r="R36" s="391" t="s">
        <v>79</v>
      </c>
      <c r="S36" s="391"/>
      <c r="T36" s="391"/>
      <c r="U36" s="391"/>
      <c r="V36" s="391"/>
      <c r="W36" s="68" t="s">
        <v>104</v>
      </c>
      <c r="X36" s="69" t="s">
        <v>220</v>
      </c>
      <c r="Y36" s="71" t="s">
        <v>176</v>
      </c>
      <c r="Z36" s="63"/>
      <c r="AA36" s="64"/>
    </row>
    <row r="37" spans="2:27" ht="38.25" customHeight="1">
      <c r="B37" s="40">
        <f t="shared" si="0"/>
        <v>5</v>
      </c>
      <c r="C37" s="65">
        <v>1</v>
      </c>
      <c r="D37" s="66">
        <v>4</v>
      </c>
      <c r="E37" s="66">
        <v>3</v>
      </c>
      <c r="F37" s="66">
        <v>4</v>
      </c>
      <c r="G37" s="66">
        <v>5</v>
      </c>
      <c r="H37" s="66">
        <v>6</v>
      </c>
      <c r="I37" s="66">
        <v>7</v>
      </c>
      <c r="J37" s="66">
        <v>8</v>
      </c>
      <c r="K37" s="66">
        <v>9</v>
      </c>
      <c r="L37" s="67">
        <v>0</v>
      </c>
      <c r="M37" s="391" t="s">
        <v>80</v>
      </c>
      <c r="N37" s="391"/>
      <c r="O37" s="391"/>
      <c r="P37" s="391"/>
      <c r="Q37" s="391"/>
      <c r="R37" s="391" t="s">
        <v>106</v>
      </c>
      <c r="S37" s="391"/>
      <c r="T37" s="391"/>
      <c r="U37" s="391"/>
      <c r="V37" s="391"/>
      <c r="W37" s="68" t="s">
        <v>105</v>
      </c>
      <c r="X37" s="69" t="s">
        <v>221</v>
      </c>
      <c r="Y37" s="71" t="s">
        <v>192</v>
      </c>
      <c r="Z37" s="63"/>
      <c r="AA37" s="64"/>
    </row>
    <row r="38" spans="2:27" ht="38.25" customHeight="1">
      <c r="B38" s="40">
        <f t="shared" si="0"/>
        <v>6</v>
      </c>
      <c r="C38" s="65">
        <v>1</v>
      </c>
      <c r="D38" s="66">
        <v>2</v>
      </c>
      <c r="E38" s="66">
        <v>3</v>
      </c>
      <c r="F38" s="66">
        <v>4</v>
      </c>
      <c r="G38" s="66">
        <v>5</v>
      </c>
      <c r="H38" s="66">
        <v>6</v>
      </c>
      <c r="I38" s="66">
        <v>7</v>
      </c>
      <c r="J38" s="66">
        <v>8</v>
      </c>
      <c r="K38" s="66">
        <v>9</v>
      </c>
      <c r="L38" s="67">
        <v>6</v>
      </c>
      <c r="M38" s="391" t="s">
        <v>142</v>
      </c>
      <c r="N38" s="391"/>
      <c r="O38" s="391"/>
      <c r="P38" s="391"/>
      <c r="Q38" s="391"/>
      <c r="R38" s="394" t="s">
        <v>142</v>
      </c>
      <c r="S38" s="395"/>
      <c r="T38" s="395"/>
      <c r="U38" s="395"/>
      <c r="V38" s="396"/>
      <c r="W38" s="68" t="s">
        <v>143</v>
      </c>
      <c r="X38" s="69" t="s">
        <v>222</v>
      </c>
      <c r="Y38" s="71" t="s">
        <v>171</v>
      </c>
      <c r="Z38" s="63"/>
      <c r="AA38" s="64"/>
    </row>
    <row r="39" spans="2:27" ht="38.25" customHeight="1">
      <c r="B39" s="40">
        <f t="shared" si="0"/>
        <v>7</v>
      </c>
      <c r="C39" s="65">
        <v>1</v>
      </c>
      <c r="D39" s="66">
        <v>2</v>
      </c>
      <c r="E39" s="66">
        <v>3</v>
      </c>
      <c r="F39" s="66">
        <v>4</v>
      </c>
      <c r="G39" s="66">
        <v>5</v>
      </c>
      <c r="H39" s="66">
        <v>6</v>
      </c>
      <c r="I39" s="66">
        <v>7</v>
      </c>
      <c r="J39" s="66">
        <v>8</v>
      </c>
      <c r="K39" s="66">
        <v>9</v>
      </c>
      <c r="L39" s="67">
        <v>6</v>
      </c>
      <c r="M39" s="391" t="s">
        <v>142</v>
      </c>
      <c r="N39" s="391"/>
      <c r="O39" s="391"/>
      <c r="P39" s="391"/>
      <c r="Q39" s="391"/>
      <c r="R39" s="394" t="s">
        <v>142</v>
      </c>
      <c r="S39" s="395"/>
      <c r="T39" s="395"/>
      <c r="U39" s="395"/>
      <c r="V39" s="396"/>
      <c r="W39" s="68" t="s">
        <v>143</v>
      </c>
      <c r="X39" s="69" t="s">
        <v>222</v>
      </c>
      <c r="Y39" s="71" t="s">
        <v>193</v>
      </c>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tabSelected="1" view="pageBreakPreview" topLeftCell="A52" zoomScale="124" zoomScaleNormal="120" zoomScaleSheetLayoutView="124" workbookViewId="0">
      <selection activeCell="AM64" sqref="AM64"/>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33</v>
      </c>
      <c r="Y1" s="522" t="s">
        <v>35</v>
      </c>
      <c r="Z1" s="522"/>
      <c r="AA1" s="522"/>
      <c r="AB1" s="522"/>
      <c r="AC1" s="522" t="str">
        <f>IF(基本情報入力シート!C11="","",基本情報入力シート!C11)</f>
        <v/>
      </c>
      <c r="AD1" s="522"/>
      <c r="AE1" s="522"/>
      <c r="AF1" s="522"/>
      <c r="AG1" s="522"/>
      <c r="AH1" s="522"/>
      <c r="AI1" s="522"/>
      <c r="AJ1" s="52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225</v>
      </c>
      <c r="AA3" s="534">
        <v>2</v>
      </c>
      <c r="AB3" s="534"/>
      <c r="AC3" s="83" t="s">
        <v>11</v>
      </c>
      <c r="AD3" s="209"/>
      <c r="AI3" s="83"/>
      <c r="AJ3" s="83"/>
    </row>
    <row r="4" spans="1:46">
      <c r="A4" s="430" t="s">
        <v>226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37</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7" t="s">
        <v>43</v>
      </c>
      <c r="B8" s="448"/>
      <c r="C8" s="448"/>
      <c r="D8" s="448"/>
      <c r="E8" s="448"/>
      <c r="F8" s="448"/>
      <c r="G8" s="545" t="str">
        <f>IF(基本情報入力シート!M15="","",基本情報入力シート!M15)</f>
        <v>○○ケアサービス</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7"/>
    </row>
    <row r="9" spans="1:46" s="87" customFormat="1" ht="22.5" customHeight="1">
      <c r="A9" s="443" t="s">
        <v>42</v>
      </c>
      <c r="B9" s="444"/>
      <c r="C9" s="444"/>
      <c r="D9" s="444"/>
      <c r="E9" s="444"/>
      <c r="F9" s="444"/>
      <c r="G9" s="548" t="str">
        <f>IF(基本情報入力シート!M16="","",基本情報入力シート!M16)</f>
        <v>○○ケアサービス</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50"/>
    </row>
    <row r="10" spans="1:46" s="87" customFormat="1" ht="12.75" customHeight="1">
      <c r="A10" s="437" t="s">
        <v>38</v>
      </c>
      <c r="B10" s="438"/>
      <c r="C10" s="438"/>
      <c r="D10" s="438"/>
      <c r="E10" s="438"/>
      <c r="F10" s="438"/>
      <c r="G10" s="88" t="s">
        <v>1</v>
      </c>
      <c r="H10" s="538" t="str">
        <f>IF(基本情報入力シート!AC17="","",基本情報入力シート!AC17)</f>
        <v>100－1234</v>
      </c>
      <c r="I10" s="538"/>
      <c r="J10" s="538"/>
      <c r="K10" s="538"/>
      <c r="L10" s="538"/>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39"/>
      <c r="B11" s="440"/>
      <c r="C11" s="440"/>
      <c r="D11" s="440"/>
      <c r="E11" s="440"/>
      <c r="F11" s="440"/>
      <c r="G11" s="539" t="str">
        <f>IF(基本情報入力シート!M18="","",基本情報入力シート!M18)</f>
        <v>千代田区霞が関１－２－２</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1"/>
    </row>
    <row r="12" spans="1:46" s="87" customFormat="1" ht="12" customHeight="1">
      <c r="A12" s="441"/>
      <c r="B12" s="442"/>
      <c r="C12" s="442"/>
      <c r="D12" s="442"/>
      <c r="E12" s="442"/>
      <c r="F12" s="442"/>
      <c r="G12" s="542" t="str">
        <f>IF(基本情報入力シート!M19="","",基本情報入力シート!M19)</f>
        <v>○○ビル18Ｆ</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4"/>
    </row>
    <row r="13" spans="1:46" s="87" customFormat="1" ht="12">
      <c r="A13" s="445" t="s">
        <v>0</v>
      </c>
      <c r="B13" s="446"/>
      <c r="C13" s="446"/>
      <c r="D13" s="446"/>
      <c r="E13" s="446"/>
      <c r="F13" s="446"/>
      <c r="G13" s="551" t="str">
        <f>IF(基本情報入力シート!M22="","",基本情報入力シート!M22)</f>
        <v>コウロウ　タロウ</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3"/>
      <c r="AT13" s="92"/>
    </row>
    <row r="14" spans="1:46" s="87" customFormat="1" ht="22.5" customHeight="1">
      <c r="A14" s="439" t="s">
        <v>39</v>
      </c>
      <c r="B14" s="440"/>
      <c r="C14" s="440"/>
      <c r="D14" s="440"/>
      <c r="E14" s="440"/>
      <c r="F14" s="440"/>
      <c r="G14" s="535" t="str">
        <f>IF(基本情報入力シート!M23="","",基本情報入力シート!M23)</f>
        <v>厚労　太郎</v>
      </c>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7"/>
      <c r="AT14" s="92"/>
    </row>
    <row r="15" spans="1:46" s="87" customFormat="1" ht="15" customHeight="1">
      <c r="A15" s="561" t="s">
        <v>40</v>
      </c>
      <c r="B15" s="561"/>
      <c r="C15" s="561"/>
      <c r="D15" s="561"/>
      <c r="E15" s="561"/>
      <c r="F15" s="561"/>
      <c r="G15" s="450" t="s">
        <v>12</v>
      </c>
      <c r="H15" s="450"/>
      <c r="I15" s="450"/>
      <c r="J15" s="443"/>
      <c r="K15" s="554" t="str">
        <f>IF(基本情報入力シート!M24="","",基本情報入力シート!M24)</f>
        <v>03-3571-0000</v>
      </c>
      <c r="L15" s="554"/>
      <c r="M15" s="554"/>
      <c r="N15" s="554"/>
      <c r="O15" s="554"/>
      <c r="P15" s="449" t="s">
        <v>13</v>
      </c>
      <c r="Q15" s="450"/>
      <c r="R15" s="450"/>
      <c r="S15" s="443"/>
      <c r="T15" s="554" t="str">
        <f>IF(基本情報入力シート!M25="","",基本情報入力シート!M25)</f>
        <v>03-3571-9999</v>
      </c>
      <c r="U15" s="554"/>
      <c r="V15" s="554"/>
      <c r="W15" s="554"/>
      <c r="X15" s="554"/>
      <c r="Y15" s="449" t="s">
        <v>41</v>
      </c>
      <c r="Z15" s="450"/>
      <c r="AA15" s="450"/>
      <c r="AB15" s="443"/>
      <c r="AC15" s="559" t="str">
        <f>IF(基本情報入力シート!M26="","",基本情報入力シート!M26)</f>
        <v>aaa@aaa.aa.jp</v>
      </c>
      <c r="AD15" s="559"/>
      <c r="AE15" s="559"/>
      <c r="AF15" s="559"/>
      <c r="AG15" s="559"/>
      <c r="AH15" s="559"/>
      <c r="AI15" s="559"/>
      <c r="AJ15" s="559"/>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223</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262</v>
      </c>
      <c r="AM18" s="361" t="s">
        <v>263</v>
      </c>
      <c r="AT18" s="101"/>
    </row>
    <row r="19" spans="1:50" ht="18" customHeight="1">
      <c r="A19" s="102"/>
      <c r="B19" s="104"/>
      <c r="C19" s="105" t="s">
        <v>227</v>
      </c>
      <c r="D19" s="106"/>
      <c r="E19" s="106"/>
      <c r="F19" s="106"/>
      <c r="G19" s="106"/>
      <c r="H19" s="106"/>
      <c r="I19" s="106"/>
      <c r="J19" s="106"/>
      <c r="K19" s="106"/>
      <c r="L19" s="107"/>
      <c r="M19" s="108"/>
      <c r="N19" s="108"/>
      <c r="O19" s="108"/>
      <c r="P19" s="108"/>
      <c r="Q19" s="109"/>
      <c r="S19" s="110"/>
      <c r="T19" s="111" t="s">
        <v>228</v>
      </c>
      <c r="U19" s="112"/>
      <c r="V19" s="112"/>
      <c r="W19" s="112"/>
      <c r="X19" s="112"/>
      <c r="Y19" s="112"/>
      <c r="Z19" s="112"/>
      <c r="AA19" s="112"/>
      <c r="AB19" s="113"/>
      <c r="AC19" s="112"/>
      <c r="AD19" s="112"/>
      <c r="AE19" s="112"/>
      <c r="AF19" s="112"/>
      <c r="AG19" s="112"/>
      <c r="AH19" s="112"/>
      <c r="AI19" s="114"/>
      <c r="AJ19" s="115"/>
      <c r="AL19" s="361" t="b">
        <v>1</v>
      </c>
      <c r="AM19" s="361" t="b">
        <v>1</v>
      </c>
      <c r="AT19" s="101"/>
    </row>
    <row r="20" spans="1:50" ht="18" customHeight="1">
      <c r="A20" s="102"/>
      <c r="B20" s="212" t="s">
        <v>229</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96</v>
      </c>
      <c r="B23" s="93"/>
      <c r="C23" s="93"/>
      <c r="D23" s="93"/>
      <c r="E23" s="93"/>
      <c r="G23" s="93"/>
      <c r="H23" s="93"/>
      <c r="I23" s="93"/>
      <c r="J23" s="120" t="s">
        <v>34</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253</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1" t="s">
        <v>230</v>
      </c>
      <c r="AC26" s="432"/>
      <c r="AD26" s="432"/>
      <c r="AE26" s="432"/>
      <c r="AF26" s="432"/>
      <c r="AG26" s="432"/>
      <c r="AH26" s="432"/>
      <c r="AI26" s="432"/>
      <c r="AJ26" s="432"/>
      <c r="AT26" s="92"/>
    </row>
    <row r="27" spans="1:50" s="87" customFormat="1" ht="15" customHeight="1" thickBot="1">
      <c r="A27" s="125" t="s">
        <v>18</v>
      </c>
      <c r="B27" s="126" t="s">
        <v>14</v>
      </c>
      <c r="C27" s="127"/>
      <c r="D27" s="433">
        <f>$AA$3</f>
        <v>2</v>
      </c>
      <c r="E27" s="433"/>
      <c r="F27" s="127" t="s">
        <v>250</v>
      </c>
      <c r="G27" s="127"/>
      <c r="H27" s="127"/>
      <c r="I27" s="127"/>
      <c r="J27" s="127"/>
      <c r="K27" s="128"/>
      <c r="L27" s="128"/>
      <c r="M27" s="128"/>
      <c r="N27" s="128"/>
      <c r="O27" s="128"/>
      <c r="P27" s="128"/>
      <c r="Q27" s="128"/>
      <c r="R27" s="128"/>
      <c r="S27" s="90"/>
      <c r="T27" s="90"/>
      <c r="U27" s="90"/>
      <c r="V27" s="90"/>
      <c r="W27" s="90"/>
      <c r="X27" s="90"/>
      <c r="Y27" s="90"/>
      <c r="Z27" s="90"/>
      <c r="AA27" s="91"/>
      <c r="AB27" s="434">
        <f>'別紙様式3-2'!$Q$7</f>
        <v>54637200</v>
      </c>
      <c r="AC27" s="435"/>
      <c r="AD27" s="435"/>
      <c r="AE27" s="435"/>
      <c r="AF27" s="435"/>
      <c r="AG27" s="435"/>
      <c r="AH27" s="435"/>
      <c r="AI27" s="433" t="s">
        <v>4</v>
      </c>
      <c r="AJ27" s="433"/>
      <c r="AK27" s="39" t="s">
        <v>134</v>
      </c>
      <c r="AL27" s="129" t="str">
        <f>IFERROR(IF(AND(ISNUMBER(AB28),ISNUMBER(AB27),AB28&gt;AB27),"○","☓"),"")</f>
        <v>○</v>
      </c>
      <c r="AM27" s="130" t="s">
        <v>158</v>
      </c>
      <c r="AN27" s="131"/>
      <c r="AO27" s="131"/>
      <c r="AP27" s="131"/>
      <c r="AQ27" s="131"/>
      <c r="AR27" s="131"/>
      <c r="AS27" s="131"/>
      <c r="AT27" s="131"/>
      <c r="AU27" s="131"/>
      <c r="AV27" s="131"/>
      <c r="AW27" s="132"/>
    </row>
    <row r="28" spans="1:50" s="87" customFormat="1" ht="15" customHeight="1">
      <c r="A28" s="133" t="s">
        <v>19</v>
      </c>
      <c r="B28" s="134" t="s">
        <v>224</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163</v>
      </c>
      <c r="AB28" s="567">
        <f>AB29-AB30</f>
        <v>71160510</v>
      </c>
      <c r="AC28" s="533"/>
      <c r="AD28" s="533"/>
      <c r="AE28" s="533"/>
      <c r="AF28" s="533"/>
      <c r="AG28" s="533"/>
      <c r="AH28" s="533"/>
      <c r="AI28" s="448" t="s">
        <v>4</v>
      </c>
      <c r="AJ28" s="448"/>
      <c r="AL28" s="356"/>
      <c r="AM28" s="357"/>
      <c r="AN28" s="357"/>
      <c r="AO28" s="357"/>
      <c r="AP28" s="357"/>
      <c r="AQ28" s="357"/>
      <c r="AR28" s="357"/>
      <c r="AS28" s="357"/>
      <c r="AT28" s="357"/>
      <c r="AU28" s="357"/>
      <c r="AV28" s="357"/>
      <c r="AW28" s="358"/>
      <c r="AX28" s="159"/>
    </row>
    <row r="29" spans="1:50" s="87" customFormat="1" ht="15" customHeight="1" thickBot="1">
      <c r="A29" s="137"/>
      <c r="B29" s="345" t="s">
        <v>251</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66">
        <f>'別紙様式3-2'!$U$7</f>
        <v>359160510</v>
      </c>
      <c r="AC29" s="529"/>
      <c r="AD29" s="529"/>
      <c r="AE29" s="529"/>
      <c r="AF29" s="529"/>
      <c r="AG29" s="529"/>
      <c r="AH29" s="529"/>
      <c r="AI29" s="530" t="s">
        <v>4</v>
      </c>
      <c r="AJ29" s="530"/>
      <c r="AL29" s="159"/>
      <c r="AM29" s="159"/>
      <c r="AN29" s="159"/>
      <c r="AO29" s="159"/>
      <c r="AP29" s="159"/>
      <c r="AQ29" s="159"/>
      <c r="AR29" s="159"/>
      <c r="AS29" s="159"/>
      <c r="AT29" s="359"/>
      <c r="AU29" s="159"/>
      <c r="AV29" s="159"/>
      <c r="AW29" s="159"/>
      <c r="AX29" s="159"/>
    </row>
    <row r="30" spans="1:50" s="87" customFormat="1" ht="15" customHeight="1" thickBot="1">
      <c r="A30" s="350"/>
      <c r="B30" s="351" t="s">
        <v>252</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v>288000000</v>
      </c>
      <c r="AC30" s="468"/>
      <c r="AD30" s="468"/>
      <c r="AE30" s="468"/>
      <c r="AF30" s="468"/>
      <c r="AG30" s="468"/>
      <c r="AH30" s="469"/>
      <c r="AI30" s="465" t="s">
        <v>4</v>
      </c>
      <c r="AJ30" s="465"/>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259</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260</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261</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254</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230</v>
      </c>
      <c r="T39" s="432"/>
      <c r="U39" s="432"/>
      <c r="V39" s="432"/>
      <c r="W39" s="432"/>
      <c r="X39" s="432"/>
      <c r="Y39" s="432"/>
      <c r="Z39" s="432"/>
      <c r="AA39" s="560"/>
      <c r="AB39" s="432" t="s">
        <v>231</v>
      </c>
      <c r="AC39" s="432"/>
      <c r="AD39" s="432"/>
      <c r="AE39" s="432"/>
      <c r="AF39" s="432"/>
      <c r="AG39" s="432"/>
      <c r="AH39" s="432"/>
      <c r="AI39" s="432"/>
      <c r="AJ39" s="560"/>
      <c r="AT39" s="92"/>
    </row>
    <row r="40" spans="1:49" s="87" customFormat="1" ht="15" customHeight="1" thickBot="1">
      <c r="A40" s="125" t="s">
        <v>18</v>
      </c>
      <c r="B40" s="126" t="s">
        <v>14</v>
      </c>
      <c r="C40" s="127"/>
      <c r="D40" s="433">
        <f>$AA$3</f>
        <v>2</v>
      </c>
      <c r="E40" s="433"/>
      <c r="F40" s="127" t="s">
        <v>147</v>
      </c>
      <c r="G40" s="127"/>
      <c r="H40" s="127"/>
      <c r="I40" s="127"/>
      <c r="J40" s="127"/>
      <c r="K40" s="128"/>
      <c r="L40" s="128"/>
      <c r="M40" s="128"/>
      <c r="N40" s="128"/>
      <c r="O40" s="128"/>
      <c r="P40" s="128"/>
      <c r="Q40" s="128"/>
      <c r="R40" s="128"/>
      <c r="S40" s="434">
        <f>'別紙様式3-2'!$Q$7</f>
        <v>54637200</v>
      </c>
      <c r="T40" s="435"/>
      <c r="U40" s="435"/>
      <c r="V40" s="435"/>
      <c r="W40" s="435"/>
      <c r="X40" s="435"/>
      <c r="Y40" s="435"/>
      <c r="Z40" s="433" t="s">
        <v>4</v>
      </c>
      <c r="AA40" s="476"/>
      <c r="AB40" s="558">
        <f>'別紙様式3-2'!$Q$8</f>
        <v>19158216</v>
      </c>
      <c r="AC40" s="435"/>
      <c r="AD40" s="435"/>
      <c r="AE40" s="435"/>
      <c r="AF40" s="435"/>
      <c r="AG40" s="435"/>
      <c r="AH40" s="435"/>
      <c r="AI40" s="433" t="s">
        <v>4</v>
      </c>
      <c r="AJ40" s="476"/>
      <c r="AL40" s="129" t="str">
        <f>IFERROR(IF(AND(ISNUMBER(S41),ISNUMBER(S40),S41&gt;S40),"○","☓"),"")</f>
        <v>○</v>
      </c>
      <c r="AM40" s="130" t="s">
        <v>158</v>
      </c>
      <c r="AN40" s="131"/>
      <c r="AO40" s="131"/>
      <c r="AP40" s="131"/>
      <c r="AQ40" s="131"/>
      <c r="AR40" s="131"/>
      <c r="AS40" s="131"/>
      <c r="AT40" s="131"/>
      <c r="AU40" s="131"/>
      <c r="AV40" s="131"/>
      <c r="AW40" s="132"/>
    </row>
    <row r="41" spans="1:49" s="87" customFormat="1" ht="15" customHeight="1" thickBot="1">
      <c r="A41" s="133" t="s">
        <v>19</v>
      </c>
      <c r="B41" s="134" t="s">
        <v>224</v>
      </c>
      <c r="C41" s="135"/>
      <c r="D41" s="135"/>
      <c r="E41" s="135"/>
      <c r="F41" s="135"/>
      <c r="G41" s="135"/>
      <c r="H41" s="135"/>
      <c r="I41" s="135"/>
      <c r="J41" s="135"/>
      <c r="K41" s="136"/>
      <c r="L41" s="136"/>
      <c r="M41" s="136"/>
      <c r="N41" s="136"/>
      <c r="O41" s="136"/>
      <c r="P41" s="136"/>
      <c r="Q41" s="136"/>
      <c r="R41" s="355" t="s">
        <v>258</v>
      </c>
      <c r="S41" s="532">
        <f>S42-S46</f>
        <v>54798780</v>
      </c>
      <c r="T41" s="533"/>
      <c r="U41" s="533"/>
      <c r="V41" s="533"/>
      <c r="W41" s="533"/>
      <c r="X41" s="533"/>
      <c r="Y41" s="533"/>
      <c r="Z41" s="448" t="s">
        <v>4</v>
      </c>
      <c r="AA41" s="564"/>
      <c r="AB41" s="532">
        <f>AB42-AB46</f>
        <v>19173720</v>
      </c>
      <c r="AC41" s="533"/>
      <c r="AD41" s="533"/>
      <c r="AE41" s="533"/>
      <c r="AF41" s="533"/>
      <c r="AG41" s="533"/>
      <c r="AH41" s="533"/>
      <c r="AI41" s="448" t="s">
        <v>4</v>
      </c>
      <c r="AJ41" s="564"/>
      <c r="AK41" s="39" t="s">
        <v>134</v>
      </c>
      <c r="AL41" s="129" t="str">
        <f>IFERROR(IF(AND(ISNUMBER(AB41),ISNUMBER(AB40),AB41&gt;AB40),"○","☓"),"")</f>
        <v>○</v>
      </c>
      <c r="AM41" s="130" t="s">
        <v>135</v>
      </c>
      <c r="AN41" s="131"/>
      <c r="AO41" s="131"/>
      <c r="AP41" s="131"/>
      <c r="AQ41" s="131"/>
      <c r="AR41" s="131"/>
      <c r="AS41" s="131"/>
      <c r="AT41" s="131"/>
      <c r="AU41" s="131"/>
      <c r="AV41" s="131"/>
      <c r="AW41" s="132"/>
    </row>
    <row r="42" spans="1:49" s="87" customFormat="1" ht="15" customHeight="1">
      <c r="A42" s="137"/>
      <c r="B42" s="138" t="s">
        <v>31</v>
      </c>
      <c r="C42" s="139"/>
      <c r="D42" s="139"/>
      <c r="E42" s="139"/>
      <c r="F42" s="139"/>
      <c r="G42" s="139"/>
      <c r="H42" s="139"/>
      <c r="I42" s="139"/>
      <c r="J42" s="139"/>
      <c r="K42" s="140"/>
      <c r="L42" s="140"/>
      <c r="M42" s="140"/>
      <c r="N42" s="140"/>
      <c r="O42" s="140"/>
      <c r="P42" s="140"/>
      <c r="Q42" s="140"/>
      <c r="R42" s="140"/>
      <c r="S42" s="528">
        <f>S43-S45</f>
        <v>342798780</v>
      </c>
      <c r="T42" s="529"/>
      <c r="U42" s="529"/>
      <c r="V42" s="529"/>
      <c r="W42" s="529"/>
      <c r="X42" s="529"/>
      <c r="Y42" s="529"/>
      <c r="Z42" s="530" t="s">
        <v>4</v>
      </c>
      <c r="AA42" s="531"/>
      <c r="AB42" s="528">
        <f>AB43-AB44</f>
        <v>385373720</v>
      </c>
      <c r="AC42" s="529"/>
      <c r="AD42" s="529"/>
      <c r="AE42" s="529"/>
      <c r="AF42" s="529"/>
      <c r="AG42" s="529"/>
      <c r="AH42" s="529"/>
      <c r="AI42" s="530" t="s">
        <v>4</v>
      </c>
      <c r="AJ42" s="531"/>
      <c r="AT42" s="92"/>
    </row>
    <row r="43" spans="1:49" s="87" customFormat="1" ht="15" customHeight="1">
      <c r="A43" s="137"/>
      <c r="B43" s="141"/>
      <c r="C43" s="142" t="s">
        <v>256</v>
      </c>
      <c r="D43" s="139"/>
      <c r="E43" s="139"/>
      <c r="F43" s="139"/>
      <c r="G43" s="139"/>
      <c r="H43" s="139"/>
      <c r="I43" s="139"/>
      <c r="J43" s="139"/>
      <c r="K43" s="140"/>
      <c r="L43" s="140"/>
      <c r="M43" s="140"/>
      <c r="N43" s="140"/>
      <c r="O43" s="140"/>
      <c r="P43" s="140"/>
      <c r="Q43" s="140"/>
      <c r="R43" s="140"/>
      <c r="S43" s="528">
        <f>'別紙様式3-2'!$U$7</f>
        <v>359160510</v>
      </c>
      <c r="T43" s="529"/>
      <c r="U43" s="529"/>
      <c r="V43" s="529"/>
      <c r="W43" s="529"/>
      <c r="X43" s="529"/>
      <c r="Y43" s="529"/>
      <c r="Z43" s="530" t="s">
        <v>4</v>
      </c>
      <c r="AA43" s="531"/>
      <c r="AB43" s="528">
        <f>'別紙様式3-2'!$U$8</f>
        <v>440010920</v>
      </c>
      <c r="AC43" s="529"/>
      <c r="AD43" s="529"/>
      <c r="AE43" s="529"/>
      <c r="AF43" s="529"/>
      <c r="AG43" s="529"/>
      <c r="AH43" s="529"/>
      <c r="AI43" s="530" t="s">
        <v>4</v>
      </c>
      <c r="AJ43" s="531"/>
      <c r="AT43" s="92"/>
    </row>
    <row r="44" spans="1:49" s="87" customFormat="1" ht="15" customHeight="1">
      <c r="A44" s="137"/>
      <c r="B44" s="143"/>
      <c r="C44" s="142" t="s">
        <v>255</v>
      </c>
      <c r="D44" s="139"/>
      <c r="E44" s="139"/>
      <c r="F44" s="139"/>
      <c r="G44" s="139"/>
      <c r="H44" s="139"/>
      <c r="I44" s="139"/>
      <c r="J44" s="139"/>
      <c r="K44" s="140"/>
      <c r="L44" s="140"/>
      <c r="M44" s="140"/>
      <c r="N44" s="140"/>
      <c r="O44" s="140"/>
      <c r="P44" s="140"/>
      <c r="Q44" s="140"/>
      <c r="R44" s="140"/>
      <c r="S44" s="523"/>
      <c r="T44" s="524"/>
      <c r="U44" s="524"/>
      <c r="V44" s="524"/>
      <c r="W44" s="524"/>
      <c r="X44" s="524"/>
      <c r="Y44" s="524"/>
      <c r="Z44" s="524"/>
      <c r="AA44" s="525"/>
      <c r="AB44" s="528">
        <f>'別紙様式3-2'!$Q$7</f>
        <v>54637200</v>
      </c>
      <c r="AC44" s="529"/>
      <c r="AD44" s="529"/>
      <c r="AE44" s="529"/>
      <c r="AF44" s="529"/>
      <c r="AG44" s="529"/>
      <c r="AH44" s="529"/>
      <c r="AI44" s="530" t="s">
        <v>4</v>
      </c>
      <c r="AJ44" s="531"/>
      <c r="AT44" s="92"/>
    </row>
    <row r="45" spans="1:49" s="87" customFormat="1" ht="15" customHeight="1" thickBot="1">
      <c r="A45" s="137"/>
      <c r="B45" s="143"/>
      <c r="C45" s="555" t="s">
        <v>257</v>
      </c>
      <c r="D45" s="556"/>
      <c r="E45" s="556"/>
      <c r="F45" s="556"/>
      <c r="G45" s="556"/>
      <c r="H45" s="556"/>
      <c r="I45" s="556"/>
      <c r="J45" s="556"/>
      <c r="K45" s="556"/>
      <c r="L45" s="556"/>
      <c r="M45" s="556"/>
      <c r="N45" s="556"/>
      <c r="O45" s="556"/>
      <c r="P45" s="556"/>
      <c r="Q45" s="556"/>
      <c r="R45" s="557"/>
      <c r="S45" s="562">
        <f>'別紙様式3-2'!Q8-'別紙様式3-2'!$T$8</f>
        <v>16361730</v>
      </c>
      <c r="T45" s="563"/>
      <c r="U45" s="563"/>
      <c r="V45" s="563"/>
      <c r="W45" s="563"/>
      <c r="X45" s="563"/>
      <c r="Y45" s="563"/>
      <c r="Z45" s="530" t="s">
        <v>4</v>
      </c>
      <c r="AA45" s="531"/>
      <c r="AB45" s="526"/>
      <c r="AC45" s="527"/>
      <c r="AD45" s="527"/>
      <c r="AE45" s="527"/>
      <c r="AF45" s="527"/>
      <c r="AG45" s="527"/>
      <c r="AH45" s="527"/>
      <c r="AI45" s="524"/>
      <c r="AJ45" s="525"/>
      <c r="AT45" s="92"/>
    </row>
    <row r="46" spans="1:49" s="87" customFormat="1" ht="15" customHeight="1" thickBot="1">
      <c r="A46" s="137"/>
      <c r="B46" s="138" t="s">
        <v>150</v>
      </c>
      <c r="C46" s="144"/>
      <c r="D46" s="144"/>
      <c r="E46" s="144"/>
      <c r="F46" s="144"/>
      <c r="G46" s="144"/>
      <c r="H46" s="144"/>
      <c r="I46" s="144"/>
      <c r="J46" s="144"/>
      <c r="K46" s="145"/>
      <c r="L46" s="145"/>
      <c r="M46" s="145"/>
      <c r="N46" s="145"/>
      <c r="O46" s="145"/>
      <c r="P46" s="145"/>
      <c r="Q46" s="145"/>
      <c r="R46" s="145"/>
      <c r="S46" s="467">
        <v>288000000</v>
      </c>
      <c r="T46" s="468"/>
      <c r="U46" s="468"/>
      <c r="V46" s="468"/>
      <c r="W46" s="468"/>
      <c r="X46" s="468"/>
      <c r="Y46" s="469"/>
      <c r="Z46" s="465" t="s">
        <v>4</v>
      </c>
      <c r="AA46" s="465"/>
      <c r="AB46" s="470">
        <v>366200000</v>
      </c>
      <c r="AC46" s="471"/>
      <c r="AD46" s="471"/>
      <c r="AE46" s="471"/>
      <c r="AF46" s="471"/>
      <c r="AG46" s="471"/>
      <c r="AH46" s="472"/>
      <c r="AI46" s="465" t="s">
        <v>4</v>
      </c>
      <c r="AJ46" s="466"/>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151</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152</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232</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3" t="s">
        <v>162</v>
      </c>
      <c r="L53" s="494"/>
      <c r="M53" s="495"/>
      <c r="N53" s="493" t="s">
        <v>148</v>
      </c>
      <c r="O53" s="494"/>
      <c r="P53" s="494"/>
      <c r="Q53" s="494"/>
      <c r="R53" s="495"/>
      <c r="S53" s="473" t="s">
        <v>149</v>
      </c>
      <c r="T53" s="474"/>
      <c r="U53" s="474"/>
      <c r="V53" s="474"/>
      <c r="W53" s="475"/>
      <c r="X53" s="473" t="s">
        <v>97</v>
      </c>
      <c r="Y53" s="474"/>
      <c r="Z53" s="474"/>
      <c r="AA53" s="474"/>
      <c r="AB53" s="474"/>
      <c r="AC53" s="474" t="s">
        <v>90</v>
      </c>
      <c r="AD53" s="474"/>
      <c r="AE53" s="475"/>
      <c r="AF53" s="473" t="s">
        <v>89</v>
      </c>
      <c r="AG53" s="474"/>
      <c r="AH53" s="474"/>
      <c r="AI53" s="474"/>
      <c r="AJ53" s="475"/>
      <c r="AL53" s="153"/>
      <c r="AT53" s="92"/>
    </row>
    <row r="54" spans="1:60" s="87" customFormat="1" ht="15.75" customHeight="1" thickBot="1">
      <c r="A54" s="154" t="s">
        <v>233</v>
      </c>
      <c r="B54" s="135"/>
      <c r="C54" s="135"/>
      <c r="D54" s="135"/>
      <c r="E54" s="135"/>
      <c r="F54" s="135"/>
      <c r="G54" s="135"/>
      <c r="H54" s="135"/>
      <c r="I54" s="135"/>
      <c r="J54" s="135"/>
      <c r="K54" s="505"/>
      <c r="L54" s="506" t="b">
        <v>1</v>
      </c>
      <c r="M54" s="507"/>
      <c r="N54" s="514">
        <v>230978</v>
      </c>
      <c r="O54" s="515"/>
      <c r="P54" s="515"/>
      <c r="Q54" s="516"/>
      <c r="R54" s="155" t="s">
        <v>136</v>
      </c>
      <c r="S54" s="517">
        <f>IF(L54,('別紙様式3-2'!V8-'別紙様式3-2'!R7)/'別紙様式3-2'!Y8,"（対象外）")</f>
        <v>257127.12643678163</v>
      </c>
      <c r="T54" s="518"/>
      <c r="U54" s="518"/>
      <c r="V54" s="518"/>
      <c r="W54" s="156" t="str">
        <f>IF($L54,"円","")</f>
        <v>円</v>
      </c>
      <c r="X54" s="480">
        <f>IF(L54,S54-N54,"（対象外）")</f>
        <v>26149.126436781633</v>
      </c>
      <c r="Y54" s="481"/>
      <c r="Z54" s="481"/>
      <c r="AA54" s="481"/>
      <c r="AB54" s="157" t="str">
        <f t="shared" ref="AB54:AB56" si="0">IF($L54,"円","")</f>
        <v>円</v>
      </c>
      <c r="AC54" s="482">
        <f>IF(AND(L54,L55),X54/X55,IF(AND(L54,L56),X54/X56,"-"))</f>
        <v>2.0417368415863195</v>
      </c>
      <c r="AD54" s="482"/>
      <c r="AE54" s="483"/>
      <c r="AF54" s="158"/>
      <c r="AG54" s="94"/>
      <c r="AH54" s="159"/>
      <c r="AI54" s="160"/>
      <c r="AJ54" s="161"/>
      <c r="AL54" s="129" t="str">
        <f>IFERROR(IF(AND(L54,L55),IF(AC54&gt;=2,"○","☓"),IF(AND(L54,L56),IF(AC54&gt;=4,"○","☓"),"")),"")</f>
        <v>○</v>
      </c>
      <c r="AM54" s="130" t="s">
        <v>137</v>
      </c>
      <c r="AN54" s="131"/>
      <c r="AO54" s="131"/>
      <c r="AP54" s="131"/>
      <c r="AQ54" s="131"/>
      <c r="AR54" s="131"/>
      <c r="AS54" s="131"/>
      <c r="AT54" s="131"/>
      <c r="AU54" s="131"/>
      <c r="AV54" s="131"/>
      <c r="AW54" s="132"/>
    </row>
    <row r="55" spans="1:60" s="87" customFormat="1" ht="15.75" customHeight="1" thickBot="1">
      <c r="A55" s="162" t="s">
        <v>234</v>
      </c>
      <c r="B55" s="139"/>
      <c r="C55" s="139"/>
      <c r="D55" s="139"/>
      <c r="E55" s="139"/>
      <c r="F55" s="139"/>
      <c r="G55" s="139"/>
      <c r="H55" s="139"/>
      <c r="I55" s="139"/>
      <c r="J55" s="139"/>
      <c r="K55" s="508"/>
      <c r="L55" s="509" t="b">
        <v>1</v>
      </c>
      <c r="M55" s="510"/>
      <c r="N55" s="519">
        <v>206903</v>
      </c>
      <c r="O55" s="520"/>
      <c r="P55" s="520"/>
      <c r="Q55" s="521"/>
      <c r="R55" s="163" t="s">
        <v>136</v>
      </c>
      <c r="S55" s="484">
        <f>IF(L55,('別紙様式3-2'!W8-'別紙様式3-2'!S7)/'別紙様式3-2'!Z8,"（対象外）")</f>
        <v>219710.29519307942</v>
      </c>
      <c r="T55" s="485"/>
      <c r="U55" s="485"/>
      <c r="V55" s="485"/>
      <c r="W55" s="164" t="str">
        <f>IF($L55,"円","")</f>
        <v>円</v>
      </c>
      <c r="X55" s="503">
        <f>IF(L55,S55-N55,"（対象外）")</f>
        <v>12807.295193079422</v>
      </c>
      <c r="Y55" s="504"/>
      <c r="Z55" s="504"/>
      <c r="AA55" s="504"/>
      <c r="AB55" s="165" t="str">
        <f t="shared" si="0"/>
        <v>円</v>
      </c>
      <c r="AC55" s="489">
        <f>IF(AND(L55,OR(L54,L56)),1,"-")</f>
        <v>1</v>
      </c>
      <c r="AD55" s="489"/>
      <c r="AE55" s="490"/>
      <c r="AF55" s="158"/>
      <c r="AG55" s="94"/>
      <c r="AH55" s="166"/>
      <c r="AI55" s="160"/>
      <c r="AJ55" s="161"/>
      <c r="AL55" s="129" t="str">
        <f>IFERROR(IF(AND(L55,L56),IF(AC56&lt;=0.5,"○","☓"),""),"")</f>
        <v>○</v>
      </c>
      <c r="AM55" s="130" t="s">
        <v>138</v>
      </c>
      <c r="AN55" s="131"/>
      <c r="AO55" s="131"/>
      <c r="AP55" s="131"/>
      <c r="AQ55" s="131"/>
      <c r="AR55" s="131"/>
      <c r="AS55" s="131"/>
      <c r="AT55" s="131"/>
      <c r="AU55" s="131"/>
      <c r="AV55" s="131"/>
      <c r="AW55" s="132"/>
    </row>
    <row r="56" spans="1:60" s="87" customFormat="1" ht="15.75" customHeight="1" thickBot="1">
      <c r="A56" s="167" t="s">
        <v>88</v>
      </c>
      <c r="B56" s="168"/>
      <c r="C56" s="168"/>
      <c r="D56" s="168"/>
      <c r="E56" s="168"/>
      <c r="F56" s="168"/>
      <c r="G56" s="168"/>
      <c r="H56" s="168"/>
      <c r="I56" s="168"/>
      <c r="J56" s="168"/>
      <c r="K56" s="511"/>
      <c r="L56" s="512" t="b">
        <v>1</v>
      </c>
      <c r="M56" s="513"/>
      <c r="N56" s="496">
        <v>190114</v>
      </c>
      <c r="O56" s="497"/>
      <c r="P56" s="497"/>
      <c r="Q56" s="498"/>
      <c r="R56" s="169" t="s">
        <v>136</v>
      </c>
      <c r="S56" s="499">
        <f>IF(L56,'別紙様式3-2'!X8/'別紙様式3-2'!AA8,"（対象外）")</f>
        <v>196143.64386220282</v>
      </c>
      <c r="T56" s="500"/>
      <c r="U56" s="500"/>
      <c r="V56" s="500"/>
      <c r="W56" s="169" t="str">
        <f>IF($L56,"円","")</f>
        <v>円</v>
      </c>
      <c r="X56" s="501">
        <f>IF(L56,S56-N56,"（対象外）")</f>
        <v>6029.6438622028218</v>
      </c>
      <c r="Y56" s="502"/>
      <c r="Z56" s="502"/>
      <c r="AA56" s="502"/>
      <c r="AB56" s="170" t="str">
        <f t="shared" si="0"/>
        <v>円</v>
      </c>
      <c r="AC56" s="491">
        <f>IF(AND(L55,L56),X56/X55,IF(AND(L54,L56),1,"-"))</f>
        <v>0.47079760178097663</v>
      </c>
      <c r="AD56" s="491"/>
      <c r="AE56" s="492"/>
      <c r="AF56" s="486">
        <v>3000000</v>
      </c>
      <c r="AG56" s="487"/>
      <c r="AH56" s="487"/>
      <c r="AI56" s="488"/>
      <c r="AJ56" s="171" t="s">
        <v>4</v>
      </c>
      <c r="AL56" s="129" t="str">
        <f>IFERROR(IF(AF56&lt;=4400000,"○","☓"),"")</f>
        <v>○</v>
      </c>
      <c r="AM56" s="130" t="s">
        <v>139</v>
      </c>
      <c r="AN56" s="131"/>
      <c r="AO56" s="131"/>
      <c r="AP56" s="131"/>
      <c r="AQ56" s="131"/>
      <c r="AR56" s="131"/>
      <c r="AS56" s="131"/>
      <c r="AT56" s="131"/>
      <c r="AU56" s="131"/>
      <c r="AV56" s="131"/>
      <c r="AW56" s="132"/>
    </row>
    <row r="57" spans="1:60" s="87" customFormat="1" ht="15" customHeight="1" thickBot="1">
      <c r="A57" s="93"/>
      <c r="B57" s="152" t="s">
        <v>264</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140</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235</v>
      </c>
      <c r="C59" s="93"/>
      <c r="D59" s="93"/>
      <c r="E59" s="93"/>
      <c r="F59" s="93"/>
      <c r="G59" s="93"/>
      <c r="H59" s="93"/>
      <c r="I59" s="93"/>
      <c r="J59" s="93"/>
      <c r="K59" s="94"/>
      <c r="L59" s="94"/>
      <c r="M59" s="94"/>
      <c r="N59" s="94"/>
      <c r="O59" s="94"/>
      <c r="P59" s="94"/>
      <c r="Q59" s="94"/>
      <c r="R59" s="94"/>
      <c r="S59" s="159"/>
      <c r="T59" s="159"/>
      <c r="U59" s="159"/>
      <c r="V59" s="159"/>
      <c r="X59" s="477" t="s">
        <v>144</v>
      </c>
      <c r="Y59" s="478"/>
      <c r="Z59" s="478"/>
      <c r="AA59" s="478"/>
      <c r="AB59" s="478"/>
      <c r="AC59" s="478"/>
      <c r="AD59" s="478"/>
      <c r="AE59" s="479"/>
      <c r="AF59" s="463">
        <f>'別紙様式3-2'!$AB$8</f>
        <v>4</v>
      </c>
      <c r="AG59" s="464"/>
      <c r="AH59" s="464"/>
      <c r="AI59" s="433" t="s">
        <v>5</v>
      </c>
      <c r="AJ59" s="476"/>
      <c r="AK59" s="159"/>
      <c r="AL59" s="129" t="str">
        <f>IFERROR(IF(AND('別紙様式3-2'!$AC$8&gt;=1),IF(OR(C62:C65),"○","☓"),"○"),"")</f>
        <v>☓</v>
      </c>
      <c r="AM59" s="130" t="s">
        <v>141</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160</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95</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159</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452" t="s">
        <v>161</v>
      </c>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3"/>
      <c r="AJ64" s="179"/>
      <c r="AL64" s="180"/>
      <c r="AM64" s="180"/>
      <c r="AT64" s="92"/>
    </row>
    <row r="65" spans="1:46" s="87" customFormat="1" ht="15" customHeight="1">
      <c r="A65" s="93"/>
      <c r="B65" s="177"/>
      <c r="C65" s="178" t="b">
        <v>0</v>
      </c>
      <c r="D65" s="152" t="s">
        <v>22</v>
      </c>
      <c r="E65" s="150"/>
      <c r="F65" s="150" t="s">
        <v>23</v>
      </c>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462" t="s">
        <v>36</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T68" s="92"/>
    </row>
    <row r="69" spans="1:46" ht="22.5" customHeight="1">
      <c r="A69" s="186" t="s">
        <v>25</v>
      </c>
      <c r="B69" s="451" t="s">
        <v>248</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156</v>
      </c>
      <c r="B72" s="461" t="s">
        <v>157</v>
      </c>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458"/>
      <c r="F74" s="459"/>
      <c r="G74" s="198" t="s">
        <v>2</v>
      </c>
      <c r="H74" s="458"/>
      <c r="I74" s="459"/>
      <c r="J74" s="198" t="s">
        <v>3</v>
      </c>
      <c r="K74" s="458"/>
      <c r="L74" s="459"/>
      <c r="M74" s="198" t="s">
        <v>6</v>
      </c>
      <c r="N74" s="199"/>
      <c r="O74" s="199"/>
      <c r="P74" s="199"/>
      <c r="Q74" s="200"/>
      <c r="R74" s="455" t="s">
        <v>15</v>
      </c>
      <c r="S74" s="455"/>
      <c r="T74" s="455"/>
      <c r="U74" s="455"/>
      <c r="V74" s="455"/>
      <c r="W74" s="460" t="s">
        <v>27</v>
      </c>
      <c r="X74" s="460"/>
      <c r="Y74" s="460"/>
      <c r="Z74" s="460"/>
      <c r="AA74" s="460"/>
      <c r="AB74" s="460"/>
      <c r="AC74" s="460"/>
      <c r="AD74" s="460"/>
      <c r="AE74" s="460"/>
      <c r="AF74" s="460"/>
      <c r="AG74" s="460"/>
      <c r="AH74" s="460"/>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5" t="s">
        <v>16</v>
      </c>
      <c r="S75" s="455"/>
      <c r="T75" s="455"/>
      <c r="U75" s="455"/>
      <c r="V75" s="455"/>
      <c r="W75" s="456"/>
      <c r="X75" s="457"/>
      <c r="Y75" s="457"/>
      <c r="Z75" s="457"/>
      <c r="AA75" s="457"/>
      <c r="AB75" s="457"/>
      <c r="AC75" s="457"/>
      <c r="AD75" s="457"/>
      <c r="AE75" s="457"/>
      <c r="AF75" s="457"/>
      <c r="AG75" s="457"/>
      <c r="AH75" s="457"/>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D3" sqref="D3:P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32</v>
      </c>
      <c r="B1" s="213"/>
      <c r="C1" s="214"/>
      <c r="D1" s="214"/>
      <c r="E1" s="214"/>
      <c r="F1" s="214"/>
      <c r="G1" s="214"/>
      <c r="H1" s="214"/>
      <c r="I1" s="214" t="s">
        <v>236</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42</v>
      </c>
      <c r="B3" s="590"/>
      <c r="C3" s="591"/>
      <c r="D3" s="576" t="str">
        <f>基本情報入力シート!$M$16</f>
        <v>○○ケアサービス</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153</v>
      </c>
      <c r="R5" s="575" t="s">
        <v>94</v>
      </c>
      <c r="S5" s="575"/>
      <c r="T5" s="572"/>
      <c r="U5" s="594" t="s">
        <v>154</v>
      </c>
      <c r="V5" s="572" t="s">
        <v>94</v>
      </c>
      <c r="W5" s="573"/>
      <c r="X5" s="573"/>
      <c r="Y5" s="574" t="s">
        <v>92</v>
      </c>
      <c r="Z5" s="575"/>
      <c r="AA5" s="572"/>
      <c r="AB5" s="568" t="s">
        <v>240</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239</v>
      </c>
      <c r="S6" s="226" t="s">
        <v>241</v>
      </c>
      <c r="T6" s="227" t="s">
        <v>91</v>
      </c>
      <c r="U6" s="595"/>
      <c r="V6" s="227" t="s">
        <v>242</v>
      </c>
      <c r="W6" s="227" t="s">
        <v>241</v>
      </c>
      <c r="X6" s="227" t="s">
        <v>91</v>
      </c>
      <c r="Y6" s="227" t="s">
        <v>242</v>
      </c>
      <c r="Z6" s="227" t="s">
        <v>241</v>
      </c>
      <c r="AA6" s="227" t="s">
        <v>91</v>
      </c>
      <c r="AB6" s="569"/>
      <c r="AC6" s="228" t="s">
        <v>145</v>
      </c>
      <c r="AD6" s="229"/>
      <c r="AE6" s="229"/>
      <c r="AF6" s="214"/>
      <c r="AG6" s="214"/>
    </row>
    <row r="7" spans="1:34" ht="18" customHeight="1" thickBot="1">
      <c r="B7" s="230" t="s">
        <v>237</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238</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110</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109</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249</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601" t="s">
        <v>7</v>
      </c>
      <c r="C14" s="602"/>
      <c r="D14" s="602"/>
      <c r="E14" s="602"/>
      <c r="F14" s="602"/>
      <c r="G14" s="602"/>
      <c r="H14" s="602"/>
      <c r="I14" s="602"/>
      <c r="J14" s="602"/>
      <c r="K14" s="603"/>
      <c r="L14" s="257"/>
      <c r="M14" s="583" t="s">
        <v>85</v>
      </c>
      <c r="N14" s="258"/>
      <c r="O14" s="259"/>
      <c r="P14" s="603" t="s">
        <v>86</v>
      </c>
      <c r="Q14" s="597" t="s">
        <v>10</v>
      </c>
      <c r="R14" s="260" t="s">
        <v>246</v>
      </c>
      <c r="S14" s="261"/>
      <c r="T14" s="261"/>
      <c r="U14" s="261"/>
      <c r="V14" s="262"/>
      <c r="W14" s="241" t="s">
        <v>247</v>
      </c>
      <c r="X14" s="263"/>
      <c r="Y14" s="263"/>
      <c r="Z14" s="263"/>
      <c r="AA14" s="263"/>
      <c r="AB14" s="263"/>
      <c r="AC14" s="263"/>
      <c r="AD14" s="263"/>
      <c r="AE14" s="263"/>
      <c r="AF14" s="263"/>
      <c r="AG14" s="263"/>
      <c r="AH14" s="264"/>
    </row>
    <row r="15" spans="1:34" ht="13.5" customHeight="1">
      <c r="A15" s="571"/>
      <c r="B15" s="604"/>
      <c r="C15" s="605"/>
      <c r="D15" s="605"/>
      <c r="E15" s="605"/>
      <c r="F15" s="605"/>
      <c r="G15" s="605"/>
      <c r="H15" s="605"/>
      <c r="I15" s="605"/>
      <c r="J15" s="605"/>
      <c r="K15" s="606"/>
      <c r="L15" s="265"/>
      <c r="M15" s="584"/>
      <c r="N15" s="266" t="s">
        <v>98</v>
      </c>
      <c r="O15" s="267"/>
      <c r="P15" s="606"/>
      <c r="Q15" s="598"/>
      <c r="R15" s="596" t="s">
        <v>243</v>
      </c>
      <c r="S15" s="583" t="s">
        <v>153</v>
      </c>
      <c r="T15" s="268"/>
      <c r="U15" s="269"/>
      <c r="V15" s="596" t="s">
        <v>154</v>
      </c>
      <c r="W15" s="596" t="s">
        <v>244</v>
      </c>
      <c r="X15" s="583" t="s">
        <v>153</v>
      </c>
      <c r="Y15" s="270"/>
      <c r="Z15" s="270"/>
      <c r="AA15" s="271"/>
      <c r="AB15" s="581" t="s">
        <v>155</v>
      </c>
      <c r="AC15" s="586"/>
      <c r="AD15" s="579"/>
      <c r="AE15" s="581" t="s">
        <v>146</v>
      </c>
      <c r="AF15" s="586"/>
      <c r="AG15" s="579"/>
      <c r="AH15" s="570" t="s">
        <v>245</v>
      </c>
    </row>
    <row r="16" spans="1:34" ht="13.5" customHeight="1">
      <c r="A16" s="571"/>
      <c r="B16" s="604"/>
      <c r="C16" s="605"/>
      <c r="D16" s="605"/>
      <c r="E16" s="605"/>
      <c r="F16" s="605"/>
      <c r="G16" s="605"/>
      <c r="H16" s="605"/>
      <c r="I16" s="605"/>
      <c r="J16" s="605"/>
      <c r="K16" s="606"/>
      <c r="L16" s="265"/>
      <c r="M16" s="584"/>
      <c r="N16" s="272"/>
      <c r="O16" s="273"/>
      <c r="P16" s="606"/>
      <c r="Q16" s="598"/>
      <c r="R16" s="585"/>
      <c r="S16" s="585"/>
      <c r="T16" s="607" t="s">
        <v>111</v>
      </c>
      <c r="U16" s="608"/>
      <c r="V16" s="585"/>
      <c r="W16" s="585"/>
      <c r="X16" s="584"/>
      <c r="Y16" s="594" t="s">
        <v>93</v>
      </c>
      <c r="Z16" s="599"/>
      <c r="AA16" s="600"/>
      <c r="AB16" s="587"/>
      <c r="AC16" s="588"/>
      <c r="AD16" s="589"/>
      <c r="AE16" s="587"/>
      <c r="AF16" s="588"/>
      <c r="AG16" s="589"/>
      <c r="AH16" s="571"/>
    </row>
    <row r="17" spans="1:36" ht="18.75" customHeight="1">
      <c r="A17" s="571"/>
      <c r="B17" s="604"/>
      <c r="C17" s="605"/>
      <c r="D17" s="605"/>
      <c r="E17" s="605"/>
      <c r="F17" s="605"/>
      <c r="G17" s="605"/>
      <c r="H17" s="605"/>
      <c r="I17" s="605"/>
      <c r="J17" s="605"/>
      <c r="K17" s="606"/>
      <c r="L17" s="265"/>
      <c r="M17" s="584"/>
      <c r="N17" s="274" t="s">
        <v>107</v>
      </c>
      <c r="O17" s="275" t="s">
        <v>101</v>
      </c>
      <c r="P17" s="606"/>
      <c r="Q17" s="598"/>
      <c r="R17" s="585"/>
      <c r="S17" s="585"/>
      <c r="T17" s="581" t="s">
        <v>242</v>
      </c>
      <c r="U17" s="570" t="s">
        <v>241</v>
      </c>
      <c r="V17" s="585"/>
      <c r="W17" s="585"/>
      <c r="X17" s="585"/>
      <c r="Y17" s="581" t="s">
        <v>242</v>
      </c>
      <c r="Z17" s="570" t="s">
        <v>241</v>
      </c>
      <c r="AA17" s="579" t="s">
        <v>91</v>
      </c>
      <c r="AB17" s="581" t="s">
        <v>242</v>
      </c>
      <c r="AC17" s="570" t="s">
        <v>241</v>
      </c>
      <c r="AD17" s="579" t="s">
        <v>91</v>
      </c>
      <c r="AE17" s="581" t="s">
        <v>242</v>
      </c>
      <c r="AF17" s="570" t="s">
        <v>241</v>
      </c>
      <c r="AG17" s="579" t="s">
        <v>91</v>
      </c>
      <c r="AH17" s="571"/>
    </row>
    <row r="18" spans="1:36" ht="18.75" customHeight="1">
      <c r="A18" s="276"/>
      <c r="B18" s="604"/>
      <c r="C18" s="605"/>
      <c r="D18" s="605"/>
      <c r="E18" s="605"/>
      <c r="F18" s="605"/>
      <c r="G18" s="605"/>
      <c r="H18" s="605"/>
      <c r="I18" s="605"/>
      <c r="J18" s="605"/>
      <c r="K18" s="606"/>
      <c r="L18" s="277"/>
      <c r="M18" s="584"/>
      <c r="N18" s="274"/>
      <c r="O18" s="275"/>
      <c r="P18" s="606"/>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28</v>
      </c>
      <c r="S20" s="300">
        <v>3420000</v>
      </c>
      <c r="T20" s="301">
        <v>568519</v>
      </c>
      <c r="U20" s="301">
        <v>2851481</v>
      </c>
      <c r="V20" s="301">
        <v>22663840</v>
      </c>
      <c r="W20" s="302" t="s">
        <v>30</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29</v>
      </c>
      <c r="S21" s="317">
        <v>3086880</v>
      </c>
      <c r="T21" s="301">
        <v>748334</v>
      </c>
      <c r="U21" s="301">
        <v>2338546</v>
      </c>
      <c r="V21" s="301">
        <v>29390400</v>
      </c>
      <c r="W21" s="302" t="s">
        <v>30</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29</v>
      </c>
      <c r="S22" s="300">
        <v>7496640.0000000009</v>
      </c>
      <c r="T22" s="301">
        <v>1817367</v>
      </c>
      <c r="U22" s="301">
        <v>5679273</v>
      </c>
      <c r="V22" s="301">
        <v>29390400</v>
      </c>
      <c r="W22" s="302" t="s">
        <v>30</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29</v>
      </c>
      <c r="S23" s="300">
        <v>21274560</v>
      </c>
      <c r="T23" s="301">
        <v>2858077</v>
      </c>
      <c r="U23" s="301">
        <v>18416483</v>
      </c>
      <c r="V23" s="301">
        <v>123996080</v>
      </c>
      <c r="W23" s="302" t="s">
        <v>30</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28</v>
      </c>
      <c r="S24" s="300">
        <v>3864576</v>
      </c>
      <c r="T24" s="301">
        <v>808474</v>
      </c>
      <c r="U24" s="301">
        <v>3056102</v>
      </c>
      <c r="V24" s="301">
        <v>34072290</v>
      </c>
      <c r="W24" s="302" t="s">
        <v>30</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29</v>
      </c>
      <c r="S25" s="300">
        <v>13995072</v>
      </c>
      <c r="T25" s="301">
        <v>2010709</v>
      </c>
      <c r="U25" s="301">
        <v>11984363</v>
      </c>
      <c r="V25" s="301">
        <v>119647500</v>
      </c>
      <c r="W25" s="302" t="s">
        <v>30</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29</v>
      </c>
      <c r="S26" s="300">
        <v>1499472</v>
      </c>
      <c r="T26" s="301">
        <v>215434</v>
      </c>
      <c r="U26" s="301">
        <v>1284038</v>
      </c>
      <c r="V26" s="301"/>
      <c r="W26" s="302" t="s">
        <v>30</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5"/>
  <cols>
    <col min="1" max="1" width="78.375" bestFit="1" customWidth="1"/>
  </cols>
  <sheetData>
    <row r="1" spans="1:1">
      <c r="A1" s="1"/>
    </row>
    <row r="2" spans="1:1" ht="22.5" customHeight="1" thickBot="1">
      <c r="A2" s="1" t="s">
        <v>200</v>
      </c>
    </row>
    <row r="3" spans="1:1" ht="39.75" customHeight="1" thickBot="1">
      <c r="A3" s="28" t="s">
        <v>199</v>
      </c>
    </row>
    <row r="4" spans="1:1" ht="16.5" customHeight="1">
      <c r="A4" s="2" t="s">
        <v>164</v>
      </c>
    </row>
    <row r="5" spans="1:1" ht="16.5" customHeight="1">
      <c r="A5" s="4" t="s">
        <v>165</v>
      </c>
    </row>
    <row r="6" spans="1:1" ht="16.5" customHeight="1">
      <c r="A6" s="3" t="s">
        <v>166</v>
      </c>
    </row>
    <row r="7" spans="1:1" ht="16.5" customHeight="1">
      <c r="A7" s="3" t="s">
        <v>167</v>
      </c>
    </row>
    <row r="8" spans="1:1" ht="16.5" customHeight="1">
      <c r="A8" s="3" t="s">
        <v>168</v>
      </c>
    </row>
    <row r="9" spans="1:1" ht="16.5" customHeight="1">
      <c r="A9" s="3" t="s">
        <v>169</v>
      </c>
    </row>
    <row r="10" spans="1:1" ht="16.5" customHeight="1">
      <c r="A10" s="3" t="s">
        <v>170</v>
      </c>
    </row>
    <row r="11" spans="1:1" ht="16.5" customHeight="1">
      <c r="A11" s="3" t="s">
        <v>171</v>
      </c>
    </row>
    <row r="12" spans="1:1" ht="16.5" customHeight="1">
      <c r="A12" s="3" t="s">
        <v>172</v>
      </c>
    </row>
    <row r="13" spans="1:1" ht="16.5" customHeight="1">
      <c r="A13" s="3" t="s">
        <v>173</v>
      </c>
    </row>
    <row r="14" spans="1:1" ht="16.5" customHeight="1">
      <c r="A14" s="3" t="s">
        <v>174</v>
      </c>
    </row>
    <row r="15" spans="1:1" ht="16.5" customHeight="1">
      <c r="A15" s="4" t="s">
        <v>175</v>
      </c>
    </row>
    <row r="16" spans="1:1" ht="16.5" customHeight="1">
      <c r="A16" s="3" t="s">
        <v>176</v>
      </c>
    </row>
    <row r="17" spans="1:3" ht="16.5" customHeight="1">
      <c r="A17" s="3" t="s">
        <v>177</v>
      </c>
    </row>
    <row r="18" spans="1:3" ht="16.5" customHeight="1">
      <c r="A18" s="4" t="s">
        <v>178</v>
      </c>
    </row>
    <row r="19" spans="1:3" ht="16.5" customHeight="1">
      <c r="A19" s="3" t="s">
        <v>179</v>
      </c>
    </row>
    <row r="20" spans="1:3" ht="16.5" customHeight="1">
      <c r="A20" s="4" t="s">
        <v>180</v>
      </c>
    </row>
    <row r="21" spans="1:3" ht="16.5" customHeight="1">
      <c r="A21" s="3" t="s">
        <v>181</v>
      </c>
    </row>
    <row r="22" spans="1:3" ht="16.5" customHeight="1">
      <c r="A22" s="4" t="s">
        <v>182</v>
      </c>
    </row>
    <row r="23" spans="1:3" ht="16.5" customHeight="1">
      <c r="A23" s="3" t="s">
        <v>183</v>
      </c>
    </row>
    <row r="24" spans="1:3" ht="16.5" customHeight="1">
      <c r="A24" s="3" t="s">
        <v>184</v>
      </c>
    </row>
    <row r="25" spans="1:3" ht="16.5" customHeight="1">
      <c r="A25" s="3" t="s">
        <v>185</v>
      </c>
    </row>
    <row r="26" spans="1:3" ht="16.5" customHeight="1" thickBot="1">
      <c r="A26" s="30" t="s">
        <v>186</v>
      </c>
    </row>
    <row r="27" spans="1:3" ht="16.5" customHeight="1" thickTop="1">
      <c r="A27" s="29" t="s">
        <v>187</v>
      </c>
    </row>
    <row r="28" spans="1:3">
      <c r="A28" s="26" t="s">
        <v>188</v>
      </c>
    </row>
    <row r="29" spans="1:3">
      <c r="A29" s="26" t="s">
        <v>189</v>
      </c>
      <c r="B29" s="5"/>
      <c r="C29" s="5"/>
    </row>
    <row r="30" spans="1:3">
      <c r="A30" s="26" t="s">
        <v>190</v>
      </c>
      <c r="B30" s="5"/>
      <c r="C30" s="5"/>
    </row>
    <row r="31" spans="1:3">
      <c r="A31" s="26" t="s">
        <v>191</v>
      </c>
      <c r="B31" s="5"/>
      <c r="C31" s="5"/>
    </row>
    <row r="32" spans="1:3">
      <c r="A32" s="26" t="s">
        <v>192</v>
      </c>
      <c r="B32" s="5"/>
      <c r="C32" s="5"/>
    </row>
    <row r="33" spans="1:1">
      <c r="A33" s="26" t="s">
        <v>193</v>
      </c>
    </row>
    <row r="34" spans="1:1">
      <c r="A34" s="26" t="s">
        <v>194</v>
      </c>
    </row>
    <row r="35" spans="1:1">
      <c r="A35" s="26" t="s">
        <v>195</v>
      </c>
    </row>
    <row r="36" spans="1:1">
      <c r="A36" s="26" t="s">
        <v>196</v>
      </c>
    </row>
    <row r="37" spans="1:1">
      <c r="A37" s="26" t="s">
        <v>197</v>
      </c>
    </row>
    <row r="38" spans="1:1" ht="14.25" thickBot="1">
      <c r="A38" s="27" t="s">
        <v>198</v>
      </c>
    </row>
    <row r="39" spans="1:1">
      <c r="A39" s="31" t="s">
        <v>201</v>
      </c>
    </row>
    <row r="40" spans="1:1">
      <c r="A40" t="s">
        <v>202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2020-03-06T08:47:48Z</cp:lastPrinted>
  <dcterms:created xsi:type="dcterms:W3CDTF">2018-06-19T01:27:02Z</dcterms:created>
  <dcterms:modified xsi:type="dcterms:W3CDTF">2021-06-24T04:37:33Z</dcterms:modified>
</cp:coreProperties>
</file>