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健康福祉部共有\03　部内共有(複数課業務)\21  新型コロナ\■障がい\仕入れ控除税額\事業所送付\HP\"/>
    </mc:Choice>
  </mc:AlternateContent>
  <bookViews>
    <workbookView xWindow="0" yWindow="0" windowWidth="20490" windowHeight="8835" tabRatio="686" activeTab="3"/>
  </bookViews>
  <sheets>
    <sheet name="記入例１" sheetId="23" r:id="rId1"/>
    <sheet name="記入例２" sheetId="22" r:id="rId2"/>
    <sheet name="チェック票" sheetId="24" r:id="rId3"/>
    <sheet name="返還額計算シート" sheetId="12" r:id="rId4"/>
    <sheet name="仕入控除税額報告書" sheetId="17" r:id="rId5"/>
    <sheet name="事業所別　仕入額一覧" sheetId="19" r:id="rId6"/>
    <sheet name="Sheet6" sheetId="13" state="hidden" r:id="rId7"/>
  </sheets>
  <definedNames>
    <definedName name="_xlnm.Print_Area" localSheetId="2">チェック票!$A$1:$M$68</definedName>
    <definedName name="_xlnm.Print_Area" localSheetId="0">記入例１!$A$1:$H$47</definedName>
    <definedName name="_xlnm.Print_Area" localSheetId="1">記入例２!$A$1:$H$47</definedName>
    <definedName name="_xlnm.Print_Area" localSheetId="4">仕入控除税額報告書!$A$2:$K$38</definedName>
    <definedName name="_xlnm.Print_Area" localSheetId="5">'事業所別　仕入額一覧'!$A$1:$K$124</definedName>
    <definedName name="_xlnm.Print_Area" localSheetId="3">返還額計算シート!$A$1:$H$47</definedName>
    <definedName name="_xlnm.Print_Titles" localSheetId="5">'事業所別　仕入額一覧'!$1:$3</definedName>
  </definedNames>
  <calcPr calcId="162913"/>
</workbook>
</file>

<file path=xl/calcChain.xml><?xml version="1.0" encoding="utf-8"?>
<calcChain xmlns="http://schemas.openxmlformats.org/spreadsheetml/2006/main">
  <c r="D19" i="17" l="1"/>
  <c r="I3" i="17" l="1"/>
  <c r="B19" i="17" l="1"/>
  <c r="H30" i="17" l="1"/>
  <c r="H33" i="12" l="1"/>
  <c r="D40" i="12"/>
  <c r="I2" i="23" l="1"/>
  <c r="I2" i="22"/>
  <c r="I22" i="22"/>
  <c r="J8" i="19" l="1"/>
  <c r="J7" i="19"/>
  <c r="J6" i="19"/>
  <c r="J5" i="19"/>
  <c r="I8" i="19"/>
  <c r="I7" i="19"/>
  <c r="I6" i="19"/>
  <c r="I5" i="19"/>
  <c r="H8" i="19"/>
  <c r="H7" i="19"/>
  <c r="H6" i="19"/>
  <c r="H5" i="19"/>
  <c r="G8" i="19"/>
  <c r="K8" i="19" s="1"/>
  <c r="G7" i="19"/>
  <c r="G6" i="19"/>
  <c r="G5" i="19"/>
  <c r="F8" i="19"/>
  <c r="F7" i="19"/>
  <c r="F6" i="19"/>
  <c r="F5" i="19"/>
  <c r="G10" i="17"/>
  <c r="G8" i="17"/>
  <c r="I2" i="12"/>
  <c r="I12" i="12"/>
  <c r="B26" i="12"/>
  <c r="B30" i="12" s="1"/>
  <c r="J4" i="19" l="1"/>
  <c r="K7" i="19"/>
  <c r="K6" i="19"/>
  <c r="K5" i="19"/>
  <c r="B42" i="12"/>
  <c r="B45" i="22"/>
  <c r="B45" i="23"/>
  <c r="B42" i="22"/>
  <c r="B42" i="23"/>
  <c r="B30" i="22"/>
  <c r="B30" i="23"/>
  <c r="B26" i="22"/>
  <c r="B26" i="23"/>
  <c r="K4" i="19" l="1"/>
  <c r="B45" i="12"/>
  <c r="C48" i="23"/>
  <c r="F43" i="23"/>
  <c r="L41" i="23"/>
  <c r="K41" i="23"/>
  <c r="I40" i="23"/>
  <c r="G40" i="23"/>
  <c r="F40" i="23"/>
  <c r="E40" i="23"/>
  <c r="J41" i="23" s="1"/>
  <c r="D40" i="23"/>
  <c r="I41" i="23" s="1"/>
  <c r="H39" i="23"/>
  <c r="H38" i="23"/>
  <c r="H37" i="23"/>
  <c r="H36" i="23"/>
  <c r="H35" i="23"/>
  <c r="H34" i="23"/>
  <c r="H33" i="23"/>
  <c r="I14" i="23"/>
  <c r="C48" i="22"/>
  <c r="F43" i="22"/>
  <c r="I40" i="22"/>
  <c r="G40" i="22"/>
  <c r="L41" i="22" s="1"/>
  <c r="F40" i="22"/>
  <c r="K41" i="22" s="1"/>
  <c r="E40" i="22"/>
  <c r="J41" i="22" s="1"/>
  <c r="D40" i="22"/>
  <c r="I41" i="22" s="1"/>
  <c r="H39" i="22"/>
  <c r="H38" i="22"/>
  <c r="H37" i="22"/>
  <c r="H36" i="22"/>
  <c r="H35" i="22"/>
  <c r="H34" i="22"/>
  <c r="H33" i="22"/>
  <c r="I14" i="22"/>
  <c r="H40" i="23" l="1"/>
  <c r="I22" i="23"/>
  <c r="M41" i="23"/>
  <c r="I23" i="23"/>
  <c r="L23" i="23" s="1"/>
  <c r="I21" i="23"/>
  <c r="L21" i="23" s="1"/>
  <c r="J22" i="23"/>
  <c r="M22" i="23" s="1"/>
  <c r="H40" i="22"/>
  <c r="J22" i="22"/>
  <c r="M22" i="22" s="1"/>
  <c r="M41" i="22"/>
  <c r="I23" i="22"/>
  <c r="L23" i="22" s="1"/>
  <c r="I21" i="22"/>
  <c r="L21" i="22" s="1"/>
  <c r="C50" i="23" l="1"/>
  <c r="L22" i="23"/>
  <c r="C49" i="23" s="1"/>
  <c r="K22" i="23"/>
  <c r="C50" i="22"/>
  <c r="L22" i="22"/>
  <c r="C49" i="22" s="1"/>
  <c r="K22" i="22"/>
  <c r="F46" i="23" l="1"/>
  <c r="N22" i="23"/>
  <c r="C51" i="23" s="1"/>
  <c r="N22" i="22"/>
  <c r="C51" i="22" s="1"/>
  <c r="F46" i="22"/>
  <c r="F4" i="19" l="1"/>
  <c r="G4" i="19"/>
  <c r="I4" i="19"/>
  <c r="H4" i="19"/>
  <c r="E1" i="19"/>
  <c r="K123" i="19" l="1"/>
  <c r="L123" i="19" s="1"/>
  <c r="K119" i="19"/>
  <c r="L119" i="19" s="1"/>
  <c r="K115" i="19"/>
  <c r="L115" i="19" s="1"/>
  <c r="K111" i="19"/>
  <c r="L111" i="19" s="1"/>
  <c r="K107" i="19"/>
  <c r="L107" i="19" s="1"/>
  <c r="K103" i="19"/>
  <c r="L103" i="19" s="1"/>
  <c r="K99" i="19"/>
  <c r="L99" i="19" s="1"/>
  <c r="K95" i="19"/>
  <c r="L95" i="19" s="1"/>
  <c r="K91" i="19"/>
  <c r="L91" i="19" s="1"/>
  <c r="K87" i="19"/>
  <c r="L87" i="19" s="1"/>
  <c r="K83" i="19"/>
  <c r="L83" i="19" s="1"/>
  <c r="K79" i="19"/>
  <c r="L79" i="19" s="1"/>
  <c r="K75" i="19"/>
  <c r="L75" i="19" s="1"/>
  <c r="K71" i="19"/>
  <c r="L71" i="19" s="1"/>
  <c r="K67" i="19"/>
  <c r="L67" i="19" s="1"/>
  <c r="K63" i="19"/>
  <c r="L63" i="19" s="1"/>
  <c r="K59" i="19"/>
  <c r="L59" i="19" s="1"/>
  <c r="K55" i="19"/>
  <c r="L55" i="19" s="1"/>
  <c r="K51" i="19"/>
  <c r="L51" i="19" s="1"/>
  <c r="K47" i="19"/>
  <c r="L47" i="19" s="1"/>
  <c r="K43" i="19"/>
  <c r="L43" i="19" s="1"/>
  <c r="K39" i="19"/>
  <c r="K35" i="19"/>
  <c r="L35" i="19" s="1"/>
  <c r="K31" i="19"/>
  <c r="L31" i="19" s="1"/>
  <c r="K27" i="19"/>
  <c r="L27" i="19" s="1"/>
  <c r="K23" i="19"/>
  <c r="L23" i="19" s="1"/>
  <c r="K19" i="19"/>
  <c r="L19" i="19" s="1"/>
  <c r="K15" i="19"/>
  <c r="L15" i="19" s="1"/>
  <c r="K80" i="19"/>
  <c r="L80" i="19" s="1"/>
  <c r="K78" i="19"/>
  <c r="L78" i="19" s="1"/>
  <c r="K77" i="19"/>
  <c r="L77" i="19" s="1"/>
  <c r="K76" i="19"/>
  <c r="L76" i="19" s="1"/>
  <c r="K74" i="19"/>
  <c r="L74" i="19" s="1"/>
  <c r="K73" i="19"/>
  <c r="L73" i="19" s="1"/>
  <c r="K72" i="19"/>
  <c r="L72" i="19" s="1"/>
  <c r="K70" i="19"/>
  <c r="L70" i="19" s="1"/>
  <c r="K69" i="19"/>
  <c r="L69" i="19" s="1"/>
  <c r="K68" i="19"/>
  <c r="L68" i="19" s="1"/>
  <c r="K66" i="19"/>
  <c r="L66" i="19" s="1"/>
  <c r="K65" i="19"/>
  <c r="L65" i="19" s="1"/>
  <c r="K64" i="19"/>
  <c r="L64" i="19" s="1"/>
  <c r="K62" i="19"/>
  <c r="L62" i="19" s="1"/>
  <c r="K61" i="19"/>
  <c r="L61" i="19" s="1"/>
  <c r="K60" i="19"/>
  <c r="L60" i="19" s="1"/>
  <c r="K58" i="19"/>
  <c r="L58" i="19" s="1"/>
  <c r="K57" i="19"/>
  <c r="L57" i="19" s="1"/>
  <c r="K56" i="19"/>
  <c r="L56" i="19" s="1"/>
  <c r="K54" i="19"/>
  <c r="L54" i="19" s="1"/>
  <c r="K53" i="19"/>
  <c r="L53" i="19" s="1"/>
  <c r="K52" i="19"/>
  <c r="L52" i="19" s="1"/>
  <c r="K50" i="19"/>
  <c r="L50" i="19" s="1"/>
  <c r="K49" i="19"/>
  <c r="L49" i="19" s="1"/>
  <c r="K48" i="19"/>
  <c r="L48" i="19" s="1"/>
  <c r="K46" i="19"/>
  <c r="L46" i="19" s="1"/>
  <c r="K45" i="19"/>
  <c r="L45" i="19" s="1"/>
  <c r="K44" i="19"/>
  <c r="L44" i="19" s="1"/>
  <c r="K42" i="19"/>
  <c r="L42" i="19" s="1"/>
  <c r="K41" i="19"/>
  <c r="L41" i="19" s="1"/>
  <c r="K40" i="19"/>
  <c r="L40" i="19" s="1"/>
  <c r="K38" i="19"/>
  <c r="L38" i="19" s="1"/>
  <c r="K37" i="19"/>
  <c r="L37" i="19" s="1"/>
  <c r="K36" i="19"/>
  <c r="L36" i="19" s="1"/>
  <c r="K34" i="19"/>
  <c r="L34" i="19" s="1"/>
  <c r="K33" i="19"/>
  <c r="L33" i="19" s="1"/>
  <c r="K32" i="19"/>
  <c r="L32" i="19" s="1"/>
  <c r="K30" i="19"/>
  <c r="L30" i="19" s="1"/>
  <c r="K29" i="19"/>
  <c r="L29" i="19" s="1"/>
  <c r="K28" i="19"/>
  <c r="L28" i="19" s="1"/>
  <c r="K26" i="19"/>
  <c r="L26" i="19" s="1"/>
  <c r="K25" i="19"/>
  <c r="L25" i="19" s="1"/>
  <c r="K24" i="19"/>
  <c r="L24" i="19" s="1"/>
  <c r="K22" i="19"/>
  <c r="L22" i="19" s="1"/>
  <c r="K21" i="19"/>
  <c r="L21" i="19" s="1"/>
  <c r="K20" i="19"/>
  <c r="L20" i="19" s="1"/>
  <c r="K18" i="19"/>
  <c r="L18" i="19" s="1"/>
  <c r="K17" i="19"/>
  <c r="L17" i="19" s="1"/>
  <c r="K16" i="19"/>
  <c r="L16" i="19" s="1"/>
  <c r="K14" i="19"/>
  <c r="L14" i="19" s="1"/>
  <c r="K13" i="19"/>
  <c r="L13" i="19" s="1"/>
  <c r="K12" i="19"/>
  <c r="L12" i="19" s="1"/>
  <c r="K11" i="19"/>
  <c r="L11" i="19" s="1"/>
  <c r="K10" i="19"/>
  <c r="L10" i="19" s="1"/>
  <c r="K9" i="19"/>
  <c r="L9" i="19" s="1"/>
  <c r="K116" i="19"/>
  <c r="L116" i="19" s="1"/>
  <c r="K114" i="19"/>
  <c r="L114" i="19" s="1"/>
  <c r="K113" i="19"/>
  <c r="L113" i="19" s="1"/>
  <c r="K112" i="19"/>
  <c r="L112" i="19" s="1"/>
  <c r="K110" i="19"/>
  <c r="L110" i="19" s="1"/>
  <c r="K109" i="19"/>
  <c r="L109" i="19" s="1"/>
  <c r="K108" i="19"/>
  <c r="L108" i="19" s="1"/>
  <c r="K106" i="19"/>
  <c r="L106" i="19" s="1"/>
  <c r="K105" i="19"/>
  <c r="L105" i="19" s="1"/>
  <c r="K104" i="19"/>
  <c r="L104" i="19" s="1"/>
  <c r="K102" i="19"/>
  <c r="L102" i="19" s="1"/>
  <c r="K101" i="19"/>
  <c r="L101" i="19" s="1"/>
  <c r="K100" i="19"/>
  <c r="L100" i="19" s="1"/>
  <c r="K98" i="19"/>
  <c r="L98" i="19" s="1"/>
  <c r="K97" i="19"/>
  <c r="L97" i="19" s="1"/>
  <c r="K96" i="19"/>
  <c r="L96" i="19" s="1"/>
  <c r="K94" i="19"/>
  <c r="L94" i="19" s="1"/>
  <c r="K93" i="19"/>
  <c r="L93" i="19" s="1"/>
  <c r="K92" i="19"/>
  <c r="L92" i="19" s="1"/>
  <c r="K90" i="19"/>
  <c r="L90" i="19" s="1"/>
  <c r="K89" i="19"/>
  <c r="L89" i="19" s="1"/>
  <c r="K88" i="19"/>
  <c r="L88" i="19" s="1"/>
  <c r="K86" i="19"/>
  <c r="L86" i="19" s="1"/>
  <c r="K85" i="19"/>
  <c r="L85" i="19" s="1"/>
  <c r="K84" i="19"/>
  <c r="L84" i="19" s="1"/>
  <c r="K82" i="19"/>
  <c r="L82" i="19" s="1"/>
  <c r="K81" i="19"/>
  <c r="L81" i="19" s="1"/>
  <c r="L8" i="19"/>
  <c r="L6" i="19"/>
  <c r="L5" i="19"/>
  <c r="K124" i="19"/>
  <c r="L124" i="19" s="1"/>
  <c r="K122" i="19"/>
  <c r="L122" i="19" s="1"/>
  <c r="K121" i="19"/>
  <c r="L121" i="19" s="1"/>
  <c r="K120" i="19"/>
  <c r="L120" i="19" s="1"/>
  <c r="K118" i="19"/>
  <c r="L118" i="19" s="1"/>
  <c r="K117" i="19"/>
  <c r="L117" i="19" s="1"/>
  <c r="L39" i="19" l="1"/>
  <c r="L7" i="19"/>
  <c r="C50" i="12" l="1"/>
  <c r="C49" i="12"/>
  <c r="I14" i="12"/>
  <c r="H34" i="12"/>
  <c r="H35" i="12"/>
  <c r="H36" i="12"/>
  <c r="H37" i="12"/>
  <c r="H38" i="12"/>
  <c r="H39" i="12"/>
  <c r="E40" i="12"/>
  <c r="J41" i="12" s="1"/>
  <c r="F40" i="12"/>
  <c r="G40" i="12"/>
  <c r="L41" i="12" s="1"/>
  <c r="I40" i="12"/>
  <c r="F43" i="12"/>
  <c r="C51" i="12"/>
  <c r="I12" i="13"/>
  <c r="B28" i="13"/>
  <c r="H31" i="13"/>
  <c r="H38" i="13"/>
  <c r="H32" i="13"/>
  <c r="H33" i="13"/>
  <c r="H34" i="13"/>
  <c r="H35" i="13"/>
  <c r="H36" i="13"/>
  <c r="H37" i="13"/>
  <c r="D38" i="13"/>
  <c r="I39" i="13"/>
  <c r="E38" i="13"/>
  <c r="J39" i="13"/>
  <c r="F38" i="13"/>
  <c r="G38" i="13"/>
  <c r="I38" i="13"/>
  <c r="K39" i="13"/>
  <c r="L39" i="13"/>
  <c r="F41" i="13"/>
  <c r="F44" i="13"/>
  <c r="C46" i="13"/>
  <c r="C47" i="13"/>
  <c r="C48" i="13"/>
  <c r="C49" i="13"/>
  <c r="J20" i="13"/>
  <c r="M20" i="13"/>
  <c r="I19" i="13"/>
  <c r="L19" i="13"/>
  <c r="I21" i="13"/>
  <c r="L21" i="13"/>
  <c r="M39" i="13"/>
  <c r="I20" i="13"/>
  <c r="K20" i="13"/>
  <c r="N20" i="13"/>
  <c r="L20" i="13"/>
  <c r="H40" i="12" l="1"/>
  <c r="J22" i="12" s="1"/>
  <c r="M22" i="12" s="1"/>
  <c r="I41" i="12"/>
  <c r="K41" i="12"/>
  <c r="I22" i="12" l="1"/>
  <c r="L22" i="12" s="1"/>
  <c r="M41" i="12"/>
  <c r="I23" i="12"/>
  <c r="L23" i="12" s="1"/>
  <c r="C48" i="12" s="1"/>
  <c r="I21" i="12"/>
  <c r="L21" i="12" s="1"/>
  <c r="K22" i="12" l="1"/>
  <c r="N22" i="12" s="1"/>
  <c r="F46" i="12"/>
  <c r="H34" i="17" s="1"/>
</calcChain>
</file>

<file path=xl/comments1.xml><?xml version="1.0" encoding="utf-8"?>
<comments xmlns="http://schemas.openxmlformats.org/spreadsheetml/2006/main">
  <authors>
    <author>作成者</author>
  </authors>
  <commentList>
    <comment ref="F43"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authors>
    <author>作成者</author>
  </authors>
  <commentList>
    <comment ref="F43"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authors>
    <author>作成者</author>
  </authors>
  <commentList>
    <comment ref="F43"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4.xml><?xml version="1.0" encoding="utf-8"?>
<comments xmlns="http://schemas.openxmlformats.org/spreadsheetml/2006/main">
  <authors>
    <author>作成者</author>
  </authors>
  <commentList>
    <comment ref="F41"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<sst xmlns="http://schemas.openxmlformats.org/spreadsheetml/2006/main" count="449" uniqueCount="164">
  <si>
    <t>１　施設名</t>
  </si>
  <si>
    <t>２　開設者氏名</t>
  </si>
  <si>
    <t>３　施設の所在地</t>
  </si>
  <si>
    <t>４  補助事業名</t>
  </si>
  <si>
    <t>（別紙概要）</t>
    <phoneticPr fontId="1"/>
  </si>
  <si>
    <t>共通対応分</t>
    <rPh sb="0" eb="2">
      <t>キョウツウ</t>
    </rPh>
    <rPh sb="2" eb="4">
      <t>タイオウ</t>
    </rPh>
    <rPh sb="4" eb="5">
      <t>ブン</t>
    </rPh>
    <phoneticPr fontId="1"/>
  </si>
  <si>
    <t>課税仕入</t>
    <rPh sb="0" eb="2">
      <t>カゼイ</t>
    </rPh>
    <rPh sb="2" eb="4">
      <t>シイ</t>
    </rPh>
    <phoneticPr fontId="1"/>
  </si>
  <si>
    <t>課税売上
対 応 分</t>
    <rPh sb="0" eb="2">
      <t>カゼイ</t>
    </rPh>
    <rPh sb="2" eb="3">
      <t>ウ</t>
    </rPh>
    <rPh sb="3" eb="4">
      <t>ジョウ</t>
    </rPh>
    <rPh sb="5" eb="6">
      <t>タイ</t>
    </rPh>
    <rPh sb="7" eb="8">
      <t>オウ</t>
    </rPh>
    <rPh sb="9" eb="10">
      <t>ブン</t>
    </rPh>
    <phoneticPr fontId="1"/>
  </si>
  <si>
    <t>非課税売上
対  応  分</t>
    <rPh sb="0" eb="3">
      <t>ヒカゼイ</t>
    </rPh>
    <rPh sb="3" eb="5">
      <t>ウリア</t>
    </rPh>
    <rPh sb="6" eb="7">
      <t>タイ</t>
    </rPh>
    <rPh sb="9" eb="10">
      <t>オウ</t>
    </rPh>
    <rPh sb="12" eb="13">
      <t>ブン</t>
    </rPh>
    <phoneticPr fontId="1"/>
  </si>
  <si>
    <t>合　　計</t>
    <rPh sb="0" eb="1">
      <t>ゴウ</t>
    </rPh>
    <rPh sb="3" eb="4">
      <t>ケイ</t>
    </rPh>
    <phoneticPr fontId="1"/>
  </si>
  <si>
    <t>②課税売上割合</t>
    <rPh sb="1" eb="3">
      <t>カゼイ</t>
    </rPh>
    <rPh sb="3" eb="5">
      <t>ウリア</t>
    </rPh>
    <rPh sb="5" eb="7">
      <t>ワリアイ</t>
    </rPh>
    <phoneticPr fontId="1"/>
  </si>
  <si>
    <t>対象経費の内訳</t>
    <rPh sb="0" eb="2">
      <t>タイショウ</t>
    </rPh>
    <rPh sb="2" eb="4">
      <t>ケイヒ</t>
    </rPh>
    <rPh sb="5" eb="7">
      <t>ウチワケ</t>
    </rPh>
    <phoneticPr fontId="1"/>
  </si>
  <si>
    <t>区　　分</t>
    <rPh sb="0" eb="1">
      <t>ク</t>
    </rPh>
    <rPh sb="3" eb="4">
      <t>ブン</t>
    </rPh>
    <phoneticPr fontId="1"/>
  </si>
  <si>
    <t>円</t>
    <rPh sb="0" eb="1">
      <t>エン</t>
    </rPh>
    <phoneticPr fontId="1"/>
  </si>
  <si>
    <t>Ｇ　一括比例配分方式</t>
    <rPh sb="2" eb="4">
      <t>イッカツ</t>
    </rPh>
    <rPh sb="4" eb="6">
      <t>ヒレイ</t>
    </rPh>
    <rPh sb="6" eb="8">
      <t>ハイブン</t>
    </rPh>
    <rPh sb="8" eb="10">
      <t>ホウシキ</t>
    </rPh>
    <phoneticPr fontId="1"/>
  </si>
  <si>
    <t>Ｆ　個別対応方式</t>
    <rPh sb="2" eb="4">
      <t>コベツ</t>
    </rPh>
    <rPh sb="4" eb="6">
      <t>タイオウ</t>
    </rPh>
    <rPh sb="6" eb="8">
      <t>ホウシキ</t>
    </rPh>
    <phoneticPr fontId="1"/>
  </si>
  <si>
    <t>Ｅ　全額控除（課税売上割合９５％以上）</t>
    <rPh sb="2" eb="4">
      <t>ゼンガク</t>
    </rPh>
    <rPh sb="4" eb="6">
      <t>コウジョ</t>
    </rPh>
    <rPh sb="7" eb="9">
      <t>カゼイ</t>
    </rPh>
    <rPh sb="9" eb="11">
      <t>ウリアゲ</t>
    </rPh>
    <rPh sb="11" eb="13">
      <t>ワリアイ</t>
    </rPh>
    <rPh sb="16" eb="18">
      <t>イジョウ</t>
    </rPh>
    <phoneticPr fontId="1"/>
  </si>
  <si>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1"/>
  </si>
  <si>
    <t>Ｃ　簡易課税方式</t>
    <rPh sb="2" eb="4">
      <t>カンイ</t>
    </rPh>
    <rPh sb="4" eb="6">
      <t>カゼイ</t>
    </rPh>
    <rPh sb="6" eb="8">
      <t>ホウシキ</t>
    </rPh>
    <phoneticPr fontId="1"/>
  </si>
  <si>
    <t>Ｂ　申告義務なし（一般会計）</t>
    <rPh sb="2" eb="4">
      <t>シンコク</t>
    </rPh>
    <rPh sb="4" eb="6">
      <t>ギム</t>
    </rPh>
    <phoneticPr fontId="1"/>
  </si>
  <si>
    <t>Ｈ　補助金の使途が税務申告で明らかになっている</t>
    <rPh sb="2" eb="5">
      <t>ホジョキン</t>
    </rPh>
    <rPh sb="6" eb="8">
      <t>シト</t>
    </rPh>
    <rPh sb="9" eb="11">
      <t>ゼイム</t>
    </rPh>
    <rPh sb="11" eb="13">
      <t>シンコク</t>
    </rPh>
    <rPh sb="14" eb="15">
      <t>アキ</t>
    </rPh>
    <phoneticPr fontId="1"/>
  </si>
  <si>
    <t>Ｉ　　　　　　　〃　　　　　明らかになっていない</t>
    <rPh sb="14" eb="15">
      <t>アキ</t>
    </rPh>
    <phoneticPr fontId="1"/>
  </si>
  <si>
    <t>＝</t>
    <phoneticPr fontId="1"/>
  </si>
  <si>
    <t>③仕入控除税額</t>
    <rPh sb="1" eb="3">
      <t>シイ</t>
    </rPh>
    <rPh sb="3" eb="5">
      <t>コウジョ</t>
    </rPh>
    <rPh sb="5" eb="7">
      <t>ゼイガク</t>
    </rPh>
    <phoneticPr fontId="1"/>
  </si>
  <si>
    <t>非課税仕入
不課税仕入</t>
    <rPh sb="0" eb="3">
      <t>ヒカゼイ</t>
    </rPh>
    <rPh sb="3" eb="5">
      <t>シイ</t>
    </rPh>
    <rPh sb="6" eb="7">
      <t>フ</t>
    </rPh>
    <rPh sb="7" eb="9">
      <t>カゼイ</t>
    </rPh>
    <rPh sb="9" eb="11">
      <t>シイ</t>
    </rPh>
    <phoneticPr fontId="1"/>
  </si>
  <si>
    <t>←この行は編集しないでください。</t>
    <rPh sb="3" eb="4">
      <t>ギョウ</t>
    </rPh>
    <rPh sb="5" eb="7">
      <t>ヘンシュウ</t>
    </rPh>
    <phoneticPr fontId="1"/>
  </si>
  <si>
    <t>↑ここから右は編集しないでください。</t>
    <rPh sb="5" eb="6">
      <t>ミギ</t>
    </rPh>
    <rPh sb="7" eb="9">
      <t>ヘンシュウ</t>
    </rPh>
    <phoneticPr fontId="1"/>
  </si>
  <si>
    <t>黄色のセルに入力してください。</t>
    <rPh sb="0" eb="2">
      <t>キイロ</t>
    </rPh>
    <rPh sb="6" eb="8">
      <t>ニュウリョク</t>
    </rPh>
    <phoneticPr fontId="1"/>
  </si>
  <si>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1"/>
  </si>
  <si>
    <t>↓ここから右は編集しないでください。</t>
    <rPh sb="5" eb="6">
      <t>ミギ</t>
    </rPh>
    <rPh sb="7" eb="9">
      <t>ヘンシュウ</t>
    </rPh>
    <phoneticPr fontId="1"/>
  </si>
  <si>
    <t>※該当する事項に”○”を記入してください。</t>
    <rPh sb="1" eb="3">
      <t>ガイトウ</t>
    </rPh>
    <rPh sb="5" eb="7">
      <t>ジコウ</t>
    </rPh>
    <rPh sb="12" eb="14">
      <t>キニュウ</t>
    </rPh>
    <phoneticPr fontId="1"/>
  </si>
  <si>
    <t>６　仕入控除税額の概要（仕入控除税額がない場合はその理由）</t>
    <phoneticPr fontId="1"/>
  </si>
  <si>
    <t>※ＡＢＣＤに該当する場合には以下は記入不要。</t>
    <rPh sb="6" eb="8">
      <t>ガイトウ</t>
    </rPh>
    <rPh sb="10" eb="12">
      <t>バアイ</t>
    </rPh>
    <rPh sb="14" eb="16">
      <t>イカ</t>
    </rPh>
    <rPh sb="17" eb="19">
      <t>キニュウ</t>
    </rPh>
    <rPh sb="19" eb="21">
      <t>フヨウ</t>
    </rPh>
    <phoneticPr fontId="1"/>
  </si>
  <si>
    <t>※ＥＦＧに該当する場合には、以下のいずれかに”○”を記入してください。</t>
    <phoneticPr fontId="1"/>
  </si>
  <si>
    <t>Ａ　申告義務なし（基準期間における税抜課税売上高　　　　　　　　　円）</t>
    <rPh sb="2" eb="4">
      <t>シンコク</t>
    </rPh>
    <rPh sb="4" eb="6">
      <t>ギム</t>
    </rPh>
    <phoneticPr fontId="1"/>
  </si>
  <si>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1"/>
  </si>
  <si>
    <t>←資産の譲渡等の対価の額（確定申告より）</t>
    <rPh sb="1" eb="3">
      <t>シサン</t>
    </rPh>
    <rPh sb="4" eb="6">
      <t>ジョウト</t>
    </rPh>
    <rPh sb="6" eb="7">
      <t>トウ</t>
    </rPh>
    <rPh sb="8" eb="10">
      <t>タイカ</t>
    </rPh>
    <rPh sb="11" eb="12">
      <t>ガク</t>
    </rPh>
    <phoneticPr fontId="1"/>
  </si>
  <si>
    <t>Ｂ　簡易課税方式</t>
    <rPh sb="2" eb="4">
      <t>カンイ</t>
    </rPh>
    <rPh sb="4" eb="6">
      <t>カゼイ</t>
    </rPh>
    <rPh sb="6" eb="8">
      <t>ホウシキ</t>
    </rPh>
    <phoneticPr fontId="1"/>
  </si>
  <si>
    <t>課税仕入れ</t>
    <rPh sb="0" eb="2">
      <t>カゼイ</t>
    </rPh>
    <rPh sb="2" eb="4">
      <t>シイ</t>
    </rPh>
    <phoneticPr fontId="1"/>
  </si>
  <si>
    <t>非課税仕入れ
不課税仕入れ</t>
    <rPh sb="0" eb="3">
      <t>ヒカゼイ</t>
    </rPh>
    <rPh sb="3" eb="5">
      <t>シイ</t>
    </rPh>
    <rPh sb="7" eb="8">
      <t>フ</t>
    </rPh>
    <rPh sb="8" eb="10">
      <t>カゼイ</t>
    </rPh>
    <rPh sb="10" eb="12">
      <t>シイ</t>
    </rPh>
    <phoneticPr fontId="1"/>
  </si>
  <si>
    <t>５　補助金確定額</t>
    <phoneticPr fontId="1"/>
  </si>
  <si>
    <t>返還額計算シート</t>
    <rPh sb="0" eb="3">
      <t>ヘンカンガク</t>
    </rPh>
    <rPh sb="3" eb="5">
      <t>ケイサン</t>
    </rPh>
    <phoneticPr fontId="1"/>
  </si>
  <si>
    <t>○</t>
  </si>
  <si>
    <t>１　事業者名（法人名）</t>
    <rPh sb="2" eb="5">
      <t>ジギョウシャ</t>
    </rPh>
    <rPh sb="7" eb="9">
      <t>ホウジン</t>
    </rPh>
    <rPh sb="9" eb="10">
      <t>メイ</t>
    </rPh>
    <phoneticPr fontId="1"/>
  </si>
  <si>
    <t>２　役職・代表者名</t>
    <rPh sb="2" eb="4">
      <t>ヤクショク</t>
    </rPh>
    <rPh sb="5" eb="8">
      <t>ダイヒョウシャ</t>
    </rPh>
    <rPh sb="8" eb="9">
      <t>メイ</t>
    </rPh>
    <phoneticPr fontId="1"/>
  </si>
  <si>
    <t>３　事業者（法人）の所在地</t>
    <rPh sb="2" eb="5">
      <t>ジギョウシャ</t>
    </rPh>
    <rPh sb="6" eb="8">
      <t>ホウジン</t>
    </rPh>
    <phoneticPr fontId="1"/>
  </si>
  <si>
    <t>（様式５）</t>
  </si>
  <si>
    <t>島根県知事　様</t>
  </si>
  <si>
    <t>（法人名）</t>
  </si>
  <si>
    <t>記</t>
  </si>
  <si>
    <t>４．添付書類</t>
  </si>
  <si>
    <t>緊急包括支援交付金について、交付決定通知により付された条件に基づき、下記のとおり報告する。</t>
  </si>
  <si>
    <t>３．消費税及び地方消費税の申告により確定した消費税及び地方消費税に係る仕入控除税額</t>
    <phoneticPr fontId="1"/>
  </si>
  <si>
    <t>　（要補助金返還相当額）</t>
    <phoneticPr fontId="1"/>
  </si>
  <si>
    <t>消費税及び地方消費税に係る仕入控除税額報告書</t>
    <phoneticPr fontId="1"/>
  </si>
  <si>
    <t>金</t>
  </si>
  <si>
    <t>円</t>
  </si>
  <si>
    <t>２．補助金等に係る予算の執行の適正化に関する法律（昭和３０年法律第１７９号）第１５条の</t>
    <phoneticPr fontId="1"/>
  </si>
  <si>
    <t>　　規定による確定額又は事業実績報告による精算額</t>
    <phoneticPr fontId="1"/>
  </si>
  <si>
    <t>　　記載内容を確認するための書類（確定申告書の写し、課税売上割合等が把握できる資料、</t>
    <phoneticPr fontId="1"/>
  </si>
  <si>
    <t>　　特定収入の割合を確認できる資料）を添付する。</t>
    <phoneticPr fontId="1"/>
  </si>
  <si>
    <t>Ｄ　その他(返還無しの理由)</t>
    <rPh sb="4" eb="5">
      <t>タ</t>
    </rPh>
    <rPh sb="6" eb="8">
      <t>ヘンカン</t>
    </rPh>
    <rPh sb="8" eb="9">
      <t>ム</t>
    </rPh>
    <rPh sb="11" eb="13">
      <t>リユウ</t>
    </rPh>
    <phoneticPr fontId="1"/>
  </si>
  <si>
    <t>Ｃ　特定収入割合５％超（特定収入割合</t>
    <rPh sb="2" eb="4">
      <t>トクテイ</t>
    </rPh>
    <rPh sb="4" eb="6">
      <t>シュウニュウ</t>
    </rPh>
    <rPh sb="6" eb="8">
      <t>ワリアイ</t>
    </rPh>
    <rPh sb="10" eb="11">
      <t>チョウ</t>
    </rPh>
    <rPh sb="12" eb="14">
      <t>トクテイ</t>
    </rPh>
    <rPh sb="14" eb="16">
      <t>シュウニュウ</t>
    </rPh>
    <rPh sb="16" eb="18">
      <t>ワリアイ</t>
    </rPh>
    <phoneticPr fontId="1"/>
  </si>
  <si>
    <t>％）</t>
    <phoneticPr fontId="1"/>
  </si>
  <si>
    <t>Ａ　申告義務なし(基準期間における税抜課税売上高)</t>
    <rPh sb="2" eb="4">
      <t>シンコク</t>
    </rPh>
    <rPh sb="4" eb="6">
      <t>ギム</t>
    </rPh>
    <phoneticPr fontId="1"/>
  </si>
  <si>
    <t>円）</t>
    <phoneticPr fontId="1"/>
  </si>
  <si>
    <t>合　計</t>
    <rPh sb="0" eb="1">
      <t>ゴウ</t>
    </rPh>
    <rPh sb="2" eb="3">
      <t>ケイ</t>
    </rPh>
    <phoneticPr fontId="1"/>
  </si>
  <si>
    <t>５　交付決定日及び交付決定番号</t>
    <rPh sb="2" eb="4">
      <t>コウフ</t>
    </rPh>
    <rPh sb="4" eb="6">
      <t>ケッテイ</t>
    </rPh>
    <rPh sb="6" eb="7">
      <t>ビ</t>
    </rPh>
    <rPh sb="7" eb="8">
      <t>オヨ</t>
    </rPh>
    <rPh sb="9" eb="11">
      <t>コウフ</t>
    </rPh>
    <rPh sb="11" eb="13">
      <t>ケッテイ</t>
    </rPh>
    <rPh sb="13" eb="15">
      <t>バンゴウ</t>
    </rPh>
    <phoneticPr fontId="1"/>
  </si>
  <si>
    <t>６　補助金確定額</t>
    <phoneticPr fontId="1"/>
  </si>
  <si>
    <t>７　仕入控除税額の概要（仕入控除税額がない場合はその理由）</t>
    <phoneticPr fontId="1"/>
  </si>
  <si>
    <t/>
  </si>
  <si>
    <t>No.</t>
    <phoneticPr fontId="1"/>
  </si>
  <si>
    <t>事業所・施設名</t>
    <rPh sb="0" eb="3">
      <t>ジギョウショ</t>
    </rPh>
    <rPh sb="4" eb="7">
      <t>シセツメイ</t>
    </rPh>
    <phoneticPr fontId="1"/>
  </si>
  <si>
    <t>課税仕入れ</t>
  </si>
  <si>
    <t>非課税仕入れ</t>
    <rPh sb="0" eb="3">
      <t>ヒカゼイ</t>
    </rPh>
    <rPh sb="3" eb="5">
      <t>シイ</t>
    </rPh>
    <phoneticPr fontId="1"/>
  </si>
  <si>
    <t>不課税仕入れ</t>
  </si>
  <si>
    <t>合　計</t>
    <phoneticPr fontId="1"/>
  </si>
  <si>
    <t>交付金確定額</t>
    <rPh sb="0" eb="3">
      <t>コウフキン</t>
    </rPh>
    <phoneticPr fontId="1"/>
  </si>
  <si>
    <t>（単位：円）</t>
  </si>
  <si>
    <t>（単位：円）</t>
    <rPh sb="1" eb="3">
      <t>タンイ</t>
    </rPh>
    <rPh sb="4" eb="5">
      <t>エン</t>
    </rPh>
    <phoneticPr fontId="1"/>
  </si>
  <si>
    <t>課税売上対応分</t>
    <rPh sb="0" eb="2">
      <t>カゼイ</t>
    </rPh>
    <rPh sb="2" eb="3">
      <t>ウ</t>
    </rPh>
    <rPh sb="3" eb="4">
      <t>ジョウ</t>
    </rPh>
    <rPh sb="4" eb="5">
      <t>タイ</t>
    </rPh>
    <rPh sb="5" eb="6">
      <t>オウ</t>
    </rPh>
    <rPh sb="6" eb="7">
      <t>ブン</t>
    </rPh>
    <phoneticPr fontId="1"/>
  </si>
  <si>
    <t>非課税売上対応分</t>
    <rPh sb="0" eb="3">
      <t>ヒカゼイ</t>
    </rPh>
    <rPh sb="3" eb="5">
      <t>ウリア</t>
    </rPh>
    <rPh sb="5" eb="6">
      <t>タイ</t>
    </rPh>
    <rPh sb="6" eb="7">
      <t>オウ</t>
    </rPh>
    <rPh sb="7" eb="8">
      <t>ブン</t>
    </rPh>
    <phoneticPr fontId="1"/>
  </si>
  <si>
    <t>【 別紙 】事業所別 仕入額一覧</t>
    <rPh sb="2" eb="4">
      <t>ベッシ</t>
    </rPh>
    <rPh sb="6" eb="9">
      <t>ジギョウショ</t>
    </rPh>
    <rPh sb="9" eb="10">
      <t>ベツ</t>
    </rPh>
    <rPh sb="11" eb="13">
      <t>シイレ</t>
    </rPh>
    <rPh sb="13" eb="14">
      <t>ガク</t>
    </rPh>
    <rPh sb="14" eb="16">
      <t>イチラン</t>
    </rPh>
    <phoneticPr fontId="1"/>
  </si>
  <si>
    <t>合　　　　　計</t>
    <phoneticPr fontId="3"/>
  </si>
  <si>
    <t>合計</t>
    <rPh sb="0" eb="2">
      <t>ゴウケイ</t>
    </rPh>
    <phoneticPr fontId="3"/>
  </si>
  <si>
    <t>感染対策費用助成事業</t>
    <rPh sb="0" eb="2">
      <t>カンセン</t>
    </rPh>
    <rPh sb="2" eb="4">
      <t>タイサク</t>
    </rPh>
    <rPh sb="4" eb="6">
      <t>ヒヨウ</t>
    </rPh>
    <rPh sb="6" eb="7">
      <t>スケ</t>
    </rPh>
    <rPh sb="7" eb="8">
      <t>シゲル</t>
    </rPh>
    <rPh sb="8" eb="10">
      <t>ジギョウ</t>
    </rPh>
    <phoneticPr fontId="3"/>
  </si>
  <si>
    <t>個別再開支援助成事業</t>
    <rPh sb="0" eb="2">
      <t>コベツ</t>
    </rPh>
    <rPh sb="2" eb="4">
      <t>サイカイ</t>
    </rPh>
    <rPh sb="4" eb="6">
      <t>シエン</t>
    </rPh>
    <rPh sb="6" eb="8">
      <t>ジョセイ</t>
    </rPh>
    <rPh sb="8" eb="10">
      <t>ジギョウ</t>
    </rPh>
    <phoneticPr fontId="3"/>
  </si>
  <si>
    <t>再開環境整備助成事業</t>
    <rPh sb="0" eb="2">
      <t>サイカイ</t>
    </rPh>
    <rPh sb="2" eb="4">
      <t>カンキョウ</t>
    </rPh>
    <rPh sb="4" eb="6">
      <t>セイビ</t>
    </rPh>
    <rPh sb="6" eb="8">
      <t>ジョセイ</t>
    </rPh>
    <rPh sb="8" eb="10">
      <t>ジギョウ</t>
    </rPh>
    <phoneticPr fontId="3"/>
  </si>
  <si>
    <t>別紙のとおり</t>
    <rPh sb="0" eb="2">
      <t>ベッシ</t>
    </rPh>
    <phoneticPr fontId="1"/>
  </si>
  <si>
    <t>作成日</t>
    <rPh sb="0" eb="3">
      <t>サクセイビ</t>
    </rPh>
    <phoneticPr fontId="1"/>
  </si>
  <si>
    <t>○○</t>
    <phoneticPr fontId="1"/>
  </si>
  <si>
    <t>社会福祉法人 ◇◇会　理事長　□□ □□</t>
    <rPh sb="0" eb="2">
      <t>シャカイ</t>
    </rPh>
    <rPh sb="2" eb="4">
      <t>フクシ</t>
    </rPh>
    <phoneticPr fontId="1"/>
  </si>
  <si>
    <t>■■</t>
    <phoneticPr fontId="1"/>
  </si>
  <si>
    <t>島根県△△市△△町△－△</t>
    <phoneticPr fontId="1"/>
  </si>
  <si>
    <t>●●</t>
    <phoneticPr fontId="1"/>
  </si>
  <si>
    <t>▲▲</t>
    <phoneticPr fontId="1"/>
  </si>
  <si>
    <t>※該当する事項に「○」を記入してください。</t>
    <rPh sb="1" eb="3">
      <t>ガイトウ</t>
    </rPh>
    <rPh sb="5" eb="7">
      <t>ジコウ</t>
    </rPh>
    <rPh sb="12" eb="14">
      <t>キニュウ</t>
    </rPh>
    <phoneticPr fontId="1"/>
  </si>
  <si>
    <t>←自動で表示　：　役職・代表者</t>
    <rPh sb="9" eb="11">
      <t>ヤクショク</t>
    </rPh>
    <rPh sb="12" eb="15">
      <t>ダイヒョウシャ</t>
    </rPh>
    <phoneticPr fontId="1"/>
  </si>
  <si>
    <t>←自動で表示　：　法人名</t>
    <rPh sb="9" eb="11">
      <t>ホウジン</t>
    </rPh>
    <rPh sb="11" eb="12">
      <t>メイ</t>
    </rPh>
    <phoneticPr fontId="1"/>
  </si>
  <si>
    <t>←自動で表示　：　作成日</t>
    <rPh sb="9" eb="12">
      <t>サクセイビ</t>
    </rPh>
    <phoneticPr fontId="1"/>
  </si>
  <si>
    <t>←自動で表示　：　交付日、交付番号</t>
    <rPh sb="1" eb="3">
      <t>ジドウ</t>
    </rPh>
    <rPh sb="4" eb="6">
      <t>ヒョウジ</t>
    </rPh>
    <rPh sb="9" eb="11">
      <t>コウフ</t>
    </rPh>
    <rPh sb="11" eb="12">
      <t>ヒ</t>
    </rPh>
    <rPh sb="13" eb="15">
      <t>コウフ</t>
    </rPh>
    <rPh sb="15" eb="17">
      <t>バンゴウ</t>
    </rPh>
    <phoneticPr fontId="1"/>
  </si>
  <si>
    <t>←自動計算　：　補助金額定額</t>
    <rPh sb="1" eb="3">
      <t>ジドウ</t>
    </rPh>
    <rPh sb="3" eb="5">
      <t>ケイサン</t>
    </rPh>
    <rPh sb="8" eb="10">
      <t>ホジョ</t>
    </rPh>
    <rPh sb="10" eb="12">
      <t>キンガク</t>
    </rPh>
    <rPh sb="12" eb="14">
      <t>テイガク</t>
    </rPh>
    <phoneticPr fontId="1"/>
  </si>
  <si>
    <t>←自動計算　：　仕入控除税額</t>
    <rPh sb="1" eb="3">
      <t>ジドウ</t>
    </rPh>
    <rPh sb="3" eb="5">
      <t>ケイサン</t>
    </rPh>
    <rPh sb="8" eb="10">
      <t>シイレ</t>
    </rPh>
    <rPh sb="10" eb="12">
      <t>コウジョ</t>
    </rPh>
    <rPh sb="12" eb="14">
      <t>ゼイガク</t>
    </rPh>
    <phoneticPr fontId="1"/>
  </si>
  <si>
    <t>この様式は「返還額計算シート」のデータが自動的に反映されます。</t>
    <rPh sb="20" eb="23">
      <t>ジドウテキ</t>
    </rPh>
    <rPh sb="24" eb="26">
      <t>ハンエイ</t>
    </rPh>
    <phoneticPr fontId="1"/>
  </si>
  <si>
    <t>　※税額控除の計算で端数処理している場合には</t>
    <rPh sb="2" eb="4">
      <t>ゼイガク</t>
    </rPh>
    <rPh sb="4" eb="6">
      <t>コウジョ</t>
    </rPh>
    <rPh sb="7" eb="9">
      <t>ケイサン</t>
    </rPh>
    <rPh sb="10" eb="12">
      <t>ハスウ</t>
    </rPh>
    <rPh sb="12" eb="14">
      <t>ショリ</t>
    </rPh>
    <rPh sb="18" eb="20">
      <t>バアイ</t>
    </rPh>
    <phoneticPr fontId="1"/>
  </si>
  <si>
    <t>　　端数処理した金額を直接入力してください。</t>
    <phoneticPr fontId="1"/>
  </si>
  <si>
    <t>１．事業区分及び施設の名称</t>
    <rPh sb="2" eb="4">
      <t>ジギョウ</t>
    </rPh>
    <rPh sb="4" eb="6">
      <t>クブン</t>
    </rPh>
    <rPh sb="6" eb="7">
      <t>オヨ</t>
    </rPh>
    <rPh sb="8" eb="10">
      <t>シセツ</t>
    </rPh>
    <rPh sb="11" eb="13">
      <t>メイショウ</t>
    </rPh>
    <phoneticPr fontId="1"/>
  </si>
  <si>
    <t>番　　　　　　　号</t>
    <rPh sb="0" eb="1">
      <t>バン</t>
    </rPh>
    <rPh sb="8" eb="9">
      <t>ゴウ</t>
    </rPh>
    <phoneticPr fontId="1"/>
  </si>
  <si>
    <t>仕入控除税額報告書作成のためのチェック票</t>
  </si>
  <si>
    <t>［事前の確認］</t>
  </si>
  <si>
    <t>［返還額計算シート入力］</t>
  </si>
  <si>
    <t>　　　  　　　　　　　　 　 ↓</t>
  </si>
  <si>
    <t>　　　　　　　　　　　　　　※計算が複雑になる場合は、「事業所別仕入額一覧」</t>
  </si>
  <si>
    <t>　　　　　　　　　　　　　　　を作成し、その合計を転記してください。</t>
  </si>
  <si>
    <t>　　　　　　　　　　　　　　※確定申告書に記載されている「課税資産の譲渡等の</t>
  </si>
  <si>
    <t>　　　　　　　　　　　　　　　対価の額」と「資産の譲渡等の対価の額」を、それ</t>
  </si>
  <si>
    <t>　　　　　　　　　　　　　　　ぞれ分子と分母に入力</t>
  </si>
  <si>
    <t>［提出書類］</t>
  </si>
  <si>
    <t>　 郵送の場合　〒６９０－８５０１</t>
  </si>
  <si>
    <t xml:space="preserve"> 消費税及び地方消費税に係る仕入控除税額報告書</t>
  </si>
  <si>
    <t xml:space="preserve"> 消費税及び地方消費税の確定申告書（写し）　※申告義務がある場合のみ</t>
  </si>
  <si>
    <t xml:space="preserve"> その他必要な書類</t>
  </si>
  <si>
    <t xml:space="preserve"> 返還額計算シート</t>
  </si>
  <si>
    <t>✔</t>
    <phoneticPr fontId="1"/>
  </si>
  <si>
    <t xml:space="preserve"> </t>
    <phoneticPr fontId="1"/>
  </si>
  <si>
    <t xml:space="preserve">→ </t>
    <phoneticPr fontId="1"/>
  </si>
  <si>
    <t xml:space="preserve"> 確認 </t>
    <phoneticPr fontId="1"/>
  </si>
  <si>
    <t>へ</t>
    <phoneticPr fontId="1"/>
  </si>
  <si>
    <t xml:space="preserve">  事業実績報告として県に提出された「令和２年度新型コロナウイルス感染症緊急包括</t>
    <phoneticPr fontId="1"/>
  </si>
  <si>
    <t>［提出先］　※メール、ＦＡＸ又は郵送による。</t>
    <phoneticPr fontId="1"/>
  </si>
  <si>
    <t xml:space="preserve"> ４　（補助事業名)　※入力済</t>
    <phoneticPr fontId="1"/>
  </si>
  <si>
    <r>
      <t xml:space="preserve"> １　</t>
    </r>
    <r>
      <rPr>
        <u val="double"/>
        <sz val="12"/>
        <rFont val="ＭＳ 明朝"/>
        <family val="1"/>
        <charset val="128"/>
      </rPr>
      <t>事業者名（法人名）</t>
    </r>
    <r>
      <rPr>
        <sz val="12"/>
        <rFont val="ＭＳ 明朝"/>
        <family val="1"/>
        <charset val="128"/>
      </rPr>
      <t>を入力</t>
    </r>
    <phoneticPr fontId="1"/>
  </si>
  <si>
    <r>
      <t xml:space="preserve"> ２　</t>
    </r>
    <r>
      <rPr>
        <u val="double"/>
        <sz val="12"/>
        <rFont val="ＭＳ 明朝"/>
        <family val="1"/>
        <charset val="128"/>
      </rPr>
      <t>役職・代表者名</t>
    </r>
    <r>
      <rPr>
        <sz val="12"/>
        <rFont val="ＭＳ 明朝"/>
        <family val="1"/>
        <charset val="128"/>
      </rPr>
      <t>を入力</t>
    </r>
    <phoneticPr fontId="1"/>
  </si>
  <si>
    <r>
      <t xml:space="preserve"> ３　</t>
    </r>
    <r>
      <rPr>
        <u val="double"/>
        <sz val="12"/>
        <rFont val="ＭＳ 明朝"/>
        <family val="1"/>
        <charset val="128"/>
      </rPr>
      <t>事業者（法人）の所在地</t>
    </r>
    <r>
      <rPr>
        <sz val="12"/>
        <rFont val="ＭＳ 明朝"/>
        <family val="1"/>
        <charset val="128"/>
      </rPr>
      <t>を入力</t>
    </r>
    <phoneticPr fontId="1"/>
  </si>
  <si>
    <r>
      <t xml:space="preserve"> ５　</t>
    </r>
    <r>
      <rPr>
        <u val="double"/>
        <sz val="12"/>
        <rFont val="ＭＳ 明朝"/>
        <family val="1"/>
        <charset val="128"/>
      </rPr>
      <t>交付決定日</t>
    </r>
    <r>
      <rPr>
        <sz val="12"/>
        <rFont val="ＭＳ 明朝"/>
        <family val="1"/>
        <charset val="128"/>
      </rPr>
      <t>及び</t>
    </r>
    <r>
      <rPr>
        <u val="double"/>
        <sz val="12"/>
        <rFont val="ＭＳ 明朝"/>
        <family val="1"/>
        <charset val="128"/>
      </rPr>
      <t>交付決定番号</t>
    </r>
    <r>
      <rPr>
        <sz val="12"/>
        <rFont val="ＭＳ 明朝"/>
        <family val="1"/>
        <charset val="128"/>
      </rPr>
      <t>を入力</t>
    </r>
    <phoneticPr fontId="1"/>
  </si>
  <si>
    <r>
      <t xml:space="preserve"> ６　</t>
    </r>
    <r>
      <rPr>
        <u val="double"/>
        <sz val="12"/>
        <rFont val="ＭＳ 明朝"/>
        <family val="1"/>
        <charset val="128"/>
      </rPr>
      <t>補助金確定額（円単位）</t>
    </r>
    <r>
      <rPr>
        <sz val="12"/>
        <rFont val="ＭＳ 明朝"/>
        <family val="1"/>
        <charset val="128"/>
      </rPr>
      <t>を入力</t>
    </r>
    <phoneticPr fontId="1"/>
  </si>
  <si>
    <r>
      <t xml:space="preserve"> ７　</t>
    </r>
    <r>
      <rPr>
        <u val="double"/>
        <sz val="12"/>
        <rFont val="ＭＳ 明朝"/>
        <family val="1"/>
        <charset val="128"/>
      </rPr>
      <t>仕入控除税額の概要　Ａ～Ｇのいずれかに ○ を入力</t>
    </r>
    <r>
      <rPr>
        <sz val="12"/>
        <rFont val="ＭＳ 明朝"/>
        <family val="1"/>
        <charset val="128"/>
      </rPr>
      <t>　（→⑴～⑸へ）</t>
    </r>
    <phoneticPr fontId="1"/>
  </si>
  <si>
    <r>
      <t xml:space="preserve"> ⑴　</t>
    </r>
    <r>
      <rPr>
        <u/>
        <sz val="12"/>
        <rFont val="ＭＳ 明朝"/>
        <family val="1"/>
        <charset val="128"/>
      </rPr>
      <t>Ａが○</t>
    </r>
    <r>
      <rPr>
        <sz val="12"/>
        <rFont val="ＭＳ 明朝"/>
        <family val="1"/>
        <charset val="128"/>
      </rPr>
      <t>の場合 …… 基準期間における税抜課税売上高を入力</t>
    </r>
    <phoneticPr fontId="1"/>
  </si>
  <si>
    <r>
      <t xml:space="preserve"> ⑵　</t>
    </r>
    <r>
      <rPr>
        <u/>
        <sz val="12"/>
        <rFont val="ＭＳ 明朝"/>
        <family val="1"/>
        <charset val="128"/>
      </rPr>
      <t>Ｂが○</t>
    </r>
    <r>
      <rPr>
        <sz val="12"/>
        <rFont val="ＭＳ 明朝"/>
        <family val="1"/>
        <charset val="128"/>
      </rPr>
      <t>の場合</t>
    </r>
    <phoneticPr fontId="1"/>
  </si>
  <si>
    <r>
      <t xml:space="preserve"> ⑶　</t>
    </r>
    <r>
      <rPr>
        <u/>
        <sz val="12"/>
        <rFont val="ＭＳ 明朝"/>
        <family val="1"/>
        <charset val="128"/>
      </rPr>
      <t>Ｃが○</t>
    </r>
    <r>
      <rPr>
        <sz val="12"/>
        <rFont val="ＭＳ 明朝"/>
        <family val="1"/>
        <charset val="128"/>
      </rPr>
      <t>の場合 …… 特定収入割合を入力</t>
    </r>
    <phoneticPr fontId="1"/>
  </si>
  <si>
    <r>
      <t xml:space="preserve"> ⑷　</t>
    </r>
    <r>
      <rPr>
        <u/>
        <sz val="12"/>
        <rFont val="ＭＳ 明朝"/>
        <family val="1"/>
        <charset val="128"/>
      </rPr>
      <t>Ｄが○</t>
    </r>
    <r>
      <rPr>
        <sz val="12"/>
        <rFont val="ＭＳ 明朝"/>
        <family val="1"/>
        <charset val="128"/>
      </rPr>
      <t>の場合 …… 返還無しの理由を入力</t>
    </r>
    <phoneticPr fontId="1"/>
  </si>
  <si>
    <r>
      <t xml:space="preserve"> ⑸　</t>
    </r>
    <r>
      <rPr>
        <u/>
        <sz val="12"/>
        <rFont val="ＭＳ 明朝"/>
        <family val="1"/>
        <charset val="128"/>
      </rPr>
      <t>Ｅ～Ｇのいずれかが○</t>
    </r>
    <r>
      <rPr>
        <sz val="12"/>
        <rFont val="ＭＳ 明朝"/>
        <family val="1"/>
        <charset val="128"/>
      </rPr>
      <t>の場合</t>
    </r>
    <phoneticPr fontId="1"/>
  </si>
  <si>
    <r>
      <t xml:space="preserve">　　　  …………………… </t>
    </r>
    <r>
      <rPr>
        <u/>
        <sz val="12"/>
        <rFont val="ＭＳ 明朝"/>
        <family val="1"/>
        <charset val="128"/>
      </rPr>
      <t>Ｈ 又は Ｉ のいずれかに○</t>
    </r>
    <r>
      <rPr>
        <sz val="12"/>
        <rFont val="ＭＳ 明朝"/>
        <family val="1"/>
        <charset val="128"/>
      </rPr>
      <t>を入力</t>
    </r>
    <phoneticPr fontId="1"/>
  </si>
  <si>
    <r>
      <t>　　　  　　　　　　　　 ①</t>
    </r>
    <r>
      <rPr>
        <u/>
        <sz val="12"/>
        <rFont val="ＭＳ 明朝"/>
        <family val="1"/>
        <charset val="128"/>
      </rPr>
      <t>補助金の使途の内訳</t>
    </r>
    <r>
      <rPr>
        <sz val="12"/>
        <rFont val="ＭＳ 明朝"/>
        <family val="1"/>
        <charset val="128"/>
      </rPr>
      <t>を入力</t>
    </r>
    <phoneticPr fontId="1"/>
  </si>
  <si>
    <r>
      <t>　　　  　　　　　　　　 ②</t>
    </r>
    <r>
      <rPr>
        <u/>
        <sz val="12"/>
        <rFont val="ＭＳ 明朝"/>
        <family val="1"/>
        <charset val="128"/>
      </rPr>
      <t>課税売上割合</t>
    </r>
    <r>
      <rPr>
        <sz val="12"/>
        <rFont val="ＭＳ 明朝"/>
        <family val="1"/>
        <charset val="128"/>
      </rPr>
      <t>を入力</t>
    </r>
    <phoneticPr fontId="1"/>
  </si>
  <si>
    <r>
      <t>　  入力項目を確認の上、</t>
    </r>
    <r>
      <rPr>
        <u val="double"/>
        <sz val="12"/>
        <rFont val="ＭＳ 明朝"/>
        <family val="1"/>
        <charset val="128"/>
      </rPr>
      <t>作成日</t>
    </r>
    <r>
      <rPr>
        <sz val="12"/>
        <rFont val="ＭＳ 明朝"/>
        <family val="1"/>
        <charset val="128"/>
      </rPr>
      <t>を入力</t>
    </r>
    <phoneticPr fontId="1"/>
  </si>
  <si>
    <t>　　　　　実績報告書」の添付書類</t>
    <phoneticPr fontId="1"/>
  </si>
  <si>
    <t>（様式１）事業所・施設別所要額一覧（写し）</t>
    <rPh sb="18" eb="19">
      <t>ウツ</t>
    </rPh>
    <phoneticPr fontId="1"/>
  </si>
  <si>
    <t>　で交付決定を受けた令和２年度新型コロナウイルス感染症</t>
    <phoneticPr fontId="1"/>
  </si>
  <si>
    <t>（役職・代表者名）</t>
    <phoneticPr fontId="1"/>
  </si>
  <si>
    <t>【障害分】</t>
    <rPh sb="1" eb="3">
      <t>ショウガイ</t>
    </rPh>
    <phoneticPr fontId="1"/>
  </si>
  <si>
    <t>返還額計算シート　【障害分】</t>
    <rPh sb="0" eb="3">
      <t>ヘンカンガク</t>
    </rPh>
    <rPh sb="3" eb="5">
      <t>ケイサン</t>
    </rPh>
    <rPh sb="10" eb="12">
      <t>ショウガイ</t>
    </rPh>
    <phoneticPr fontId="1"/>
  </si>
  <si>
    <t>令和２年度新型コロナウイルス感染症緊急包括支援交付金（障害分）</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phoneticPr fontId="1"/>
  </si>
  <si>
    <t>指令障第880号</t>
    <rPh sb="0" eb="2">
      <t>シレイ</t>
    </rPh>
    <rPh sb="2" eb="3">
      <t>ショウ</t>
    </rPh>
    <phoneticPr fontId="1"/>
  </si>
  <si>
    <t>事業所番号</t>
  </si>
  <si>
    <t>サービス種別</t>
    <rPh sb="4" eb="6">
      <t>シュベツ</t>
    </rPh>
    <phoneticPr fontId="3"/>
  </si>
  <si>
    <t>障害福祉慰労金</t>
    <rPh sb="0" eb="2">
      <t>ショウガイ</t>
    </rPh>
    <rPh sb="2" eb="4">
      <t>フクシ</t>
    </rPh>
    <rPh sb="4" eb="7">
      <t>イロウキン</t>
    </rPh>
    <phoneticPr fontId="3"/>
  </si>
  <si>
    <t xml:space="preserve">  支援交付金（障害分）に係る実績報告書」の控えがあるかどうか確認してください。</t>
    <rPh sb="8" eb="10">
      <t>ショウガイ</t>
    </rPh>
    <phoneticPr fontId="1"/>
  </si>
  <si>
    <t>　　　※「令和２年度新型コロナウイルス感染症緊急包括支援交付金（障害分）に係る</t>
    <rPh sb="32" eb="34">
      <t>ショウガイ</t>
    </rPh>
    <phoneticPr fontId="1"/>
  </si>
  <si>
    <t xml:space="preserve"> 事業種別　障害分</t>
    <rPh sb="6" eb="8">
      <t>ショウガイ</t>
    </rPh>
    <phoneticPr fontId="1"/>
  </si>
  <si>
    <t xml:space="preserve"> 提出先　島根県 障がい福祉課</t>
    <rPh sb="9" eb="10">
      <t>ショウ</t>
    </rPh>
    <rPh sb="12" eb="15">
      <t>フクシカ</t>
    </rPh>
    <phoneticPr fontId="1"/>
  </si>
  <si>
    <t>　 　　　　　　　島根県松江市殿町１番地　　　島根県庁 障がい福祉課</t>
    <rPh sb="12" eb="15">
      <t>マツエシ</t>
    </rPh>
    <rPh sb="28" eb="29">
      <t>ショウ</t>
    </rPh>
    <phoneticPr fontId="1"/>
  </si>
  <si>
    <t>　 メールの場合　syogai-kyufu@pref.shimane.lg.jp</t>
    <phoneticPr fontId="1"/>
  </si>
  <si>
    <r>
      <t>　 ＦＡＸの場合　</t>
    </r>
    <r>
      <rPr>
        <sz val="12"/>
        <color rgb="FF000000"/>
        <rFont val="ＭＳ ゴシック"/>
        <family val="3"/>
        <charset val="128"/>
      </rPr>
      <t>０８５２－２２－６６８７</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</si>
</sst>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0%"/>
    <numFmt numFmtId="177" formatCode="[$-411]ggge&quot;年&quot;m&quot;月&quot;d&quot;日&quot;;@"/>
    <numFmt numFmtId="178" formatCode="[White]0"/>
    <numFmt numFmtId="179" formatCode="#,##0;\-#,##0;&quot;&quot;"/>
    <numFmt numFmtId="180" formatCode="&quot;事業所数：　&quot;#,##0"/>
  </numFmts>
  <fonts count="56" x14ac:knownFonts="1">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name val="ＭＳ Ｐゴシック"/>
      <family val="3"/>
      <charset val="128"/>
    </font>
    <font>
      <b/>
      <sz val="12"/>
      <color indexed="10"/>
      <name val="ＭＳ Ｐゴシック"/>
      <family val="3"/>
      <charset val="128"/>
    </font>
    <font>
      <sz val="11"/>
      <name val="ＭＳ Ｐゴシック"/>
      <family val="3"/>
      <charset val="128"/>
    </font>
    <font>
      <b/>
      <sz val="12"/>
      <color indexed="10"/>
      <name val="ＭＳ 明朝"/>
      <family val="1"/>
      <charset val="128"/>
    </font>
    <font>
      <sz val="11"/>
      <name val="ＭＳ 明朝"/>
      <family val="1"/>
      <charset val="128"/>
    </font>
    <font>
      <b/>
      <sz val="12"/>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0"/>
      <color indexed="8"/>
      <name val="ＭＳ ゴシック"/>
      <family val="3"/>
      <charset val="128"/>
    </font>
    <font>
      <b/>
      <sz val="12"/>
      <color rgb="FFFF0000"/>
      <name val="ＭＳ 明朝"/>
      <family val="1"/>
      <charset val="128"/>
    </font>
    <font>
      <b/>
      <sz val="12"/>
      <name val="ＭＳ 明朝"/>
      <family val="1"/>
      <charset val="128"/>
    </font>
    <font>
      <sz val="11"/>
      <color rgb="FFFF0000"/>
      <name val="ＭＳ Ｐゴシック"/>
      <family val="3"/>
      <charset val="128"/>
    </font>
    <font>
      <b/>
      <u/>
      <sz val="16"/>
      <color rgb="FFFFFF00"/>
      <name val="MS UI Gothic"/>
      <family val="3"/>
      <charset val="128"/>
    </font>
    <font>
      <b/>
      <sz val="12"/>
      <color indexed="10"/>
      <name val="ＭＳ ゴシック"/>
      <family val="3"/>
      <charset val="128"/>
    </font>
    <font>
      <b/>
      <sz val="12"/>
      <color rgb="FFFFFF00"/>
      <name val="ＭＳ ゴシック"/>
      <family val="3"/>
      <charset val="128"/>
    </font>
    <font>
      <sz val="10"/>
      <name val="ＭＳ 明朝"/>
      <family val="1"/>
      <charset val="128"/>
    </font>
    <font>
      <b/>
      <sz val="14"/>
      <color indexed="8"/>
      <name val="ＭＳ ゴシック"/>
      <family val="3"/>
      <charset val="128"/>
    </font>
    <font>
      <u val="double"/>
      <sz val="12"/>
      <name val="ＭＳ 明朝"/>
      <family val="1"/>
      <charset val="128"/>
    </font>
    <font>
      <u/>
      <sz val="12"/>
      <name val="ＭＳ 明朝"/>
      <family val="1"/>
      <charset val="128"/>
    </font>
    <font>
      <sz val="12"/>
      <name val="ＭＳ ゴシック"/>
      <family val="3"/>
      <charset val="128"/>
    </font>
    <font>
      <sz val="12"/>
      <color rgb="FF000000"/>
      <name val="ＭＳ 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u/>
      <sz val="14"/>
      <color rgb="FFFFFF00"/>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name val="ＭＳ Ｐ明朝"/>
      <family val="1"/>
      <charset val="128"/>
    </font>
  </fonts>
  <fills count="3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15" applyNumberFormat="0" applyAlignment="0" applyProtection="0">
      <alignment vertical="center"/>
    </xf>
    <xf numFmtId="0" fontId="17" fillId="31" borderId="0" applyNumberFormat="0" applyBorder="0" applyAlignment="0" applyProtection="0">
      <alignment vertical="center"/>
    </xf>
    <xf numFmtId="0" fontId="9" fillId="4" borderId="16" applyNumberFormat="0" applyFont="0" applyAlignment="0" applyProtection="0">
      <alignment vertical="center"/>
    </xf>
    <xf numFmtId="0" fontId="18" fillId="0" borderId="17" applyNumberFormat="0" applyFill="0" applyAlignment="0" applyProtection="0">
      <alignment vertical="center"/>
    </xf>
    <xf numFmtId="0" fontId="19" fillId="32" borderId="0" applyNumberFormat="0" applyBorder="0" applyAlignment="0" applyProtection="0">
      <alignment vertical="center"/>
    </xf>
    <xf numFmtId="0" fontId="20" fillId="33" borderId="18" applyNumberFormat="0" applyAlignment="0" applyProtection="0">
      <alignment vertical="center"/>
    </xf>
    <xf numFmtId="0" fontId="21" fillId="0" borderId="0" applyNumberFormat="0" applyFill="0" applyBorder="0" applyAlignment="0" applyProtection="0">
      <alignment vertical="center"/>
    </xf>
    <xf numFmtId="38" fontId="9" fillId="0" borderId="0" applyFont="0" applyFill="0" applyBorder="0" applyAlignment="0" applyProtection="0"/>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6" fillId="33" borderId="23" applyNumberFormat="0" applyAlignment="0" applyProtection="0">
      <alignment vertical="center"/>
    </xf>
    <xf numFmtId="0" fontId="27" fillId="0" borderId="0" applyNumberFormat="0" applyFill="0" applyBorder="0" applyAlignment="0" applyProtection="0">
      <alignment vertical="center"/>
    </xf>
    <xf numFmtId="0" fontId="28" fillId="2" borderId="18" applyNumberFormat="0" applyAlignment="0" applyProtection="0">
      <alignment vertical="center"/>
    </xf>
    <xf numFmtId="0" fontId="29" fillId="34" borderId="0" applyNumberFormat="0" applyBorder="0" applyAlignment="0" applyProtection="0">
      <alignment vertical="center"/>
    </xf>
  </cellStyleXfs>
  <cellXfs count="254">
    <xf numFmtId="0" fontId="0" fillId="0" borderId="0" xfId="0" applyAlignment="1"/>
    <xf numFmtId="0" fontId="3" fillId="0" borderId="0" xfId="0" applyFont="1" applyAlignment="1"/>
    <xf numFmtId="0" fontId="2" fillId="0" borderId="0" xfId="0" applyFont="1" applyAlignment="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xf numFmtId="0" fontId="3" fillId="0" borderId="3" xfId="0" applyFont="1" applyBorder="1" applyAlignment="1"/>
    <xf numFmtId="0" fontId="3" fillId="0" borderId="0" xfId="0" applyFont="1" applyBorder="1" applyAlignment="1">
      <alignment horizontal="center" vertical="center" textRotation="255"/>
    </xf>
    <xf numFmtId="0" fontId="3" fillId="0" borderId="0" xfId="0" applyFont="1" applyBorder="1" applyAlignment="1">
      <alignment horizontal="center"/>
    </xf>
    <xf numFmtId="0" fontId="3" fillId="0" borderId="0" xfId="0" applyFont="1" applyBorder="1" applyAlignment="1"/>
    <xf numFmtId="0" fontId="3" fillId="0" borderId="4" xfId="0" applyFont="1" applyBorder="1" applyAlignment="1"/>
    <xf numFmtId="0" fontId="3" fillId="0" borderId="5" xfId="0" applyFont="1" applyBorder="1" applyAlignment="1"/>
    <xf numFmtId="38" fontId="3" fillId="0" borderId="1" xfId="33" applyFont="1" applyBorder="1" applyAlignment="1"/>
    <xf numFmtId="0" fontId="4" fillId="0" borderId="0" xfId="0" applyFont="1" applyAlignment="1"/>
    <xf numFmtId="38" fontId="3" fillId="0" borderId="6" xfId="33" applyFont="1" applyBorder="1" applyAlignment="1"/>
    <xf numFmtId="0" fontId="3" fillId="3" borderId="1" xfId="0" applyFont="1" applyFill="1" applyBorder="1" applyAlignment="1"/>
    <xf numFmtId="38" fontId="3" fillId="3" borderId="0" xfId="33" applyFont="1" applyFill="1" applyAlignment="1"/>
    <xf numFmtId="0" fontId="3" fillId="3" borderId="0" xfId="0" applyFont="1" applyFill="1" applyAlignment="1"/>
    <xf numFmtId="0" fontId="6" fillId="5" borderId="0" xfId="0" applyFont="1" applyFill="1" applyBorder="1" applyAlignment="1">
      <alignment horizontal="center" vertical="center"/>
    </xf>
    <xf numFmtId="38" fontId="0" fillId="3" borderId="1" xfId="33" applyFont="1" applyFill="1" applyBorder="1" applyAlignment="1"/>
    <xf numFmtId="38" fontId="3" fillId="3" borderId="1" xfId="33" applyFont="1" applyFill="1" applyBorder="1" applyAlignment="1"/>
    <xf numFmtId="0" fontId="4" fillId="5" borderId="0" xfId="0" applyFont="1" applyFill="1" applyAlignment="1">
      <alignment horizontal="left" vertical="top"/>
    </xf>
    <xf numFmtId="0" fontId="3" fillId="5" borderId="0" xfId="0" applyFont="1" applyFill="1" applyAlignment="1"/>
    <xf numFmtId="0" fontId="4" fillId="5" borderId="0" xfId="0" applyFont="1" applyFill="1" applyAlignment="1"/>
    <xf numFmtId="0" fontId="6" fillId="5" borderId="0" xfId="0" applyFont="1" applyFill="1" applyAlignment="1"/>
    <xf numFmtId="0" fontId="6" fillId="5" borderId="0" xfId="0" applyFont="1" applyFill="1" applyAlignment="1">
      <alignment horizontal="right"/>
    </xf>
    <xf numFmtId="0" fontId="4" fillId="5" borderId="0" xfId="0" applyFont="1" applyFill="1" applyBorder="1" applyAlignment="1">
      <alignment horizontal="center" vertical="center"/>
    </xf>
    <xf numFmtId="0" fontId="4" fillId="5" borderId="0" xfId="0" applyFont="1" applyFill="1" applyBorder="1" applyAlignment="1"/>
    <xf numFmtId="0" fontId="4" fillId="5" borderId="7" xfId="0" applyFont="1" applyFill="1" applyBorder="1" applyAlignment="1"/>
    <xf numFmtId="0" fontId="5" fillId="5" borderId="0" xfId="0" applyFont="1" applyFill="1" applyAlignment="1"/>
    <xf numFmtId="0" fontId="4" fillId="5" borderId="0" xfId="0" applyFont="1" applyFill="1" applyAlignment="1">
      <alignment vertical="center"/>
    </xf>
    <xf numFmtId="0" fontId="31" fillId="0" borderId="0" xfId="0" applyFont="1" applyAlignment="1">
      <alignment horizontal="center" vertical="center"/>
    </xf>
    <xf numFmtId="0" fontId="30" fillId="0" borderId="0" xfId="0" applyFont="1" applyAlignment="1">
      <alignment vertical="center"/>
    </xf>
    <xf numFmtId="0" fontId="32" fillId="0" borderId="0" xfId="0" applyFont="1" applyAlignment="1">
      <alignment vertical="center"/>
    </xf>
    <xf numFmtId="0" fontId="0" fillId="0" borderId="0" xfId="0" applyAlignment="1">
      <alignment horizontal="center"/>
    </xf>
    <xf numFmtId="0" fontId="31" fillId="0" borderId="0" xfId="0" applyFont="1" applyAlignment="1">
      <alignment vertical="center"/>
    </xf>
    <xf numFmtId="0" fontId="31" fillId="0" borderId="0" xfId="0" applyFont="1" applyAlignment="1"/>
    <xf numFmtId="0" fontId="31" fillId="0" borderId="0" xfId="0" applyFont="1" applyAlignment="1">
      <alignment horizontal="center"/>
    </xf>
    <xf numFmtId="0" fontId="31" fillId="0" borderId="0" xfId="0" applyFont="1" applyAlignment="1">
      <alignment horizontal="left" indent="2"/>
    </xf>
    <xf numFmtId="0" fontId="12" fillId="0" borderId="0" xfId="0" applyFont="1" applyAlignment="1">
      <alignment vertical="top" wrapText="1"/>
    </xf>
    <xf numFmtId="0" fontId="12" fillId="0" borderId="0" xfId="0" applyFont="1" applyAlignment="1">
      <alignment vertical="top"/>
    </xf>
    <xf numFmtId="0" fontId="3" fillId="0" borderId="40" xfId="0" applyFont="1" applyBorder="1" applyAlignment="1">
      <alignment horizontal="center" vertical="center"/>
    </xf>
    <xf numFmtId="0" fontId="34" fillId="0" borderId="0" xfId="0" applyFont="1" applyAlignment="1">
      <alignment horizontal="center" wrapText="1"/>
    </xf>
    <xf numFmtId="14" fontId="35" fillId="36" borderId="0" xfId="0" applyNumberFormat="1" applyFont="1" applyFill="1" applyAlignment="1">
      <alignment horizontal="center" vertical="center" shrinkToFit="1"/>
    </xf>
    <xf numFmtId="0" fontId="35" fillId="3" borderId="1" xfId="0" applyFont="1" applyFill="1" applyBorder="1" applyAlignment="1"/>
    <xf numFmtId="38" fontId="35" fillId="3" borderId="1" xfId="33" applyFont="1" applyFill="1" applyBorder="1" applyAlignment="1"/>
    <xf numFmtId="38" fontId="35" fillId="0" borderId="1" xfId="33" applyFont="1" applyBorder="1" applyAlignment="1"/>
    <xf numFmtId="38" fontId="35" fillId="3" borderId="0" xfId="33" applyFont="1" applyFill="1" applyAlignment="1"/>
    <xf numFmtId="0" fontId="3" fillId="0" borderId="1" xfId="0" applyFont="1" applyBorder="1" applyAlignment="1">
      <alignment horizontal="center"/>
    </xf>
    <xf numFmtId="0" fontId="3" fillId="0" borderId="0" xfId="0" applyFont="1" applyFill="1" applyAlignment="1">
      <alignment horizontal="left" shrinkToFit="1"/>
    </xf>
    <xf numFmtId="0" fontId="3" fillId="0" borderId="1" xfId="0" applyFont="1" applyBorder="1" applyAlignment="1">
      <alignment horizontal="center" vertical="center" wrapText="1"/>
    </xf>
    <xf numFmtId="14" fontId="35" fillId="36" borderId="41" xfId="0" applyNumberFormat="1" applyFont="1" applyFill="1" applyBorder="1" applyAlignment="1">
      <alignment horizontal="center" vertical="center"/>
    </xf>
    <xf numFmtId="0" fontId="36" fillId="0" borderId="0" xfId="0" applyFont="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36" borderId="41" xfId="0" applyNumberFormat="1" applyFont="1" applyFill="1" applyBorder="1" applyAlignment="1" applyProtection="1">
      <alignment horizontal="center" vertical="center"/>
      <protection locked="0"/>
    </xf>
    <xf numFmtId="14" fontId="3" fillId="36" borderId="0" xfId="0" applyNumberFormat="1" applyFont="1" applyFill="1" applyAlignment="1" applyProtection="1">
      <alignment horizontal="center" vertical="center" shrinkToFit="1"/>
      <protection locked="0"/>
    </xf>
    <xf numFmtId="0" fontId="37" fillId="35" borderId="0" xfId="0" applyFont="1" applyFill="1" applyAlignment="1">
      <alignment vertical="center"/>
    </xf>
    <xf numFmtId="0" fontId="37" fillId="0" borderId="0" xfId="0" applyFont="1" applyAlignment="1">
      <alignment vertical="center"/>
    </xf>
    <xf numFmtId="0" fontId="31" fillId="0" borderId="42" xfId="0" applyFont="1" applyBorder="1" applyAlignment="1"/>
    <xf numFmtId="0" fontId="12" fillId="0" borderId="0" xfId="0" applyFont="1" applyAlignment="1">
      <alignment vertical="center" wrapText="1"/>
    </xf>
    <xf numFmtId="0" fontId="34" fillId="0" borderId="0" xfId="0" applyFont="1" applyAlignment="1">
      <alignment horizontal="center" vertical="center" wrapText="1"/>
    </xf>
    <xf numFmtId="0" fontId="3" fillId="5"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38" fillId="5" borderId="0" xfId="0" applyFont="1" applyFill="1" applyAlignment="1">
      <alignment vertical="center"/>
    </xf>
    <xf numFmtId="0" fontId="10" fillId="5" borderId="0" xfId="0" applyFont="1" applyFill="1" applyAlignment="1">
      <alignment horizontal="left" vertical="center"/>
    </xf>
    <xf numFmtId="0" fontId="4" fillId="0" borderId="0" xfId="0" applyFont="1" applyAlignment="1">
      <alignment vertical="center"/>
    </xf>
    <xf numFmtId="0" fontId="3" fillId="0" borderId="0" xfId="0" applyFont="1" applyAlignment="1" applyProtection="1">
      <alignment vertical="center"/>
    </xf>
    <xf numFmtId="38" fontId="4" fillId="5" borderId="0" xfId="33" applyFont="1" applyFill="1" applyAlignment="1">
      <alignment vertical="center"/>
    </xf>
    <xf numFmtId="0" fontId="6" fillId="5" borderId="0" xfId="0" applyFont="1" applyFill="1" applyAlignment="1">
      <alignment vertical="center"/>
    </xf>
    <xf numFmtId="38" fontId="6" fillId="5" borderId="0" xfId="33" applyFont="1" applyFill="1" applyAlignment="1">
      <alignment vertical="center"/>
    </xf>
    <xf numFmtId="0" fontId="3" fillId="0" borderId="0" xfId="0" applyFont="1" applyFill="1" applyAlignment="1">
      <alignment horizontal="left" vertical="center" shrinkToFit="1"/>
    </xf>
    <xf numFmtId="38" fontId="3" fillId="3" borderId="0" xfId="33" applyFont="1" applyFill="1" applyAlignment="1" applyProtection="1">
      <alignment vertical="center"/>
      <protection locked="0"/>
    </xf>
    <xf numFmtId="0" fontId="3" fillId="3" borderId="1" xfId="0" applyFont="1" applyFill="1" applyBorder="1" applyAlignment="1" applyProtection="1">
      <alignment vertical="center"/>
      <protection locked="0"/>
    </xf>
    <xf numFmtId="0" fontId="3" fillId="0" borderId="4" xfId="0" applyFont="1" applyBorder="1" applyAlignment="1">
      <alignment vertical="center"/>
    </xf>
    <xf numFmtId="38" fontId="3" fillId="0" borderId="4" xfId="33" applyFont="1" applyBorder="1" applyAlignment="1" applyProtection="1">
      <alignment vertical="center"/>
      <protection locked="0"/>
    </xf>
    <xf numFmtId="0" fontId="3" fillId="0" borderId="5" xfId="0" applyFont="1" applyBorder="1" applyAlignment="1">
      <alignment vertical="center"/>
    </xf>
    <xf numFmtId="0" fontId="3" fillId="0" borderId="4" xfId="0" applyFont="1" applyBorder="1" applyAlignment="1" applyProtection="1">
      <alignment vertical="center"/>
      <protection locked="0"/>
    </xf>
    <xf numFmtId="0" fontId="6" fillId="5" borderId="0" xfId="0" applyFont="1" applyFill="1" applyAlignment="1">
      <alignment horizontal="right" vertical="center"/>
    </xf>
    <xf numFmtId="0" fontId="36"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8" fontId="11" fillId="3" borderId="1" xfId="33" applyFont="1" applyFill="1" applyBorder="1" applyAlignment="1" applyProtection="1">
      <alignment vertical="center"/>
      <protection locked="0"/>
    </xf>
    <xf numFmtId="38" fontId="3" fillId="3" borderId="1" xfId="33" applyFont="1" applyFill="1" applyBorder="1" applyAlignment="1" applyProtection="1">
      <alignment vertical="center"/>
      <protection locked="0"/>
    </xf>
    <xf numFmtId="38" fontId="3" fillId="0" borderId="1" xfId="33" applyFont="1" applyBorder="1" applyAlignment="1">
      <alignment vertical="center"/>
    </xf>
    <xf numFmtId="0" fontId="4" fillId="5" borderId="0" xfId="0" applyFont="1" applyFill="1" applyBorder="1" applyAlignment="1">
      <alignment vertical="center"/>
    </xf>
    <xf numFmtId="0" fontId="3" fillId="0" borderId="0" xfId="0" applyFont="1" applyBorder="1" applyAlignment="1">
      <alignment horizontal="center" vertical="center"/>
    </xf>
    <xf numFmtId="0" fontId="4" fillId="5" borderId="7" xfId="0" applyFont="1" applyFill="1" applyBorder="1" applyAlignment="1">
      <alignment vertical="center"/>
    </xf>
    <xf numFmtId="0" fontId="5" fillId="5" borderId="0" xfId="0" applyFont="1" applyFill="1" applyAlignment="1">
      <alignment vertical="center"/>
    </xf>
    <xf numFmtId="38" fontId="3" fillId="0" borderId="6" xfId="33" applyFont="1" applyBorder="1" applyAlignment="1">
      <alignment vertical="center"/>
    </xf>
    <xf numFmtId="0" fontId="39" fillId="5" borderId="0" xfId="0" applyFont="1" applyFill="1" applyAlignment="1">
      <alignment vertical="center"/>
    </xf>
    <xf numFmtId="0" fontId="39" fillId="5" borderId="7" xfId="0" applyFont="1" applyFill="1" applyBorder="1" applyAlignment="1">
      <alignment vertical="center"/>
    </xf>
    <xf numFmtId="0" fontId="39" fillId="5" borderId="0" xfId="0" applyFont="1" applyFill="1" applyAlignment="1"/>
    <xf numFmtId="0" fontId="40" fillId="5" borderId="0" xfId="0" applyFont="1" applyFill="1" applyAlignment="1">
      <alignment vertical="center"/>
    </xf>
    <xf numFmtId="38" fontId="6" fillId="5" borderId="0" xfId="33" applyFont="1" applyFill="1" applyAlignment="1">
      <alignment horizontal="right"/>
    </xf>
    <xf numFmtId="0" fontId="31" fillId="0" borderId="25" xfId="0" applyFont="1" applyBorder="1" applyAlignment="1">
      <alignment horizontal="right"/>
    </xf>
    <xf numFmtId="0" fontId="31" fillId="0" borderId="25" xfId="0" applyFont="1" applyBorder="1" applyAlignment="1"/>
    <xf numFmtId="0" fontId="42" fillId="0" borderId="0" xfId="0" applyFont="1" applyAlignment="1">
      <alignment vertical="center"/>
    </xf>
    <xf numFmtId="0" fontId="42" fillId="0" borderId="0" xfId="0" applyFont="1" applyAlignment="1">
      <alignment vertical="center" wrapText="1"/>
    </xf>
    <xf numFmtId="0" fontId="3" fillId="0" borderId="0" xfId="0"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46" fillId="0" borderId="0" xfId="0" applyFont="1" applyAlignment="1">
      <alignment horizontal="left"/>
    </xf>
    <xf numFmtId="0" fontId="47" fillId="0" borderId="0" xfId="0" applyFont="1" applyAlignment="1"/>
    <xf numFmtId="0" fontId="0" fillId="0" borderId="0" xfId="0" applyBorder="1" applyAlignment="1"/>
    <xf numFmtId="0" fontId="11" fillId="0" borderId="0" xfId="0" applyFont="1" applyAlignment="1"/>
    <xf numFmtId="0" fontId="49" fillId="0" borderId="0" xfId="0" applyFont="1" applyAlignment="1">
      <alignment horizontal="left" vertical="center"/>
    </xf>
    <xf numFmtId="0" fontId="49" fillId="0" borderId="0" xfId="0" applyFont="1" applyAlignment="1">
      <alignment horizontal="right" vertical="center"/>
    </xf>
    <xf numFmtId="0" fontId="11" fillId="36" borderId="1" xfId="0" applyFont="1" applyFill="1" applyBorder="1" applyAlignment="1">
      <alignment horizontal="center" vertical="center"/>
    </xf>
    <xf numFmtId="0" fontId="0" fillId="0" borderId="0" xfId="0" applyFont="1" applyAlignment="1">
      <alignment horizontal="right" vertical="center"/>
    </xf>
    <xf numFmtId="0" fontId="0" fillId="0" borderId="43" xfId="0" applyBorder="1" applyAlignment="1" applyProtection="1">
      <protection locked="0"/>
    </xf>
    <xf numFmtId="0" fontId="48" fillId="0" borderId="0" xfId="0" applyFont="1" applyBorder="1" applyAlignment="1">
      <alignment horizontal="left" vertical="center"/>
    </xf>
    <xf numFmtId="0" fontId="50" fillId="0" borderId="0" xfId="0" applyFont="1" applyAlignment="1">
      <alignment vertical="top"/>
    </xf>
    <xf numFmtId="0" fontId="51" fillId="0" borderId="0" xfId="0" applyFont="1" applyAlignment="1">
      <alignment vertical="center"/>
    </xf>
    <xf numFmtId="0" fontId="52" fillId="0" borderId="0" xfId="0" applyFont="1" applyAlignment="1">
      <alignment vertical="center"/>
    </xf>
    <xf numFmtId="180" fontId="52" fillId="0" borderId="0" xfId="0" applyNumberFormat="1" applyFont="1" applyAlignment="1">
      <alignment vertical="center"/>
    </xf>
    <xf numFmtId="0" fontId="52" fillId="0" borderId="0" xfId="0" applyFont="1" applyAlignment="1">
      <alignment horizontal="center" vertical="center"/>
    </xf>
    <xf numFmtId="0" fontId="52" fillId="0" borderId="0" xfId="0" applyFont="1" applyAlignment="1">
      <alignment horizontal="right" vertical="center"/>
    </xf>
    <xf numFmtId="0" fontId="52" fillId="0" borderId="0" xfId="0" applyFont="1" applyAlignment="1">
      <alignment horizontal="left" vertical="center"/>
    </xf>
    <xf numFmtId="0" fontId="52" fillId="37" borderId="8" xfId="0" applyFont="1" applyFill="1" applyBorder="1" applyAlignment="1">
      <alignment shrinkToFit="1"/>
    </xf>
    <xf numFmtId="0" fontId="53" fillId="37" borderId="26" xfId="0" applyFont="1" applyFill="1" applyBorder="1" applyAlignment="1">
      <alignment horizontal="center" wrapText="1"/>
    </xf>
    <xf numFmtId="0" fontId="53" fillId="37" borderId="8" xfId="0" applyFont="1" applyFill="1" applyBorder="1" applyAlignment="1">
      <alignment horizontal="center"/>
    </xf>
    <xf numFmtId="0" fontId="54" fillId="37" borderId="4" xfId="0" applyFont="1" applyFill="1" applyBorder="1" applyAlignment="1">
      <alignment vertical="center" shrinkToFit="1"/>
    </xf>
    <xf numFmtId="0" fontId="54" fillId="37" borderId="4" xfId="0" applyFont="1" applyFill="1" applyBorder="1" applyAlignment="1">
      <alignment horizontal="center" vertical="center" shrinkToFit="1"/>
    </xf>
    <xf numFmtId="0" fontId="54" fillId="37" borderId="5" xfId="0" applyFont="1" applyFill="1" applyBorder="1" applyAlignment="1">
      <alignment vertical="center" shrinkToFit="1"/>
    </xf>
    <xf numFmtId="0" fontId="54" fillId="37" borderId="8" xfId="0" applyFont="1" applyFill="1" applyBorder="1" applyAlignment="1">
      <alignment horizontal="center" shrinkToFit="1"/>
    </xf>
    <xf numFmtId="0" fontId="54" fillId="37" borderId="26" xfId="0" applyFont="1" applyFill="1" applyBorder="1" applyAlignment="1">
      <alignment horizontal="center" shrinkToFit="1"/>
    </xf>
    <xf numFmtId="0" fontId="52" fillId="37" borderId="9" xfId="0" applyFont="1" applyFill="1" applyBorder="1" applyAlignment="1">
      <alignment vertical="center" shrinkToFit="1"/>
    </xf>
    <xf numFmtId="0" fontId="53" fillId="37" borderId="39" xfId="0" applyFont="1" applyFill="1" applyBorder="1" applyAlignment="1">
      <alignment horizontal="center" vertical="top" wrapText="1"/>
    </xf>
    <xf numFmtId="0" fontId="53" fillId="37" borderId="9" xfId="0" applyFont="1" applyFill="1" applyBorder="1" applyAlignment="1">
      <alignment vertical="center"/>
    </xf>
    <xf numFmtId="0" fontId="53" fillId="37" borderId="9" xfId="0" applyFont="1" applyFill="1" applyBorder="1" applyAlignment="1">
      <alignment horizontal="center" vertical="top"/>
    </xf>
    <xf numFmtId="0" fontId="54" fillId="37" borderId="39" xfId="0" applyFont="1" applyFill="1" applyBorder="1" applyAlignment="1">
      <alignment horizontal="center" vertical="center" wrapText="1"/>
    </xf>
    <xf numFmtId="0" fontId="54" fillId="37" borderId="9" xfId="0" applyFont="1" applyFill="1" applyBorder="1" applyAlignment="1">
      <alignment horizontal="center" vertical="center" wrapText="1"/>
    </xf>
    <xf numFmtId="0" fontId="54" fillId="37" borderId="3" xfId="0" applyFont="1" applyFill="1" applyBorder="1" applyAlignment="1">
      <alignment horizontal="center" vertical="center" wrapText="1"/>
    </xf>
    <xf numFmtId="0" fontId="54" fillId="37" borderId="9" xfId="0" applyFont="1" applyFill="1" applyBorder="1" applyAlignment="1">
      <alignment horizontal="center" vertical="top" wrapText="1"/>
    </xf>
    <xf numFmtId="0" fontId="54" fillId="37" borderId="39" xfId="0" applyFont="1" applyFill="1" applyBorder="1" applyAlignment="1">
      <alignment horizontal="center" vertical="center"/>
    </xf>
    <xf numFmtId="179" fontId="52" fillId="35" borderId="2" xfId="0" applyNumberFormat="1" applyFont="1" applyFill="1" applyBorder="1" applyAlignment="1">
      <alignment horizontal="center" vertical="center" shrinkToFit="1"/>
    </xf>
    <xf numFmtId="49" fontId="52" fillId="35" borderId="38" xfId="0" applyNumberFormat="1" applyFont="1" applyFill="1" applyBorder="1" applyAlignment="1">
      <alignment vertical="center" shrinkToFit="1"/>
    </xf>
    <xf numFmtId="0" fontId="52" fillId="35" borderId="26" xfId="0" applyFont="1" applyFill="1" applyBorder="1" applyAlignment="1">
      <alignment horizontal="center" vertical="center"/>
    </xf>
    <xf numFmtId="0" fontId="52" fillId="35" borderId="9" xfId="0" applyNumberFormat="1" applyFont="1" applyFill="1" applyBorder="1" applyAlignment="1">
      <alignment horizontal="center" vertical="center" shrinkToFit="1"/>
    </xf>
    <xf numFmtId="38" fontId="52" fillId="35" borderId="39" xfId="33" applyFont="1" applyFill="1" applyBorder="1" applyAlignment="1">
      <alignment vertical="center" shrinkToFit="1"/>
    </xf>
    <xf numFmtId="38" fontId="52" fillId="35" borderId="39" xfId="33" applyFont="1" applyFill="1" applyBorder="1" applyAlignment="1">
      <alignment horizontal="right" vertical="center" shrinkToFit="1"/>
    </xf>
    <xf numFmtId="38" fontId="52" fillId="35" borderId="9" xfId="33" applyFont="1" applyFill="1" applyBorder="1" applyAlignment="1">
      <alignment vertical="center" shrinkToFit="1"/>
    </xf>
    <xf numFmtId="38" fontId="52" fillId="35" borderId="9" xfId="33" applyFont="1" applyFill="1" applyBorder="1" applyAlignment="1">
      <alignment horizontal="right" vertical="center" shrinkToFit="1"/>
    </xf>
    <xf numFmtId="0" fontId="52" fillId="0" borderId="0" xfId="0" applyFont="1" applyBorder="1" applyAlignment="1">
      <alignment vertical="center"/>
    </xf>
    <xf numFmtId="179" fontId="52" fillId="35" borderId="36" xfId="0" applyNumberFormat="1" applyFont="1" applyFill="1" applyBorder="1" applyAlignment="1">
      <alignment horizontal="center" vertical="center" shrinkToFit="1"/>
    </xf>
    <xf numFmtId="49" fontId="52" fillId="35" borderId="0" xfId="0" applyNumberFormat="1" applyFont="1" applyFill="1" applyBorder="1" applyAlignment="1">
      <alignment vertical="center" shrinkToFit="1"/>
    </xf>
    <xf numFmtId="0" fontId="53" fillId="35" borderId="35" xfId="0" applyNumberFormat="1" applyFont="1" applyFill="1" applyBorder="1" applyAlignment="1">
      <alignment vertical="center" shrinkToFit="1"/>
    </xf>
    <xf numFmtId="38" fontId="52" fillId="35" borderId="34" xfId="33" applyFont="1" applyFill="1" applyBorder="1" applyAlignment="1">
      <alignment vertical="center" shrinkToFit="1"/>
    </xf>
    <xf numFmtId="38" fontId="52" fillId="35" borderId="34" xfId="33" applyFont="1" applyFill="1" applyBorder="1" applyAlignment="1">
      <alignment horizontal="right" vertical="center" shrinkToFit="1"/>
    </xf>
    <xf numFmtId="38" fontId="52" fillId="35" borderId="35" xfId="33" applyFont="1" applyFill="1" applyBorder="1" applyAlignment="1">
      <alignment horizontal="right" vertical="center" shrinkToFit="1"/>
    </xf>
    <xf numFmtId="0" fontId="53" fillId="35" borderId="29" xfId="0" applyNumberFormat="1" applyFont="1" applyFill="1" applyBorder="1" applyAlignment="1">
      <alignment vertical="center" wrapText="1" shrinkToFit="1"/>
    </xf>
    <xf numFmtId="38" fontId="52" fillId="35" borderId="28" xfId="33" applyFont="1" applyFill="1" applyBorder="1" applyAlignment="1">
      <alignment vertical="center" shrinkToFit="1"/>
    </xf>
    <xf numFmtId="38" fontId="52" fillId="35" borderId="28" xfId="33" applyFont="1" applyFill="1" applyBorder="1" applyAlignment="1">
      <alignment horizontal="right" vertical="center" shrinkToFit="1"/>
    </xf>
    <xf numFmtId="38" fontId="52" fillId="35" borderId="29" xfId="33" applyFont="1" applyFill="1" applyBorder="1" applyAlignment="1">
      <alignment horizontal="right" vertical="center" shrinkToFit="1"/>
    </xf>
    <xf numFmtId="179" fontId="52" fillId="35" borderId="3" xfId="0" applyNumberFormat="1" applyFont="1" applyFill="1" applyBorder="1" applyAlignment="1">
      <alignment horizontal="center" vertical="center" shrinkToFit="1"/>
    </xf>
    <xf numFmtId="49" fontId="52" fillId="35" borderId="24" xfId="0" applyNumberFormat="1" applyFont="1" applyFill="1" applyBorder="1" applyAlignment="1">
      <alignment vertical="center" shrinkToFit="1"/>
    </xf>
    <xf numFmtId="0" fontId="53" fillId="35" borderId="31" xfId="0" applyNumberFormat="1" applyFont="1" applyFill="1" applyBorder="1" applyAlignment="1">
      <alignment vertical="center" wrapText="1" shrinkToFit="1"/>
    </xf>
    <xf numFmtId="38" fontId="52" fillId="35" borderId="30" xfId="33" applyFont="1" applyFill="1" applyBorder="1" applyAlignment="1">
      <alignment vertical="center" shrinkToFit="1"/>
    </xf>
    <xf numFmtId="38" fontId="52" fillId="35" borderId="30" xfId="33" applyFont="1" applyFill="1" applyBorder="1" applyAlignment="1">
      <alignment horizontal="right" vertical="center" shrinkToFit="1"/>
    </xf>
    <xf numFmtId="38" fontId="52" fillId="35" borderId="31" xfId="33" applyFont="1" applyFill="1" applyBorder="1" applyAlignment="1">
      <alignment horizontal="right" vertical="center" shrinkToFit="1"/>
    </xf>
    <xf numFmtId="179" fontId="52" fillId="0" borderId="27" xfId="0" applyNumberFormat="1" applyFont="1" applyBorder="1" applyAlignment="1">
      <alignment horizontal="center" vertical="center" shrinkToFit="1"/>
    </xf>
    <xf numFmtId="49" fontId="52" fillId="0" borderId="27" xfId="0" applyNumberFormat="1" applyFont="1" applyBorder="1" applyAlignment="1" applyProtection="1">
      <alignment vertical="center" shrinkToFit="1"/>
      <protection locked="0"/>
    </xf>
    <xf numFmtId="0" fontId="53" fillId="0" borderId="32" xfId="0" applyNumberFormat="1" applyFont="1" applyBorder="1" applyAlignment="1">
      <alignment vertical="center" wrapText="1" shrinkToFit="1"/>
    </xf>
    <xf numFmtId="38" fontId="52" fillId="0" borderId="32" xfId="33" applyFont="1" applyBorder="1" applyAlignment="1" applyProtection="1">
      <alignment vertical="center" shrinkToFit="1"/>
      <protection locked="0"/>
    </xf>
    <xf numFmtId="38" fontId="52" fillId="0" borderId="33" xfId="33" applyFont="1" applyBorder="1" applyAlignment="1" applyProtection="1">
      <alignment horizontal="right" vertical="center" shrinkToFit="1"/>
      <protection locked="0"/>
    </xf>
    <xf numFmtId="38" fontId="52" fillId="0" borderId="32" xfId="33" applyFont="1" applyBorder="1" applyAlignment="1" applyProtection="1">
      <alignment horizontal="right" vertical="center" shrinkToFit="1"/>
      <protection locked="0"/>
    </xf>
    <xf numFmtId="38" fontId="52" fillId="0" borderId="33" xfId="33" applyFont="1" applyBorder="1" applyAlignment="1">
      <alignment horizontal="right" vertical="center" shrinkToFit="1"/>
    </xf>
    <xf numFmtId="0" fontId="53" fillId="0" borderId="28" xfId="0" applyNumberFormat="1" applyFont="1" applyBorder="1" applyAlignment="1">
      <alignment vertical="center" wrapText="1" shrinkToFit="1"/>
    </xf>
    <xf numFmtId="38" fontId="52" fillId="0" borderId="28" xfId="33" applyFont="1" applyBorder="1" applyAlignment="1" applyProtection="1">
      <alignment vertical="center" shrinkToFit="1"/>
      <protection locked="0"/>
    </xf>
    <xf numFmtId="38" fontId="52" fillId="0" borderId="29" xfId="33" applyFont="1" applyBorder="1" applyAlignment="1" applyProtection="1">
      <alignment horizontal="right" vertical="center" shrinkToFit="1"/>
      <protection locked="0"/>
    </xf>
    <xf numFmtId="38" fontId="52" fillId="0" borderId="28" xfId="33" applyFont="1" applyBorder="1" applyAlignment="1" applyProtection="1">
      <alignment horizontal="right" vertical="center" shrinkToFit="1"/>
      <protection locked="0"/>
    </xf>
    <xf numFmtId="38" fontId="52" fillId="0" borderId="29" xfId="33" applyFont="1" applyBorder="1" applyAlignment="1">
      <alignment horizontal="right" vertical="center" shrinkToFit="1"/>
    </xf>
    <xf numFmtId="179" fontId="52" fillId="0" borderId="9" xfId="0" applyNumberFormat="1" applyFont="1" applyBorder="1" applyAlignment="1">
      <alignment horizontal="center" vertical="center" shrinkToFit="1"/>
    </xf>
    <xf numFmtId="49" fontId="52" fillId="0" borderId="9" xfId="0" applyNumberFormat="1" applyFont="1" applyBorder="1" applyAlignment="1" applyProtection="1">
      <alignment vertical="center" shrinkToFit="1"/>
      <protection locked="0"/>
    </xf>
    <xf numFmtId="0" fontId="53" fillId="0" borderId="30" xfId="0" applyNumberFormat="1" applyFont="1" applyBorder="1" applyAlignment="1">
      <alignment vertical="center" wrapText="1" shrinkToFit="1"/>
    </xf>
    <xf numFmtId="38" fontId="52" fillId="0" borderId="30" xfId="33" applyFont="1" applyBorder="1" applyAlignment="1" applyProtection="1">
      <alignment vertical="center" shrinkToFit="1"/>
      <protection locked="0"/>
    </xf>
    <xf numFmtId="38" fontId="52" fillId="0" borderId="31" xfId="33" applyFont="1" applyBorder="1" applyAlignment="1" applyProtection="1">
      <alignment horizontal="right" vertical="center" shrinkToFit="1"/>
      <protection locked="0"/>
    </xf>
    <xf numFmtId="38" fontId="52" fillId="0" borderId="30" xfId="33" applyFont="1" applyBorder="1" applyAlignment="1" applyProtection="1">
      <alignment horizontal="right" vertical="center" shrinkToFit="1"/>
      <protection locked="0"/>
    </xf>
    <xf numFmtId="38" fontId="52" fillId="0" borderId="31" xfId="33" applyFont="1" applyBorder="1" applyAlignment="1">
      <alignment horizontal="right" vertical="center" shrinkToFit="1"/>
    </xf>
    <xf numFmtId="179" fontId="52" fillId="0" borderId="8" xfId="0" applyNumberFormat="1" applyFont="1" applyBorder="1" applyAlignment="1">
      <alignment horizontal="center" vertical="center" shrinkToFit="1"/>
    </xf>
    <xf numFmtId="49" fontId="52" fillId="0" borderId="8" xfId="0" applyNumberFormat="1" applyFont="1" applyBorder="1" applyAlignment="1" applyProtection="1">
      <alignment vertical="center" shrinkToFit="1"/>
      <protection locked="0"/>
    </xf>
    <xf numFmtId="0" fontId="53" fillId="0" borderId="32" xfId="0" applyNumberFormat="1" applyFont="1" applyBorder="1" applyAlignment="1">
      <alignment vertical="center" shrinkToFit="1"/>
    </xf>
    <xf numFmtId="0" fontId="53" fillId="0" borderId="28" xfId="0" applyNumberFormat="1" applyFont="1" applyBorder="1" applyAlignment="1">
      <alignment vertical="center" shrinkToFit="1"/>
    </xf>
    <xf numFmtId="0" fontId="53" fillId="0" borderId="30" xfId="0" applyNumberFormat="1" applyFont="1" applyBorder="1" applyAlignment="1">
      <alignment vertical="center" shrinkToFit="1"/>
    </xf>
    <xf numFmtId="0" fontId="53" fillId="0" borderId="34" xfId="0" applyNumberFormat="1" applyFont="1" applyBorder="1" applyAlignment="1">
      <alignment vertical="center" shrinkToFit="1"/>
    </xf>
    <xf numFmtId="38" fontId="52" fillId="0" borderId="34" xfId="33" applyFont="1" applyBorder="1" applyAlignment="1" applyProtection="1">
      <alignment vertical="center" shrinkToFit="1"/>
      <protection locked="0"/>
    </xf>
    <xf numFmtId="38" fontId="52" fillId="0" borderId="35" xfId="33" applyFont="1" applyBorder="1" applyAlignment="1" applyProtection="1">
      <alignment horizontal="right" vertical="center" shrinkToFit="1"/>
      <protection locked="0"/>
    </xf>
    <xf numFmtId="38" fontId="52" fillId="0" borderId="34" xfId="33" applyFont="1" applyBorder="1" applyAlignment="1" applyProtection="1">
      <alignment horizontal="right" vertical="center" shrinkToFit="1"/>
      <protection locked="0"/>
    </xf>
    <xf numFmtId="38" fontId="52" fillId="0" borderId="35" xfId="33" applyFont="1" applyBorder="1" applyAlignment="1">
      <alignment horizontal="right" vertical="center" shrinkToFit="1"/>
    </xf>
    <xf numFmtId="38" fontId="52" fillId="0" borderId="0" xfId="0" applyNumberFormat="1" applyFont="1" applyAlignment="1">
      <alignment vertical="center"/>
    </xf>
    <xf numFmtId="0" fontId="55" fillId="0" borderId="25" xfId="0" applyFont="1" applyBorder="1" applyAlignment="1">
      <alignment vertical="center"/>
    </xf>
    <xf numFmtId="0" fontId="52" fillId="0" borderId="8" xfId="0" applyNumberFormat="1" applyFont="1" applyBorder="1" applyAlignment="1" applyProtection="1">
      <alignment vertical="top" wrapText="1" shrinkToFit="1"/>
      <protection locked="0"/>
    </xf>
    <xf numFmtId="0" fontId="52" fillId="0" borderId="27" xfId="0" applyNumberFormat="1" applyFont="1" applyBorder="1" applyAlignment="1" applyProtection="1">
      <alignment vertical="top" wrapText="1" shrinkToFit="1"/>
      <protection locked="0"/>
    </xf>
    <xf numFmtId="0" fontId="52" fillId="0" borderId="9" xfId="0" applyNumberFormat="1" applyFont="1" applyBorder="1" applyAlignment="1" applyProtection="1">
      <alignment vertical="top" wrapText="1" shrinkToFit="1"/>
      <protection locked="0"/>
    </xf>
    <xf numFmtId="0" fontId="52" fillId="35" borderId="37" xfId="0" applyNumberFormat="1" applyFont="1" applyFill="1" applyBorder="1" applyAlignment="1">
      <alignment horizontal="left" vertical="top" wrapText="1" shrinkToFit="1"/>
    </xf>
    <xf numFmtId="0" fontId="52" fillId="35" borderId="39" xfId="0" applyNumberFormat="1" applyFont="1" applyFill="1" applyBorder="1" applyAlignment="1">
      <alignment horizontal="left" vertical="top" wrapText="1" shrinkToFit="1"/>
    </xf>
    <xf numFmtId="0" fontId="52" fillId="35" borderId="37" xfId="0" applyFont="1" applyFill="1" applyBorder="1" applyAlignment="1">
      <alignment horizontal="center" vertical="center"/>
    </xf>
    <xf numFmtId="38" fontId="3" fillId="0" borderId="0" xfId="33" applyFont="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38" fontId="35" fillId="3" borderId="10" xfId="33" applyFont="1" applyFill="1" applyBorder="1" applyAlignment="1">
      <alignment horizontal="center"/>
    </xf>
    <xf numFmtId="0" fontId="3" fillId="0" borderId="0" xfId="0" applyFont="1" applyAlignment="1">
      <alignment horizontal="center" vertical="center"/>
    </xf>
    <xf numFmtId="176" fontId="3" fillId="0" borderId="11"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38" fontId="35" fillId="3" borderId="0" xfId="33" applyFont="1" applyFill="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5" fillId="3" borderId="0" xfId="0" quotePrefix="1" applyFont="1" applyFill="1" applyAlignment="1">
      <alignment horizontal="left" shrinkToFit="1"/>
    </xf>
    <xf numFmtId="0" fontId="35" fillId="3" borderId="0" xfId="0" applyFont="1" applyFill="1" applyAlignment="1">
      <alignment horizontal="left" shrinkToFit="1"/>
    </xf>
    <xf numFmtId="0" fontId="3" fillId="0" borderId="0" xfId="0" applyFont="1" applyFill="1" applyAlignment="1">
      <alignment horizontal="left" shrinkToFit="1"/>
    </xf>
    <xf numFmtId="0" fontId="35" fillId="36" borderId="0" xfId="0" applyFont="1" applyFill="1" applyAlignment="1">
      <alignment horizontal="center" vertical="center" shrinkToFit="1"/>
    </xf>
    <xf numFmtId="0" fontId="3" fillId="3" borderId="0" xfId="0" quotePrefix="1" applyFont="1" applyFill="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38" fontId="3" fillId="3" borderId="10" xfId="33"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176" fontId="3" fillId="0" borderId="12" xfId="0" applyNumberFormat="1"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protection locked="0"/>
    </xf>
    <xf numFmtId="176" fontId="3" fillId="0" borderId="14" xfId="0" applyNumberFormat="1" applyFont="1" applyFill="1" applyBorder="1" applyAlignment="1" applyProtection="1">
      <alignment horizontal="center" vertical="center"/>
      <protection locked="0"/>
    </xf>
    <xf numFmtId="38" fontId="3" fillId="3" borderId="0" xfId="33" applyFont="1" applyFill="1" applyAlignment="1" applyProtection="1">
      <alignment horizontal="center" vertical="center"/>
      <protection locked="0"/>
    </xf>
    <xf numFmtId="0" fontId="41" fillId="0" borderId="4" xfId="0" applyFont="1" applyBorder="1" applyAlignment="1" applyProtection="1">
      <alignment vertical="center" shrinkToFit="1"/>
      <protection locked="0"/>
    </xf>
    <xf numFmtId="0" fontId="41" fillId="0" borderId="5" xfId="0" applyFont="1" applyBorder="1" applyAlignment="1" applyProtection="1">
      <alignment vertical="center" shrinkToFit="1"/>
      <protection locked="0"/>
    </xf>
    <xf numFmtId="0" fontId="3" fillId="0" borderId="0" xfId="0" applyFont="1" applyFill="1" applyAlignment="1">
      <alignment horizontal="left" vertical="center" shrinkToFit="1"/>
    </xf>
    <xf numFmtId="0" fontId="3" fillId="36" borderId="0" xfId="0" applyFont="1" applyFill="1" applyAlignment="1" applyProtection="1">
      <alignment horizontal="center" vertical="center" shrinkToFit="1"/>
      <protection locked="0"/>
    </xf>
    <xf numFmtId="0" fontId="31" fillId="0" borderId="0" xfId="0" applyFont="1" applyAlignment="1" applyProtection="1">
      <alignment horizontal="distributed" vertical="center"/>
      <protection locked="0"/>
    </xf>
    <xf numFmtId="177" fontId="31" fillId="35" borderId="0" xfId="0" applyNumberFormat="1" applyFont="1" applyFill="1" applyAlignment="1">
      <alignment horizontal="distributed"/>
    </xf>
    <xf numFmtId="38" fontId="33" fillId="35" borderId="25" xfId="0" applyNumberFormat="1" applyFont="1" applyFill="1" applyBorder="1" applyAlignment="1">
      <alignment vertical="center"/>
    </xf>
    <xf numFmtId="38" fontId="33" fillId="35" borderId="25" xfId="33" applyFont="1" applyFill="1" applyBorder="1" applyAlignment="1">
      <alignment vertical="center"/>
    </xf>
    <xf numFmtId="178" fontId="31" fillId="0" borderId="0" xfId="0" applyNumberFormat="1" applyFont="1" applyFill="1" applyAlignment="1">
      <alignment horizontal="left" vertical="center" indent="2"/>
    </xf>
    <xf numFmtId="0" fontId="30" fillId="0" borderId="0" xfId="0" applyFont="1" applyAlignment="1">
      <alignment horizontal="left" vertical="center"/>
    </xf>
    <xf numFmtId="177" fontId="31" fillId="35" borderId="0" xfId="0" applyNumberFormat="1" applyFont="1" applyFill="1" applyAlignment="1">
      <alignment horizontal="distributed" vertical="center" indent="1" shrinkToFit="1"/>
    </xf>
    <xf numFmtId="0" fontId="32" fillId="35" borderId="25" xfId="0" applyFont="1" applyFill="1" applyBorder="1" applyAlignment="1">
      <alignment horizontal="left" vertical="center" shrinkToFit="1"/>
    </xf>
    <xf numFmtId="0" fontId="32" fillId="0" borderId="0" xfId="0" applyFont="1" applyAlignment="1">
      <alignment horizontal="center" vertical="center"/>
    </xf>
    <xf numFmtId="0" fontId="31" fillId="35" borderId="0" xfId="0" applyFont="1" applyFill="1" applyAlignment="1">
      <alignment horizontal="distributed" vertical="center" indent="1"/>
    </xf>
    <xf numFmtId="0" fontId="31" fillId="0" borderId="0" xfId="0" applyFont="1" applyAlignment="1">
      <alignment horizontal="center" vertical="center"/>
    </xf>
    <xf numFmtId="0" fontId="52" fillId="0" borderId="8" xfId="0" applyNumberFormat="1" applyFont="1" applyBorder="1" applyAlignment="1" applyProtection="1">
      <alignment vertical="top" wrapText="1" shrinkToFit="1"/>
      <protection locked="0"/>
    </xf>
    <xf numFmtId="0" fontId="52" fillId="0" borderId="27" xfId="0" applyNumberFormat="1" applyFont="1" applyBorder="1" applyAlignment="1" applyProtection="1">
      <alignment vertical="top" wrapText="1" shrinkToFit="1"/>
      <protection locked="0"/>
    </xf>
    <xf numFmtId="0" fontId="52" fillId="0" borderId="9" xfId="0" applyNumberFormat="1" applyFont="1" applyBorder="1" applyAlignment="1" applyProtection="1">
      <alignment vertical="top" wrapText="1" shrinkToFit="1"/>
      <protection locked="0"/>
    </xf>
    <xf numFmtId="0" fontId="52" fillId="35" borderId="37" xfId="0" applyNumberFormat="1" applyFont="1" applyFill="1" applyBorder="1" applyAlignment="1">
      <alignment horizontal="left" vertical="top" wrapText="1" shrinkToFit="1"/>
    </xf>
    <xf numFmtId="0" fontId="52" fillId="35" borderId="39" xfId="0" applyNumberFormat="1" applyFont="1" applyFill="1" applyBorder="1" applyAlignment="1">
      <alignment horizontal="left" vertical="top" wrapText="1" shrinkToFit="1"/>
    </xf>
    <xf numFmtId="38" fontId="3" fillId="3" borderId="10" xfId="33" applyFont="1" applyFill="1" applyBorder="1" applyAlignment="1">
      <alignment horizontal="center"/>
    </xf>
    <xf numFmtId="38" fontId="3" fillId="3" borderId="0" xfId="33" applyFont="1" applyFill="1" applyAlignment="1">
      <alignment horizontal="center"/>
    </xf>
    <xf numFmtId="0" fontId="2" fillId="0" borderId="0" xfId="0" applyFont="1" applyAlignment="1">
      <alignment horizontal="left" vertical="top" wrapText="1"/>
    </xf>
    <xf numFmtId="0" fontId="3" fillId="0" borderId="1"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1240048</xdr:colOff>
      <xdr:row>0</xdr:row>
      <xdr:rowOff>0</xdr:rowOff>
    </xdr:from>
    <xdr:ext cx="1042358" cy="170731"/>
    <xdr:sp macro="" textlink="">
      <xdr:nvSpPr>
        <xdr:cNvPr id="3" name="テキスト ボックス 2"/>
        <xdr:cNvSpPr txBox="1"/>
      </xdr:nvSpPr>
      <xdr:spPr>
        <a:xfrm>
          <a:off x="5878723" y="0"/>
          <a:ext cx="1042358" cy="170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2</xdr:col>
      <xdr:colOff>1141204</xdr:colOff>
      <xdr:row>11</xdr:row>
      <xdr:rowOff>26958</xdr:rowOff>
    </xdr:from>
    <xdr:ext cx="988443" cy="172227"/>
    <xdr:sp macro="" textlink="">
      <xdr:nvSpPr>
        <xdr:cNvPr id="4" name="テキスト ボックス 3"/>
        <xdr:cNvSpPr txBox="1"/>
      </xdr:nvSpPr>
      <xdr:spPr>
        <a:xfrm>
          <a:off x="1617454" y="2541558"/>
          <a:ext cx="98844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6</xdr:col>
      <xdr:colOff>53915</xdr:colOff>
      <xdr:row>11</xdr:row>
      <xdr:rowOff>26959</xdr:rowOff>
    </xdr:from>
    <xdr:ext cx="1410779" cy="355610"/>
    <xdr:sp macro="" textlink="">
      <xdr:nvSpPr>
        <xdr:cNvPr id="5" name="テキスト ボックス 4"/>
        <xdr:cNvSpPr txBox="1"/>
      </xdr:nvSpPr>
      <xdr:spPr>
        <a:xfrm>
          <a:off x="4690613" y="2498067"/>
          <a:ext cx="1410779" cy="355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a:t>
          </a:r>
          <a:r>
            <a:rPr kumimoji="1" lang="ja-JP" altLang="en-US" sz="1100">
              <a:solidFill>
                <a:srgbClr val="FF0000"/>
              </a:solidFill>
            </a:rPr>
            <a:t>例：　指令障第</a:t>
          </a:r>
          <a:r>
            <a:rPr kumimoji="1" lang="en-US" altLang="ja-JP" sz="1100">
              <a:solidFill>
                <a:srgbClr val="FF0000"/>
              </a:solidFill>
            </a:rPr>
            <a:t>880</a:t>
          </a:r>
          <a:r>
            <a:rPr kumimoji="1" lang="ja-JP" altLang="en-US" sz="1100">
              <a:solidFill>
                <a:srgbClr val="FF0000"/>
              </a:solidFill>
            </a:rPr>
            <a:t>号</a:t>
          </a:r>
          <a:endParaRPr kumimoji="1" lang="en-US" altLang="ja-JP" sz="1100">
            <a:solidFill>
              <a:srgbClr val="FF0000"/>
            </a:solidFill>
          </a:endParaRPr>
        </a:p>
        <a:p>
          <a:endParaRPr kumimoji="1" lang="ja-JP" altLang="en-US" sz="1100">
            <a:solidFill>
              <a:srgbClr val="FF0000"/>
            </a:solidFill>
          </a:endParaRPr>
        </a:p>
      </xdr:txBody>
    </xdr:sp>
    <xdr:clientData fPrintsWithSheet="0"/>
  </xdr:oneCellAnchor>
  <xdr:twoCellAnchor>
    <xdr:from>
      <xdr:col>5</xdr:col>
      <xdr:colOff>440308</xdr:colOff>
      <xdr:row>3</xdr:row>
      <xdr:rowOff>44929</xdr:rowOff>
    </xdr:from>
    <xdr:to>
      <xdr:col>7</xdr:col>
      <xdr:colOff>985599</xdr:colOff>
      <xdr:row>7</xdr:row>
      <xdr:rowOff>188703</xdr:rowOff>
    </xdr:to>
    <xdr:sp macro="" textlink="" fLocksText="0">
      <xdr:nvSpPr>
        <xdr:cNvPr id="6" name="正方形/長方形 1"/>
        <xdr:cNvSpPr/>
      </xdr:nvSpPr>
      <xdr:spPr>
        <a:xfrm>
          <a:off x="4079577" y="718868"/>
          <a:ext cx="2818711" cy="1042359"/>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事例１</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課税売上割合：９５％未満</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申請方式：一括比例配分方式</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課税売上額：</a:t>
          </a:r>
          <a:r>
            <a:rPr lang="en-US" altLang="ja-JP" sz="1200" b="1">
              <a:solidFill>
                <a:srgbClr val="FF0000"/>
              </a:solidFill>
              <a:latin typeface="ＭＳ 明朝" panose="02020609040205080304" pitchFamily="17" charset="-128"/>
              <a:ea typeface="ＭＳ 明朝" panose="02020609040205080304" pitchFamily="17" charset="-128"/>
            </a:rPr>
            <a:t>1,000,000,000</a:t>
          </a:r>
          <a:r>
            <a:rPr lang="ja-JP" altLang="en-US" sz="1200" b="1">
              <a:solidFill>
                <a:srgbClr val="FF0000"/>
              </a:solidFill>
              <a:latin typeface="ＭＳ 明朝" panose="02020609040205080304" pitchFamily="17" charset="-128"/>
              <a:ea typeface="ＭＳ 明朝" panose="02020609040205080304" pitchFamily="17" charset="-128"/>
            </a:rPr>
            <a:t>円</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非課税売上額：</a:t>
          </a:r>
          <a:r>
            <a:rPr lang="en-US" altLang="ja-JP" sz="1200" b="1">
              <a:solidFill>
                <a:srgbClr val="FF0000"/>
              </a:solidFill>
              <a:latin typeface="ＭＳ 明朝" panose="02020609040205080304" pitchFamily="17" charset="-128"/>
              <a:ea typeface="ＭＳ 明朝" panose="02020609040205080304" pitchFamily="17" charset="-128"/>
            </a:rPr>
            <a:t>30,000,000,000</a:t>
          </a:r>
          <a:r>
            <a:rPr lang="ja-JP" altLang="en-US" sz="1200" b="1">
              <a:solidFill>
                <a:srgbClr val="FF0000"/>
              </a:solidFill>
              <a:latin typeface="ＭＳ 明朝" panose="02020609040205080304" pitchFamily="17" charset="-128"/>
              <a:ea typeface="ＭＳ 明朝" panose="02020609040205080304" pitchFamily="17" charset="-128"/>
            </a:rPr>
            <a:t>円</a:t>
          </a:r>
        </a:p>
      </xdr:txBody>
    </xdr:sp>
    <xdr:clientData/>
  </xdr:twoCellAnchor>
  <xdr:oneCellAnchor>
    <xdr:from>
      <xdr:col>8</xdr:col>
      <xdr:colOff>80872</xdr:colOff>
      <xdr:row>3</xdr:row>
      <xdr:rowOff>53915</xdr:rowOff>
    </xdr:from>
    <xdr:ext cx="2880000" cy="468000"/>
    <xdr:sp macro="" textlink="">
      <xdr:nvSpPr>
        <xdr:cNvPr id="7" name="テキスト ボックス 6"/>
        <xdr:cNvSpPr txBox="1"/>
      </xdr:nvSpPr>
      <xdr:spPr>
        <a:xfrm>
          <a:off x="7091272" y="739715"/>
          <a:ext cx="2880000" cy="468000"/>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tIns="90000" bIns="90000" rtlCol="0" anchor="t">
          <a:noAutofit/>
        </a:bodyPr>
        <a:lstStyle/>
        <a:p>
          <a:r>
            <a:rPr kumimoji="1" lang="ja-JP" altLang="en-US" sz="1600" b="1">
              <a:solidFill>
                <a:srgbClr val="FF0000"/>
              </a:solidFill>
            </a:rPr>
            <a:t>黄色のセルに入力してください。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1240048</xdr:colOff>
      <xdr:row>0</xdr:row>
      <xdr:rowOff>0</xdr:rowOff>
    </xdr:from>
    <xdr:ext cx="1042358" cy="170731"/>
    <xdr:sp macro="" textlink="">
      <xdr:nvSpPr>
        <xdr:cNvPr id="3" name="テキスト ボックス 2"/>
        <xdr:cNvSpPr txBox="1"/>
      </xdr:nvSpPr>
      <xdr:spPr>
        <a:xfrm>
          <a:off x="5878723" y="0"/>
          <a:ext cx="1042358" cy="170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2</xdr:col>
      <xdr:colOff>1141204</xdr:colOff>
      <xdr:row>11</xdr:row>
      <xdr:rowOff>26958</xdr:rowOff>
    </xdr:from>
    <xdr:ext cx="988443" cy="172227"/>
    <xdr:sp macro="" textlink="">
      <xdr:nvSpPr>
        <xdr:cNvPr id="4" name="テキスト ボックス 3"/>
        <xdr:cNvSpPr txBox="1"/>
      </xdr:nvSpPr>
      <xdr:spPr>
        <a:xfrm>
          <a:off x="1617454" y="2541558"/>
          <a:ext cx="98844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6</xdr:col>
      <xdr:colOff>53915</xdr:colOff>
      <xdr:row>11</xdr:row>
      <xdr:rowOff>26959</xdr:rowOff>
    </xdr:from>
    <xdr:ext cx="1410779" cy="183384"/>
    <xdr:sp macro="" textlink="">
      <xdr:nvSpPr>
        <xdr:cNvPr id="5" name="テキスト ボックス 4"/>
        <xdr:cNvSpPr txBox="1"/>
      </xdr:nvSpPr>
      <xdr:spPr>
        <a:xfrm>
          <a:off x="4690613" y="2498067"/>
          <a:ext cx="141077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a:t>
          </a:r>
          <a:r>
            <a:rPr kumimoji="1" lang="ja-JP" altLang="en-US" sz="1100">
              <a:solidFill>
                <a:srgbClr val="FF0000"/>
              </a:solidFill>
            </a:rPr>
            <a:t>例：　指令障第</a:t>
          </a:r>
          <a:r>
            <a:rPr kumimoji="1" lang="en-US" altLang="ja-JP" sz="1100">
              <a:solidFill>
                <a:srgbClr val="FF0000"/>
              </a:solidFill>
            </a:rPr>
            <a:t>880</a:t>
          </a:r>
          <a:r>
            <a:rPr kumimoji="1" lang="ja-JP" altLang="en-US" sz="1100">
              <a:solidFill>
                <a:srgbClr val="FF0000"/>
              </a:solidFill>
            </a:rPr>
            <a:t>号</a:t>
          </a:r>
        </a:p>
      </xdr:txBody>
    </xdr:sp>
    <xdr:clientData fPrintsWithSheet="0"/>
  </xdr:oneCellAnchor>
  <xdr:twoCellAnchor>
    <xdr:from>
      <xdr:col>5</xdr:col>
      <xdr:colOff>413350</xdr:colOff>
      <xdr:row>3</xdr:row>
      <xdr:rowOff>53914</xdr:rowOff>
    </xdr:from>
    <xdr:to>
      <xdr:col>7</xdr:col>
      <xdr:colOff>958641</xdr:colOff>
      <xdr:row>7</xdr:row>
      <xdr:rowOff>179716</xdr:rowOff>
    </xdr:to>
    <xdr:sp macro="" textlink="" fLocksText="0">
      <xdr:nvSpPr>
        <xdr:cNvPr id="6" name="正方形/長方形 1"/>
        <xdr:cNvSpPr/>
      </xdr:nvSpPr>
      <xdr:spPr>
        <a:xfrm>
          <a:off x="4052619" y="727853"/>
          <a:ext cx="2818711" cy="1024387"/>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事例２</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課税売上割合：９５％未満</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申請方式：個別対応方式</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課税売上額：</a:t>
          </a:r>
          <a:r>
            <a:rPr lang="en-US" altLang="ja-JP" sz="1200" b="1">
              <a:solidFill>
                <a:srgbClr val="FF0000"/>
              </a:solidFill>
              <a:latin typeface="ＭＳ 明朝" panose="02020609040205080304" pitchFamily="17" charset="-128"/>
              <a:ea typeface="ＭＳ 明朝" panose="02020609040205080304" pitchFamily="17" charset="-128"/>
            </a:rPr>
            <a:t>1,000,000,000</a:t>
          </a:r>
          <a:r>
            <a:rPr lang="ja-JP" altLang="en-US" sz="1200" b="1">
              <a:solidFill>
                <a:srgbClr val="FF0000"/>
              </a:solidFill>
              <a:latin typeface="ＭＳ 明朝" panose="02020609040205080304" pitchFamily="17" charset="-128"/>
              <a:ea typeface="ＭＳ 明朝" panose="02020609040205080304" pitchFamily="17" charset="-128"/>
            </a:rPr>
            <a:t>円</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非課税売上額：</a:t>
          </a:r>
          <a:r>
            <a:rPr lang="en-US" altLang="ja-JP" sz="1200" b="1">
              <a:solidFill>
                <a:srgbClr val="FF0000"/>
              </a:solidFill>
              <a:latin typeface="ＭＳ 明朝" panose="02020609040205080304" pitchFamily="17" charset="-128"/>
              <a:ea typeface="ＭＳ 明朝" panose="02020609040205080304" pitchFamily="17" charset="-128"/>
            </a:rPr>
            <a:t>30,000,000,000</a:t>
          </a:r>
          <a:r>
            <a:rPr lang="ja-JP" altLang="en-US" sz="1200" b="1">
              <a:solidFill>
                <a:srgbClr val="FF0000"/>
              </a:solidFill>
              <a:latin typeface="ＭＳ 明朝" panose="02020609040205080304" pitchFamily="17" charset="-128"/>
              <a:ea typeface="ＭＳ 明朝" panose="02020609040205080304" pitchFamily="17" charset="-128"/>
            </a:rPr>
            <a:t>円</a:t>
          </a:r>
        </a:p>
      </xdr:txBody>
    </xdr:sp>
    <xdr:clientData/>
  </xdr:twoCellAnchor>
  <xdr:oneCellAnchor>
    <xdr:from>
      <xdr:col>8</xdr:col>
      <xdr:colOff>80872</xdr:colOff>
      <xdr:row>3</xdr:row>
      <xdr:rowOff>53915</xdr:rowOff>
    </xdr:from>
    <xdr:ext cx="2880000" cy="468000"/>
    <xdr:sp macro="" textlink="">
      <xdr:nvSpPr>
        <xdr:cNvPr id="8" name="テキスト ボックス 7"/>
        <xdr:cNvSpPr txBox="1"/>
      </xdr:nvSpPr>
      <xdr:spPr>
        <a:xfrm>
          <a:off x="7091272" y="739715"/>
          <a:ext cx="2880000" cy="468000"/>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tIns="90000" bIns="90000" rtlCol="0" anchor="t">
          <a:noAutofit/>
        </a:bodyPr>
        <a:lstStyle/>
        <a:p>
          <a:r>
            <a:rPr kumimoji="1" lang="ja-JP" altLang="en-US" sz="1600" b="1">
              <a:solidFill>
                <a:srgbClr val="FF0000"/>
              </a:solidFill>
            </a:rPr>
            <a:t>黄色のセルに入力してください。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17973</xdr:colOff>
      <xdr:row>0</xdr:row>
      <xdr:rowOff>80874</xdr:rowOff>
    </xdr:from>
    <xdr:ext cx="1042358" cy="170731"/>
    <xdr:sp macro="" textlink="">
      <xdr:nvSpPr>
        <xdr:cNvPr id="3" name="テキスト ボックス 2"/>
        <xdr:cNvSpPr txBox="1"/>
      </xdr:nvSpPr>
      <xdr:spPr>
        <a:xfrm>
          <a:off x="5930662" y="80874"/>
          <a:ext cx="1042358" cy="170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2</xdr:col>
      <xdr:colOff>1150190</xdr:colOff>
      <xdr:row>11</xdr:row>
      <xdr:rowOff>35944</xdr:rowOff>
    </xdr:from>
    <xdr:ext cx="988443" cy="172227"/>
    <xdr:sp macro="" textlink="">
      <xdr:nvSpPr>
        <xdr:cNvPr id="4" name="テキスト ボックス 3"/>
        <xdr:cNvSpPr txBox="1"/>
      </xdr:nvSpPr>
      <xdr:spPr>
        <a:xfrm>
          <a:off x="1635426" y="2507052"/>
          <a:ext cx="98844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YYYY/MM/DD</a:t>
          </a:r>
          <a:endParaRPr kumimoji="1" lang="ja-JP" altLang="en-US" sz="1100">
            <a:solidFill>
              <a:srgbClr val="FF0000"/>
            </a:solidFill>
          </a:endParaRPr>
        </a:p>
      </xdr:txBody>
    </xdr:sp>
    <xdr:clientData fPrintsWithSheet="0"/>
  </xdr:oneCellAnchor>
  <xdr:oneCellAnchor>
    <xdr:from>
      <xdr:col>6</xdr:col>
      <xdr:colOff>53915</xdr:colOff>
      <xdr:row>11</xdr:row>
      <xdr:rowOff>26959</xdr:rowOff>
    </xdr:from>
    <xdr:ext cx="1410779" cy="183384"/>
    <xdr:sp macro="" textlink="">
      <xdr:nvSpPr>
        <xdr:cNvPr id="5" name="テキスト ボックス 4"/>
        <xdr:cNvSpPr txBox="1"/>
      </xdr:nvSpPr>
      <xdr:spPr>
        <a:xfrm>
          <a:off x="4690613" y="2713728"/>
          <a:ext cx="1410779"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100">
              <a:solidFill>
                <a:srgbClr val="FF0000"/>
              </a:solidFill>
            </a:rPr>
            <a:t>←</a:t>
          </a:r>
          <a:r>
            <a:rPr kumimoji="1" lang="en-US" altLang="ja-JP" sz="1100">
              <a:solidFill>
                <a:srgbClr val="FF0000"/>
              </a:solidFill>
            </a:rPr>
            <a:t> </a:t>
          </a:r>
          <a:r>
            <a:rPr kumimoji="1" lang="ja-JP" altLang="en-US" sz="1100">
              <a:solidFill>
                <a:srgbClr val="FF0000"/>
              </a:solidFill>
            </a:rPr>
            <a:t>例：　指令障第</a:t>
          </a:r>
          <a:r>
            <a:rPr kumimoji="1" lang="en-US" altLang="ja-JP" sz="1100">
              <a:solidFill>
                <a:srgbClr val="FF0000"/>
              </a:solidFill>
            </a:rPr>
            <a:t>880</a:t>
          </a:r>
          <a:r>
            <a:rPr kumimoji="1" lang="ja-JP" altLang="en-US" sz="1100">
              <a:solidFill>
                <a:srgbClr val="FF0000"/>
              </a:solidFill>
            </a:rPr>
            <a:t>号</a:t>
          </a:r>
        </a:p>
      </xdr:txBody>
    </xdr:sp>
    <xdr:clientData fPrintsWithSheet="0"/>
  </xdr:oneCellAnchor>
  <xdr:oneCellAnchor>
    <xdr:from>
      <xdr:col>8</xdr:col>
      <xdr:colOff>80872</xdr:colOff>
      <xdr:row>3</xdr:row>
      <xdr:rowOff>53915</xdr:rowOff>
    </xdr:from>
    <xdr:ext cx="2880000" cy="468000"/>
    <xdr:sp macro="" textlink="">
      <xdr:nvSpPr>
        <xdr:cNvPr id="6" name="テキスト ボックス 5"/>
        <xdr:cNvSpPr txBox="1"/>
      </xdr:nvSpPr>
      <xdr:spPr>
        <a:xfrm>
          <a:off x="7089834" y="727854"/>
          <a:ext cx="2880000" cy="468000"/>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tIns="90000" bIns="90000" rtlCol="0" anchor="t">
          <a:noAutofit/>
        </a:bodyPr>
        <a:lstStyle/>
        <a:p>
          <a:r>
            <a:rPr kumimoji="1" lang="ja-JP" altLang="en-US" sz="1600" b="1">
              <a:solidFill>
                <a:srgbClr val="FF0000"/>
              </a:solidFill>
            </a:rPr>
            <a:t>黄色のセルに入力してください。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A1:R64"/>
  <sheetViews>
    <sheetView view="pageBreakPreview" zoomScale="106" zoomScaleNormal="80" zoomScaleSheetLayoutView="106" workbookViewId="0">
      <selection activeCell="F15" sqref="F15"/>
    </sheetView>
  </sheetViews>
  <sheetFormatPr defaultRowHeight="14.25" x14ac:dyDescent="0.15"/>
  <cols>
    <col min="1" max="2" width="3.125" style="1" customWidth="1"/>
    <col min="3" max="3" width="15.25" style="1" customWidth="1"/>
    <col min="4" max="6" width="13.125" style="1" customWidth="1"/>
    <col min="7" max="7" width="16.75" style="1" customWidth="1"/>
    <col min="8" max="8" width="14.375" style="1" customWidth="1"/>
    <col min="9" max="9" width="13.125" style="22" customWidth="1"/>
    <col min="10" max="10" width="15.375" style="22" bestFit="1" customWidth="1"/>
    <col min="11" max="16" width="9" style="22"/>
    <col min="17" max="16384" width="9" style="1"/>
  </cols>
  <sheetData>
    <row r="1" spans="1:18" ht="18" customHeight="1" thickBot="1" x14ac:dyDescent="0.2">
      <c r="A1" s="40" t="s">
        <v>41</v>
      </c>
      <c r="B1" s="39"/>
      <c r="C1" s="39"/>
      <c r="D1" s="39"/>
      <c r="E1" s="39"/>
      <c r="F1" s="39"/>
      <c r="G1" s="39"/>
      <c r="H1" s="42"/>
      <c r="I1" s="92" t="s">
        <v>29</v>
      </c>
      <c r="J1" s="62"/>
      <c r="K1" s="62"/>
      <c r="L1" s="62"/>
    </row>
    <row r="2" spans="1:18" ht="18" customHeight="1" thickTop="1" thickBot="1" x14ac:dyDescent="0.2">
      <c r="A2" s="2"/>
      <c r="B2" s="2"/>
      <c r="G2" s="41" t="s">
        <v>89</v>
      </c>
      <c r="H2" s="51">
        <v>44407</v>
      </c>
      <c r="I2" s="65" t="str">
        <f>IF(H3="","",IF(ISTEXT(H3)=TRUE,"作成日を正しく入力してください",""))</f>
        <v/>
      </c>
      <c r="J2" s="62"/>
      <c r="K2" s="62"/>
      <c r="L2" s="62"/>
    </row>
    <row r="3" spans="1:18" ht="18" customHeight="1" thickTop="1" x14ac:dyDescent="0.15">
      <c r="A3" s="2" t="s">
        <v>43</v>
      </c>
      <c r="B3" s="2"/>
      <c r="I3" s="30"/>
      <c r="J3" s="66"/>
      <c r="K3" s="30"/>
      <c r="L3" s="30"/>
      <c r="M3" s="23"/>
      <c r="N3" s="23"/>
      <c r="O3" s="23"/>
      <c r="P3" s="23"/>
      <c r="Q3" s="13"/>
      <c r="R3" s="13"/>
    </row>
    <row r="4" spans="1:18" ht="18" customHeight="1" x14ac:dyDescent="0.15">
      <c r="A4" s="2"/>
      <c r="B4" s="2"/>
      <c r="C4" s="218" t="s">
        <v>90</v>
      </c>
      <c r="D4" s="219"/>
      <c r="E4" s="219"/>
      <c r="F4" s="219"/>
      <c r="G4" s="219"/>
      <c r="I4" s="30"/>
      <c r="J4" s="30"/>
      <c r="K4" s="30"/>
      <c r="L4" s="30"/>
      <c r="M4" s="23"/>
      <c r="N4" s="23"/>
      <c r="O4" s="23"/>
      <c r="P4" s="23"/>
      <c r="Q4" s="13"/>
      <c r="R4" s="13"/>
    </row>
    <row r="5" spans="1:18" ht="18" customHeight="1" x14ac:dyDescent="0.15">
      <c r="A5" s="2" t="s">
        <v>44</v>
      </c>
      <c r="B5" s="2"/>
      <c r="I5" s="30"/>
      <c r="J5" s="62"/>
      <c r="K5" s="30"/>
      <c r="L5" s="30"/>
      <c r="M5" s="23"/>
      <c r="N5" s="23"/>
      <c r="O5" s="23"/>
      <c r="P5" s="23"/>
      <c r="Q5" s="13"/>
      <c r="R5" s="13"/>
    </row>
    <row r="6" spans="1:18" ht="18" customHeight="1" x14ac:dyDescent="0.15">
      <c r="A6" s="2"/>
      <c r="B6" s="2"/>
      <c r="C6" s="219" t="s">
        <v>91</v>
      </c>
      <c r="D6" s="219"/>
      <c r="E6" s="219"/>
      <c r="F6" s="219"/>
      <c r="G6" s="219"/>
      <c r="I6" s="30"/>
      <c r="J6" s="30"/>
      <c r="K6" s="30"/>
      <c r="L6" s="30"/>
      <c r="M6" s="23"/>
      <c r="N6" s="23"/>
      <c r="O6" s="23"/>
      <c r="P6" s="23"/>
      <c r="Q6" s="13"/>
      <c r="R6" s="13"/>
    </row>
    <row r="7" spans="1:18" ht="18" customHeight="1" x14ac:dyDescent="0.15">
      <c r="A7" s="2" t="s">
        <v>45</v>
      </c>
      <c r="B7" s="2"/>
      <c r="I7" s="23"/>
      <c r="J7" s="23"/>
      <c r="K7" s="23"/>
      <c r="L7" s="23"/>
      <c r="M7" s="23"/>
      <c r="N7" s="23"/>
      <c r="O7" s="23"/>
      <c r="P7" s="23"/>
      <c r="Q7" s="13"/>
      <c r="R7" s="13"/>
    </row>
    <row r="8" spans="1:18" ht="18" customHeight="1" x14ac:dyDescent="0.15">
      <c r="A8" s="2"/>
      <c r="B8" s="2"/>
      <c r="C8" s="218" t="s">
        <v>93</v>
      </c>
      <c r="D8" s="219"/>
      <c r="E8" s="219"/>
      <c r="F8" s="219"/>
      <c r="G8" s="219"/>
      <c r="I8" s="23"/>
      <c r="J8" s="23"/>
      <c r="K8" s="23"/>
      <c r="L8" s="23"/>
      <c r="M8" s="23"/>
      <c r="N8" s="23"/>
      <c r="O8" s="23"/>
      <c r="P8" s="23"/>
      <c r="Q8" s="13"/>
      <c r="R8" s="13"/>
    </row>
    <row r="9" spans="1:18" ht="18" customHeight="1" x14ac:dyDescent="0.15">
      <c r="A9" s="2" t="s">
        <v>3</v>
      </c>
      <c r="B9" s="2"/>
      <c r="I9" s="24"/>
      <c r="J9" s="24"/>
      <c r="K9" s="24"/>
      <c r="L9" s="24"/>
      <c r="M9" s="24"/>
      <c r="N9" s="24"/>
      <c r="O9" s="23"/>
      <c r="P9" s="23"/>
      <c r="Q9" s="13"/>
      <c r="R9" s="13"/>
    </row>
    <row r="10" spans="1:18" ht="18" customHeight="1" x14ac:dyDescent="0.15">
      <c r="A10" s="2"/>
      <c r="B10" s="2"/>
      <c r="C10" s="220" t="s">
        <v>152</v>
      </c>
      <c r="D10" s="220"/>
      <c r="E10" s="220"/>
      <c r="F10" s="220"/>
      <c r="G10" s="220"/>
      <c r="I10" s="24"/>
      <c r="J10" s="24"/>
      <c r="K10" s="24"/>
      <c r="L10" s="24"/>
      <c r="M10" s="24"/>
      <c r="N10" s="24"/>
      <c r="O10" s="23"/>
      <c r="P10" s="23"/>
      <c r="Q10" s="13"/>
      <c r="R10" s="13"/>
    </row>
    <row r="11" spans="1:18" ht="18" customHeight="1" x14ac:dyDescent="0.15">
      <c r="A11" s="2" t="s">
        <v>67</v>
      </c>
      <c r="B11" s="2"/>
      <c r="C11" s="49"/>
      <c r="D11" s="49"/>
      <c r="E11" s="49"/>
      <c r="F11" s="49"/>
      <c r="G11" s="49"/>
      <c r="I11" s="24"/>
      <c r="J11" s="24"/>
      <c r="K11" s="24"/>
      <c r="L11" s="24"/>
      <c r="M11" s="24"/>
      <c r="N11" s="24"/>
      <c r="O11" s="23"/>
      <c r="P11" s="23"/>
      <c r="Q11" s="13"/>
      <c r="R11" s="13"/>
    </row>
    <row r="12" spans="1:18" ht="18" customHeight="1" x14ac:dyDescent="0.15">
      <c r="A12" s="2"/>
      <c r="B12" s="2"/>
      <c r="C12" s="43">
        <v>44286</v>
      </c>
      <c r="D12" s="49"/>
      <c r="E12" s="221" t="s">
        <v>153</v>
      </c>
      <c r="F12" s="221"/>
      <c r="G12" s="49"/>
      <c r="I12" s="24"/>
      <c r="J12" s="24"/>
      <c r="K12" s="24"/>
      <c r="L12" s="24"/>
      <c r="M12" s="24"/>
      <c r="N12" s="24"/>
      <c r="O12" s="23"/>
      <c r="P12" s="23"/>
      <c r="Q12" s="13"/>
      <c r="R12" s="13"/>
    </row>
    <row r="13" spans="1:18" ht="18" customHeight="1" x14ac:dyDescent="0.15">
      <c r="A13" s="2" t="s">
        <v>68</v>
      </c>
      <c r="B13" s="2"/>
      <c r="I13" s="24"/>
      <c r="J13" s="24"/>
      <c r="K13" s="24"/>
      <c r="L13" s="24"/>
      <c r="M13" s="24"/>
      <c r="N13" s="24"/>
      <c r="O13" s="23"/>
      <c r="P13" s="23"/>
      <c r="Q13" s="13"/>
      <c r="R13" s="13"/>
    </row>
    <row r="14" spans="1:18" ht="18" customHeight="1" x14ac:dyDescent="0.15">
      <c r="A14" s="2"/>
      <c r="B14" s="2"/>
      <c r="C14" s="47">
        <v>1000000</v>
      </c>
      <c r="D14" s="1" t="s">
        <v>13</v>
      </c>
      <c r="I14" s="24" t="str">
        <f>TEXT(C14,"#,###")</f>
        <v>1,000,000</v>
      </c>
      <c r="J14" s="24"/>
      <c r="K14" s="24"/>
      <c r="L14" s="24"/>
      <c r="M14" s="24"/>
      <c r="N14" s="24"/>
      <c r="O14" s="23"/>
      <c r="P14" s="23"/>
      <c r="Q14" s="13"/>
      <c r="R14" s="13"/>
    </row>
    <row r="15" spans="1:18" ht="18" customHeight="1" x14ac:dyDescent="0.15">
      <c r="A15" s="2" t="s">
        <v>69</v>
      </c>
      <c r="B15" s="2"/>
      <c r="I15" s="24"/>
      <c r="J15" s="24"/>
      <c r="K15" s="24"/>
      <c r="L15" s="24"/>
      <c r="M15" s="24"/>
      <c r="N15" s="24"/>
      <c r="O15" s="23"/>
      <c r="P15" s="23"/>
      <c r="Q15" s="13"/>
      <c r="R15" s="13"/>
    </row>
    <row r="16" spans="1:18" ht="18" customHeight="1" x14ac:dyDescent="0.15">
      <c r="B16" s="1" t="s">
        <v>30</v>
      </c>
      <c r="I16" s="24"/>
      <c r="J16" s="24"/>
      <c r="K16" s="24"/>
      <c r="L16" s="24"/>
      <c r="M16" s="24"/>
      <c r="N16" s="24"/>
      <c r="O16" s="23"/>
      <c r="P16" s="23"/>
      <c r="Q16" s="13"/>
      <c r="R16" s="13"/>
    </row>
    <row r="17" spans="2:18" ht="18" customHeight="1" x14ac:dyDescent="0.15">
      <c r="B17" s="15"/>
      <c r="C17" s="10" t="s">
        <v>64</v>
      </c>
      <c r="D17" s="10"/>
      <c r="E17" s="10"/>
      <c r="F17" s="10"/>
      <c r="G17" s="10"/>
      <c r="H17" s="11" t="s">
        <v>65</v>
      </c>
      <c r="I17" s="24"/>
      <c r="J17" s="24"/>
      <c r="K17" s="24"/>
      <c r="L17" s="24"/>
      <c r="M17" s="24"/>
      <c r="N17" s="24"/>
      <c r="O17" s="23"/>
      <c r="P17" s="23"/>
      <c r="Q17" s="13"/>
      <c r="R17" s="13"/>
    </row>
    <row r="18" spans="2:18" ht="18" customHeight="1" x14ac:dyDescent="0.15">
      <c r="B18" s="15"/>
      <c r="C18" s="10" t="s">
        <v>37</v>
      </c>
      <c r="D18" s="10"/>
      <c r="E18" s="10"/>
      <c r="F18" s="10"/>
      <c r="G18" s="10"/>
      <c r="H18" s="11"/>
      <c r="I18" s="24"/>
      <c r="J18" s="24"/>
      <c r="K18" s="24"/>
      <c r="L18" s="24"/>
      <c r="M18" s="24"/>
      <c r="N18" s="24"/>
      <c r="O18" s="23"/>
      <c r="P18" s="23"/>
      <c r="Q18" s="13"/>
      <c r="R18" s="13"/>
    </row>
    <row r="19" spans="2:18" ht="18" customHeight="1" x14ac:dyDescent="0.15">
      <c r="B19" s="15"/>
      <c r="C19" s="10" t="s">
        <v>62</v>
      </c>
      <c r="D19" s="10"/>
      <c r="E19" s="10"/>
      <c r="F19" s="10"/>
      <c r="G19" s="10" t="s">
        <v>63</v>
      </c>
      <c r="H19" s="11"/>
      <c r="I19" s="24"/>
      <c r="J19" s="24"/>
      <c r="K19" s="24"/>
      <c r="L19" s="24"/>
      <c r="M19" s="24"/>
      <c r="N19" s="24"/>
      <c r="O19" s="23"/>
      <c r="P19" s="23"/>
      <c r="Q19" s="13"/>
      <c r="R19" s="13"/>
    </row>
    <row r="20" spans="2:18" ht="18" customHeight="1" x14ac:dyDescent="0.15">
      <c r="B20" s="15"/>
      <c r="C20" s="10" t="s">
        <v>61</v>
      </c>
      <c r="D20" s="10"/>
      <c r="E20" s="216"/>
      <c r="F20" s="216"/>
      <c r="G20" s="216"/>
      <c r="H20" s="217"/>
      <c r="I20" s="24"/>
      <c r="J20" s="24"/>
      <c r="K20" s="24"/>
      <c r="L20" s="24"/>
      <c r="M20" s="24"/>
      <c r="N20" s="24"/>
      <c r="O20" s="23"/>
      <c r="P20" s="23"/>
      <c r="Q20" s="13"/>
      <c r="R20" s="13"/>
    </row>
    <row r="21" spans="2:18" ht="18" customHeight="1" x14ac:dyDescent="0.15">
      <c r="B21" s="15"/>
      <c r="C21" s="10" t="s">
        <v>16</v>
      </c>
      <c r="D21" s="10"/>
      <c r="E21" s="10"/>
      <c r="F21" s="10"/>
      <c r="G21" s="10"/>
      <c r="H21" s="11"/>
      <c r="I21" s="25">
        <f>INT(C14*10/110*SUM(D40:F40)/H40)</f>
        <v>27272</v>
      </c>
      <c r="J21" s="25"/>
      <c r="K21" s="25"/>
      <c r="L21" s="25" t="str">
        <f>TEXT(I21,"#,##0")</f>
        <v>27,272</v>
      </c>
      <c r="M21" s="25"/>
      <c r="N21" s="25"/>
      <c r="O21" s="23"/>
      <c r="P21" s="23"/>
      <c r="Q21" s="13"/>
      <c r="R21" s="13"/>
    </row>
    <row r="22" spans="2:18" ht="18" customHeight="1" x14ac:dyDescent="0.15">
      <c r="B22" s="15"/>
      <c r="C22" s="10" t="s">
        <v>15</v>
      </c>
      <c r="D22" s="10"/>
      <c r="E22" s="10"/>
      <c r="F22" s="10"/>
      <c r="G22" s="10"/>
      <c r="H22" s="11"/>
      <c r="I22" s="25">
        <f>INT(C14*10/110*D40/H40)</f>
        <v>0</v>
      </c>
      <c r="J22" s="25">
        <f>INT(C14*10/110*F40/H40*F43)</f>
        <v>879</v>
      </c>
      <c r="K22" s="25">
        <f>I22+J22</f>
        <v>879</v>
      </c>
      <c r="L22" s="25" t="str">
        <f>TEXT(I22,"#,##0")</f>
        <v>0</v>
      </c>
      <c r="M22" s="25" t="str">
        <f>TEXT(J22,"#,##0")</f>
        <v>879</v>
      </c>
      <c r="N22" s="25" t="str">
        <f>TEXT(K22,"#,##0")</f>
        <v>879</v>
      </c>
      <c r="O22" s="23"/>
      <c r="P22" s="23"/>
      <c r="Q22" s="13"/>
      <c r="R22" s="13"/>
    </row>
    <row r="23" spans="2:18" ht="18" customHeight="1" x14ac:dyDescent="0.15">
      <c r="B23" s="44" t="s">
        <v>42</v>
      </c>
      <c r="C23" s="10" t="s">
        <v>14</v>
      </c>
      <c r="D23" s="10"/>
      <c r="E23" s="10"/>
      <c r="F23" s="10"/>
      <c r="G23" s="10"/>
      <c r="H23" s="11"/>
      <c r="I23" s="25">
        <f>INT(C14*10/110*SUM(D40:F40)/H40*F43)</f>
        <v>879</v>
      </c>
      <c r="J23" s="25"/>
      <c r="K23" s="25"/>
      <c r="L23" s="25" t="str">
        <f>TEXT(I23,"#,##0")</f>
        <v>879</v>
      </c>
      <c r="M23" s="25"/>
      <c r="N23" s="25"/>
      <c r="O23" s="23"/>
      <c r="P23" s="23"/>
      <c r="Q23" s="13"/>
      <c r="R23" s="13"/>
    </row>
    <row r="24" spans="2:18" ht="18" customHeight="1" x14ac:dyDescent="0.15">
      <c r="B24" s="1" t="s">
        <v>32</v>
      </c>
      <c r="I24" s="24"/>
      <c r="J24" s="24"/>
      <c r="K24" s="24"/>
      <c r="L24" s="24"/>
      <c r="M24" s="24"/>
      <c r="N24" s="24"/>
      <c r="O24" s="23"/>
      <c r="P24" s="23"/>
      <c r="Q24" s="13"/>
      <c r="R24" s="13"/>
    </row>
    <row r="25" spans="2:18" ht="18" customHeight="1" x14ac:dyDescent="0.15">
      <c r="I25" s="24"/>
      <c r="J25" s="24"/>
      <c r="K25" s="24"/>
      <c r="L25" s="24"/>
      <c r="M25" s="24"/>
      <c r="N25" s="24"/>
      <c r="O25" s="23"/>
      <c r="P25" s="23"/>
      <c r="Q25" s="13"/>
      <c r="R25" s="13"/>
    </row>
    <row r="26" spans="2:18" ht="18" customHeight="1" x14ac:dyDescent="0.15">
      <c r="B26" s="52" t="str">
        <f>IF(OR(B17="○",B18="○",B19="○",B20="○"),"","※ＥＦＧに該当する場合には、以下のいずれかに「○」を記入してください。")</f>
        <v>※ＥＦＧに該当する場合には、以下のいずれかに「○」を記入してください。</v>
      </c>
      <c r="I26" s="24"/>
      <c r="J26" s="24"/>
      <c r="K26" s="24"/>
      <c r="L26" s="24"/>
      <c r="M26" s="24"/>
      <c r="N26" s="24"/>
      <c r="O26" s="23"/>
      <c r="P26" s="23"/>
      <c r="Q26" s="13"/>
      <c r="R26" s="13"/>
    </row>
    <row r="27" spans="2:18" ht="18" customHeight="1" x14ac:dyDescent="0.15">
      <c r="B27" s="44" t="s">
        <v>42</v>
      </c>
      <c r="C27" s="10" t="s">
        <v>20</v>
      </c>
      <c r="D27" s="10"/>
      <c r="E27" s="10"/>
      <c r="F27" s="10"/>
      <c r="G27" s="10"/>
      <c r="H27" s="11"/>
      <c r="I27" s="24"/>
      <c r="J27" s="24"/>
      <c r="K27" s="24"/>
      <c r="L27" s="24"/>
      <c r="M27" s="24"/>
      <c r="N27" s="24"/>
      <c r="O27" s="23"/>
      <c r="P27" s="23"/>
      <c r="Q27" s="13"/>
      <c r="R27" s="13"/>
    </row>
    <row r="28" spans="2:18" ht="18" customHeight="1" x14ac:dyDescent="0.15">
      <c r="B28" s="15"/>
      <c r="C28" s="10" t="s">
        <v>21</v>
      </c>
      <c r="D28" s="10"/>
      <c r="E28" s="10"/>
      <c r="F28" s="10"/>
      <c r="G28" s="10"/>
      <c r="H28" s="11"/>
      <c r="I28" s="24"/>
      <c r="J28" s="24"/>
      <c r="K28" s="24"/>
      <c r="L28" s="24"/>
      <c r="M28" s="24"/>
      <c r="N28" s="24"/>
      <c r="O28" s="23"/>
      <c r="P28" s="23"/>
      <c r="Q28" s="13"/>
      <c r="R28" s="13"/>
    </row>
    <row r="29" spans="2:18" ht="18" customHeight="1" x14ac:dyDescent="0.15">
      <c r="B29" s="9"/>
      <c r="C29" s="9"/>
      <c r="D29" s="9"/>
      <c r="E29" s="9"/>
      <c r="F29" s="9"/>
      <c r="G29" s="9"/>
      <c r="H29" s="9"/>
      <c r="I29" s="24"/>
      <c r="J29" s="24"/>
      <c r="K29" s="24"/>
      <c r="L29" s="24"/>
      <c r="M29" s="24"/>
      <c r="N29" s="24"/>
      <c r="O29" s="23"/>
      <c r="P29" s="23"/>
      <c r="Q29" s="13"/>
      <c r="R29" s="13"/>
    </row>
    <row r="30" spans="2:18" ht="18" customHeight="1" x14ac:dyDescent="0.15">
      <c r="B30" s="1" t="str">
        <f>IF(B26="","","①"&amp;IF(B27="○","補助金の使途の内訳",IF(B28="○","補助対象経費の内訳","")))</f>
        <v>①補助金の使途の内訳</v>
      </c>
      <c r="I30" s="24"/>
      <c r="J30" s="24"/>
      <c r="K30" s="24"/>
      <c r="L30" s="24"/>
      <c r="M30" s="24"/>
      <c r="N30" s="24"/>
      <c r="O30" s="23"/>
      <c r="P30" s="23"/>
      <c r="Q30" s="13"/>
      <c r="R30" s="13"/>
    </row>
    <row r="31" spans="2:18" ht="18" customHeight="1" x14ac:dyDescent="0.15">
      <c r="B31" s="5"/>
      <c r="C31" s="202" t="s">
        <v>12</v>
      </c>
      <c r="D31" s="204" t="s">
        <v>38</v>
      </c>
      <c r="E31" s="204"/>
      <c r="F31" s="204"/>
      <c r="G31" s="205" t="s">
        <v>39</v>
      </c>
      <c r="H31" s="207" t="s">
        <v>66</v>
      </c>
      <c r="I31" s="18"/>
      <c r="J31" s="24"/>
      <c r="K31" s="24"/>
      <c r="L31" s="24"/>
      <c r="M31" s="24"/>
      <c r="N31" s="24"/>
      <c r="O31" s="23"/>
      <c r="P31" s="23"/>
      <c r="Q31" s="13"/>
      <c r="R31" s="13"/>
    </row>
    <row r="32" spans="2:18" ht="36.75" customHeight="1" x14ac:dyDescent="0.15">
      <c r="B32" s="6"/>
      <c r="C32" s="203"/>
      <c r="D32" s="50" t="s">
        <v>7</v>
      </c>
      <c r="E32" s="50" t="s">
        <v>8</v>
      </c>
      <c r="F32" s="50" t="s">
        <v>5</v>
      </c>
      <c r="G32" s="206"/>
      <c r="H32" s="207"/>
      <c r="I32" s="26"/>
      <c r="J32" s="23"/>
      <c r="K32" s="23"/>
      <c r="L32" s="23"/>
      <c r="M32" s="23"/>
      <c r="N32" s="23"/>
      <c r="O32" s="23"/>
      <c r="P32" s="23"/>
      <c r="Q32" s="13"/>
      <c r="R32" s="13"/>
    </row>
    <row r="33" spans="2:18" ht="18" customHeight="1" x14ac:dyDescent="0.15">
      <c r="B33" s="208" t="s">
        <v>11</v>
      </c>
      <c r="C33" s="44" t="s">
        <v>94</v>
      </c>
      <c r="D33" s="19"/>
      <c r="E33" s="20"/>
      <c r="F33" s="20"/>
      <c r="G33" s="45">
        <v>700000</v>
      </c>
      <c r="H33" s="46">
        <f t="shared" ref="H33:H39" si="0">SUM(D33:G33)</f>
        <v>700000</v>
      </c>
      <c r="I33" s="27"/>
      <c r="J33" s="23"/>
      <c r="K33" s="23"/>
      <c r="L33" s="23"/>
      <c r="M33" s="23"/>
      <c r="N33" s="23"/>
      <c r="O33" s="23"/>
      <c r="P33" s="23"/>
      <c r="Q33" s="13"/>
      <c r="R33" s="13"/>
    </row>
    <row r="34" spans="2:18" ht="18" customHeight="1" x14ac:dyDescent="0.15">
      <c r="B34" s="208"/>
      <c r="C34" s="44" t="s">
        <v>92</v>
      </c>
      <c r="D34" s="20"/>
      <c r="E34" s="20"/>
      <c r="F34" s="45">
        <v>300000</v>
      </c>
      <c r="G34" s="20"/>
      <c r="H34" s="46">
        <f t="shared" si="0"/>
        <v>300000</v>
      </c>
      <c r="I34" s="27"/>
      <c r="J34" s="23"/>
      <c r="K34" s="23"/>
      <c r="L34" s="23"/>
      <c r="M34" s="23"/>
      <c r="N34" s="23"/>
      <c r="O34" s="23"/>
      <c r="P34" s="23"/>
      <c r="Q34" s="13"/>
      <c r="R34" s="13"/>
    </row>
    <row r="35" spans="2:18" ht="18" customHeight="1" x14ac:dyDescent="0.15">
      <c r="B35" s="208"/>
      <c r="C35" s="15"/>
      <c r="D35" s="20"/>
      <c r="E35" s="20"/>
      <c r="F35" s="20"/>
      <c r="G35" s="20"/>
      <c r="H35" s="46">
        <f t="shared" si="0"/>
        <v>0</v>
      </c>
      <c r="I35" s="27"/>
      <c r="J35" s="23"/>
      <c r="K35" s="23"/>
      <c r="L35" s="23"/>
      <c r="M35" s="23"/>
      <c r="N35" s="23"/>
      <c r="O35" s="23"/>
      <c r="P35" s="23"/>
      <c r="Q35" s="13"/>
      <c r="R35" s="13"/>
    </row>
    <row r="36" spans="2:18" ht="18" customHeight="1" x14ac:dyDescent="0.15">
      <c r="B36" s="208"/>
      <c r="C36" s="15"/>
      <c r="D36" s="20"/>
      <c r="E36" s="20"/>
      <c r="F36" s="20"/>
      <c r="G36" s="20"/>
      <c r="H36" s="12">
        <f t="shared" si="0"/>
        <v>0</v>
      </c>
      <c r="I36" s="27"/>
      <c r="J36" s="23"/>
      <c r="K36" s="23"/>
      <c r="L36" s="23"/>
      <c r="M36" s="23"/>
      <c r="N36" s="23"/>
      <c r="O36" s="23"/>
      <c r="P36" s="23"/>
      <c r="Q36" s="13"/>
      <c r="R36" s="13"/>
    </row>
    <row r="37" spans="2:18" ht="18" customHeight="1" x14ac:dyDescent="0.15">
      <c r="B37" s="208"/>
      <c r="C37" s="15"/>
      <c r="D37" s="20"/>
      <c r="E37" s="20"/>
      <c r="F37" s="20"/>
      <c r="G37" s="20"/>
      <c r="H37" s="12">
        <f t="shared" si="0"/>
        <v>0</v>
      </c>
      <c r="I37" s="27"/>
      <c r="J37" s="23"/>
      <c r="K37" s="23"/>
      <c r="L37" s="23"/>
      <c r="M37" s="23"/>
      <c r="N37" s="23"/>
      <c r="O37" s="23"/>
      <c r="P37" s="23"/>
      <c r="Q37" s="13"/>
      <c r="R37" s="13"/>
    </row>
    <row r="38" spans="2:18" ht="18" customHeight="1" x14ac:dyDescent="0.15">
      <c r="B38" s="208"/>
      <c r="C38" s="15"/>
      <c r="D38" s="20"/>
      <c r="E38" s="20"/>
      <c r="F38" s="20"/>
      <c r="G38" s="20"/>
      <c r="H38" s="12">
        <f t="shared" si="0"/>
        <v>0</v>
      </c>
      <c r="I38" s="27"/>
      <c r="J38" s="23"/>
      <c r="K38" s="23"/>
      <c r="L38" s="23"/>
      <c r="M38" s="23"/>
      <c r="N38" s="23"/>
      <c r="O38" s="23"/>
      <c r="P38" s="23"/>
      <c r="Q38" s="13"/>
      <c r="R38" s="13"/>
    </row>
    <row r="39" spans="2:18" ht="18" customHeight="1" x14ac:dyDescent="0.15">
      <c r="B39" s="208"/>
      <c r="C39" s="15"/>
      <c r="D39" s="20"/>
      <c r="E39" s="20"/>
      <c r="F39" s="20"/>
      <c r="G39" s="20"/>
      <c r="H39" s="12">
        <f t="shared" si="0"/>
        <v>0</v>
      </c>
      <c r="I39" s="27"/>
      <c r="J39" s="23"/>
      <c r="K39" s="23"/>
      <c r="L39" s="23"/>
      <c r="M39" s="23"/>
      <c r="N39" s="23"/>
      <c r="O39" s="23"/>
      <c r="P39" s="23"/>
      <c r="Q39" s="13"/>
      <c r="R39" s="13"/>
    </row>
    <row r="40" spans="2:18" ht="18" customHeight="1" x14ac:dyDescent="0.15">
      <c r="B40" s="208"/>
      <c r="C40" s="48" t="s">
        <v>9</v>
      </c>
      <c r="D40" s="12">
        <f>SUM(D33:D39)</f>
        <v>0</v>
      </c>
      <c r="E40" s="12">
        <f>SUM(E33:E39)</f>
        <v>0</v>
      </c>
      <c r="F40" s="12">
        <f>SUM(F33:F39)</f>
        <v>300000</v>
      </c>
      <c r="G40" s="12">
        <f>SUM(G33:G39)</f>
        <v>700000</v>
      </c>
      <c r="H40" s="12">
        <f>SUM(H33:H39)</f>
        <v>1000000</v>
      </c>
      <c r="I40" s="23" t="str">
        <f>IF(B27="○","←５　国庫補助金確定額と一致させてください。",IF(B28="○","←実績報告の対象経費の支出済額と一致させてください",""))</f>
        <v>←５　国庫補助金確定額と一致させてください。</v>
      </c>
      <c r="J40" s="23"/>
      <c r="K40" s="23"/>
      <c r="L40" s="23"/>
      <c r="M40" s="23"/>
      <c r="N40" s="23"/>
      <c r="O40" s="23"/>
      <c r="P40" s="23"/>
      <c r="Q40" s="13"/>
      <c r="R40" s="13"/>
    </row>
    <row r="41" spans="2:18" ht="18" customHeight="1" x14ac:dyDescent="0.15">
      <c r="B41" s="7"/>
      <c r="C41" s="8"/>
      <c r="D41" s="9"/>
      <c r="E41" s="9"/>
      <c r="F41" s="9"/>
      <c r="G41" s="9"/>
      <c r="H41" s="9"/>
      <c r="I41" s="24" t="str">
        <f>TEXT(D40,"#,##0")</f>
        <v>0</v>
      </c>
      <c r="J41" s="24" t="str">
        <f>TEXT(E40,"#,##0")</f>
        <v>0</v>
      </c>
      <c r="K41" s="24" t="str">
        <f>TEXT(F40,"#,##0")</f>
        <v>300,000</v>
      </c>
      <c r="L41" s="24" t="str">
        <f>TEXT(G40,"#,##0")</f>
        <v>700,000</v>
      </c>
      <c r="M41" s="24" t="str">
        <f>TEXT(H40,"#,##0")</f>
        <v>1,000,000</v>
      </c>
    </row>
    <row r="42" spans="2:18" ht="18" customHeight="1" thickBot="1" x14ac:dyDescent="0.2">
      <c r="B42" s="1" t="str">
        <f>IF(B26="","","②課税売上割合")</f>
        <v>②課税売上割合</v>
      </c>
      <c r="I42" s="23"/>
      <c r="J42" s="23"/>
      <c r="K42" s="23"/>
      <c r="L42" s="23"/>
      <c r="M42" s="23"/>
      <c r="N42" s="23"/>
      <c r="O42" s="23"/>
      <c r="P42" s="23"/>
      <c r="Q42" s="13"/>
      <c r="R42" s="13"/>
    </row>
    <row r="43" spans="2:18" ht="18" customHeight="1" thickBot="1" x14ac:dyDescent="0.2">
      <c r="C43" s="209">
        <v>1000000000</v>
      </c>
      <c r="D43" s="209"/>
      <c r="E43" s="210" t="s">
        <v>22</v>
      </c>
      <c r="F43" s="211">
        <f>IF(C44="","",C43/C44)</f>
        <v>3.2258064516129031E-2</v>
      </c>
      <c r="G43" s="212"/>
      <c r="I43" s="23"/>
      <c r="J43" s="28" t="s">
        <v>35</v>
      </c>
      <c r="K43" s="28"/>
      <c r="L43" s="28"/>
      <c r="M43" s="28"/>
      <c r="N43" s="23"/>
      <c r="O43" s="23"/>
      <c r="P43" s="23"/>
      <c r="Q43" s="13"/>
      <c r="R43" s="13"/>
    </row>
    <row r="44" spans="2:18" ht="18" customHeight="1" thickTop="1" thickBot="1" x14ac:dyDescent="0.2">
      <c r="C44" s="215">
        <v>31000000000</v>
      </c>
      <c r="D44" s="215"/>
      <c r="E44" s="210"/>
      <c r="F44" s="213"/>
      <c r="G44" s="214"/>
      <c r="I44" s="23"/>
      <c r="J44" s="23" t="s">
        <v>36</v>
      </c>
      <c r="K44" s="23"/>
      <c r="L44" s="23"/>
      <c r="M44" s="23"/>
      <c r="N44" s="23"/>
      <c r="O44" s="23"/>
      <c r="P44" s="23"/>
      <c r="Q44" s="13"/>
      <c r="R44" s="13"/>
    </row>
    <row r="45" spans="2:18" ht="18" customHeight="1" thickBot="1" x14ac:dyDescent="0.2">
      <c r="B45" s="1" t="str">
        <f>IF(B26="","","③仕入控除税額")</f>
        <v>③仕入控除税額</v>
      </c>
      <c r="I45" s="95" t="s">
        <v>104</v>
      </c>
      <c r="K45" s="29"/>
      <c r="L45" s="23"/>
      <c r="M45" s="23"/>
      <c r="N45" s="23"/>
      <c r="O45" s="23"/>
      <c r="P45" s="23"/>
      <c r="Q45" s="13"/>
      <c r="R45" s="13"/>
    </row>
    <row r="46" spans="2:18" ht="18" customHeight="1" thickBot="1" x14ac:dyDescent="0.2">
      <c r="F46" s="14">
        <f>IF(B17&amp;B18&amp;B19&amp;B20="○",0,IF(B21="○",I21,IF(B22="○",K22,IF(B23="○",I23,""))))</f>
        <v>879</v>
      </c>
      <c r="G46" s="1" t="s">
        <v>13</v>
      </c>
      <c r="I46" s="95" t="s">
        <v>105</v>
      </c>
      <c r="J46" s="23"/>
      <c r="K46" s="23"/>
      <c r="L46" s="23"/>
      <c r="M46" s="23"/>
      <c r="N46" s="23"/>
      <c r="O46" s="23"/>
      <c r="P46" s="23"/>
      <c r="Q46" s="13"/>
      <c r="R46" s="13"/>
    </row>
    <row r="47" spans="2:18" ht="18" customHeight="1" x14ac:dyDescent="0.15">
      <c r="I47" s="23"/>
      <c r="J47" s="23"/>
      <c r="K47" s="23"/>
      <c r="L47" s="23"/>
      <c r="M47" s="23"/>
      <c r="N47" s="23"/>
      <c r="O47" s="23"/>
      <c r="P47" s="23"/>
      <c r="Q47" s="13"/>
      <c r="R47" s="13"/>
    </row>
    <row r="48" spans="2:18" ht="28.5" customHeight="1" x14ac:dyDescent="0.15">
      <c r="C48" s="200" t="str">
        <f>IF(B21="○",I14&amp;"×10／110×（"&amp;I41&amp;"＋"&amp;J41&amp;"＋"&amp;K41&amp;"）／"&amp;M41&amp;"＝"&amp;L21,IF(B23="○",I14&amp;"×10／110×("&amp;I41&amp;"＋"&amp;J41&amp;"＋"&amp;K41&amp;"）／"&amp;M41&amp;"×②＝"&amp;L23,""))</f>
        <v>1,000,000×10／110×(0＋0＋300,000）／1,000,000×②＝879</v>
      </c>
      <c r="D48" s="200"/>
      <c r="E48" s="200"/>
      <c r="F48" s="200"/>
      <c r="G48" s="200"/>
      <c r="H48" s="200"/>
      <c r="I48" s="30" t="s">
        <v>25</v>
      </c>
    </row>
    <row r="49" spans="1:9" ht="28.5" customHeight="1" x14ac:dyDescent="0.15">
      <c r="C49" s="201" t="str">
        <f>IF(B22="○",I14&amp;"×10／110×"&amp;I41&amp;"／"&amp;M41&amp;"＝"&amp;L22&amp;"・・・ａ","")</f>
        <v/>
      </c>
      <c r="D49" s="201"/>
      <c r="E49" s="201"/>
      <c r="F49" s="201"/>
      <c r="G49" s="201"/>
      <c r="H49" s="201"/>
      <c r="I49" s="30" t="s">
        <v>25</v>
      </c>
    </row>
    <row r="50" spans="1:9" ht="28.5" customHeight="1" x14ac:dyDescent="0.15">
      <c r="C50" s="201" t="str">
        <f>IF(B22="○",I14&amp;"×10/110×"&amp;K41&amp;"／"&amp;M41&amp;"×②＝"&amp;M22&amp;"・・・ｂ","")</f>
        <v/>
      </c>
      <c r="D50" s="201"/>
      <c r="E50" s="201"/>
      <c r="F50" s="201"/>
      <c r="G50" s="201"/>
      <c r="H50" s="201"/>
      <c r="I50" s="30" t="s">
        <v>25</v>
      </c>
    </row>
    <row r="51" spans="1:9" x14ac:dyDescent="0.15">
      <c r="C51" s="1" t="str">
        <f>IF(B22="○","ａ＋ｂ＝"&amp;N22,"")</f>
        <v/>
      </c>
      <c r="I51" s="23" t="s">
        <v>25</v>
      </c>
    </row>
    <row r="52" spans="1:9" x14ac:dyDescent="0.15">
      <c r="A52" s="22"/>
      <c r="B52" s="22"/>
      <c r="C52" s="22"/>
      <c r="D52" s="22"/>
      <c r="E52" s="22"/>
      <c r="F52" s="22"/>
      <c r="G52" s="22"/>
      <c r="H52" s="22"/>
      <c r="I52" s="23" t="s">
        <v>26</v>
      </c>
    </row>
    <row r="53" spans="1:9" x14ac:dyDescent="0.15">
      <c r="A53" s="22"/>
      <c r="B53" s="22"/>
      <c r="C53" s="22"/>
      <c r="D53" s="22"/>
      <c r="E53" s="22"/>
      <c r="F53" s="22"/>
      <c r="G53" s="22"/>
      <c r="H53" s="22"/>
    </row>
    <row r="54" spans="1:9" x14ac:dyDescent="0.15">
      <c r="A54" s="22"/>
      <c r="B54" s="22"/>
      <c r="C54" s="22"/>
      <c r="D54" s="22"/>
      <c r="E54" s="22"/>
      <c r="F54" s="22"/>
      <c r="G54" s="22"/>
      <c r="H54" s="22"/>
    </row>
    <row r="55" spans="1:9" x14ac:dyDescent="0.15">
      <c r="A55" s="22"/>
      <c r="B55" s="22"/>
      <c r="C55" s="22"/>
      <c r="D55" s="22"/>
      <c r="E55" s="22"/>
      <c r="F55" s="22"/>
      <c r="G55" s="22"/>
      <c r="H55" s="22"/>
    </row>
    <row r="56" spans="1:9" x14ac:dyDescent="0.15">
      <c r="A56" s="22"/>
      <c r="B56" s="22"/>
      <c r="C56" s="22"/>
      <c r="D56" s="22"/>
      <c r="E56" s="22"/>
      <c r="F56" s="22"/>
      <c r="G56" s="22"/>
      <c r="H56" s="22"/>
    </row>
    <row r="57" spans="1:9" x14ac:dyDescent="0.15">
      <c r="A57" s="22"/>
      <c r="B57" s="22"/>
      <c r="C57" s="22"/>
      <c r="D57" s="22"/>
      <c r="E57" s="22"/>
      <c r="F57" s="22"/>
      <c r="G57" s="22"/>
      <c r="H57" s="22"/>
    </row>
    <row r="58" spans="1:9" x14ac:dyDescent="0.15">
      <c r="A58" s="22"/>
      <c r="B58" s="22"/>
      <c r="C58" s="22"/>
      <c r="D58" s="22"/>
      <c r="E58" s="22"/>
      <c r="F58" s="22"/>
      <c r="G58" s="22"/>
      <c r="H58" s="22"/>
    </row>
    <row r="59" spans="1:9" x14ac:dyDescent="0.15">
      <c r="A59" s="22"/>
      <c r="B59" s="22"/>
      <c r="C59" s="22"/>
      <c r="D59" s="22"/>
      <c r="E59" s="22"/>
      <c r="F59" s="22"/>
      <c r="G59" s="22"/>
      <c r="H59" s="22"/>
    </row>
    <row r="60" spans="1:9" x14ac:dyDescent="0.15">
      <c r="A60" s="22"/>
      <c r="B60" s="22"/>
      <c r="C60" s="22"/>
      <c r="D60" s="22"/>
      <c r="E60" s="22"/>
      <c r="F60" s="22"/>
      <c r="G60" s="22"/>
      <c r="H60" s="22"/>
    </row>
    <row r="61" spans="1:9" x14ac:dyDescent="0.15">
      <c r="A61" s="22"/>
      <c r="B61" s="22"/>
      <c r="C61" s="22"/>
      <c r="D61" s="22"/>
      <c r="E61" s="22"/>
      <c r="F61" s="22"/>
      <c r="G61" s="22"/>
      <c r="H61" s="22"/>
    </row>
    <row r="62" spans="1:9" x14ac:dyDescent="0.15">
      <c r="A62" s="22"/>
      <c r="B62" s="22"/>
      <c r="C62" s="22"/>
      <c r="D62" s="22"/>
      <c r="E62" s="22"/>
      <c r="F62" s="22"/>
      <c r="G62" s="22"/>
      <c r="H62" s="22"/>
    </row>
    <row r="63" spans="1:9" x14ac:dyDescent="0.15">
      <c r="A63" s="22"/>
      <c r="B63" s="22"/>
      <c r="C63" s="22"/>
      <c r="D63" s="22"/>
      <c r="E63" s="22"/>
      <c r="F63" s="22"/>
      <c r="G63" s="22"/>
      <c r="H63" s="22"/>
    </row>
    <row r="64" spans="1:9" x14ac:dyDescent="0.15">
      <c r="A64" s="22"/>
      <c r="B64" s="22"/>
      <c r="C64" s="22"/>
      <c r="D64" s="22"/>
      <c r="E64" s="22"/>
      <c r="F64" s="22"/>
      <c r="G64" s="22"/>
      <c r="H64" s="22"/>
    </row>
  </sheetData>
  <mergeCells count="18">
    <mergeCell ref="E20:H20"/>
    <mergeCell ref="C4:G4"/>
    <mergeCell ref="C6:G6"/>
    <mergeCell ref="C8:G8"/>
    <mergeCell ref="C10:G10"/>
    <mergeCell ref="E12:F12"/>
    <mergeCell ref="B33:B40"/>
    <mergeCell ref="C43:D43"/>
    <mergeCell ref="E43:E44"/>
    <mergeCell ref="F43:G44"/>
    <mergeCell ref="C44:D44"/>
    <mergeCell ref="C48:H48"/>
    <mergeCell ref="C49:H49"/>
    <mergeCell ref="C50:H50"/>
    <mergeCell ref="C31:C32"/>
    <mergeCell ref="D31:F31"/>
    <mergeCell ref="G31:G32"/>
    <mergeCell ref="H31:H32"/>
  </mergeCells>
  <phoneticPr fontId="1"/>
  <conditionalFormatting sqref="G17">
    <cfRule type="expression" dxfId="42" priority="2" stopIfTrue="1">
      <formula>$B$17="○"</formula>
    </cfRule>
    <cfRule type="expression" dxfId="41" priority="3" stopIfTrue="1">
      <formula>$B$17="○"</formula>
    </cfRule>
  </conditionalFormatting>
  <conditionalFormatting sqref="F19">
    <cfRule type="expression" dxfId="40" priority="1" stopIfTrue="1">
      <formula>$B$19="○"</formula>
    </cfRule>
  </conditionalFormatting>
  <dataValidations count="1">
    <dataValidation type="list" allowBlank="1" showInputMessage="1" showErrorMessage="1" sqref="B17:B23 B27:B28">
      <formula1>"○"</formula1>
    </dataValidation>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C00000"/>
  </sheetPr>
  <dimension ref="A1:R64"/>
  <sheetViews>
    <sheetView view="pageBreakPreview" zoomScale="106" zoomScaleNormal="80" zoomScaleSheetLayoutView="106" workbookViewId="0">
      <selection activeCell="C11" sqref="C11"/>
    </sheetView>
  </sheetViews>
  <sheetFormatPr defaultRowHeight="14.25" x14ac:dyDescent="0.15"/>
  <cols>
    <col min="1" max="2" width="3.125" style="1" customWidth="1"/>
    <col min="3" max="3" width="15.25" style="1" customWidth="1"/>
    <col min="4" max="6" width="13.125" style="1" customWidth="1"/>
    <col min="7" max="7" width="16.75" style="1" customWidth="1"/>
    <col min="8" max="8" width="14.375" style="1" customWidth="1"/>
    <col min="9" max="9" width="13.125" style="22" customWidth="1"/>
    <col min="10" max="10" width="15.375" style="22" bestFit="1" customWidth="1"/>
    <col min="11" max="16" width="9" style="22"/>
    <col min="17" max="16384" width="9" style="1"/>
  </cols>
  <sheetData>
    <row r="1" spans="1:18" ht="18" customHeight="1" thickBot="1" x14ac:dyDescent="0.2">
      <c r="A1" s="40" t="s">
        <v>41</v>
      </c>
      <c r="B1" s="39"/>
      <c r="C1" s="39"/>
      <c r="D1" s="39"/>
      <c r="E1" s="39"/>
      <c r="F1" s="39"/>
      <c r="G1" s="39"/>
      <c r="H1" s="42"/>
      <c r="I1" s="92" t="s">
        <v>29</v>
      </c>
      <c r="J1" s="62"/>
      <c r="K1" s="62"/>
      <c r="L1" s="62"/>
    </row>
    <row r="2" spans="1:18" ht="18" customHeight="1" thickTop="1" thickBot="1" x14ac:dyDescent="0.2">
      <c r="A2" s="2"/>
      <c r="B2" s="2"/>
      <c r="G2" s="41" t="s">
        <v>89</v>
      </c>
      <c r="H2" s="51">
        <v>44407</v>
      </c>
      <c r="I2" s="65" t="str">
        <f>IF(H3="","",IF(ISTEXT(H3)=TRUE,"作成日を正しく入力してください",""))</f>
        <v/>
      </c>
      <c r="J2" s="62"/>
      <c r="K2" s="62"/>
      <c r="L2" s="62"/>
    </row>
    <row r="3" spans="1:18" ht="18" customHeight="1" thickTop="1" x14ac:dyDescent="0.15">
      <c r="A3" s="2" t="s">
        <v>43</v>
      </c>
      <c r="B3" s="2"/>
      <c r="I3" s="30"/>
      <c r="J3" s="66"/>
      <c r="K3" s="30"/>
      <c r="L3" s="30"/>
      <c r="M3" s="23"/>
      <c r="N3" s="23"/>
      <c r="O3" s="23"/>
      <c r="P3" s="23"/>
      <c r="Q3" s="13"/>
      <c r="R3" s="13"/>
    </row>
    <row r="4" spans="1:18" ht="18" customHeight="1" x14ac:dyDescent="0.15">
      <c r="A4" s="2"/>
      <c r="B4" s="2"/>
      <c r="C4" s="218" t="s">
        <v>90</v>
      </c>
      <c r="D4" s="219"/>
      <c r="E4" s="219"/>
      <c r="F4" s="219"/>
      <c r="G4" s="219"/>
      <c r="I4" s="30"/>
      <c r="J4" s="30"/>
      <c r="K4" s="30"/>
      <c r="L4" s="30"/>
      <c r="M4" s="23"/>
      <c r="N4" s="23"/>
      <c r="O4" s="23"/>
      <c r="P4" s="23"/>
      <c r="Q4" s="13"/>
      <c r="R4" s="13"/>
    </row>
    <row r="5" spans="1:18" ht="18" customHeight="1" x14ac:dyDescent="0.15">
      <c r="A5" s="2" t="s">
        <v>44</v>
      </c>
      <c r="B5" s="2"/>
      <c r="I5" s="30"/>
      <c r="J5" s="62"/>
      <c r="K5" s="30"/>
      <c r="L5" s="30"/>
      <c r="M5" s="23"/>
      <c r="N5" s="23"/>
      <c r="O5" s="23"/>
      <c r="P5" s="23"/>
      <c r="Q5" s="13"/>
      <c r="R5" s="13"/>
    </row>
    <row r="6" spans="1:18" ht="18" customHeight="1" x14ac:dyDescent="0.15">
      <c r="A6" s="2"/>
      <c r="B6" s="2"/>
      <c r="C6" s="219" t="s">
        <v>91</v>
      </c>
      <c r="D6" s="219"/>
      <c r="E6" s="219"/>
      <c r="F6" s="219"/>
      <c r="G6" s="219"/>
      <c r="I6" s="30"/>
      <c r="J6" s="30"/>
      <c r="K6" s="30"/>
      <c r="L6" s="30"/>
      <c r="M6" s="23"/>
      <c r="N6" s="23"/>
      <c r="O6" s="23"/>
      <c r="P6" s="23"/>
      <c r="Q6" s="13"/>
      <c r="R6" s="13"/>
    </row>
    <row r="7" spans="1:18" ht="18" customHeight="1" x14ac:dyDescent="0.15">
      <c r="A7" s="2" t="s">
        <v>45</v>
      </c>
      <c r="B7" s="2"/>
      <c r="M7" s="23"/>
      <c r="N7" s="23"/>
      <c r="O7" s="23"/>
      <c r="P7" s="23"/>
      <c r="Q7" s="13"/>
      <c r="R7" s="13"/>
    </row>
    <row r="8" spans="1:18" ht="18" customHeight="1" x14ac:dyDescent="0.15">
      <c r="A8" s="2"/>
      <c r="B8" s="2"/>
      <c r="C8" s="218" t="s">
        <v>93</v>
      </c>
      <c r="D8" s="219"/>
      <c r="E8" s="219"/>
      <c r="F8" s="219"/>
      <c r="G8" s="219"/>
      <c r="I8" s="23"/>
      <c r="J8" s="23"/>
      <c r="K8" s="23"/>
      <c r="L8" s="23"/>
      <c r="M8" s="23"/>
      <c r="N8" s="23"/>
      <c r="O8" s="23"/>
      <c r="P8" s="23"/>
      <c r="Q8" s="13"/>
      <c r="R8" s="13"/>
    </row>
    <row r="9" spans="1:18" ht="18" customHeight="1" x14ac:dyDescent="0.15">
      <c r="A9" s="2" t="s">
        <v>3</v>
      </c>
      <c r="B9" s="2"/>
      <c r="I9" s="24"/>
      <c r="J9" s="24"/>
      <c r="K9" s="24"/>
      <c r="L9" s="24"/>
      <c r="M9" s="24"/>
      <c r="N9" s="24"/>
      <c r="O9" s="23"/>
      <c r="P9" s="23"/>
      <c r="Q9" s="13"/>
      <c r="R9" s="13"/>
    </row>
    <row r="10" spans="1:18" ht="18" customHeight="1" x14ac:dyDescent="0.15">
      <c r="A10" s="2"/>
      <c r="B10" s="2"/>
      <c r="C10" s="220" t="s">
        <v>152</v>
      </c>
      <c r="D10" s="220"/>
      <c r="E10" s="220"/>
      <c r="F10" s="220"/>
      <c r="G10" s="220"/>
      <c r="I10" s="24"/>
      <c r="J10" s="24"/>
      <c r="K10" s="24"/>
      <c r="L10" s="24"/>
      <c r="M10" s="24"/>
      <c r="N10" s="24"/>
      <c r="O10" s="23"/>
      <c r="P10" s="23"/>
      <c r="Q10" s="13"/>
      <c r="R10" s="13"/>
    </row>
    <row r="11" spans="1:18" ht="18" customHeight="1" x14ac:dyDescent="0.15">
      <c r="A11" s="2" t="s">
        <v>67</v>
      </c>
      <c r="B11" s="2"/>
      <c r="C11" s="49"/>
      <c r="D11" s="49"/>
      <c r="E11" s="49"/>
      <c r="F11" s="49"/>
      <c r="G11" s="49"/>
      <c r="I11" s="24"/>
      <c r="J11" s="24"/>
      <c r="K11" s="24"/>
      <c r="L11" s="24"/>
      <c r="M11" s="24"/>
      <c r="N11" s="24"/>
      <c r="O11" s="23"/>
      <c r="P11" s="23"/>
      <c r="Q11" s="13"/>
      <c r="R11" s="13"/>
    </row>
    <row r="12" spans="1:18" ht="18" customHeight="1" x14ac:dyDescent="0.15">
      <c r="A12" s="2"/>
      <c r="B12" s="2"/>
      <c r="C12" s="43">
        <v>44286</v>
      </c>
      <c r="D12" s="49"/>
      <c r="E12" s="221" t="s">
        <v>153</v>
      </c>
      <c r="F12" s="221"/>
      <c r="G12" s="49"/>
      <c r="I12" s="24"/>
      <c r="J12" s="24"/>
      <c r="K12" s="24"/>
      <c r="L12" s="24"/>
      <c r="M12" s="24"/>
      <c r="N12" s="24"/>
      <c r="O12" s="23"/>
      <c r="P12" s="23"/>
      <c r="Q12" s="13"/>
      <c r="R12" s="13"/>
    </row>
    <row r="13" spans="1:18" ht="18" customHeight="1" x14ac:dyDescent="0.15">
      <c r="A13" s="2" t="s">
        <v>68</v>
      </c>
      <c r="B13" s="2"/>
      <c r="I13" s="24"/>
      <c r="J13" s="24"/>
      <c r="K13" s="24"/>
      <c r="L13" s="24"/>
      <c r="M13" s="24"/>
      <c r="N13" s="24"/>
      <c r="O13" s="23"/>
      <c r="P13" s="23"/>
      <c r="Q13" s="13"/>
      <c r="R13" s="13"/>
    </row>
    <row r="14" spans="1:18" ht="18" customHeight="1" x14ac:dyDescent="0.15">
      <c r="A14" s="2"/>
      <c r="B14" s="2"/>
      <c r="C14" s="47">
        <v>1000000</v>
      </c>
      <c r="D14" s="1" t="s">
        <v>13</v>
      </c>
      <c r="I14" s="24" t="str">
        <f>TEXT(C14,"#,###")</f>
        <v>1,000,000</v>
      </c>
      <c r="J14" s="24"/>
      <c r="K14" s="24"/>
      <c r="L14" s="24"/>
      <c r="M14" s="24"/>
      <c r="N14" s="24"/>
      <c r="O14" s="23"/>
      <c r="P14" s="23"/>
      <c r="Q14" s="13"/>
      <c r="R14" s="13"/>
    </row>
    <row r="15" spans="1:18" ht="18" customHeight="1" x14ac:dyDescent="0.15">
      <c r="A15" s="2" t="s">
        <v>69</v>
      </c>
      <c r="B15" s="2"/>
      <c r="I15" s="24"/>
      <c r="J15" s="24"/>
      <c r="K15" s="24"/>
      <c r="L15" s="24"/>
      <c r="M15" s="24"/>
      <c r="N15" s="24"/>
      <c r="O15" s="23"/>
      <c r="P15" s="23"/>
      <c r="Q15" s="13"/>
      <c r="R15" s="13"/>
    </row>
    <row r="16" spans="1:18" ht="18" customHeight="1" x14ac:dyDescent="0.15">
      <c r="B16" s="1" t="s">
        <v>30</v>
      </c>
      <c r="I16" s="24"/>
      <c r="J16" s="24"/>
      <c r="K16" s="24"/>
      <c r="L16" s="24"/>
      <c r="M16" s="24"/>
      <c r="N16" s="24"/>
      <c r="O16" s="23"/>
      <c r="P16" s="23"/>
      <c r="Q16" s="13"/>
      <c r="R16" s="13"/>
    </row>
    <row r="17" spans="2:18" ht="18" customHeight="1" x14ac:dyDescent="0.15">
      <c r="B17" s="15"/>
      <c r="C17" s="10" t="s">
        <v>64</v>
      </c>
      <c r="D17" s="10"/>
      <c r="E17" s="10"/>
      <c r="F17" s="10"/>
      <c r="G17" s="10"/>
      <c r="H17" s="11" t="s">
        <v>65</v>
      </c>
      <c r="I17" s="24"/>
      <c r="J17" s="24"/>
      <c r="K17" s="24"/>
      <c r="L17" s="24"/>
      <c r="M17" s="24"/>
      <c r="N17" s="24"/>
      <c r="O17" s="23"/>
      <c r="P17" s="23"/>
      <c r="Q17" s="13"/>
      <c r="R17" s="13"/>
    </row>
    <row r="18" spans="2:18" ht="18" customHeight="1" x14ac:dyDescent="0.15">
      <c r="B18" s="15"/>
      <c r="C18" s="10" t="s">
        <v>37</v>
      </c>
      <c r="D18" s="10"/>
      <c r="E18" s="10"/>
      <c r="F18" s="10"/>
      <c r="G18" s="10"/>
      <c r="H18" s="11"/>
      <c r="I18" s="24"/>
      <c r="J18" s="24"/>
      <c r="K18" s="24"/>
      <c r="L18" s="24"/>
      <c r="M18" s="24"/>
      <c r="N18" s="24"/>
      <c r="O18" s="23"/>
      <c r="P18" s="23"/>
      <c r="Q18" s="13"/>
      <c r="R18" s="13"/>
    </row>
    <row r="19" spans="2:18" ht="18" customHeight="1" x14ac:dyDescent="0.15">
      <c r="B19" s="15"/>
      <c r="C19" s="10" t="s">
        <v>62</v>
      </c>
      <c r="D19" s="10"/>
      <c r="E19" s="10"/>
      <c r="F19" s="10"/>
      <c r="G19" s="10" t="s">
        <v>63</v>
      </c>
      <c r="H19" s="11"/>
      <c r="I19" s="24"/>
      <c r="J19" s="24"/>
      <c r="K19" s="24"/>
      <c r="L19" s="24"/>
      <c r="M19" s="24"/>
      <c r="N19" s="24"/>
      <c r="O19" s="23"/>
      <c r="P19" s="23"/>
      <c r="Q19" s="13"/>
      <c r="R19" s="13"/>
    </row>
    <row r="20" spans="2:18" ht="18" customHeight="1" x14ac:dyDescent="0.15">
      <c r="B20" s="15"/>
      <c r="C20" s="10" t="s">
        <v>61</v>
      </c>
      <c r="D20" s="10"/>
      <c r="E20" s="216"/>
      <c r="F20" s="216"/>
      <c r="G20" s="216"/>
      <c r="H20" s="217"/>
      <c r="I20" s="24"/>
      <c r="J20" s="24"/>
      <c r="K20" s="24"/>
      <c r="L20" s="24"/>
      <c r="M20" s="24"/>
      <c r="N20" s="24"/>
      <c r="O20" s="23"/>
      <c r="P20" s="23"/>
      <c r="Q20" s="13"/>
      <c r="R20" s="13"/>
    </row>
    <row r="21" spans="2:18" ht="18" customHeight="1" x14ac:dyDescent="0.15">
      <c r="B21" s="15"/>
      <c r="C21" s="10" t="s">
        <v>16</v>
      </c>
      <c r="D21" s="10"/>
      <c r="E21" s="10"/>
      <c r="F21" s="10"/>
      <c r="G21" s="10"/>
      <c r="H21" s="11"/>
      <c r="I21" s="96">
        <f>INT(C14*10/110*SUM(D40:F40)/H40)</f>
        <v>45454</v>
      </c>
      <c r="J21" s="25"/>
      <c r="K21" s="25"/>
      <c r="L21" s="25" t="str">
        <f>TEXT(I21,"#,##0")</f>
        <v>45,454</v>
      </c>
      <c r="M21" s="25"/>
      <c r="N21" s="25"/>
      <c r="O21" s="23"/>
      <c r="P21" s="23"/>
      <c r="Q21" s="13"/>
      <c r="R21" s="13"/>
    </row>
    <row r="22" spans="2:18" ht="18" customHeight="1" x14ac:dyDescent="0.15">
      <c r="B22" s="44" t="s">
        <v>42</v>
      </c>
      <c r="C22" s="10" t="s">
        <v>15</v>
      </c>
      <c r="D22" s="10"/>
      <c r="E22" s="10"/>
      <c r="F22" s="10"/>
      <c r="G22" s="10"/>
      <c r="H22" s="11"/>
      <c r="I22" s="96">
        <f>INT(C14*10/110*D40/H40)</f>
        <v>18181</v>
      </c>
      <c r="J22" s="25">
        <f>INT(C14*10/110*F40/H40*F43)</f>
        <v>879</v>
      </c>
      <c r="K22" s="96">
        <f>I22+J22</f>
        <v>19060</v>
      </c>
      <c r="L22" s="25" t="str">
        <f>TEXT(I22,"#,##0")</f>
        <v>18,181</v>
      </c>
      <c r="M22" s="25" t="str">
        <f>TEXT(J22,"#,##0")</f>
        <v>879</v>
      </c>
      <c r="N22" s="25" t="str">
        <f>TEXT(K22,"#,##0")</f>
        <v>19,060</v>
      </c>
      <c r="O22" s="23"/>
      <c r="P22" s="23"/>
      <c r="Q22" s="13"/>
      <c r="R22" s="13"/>
    </row>
    <row r="23" spans="2:18" ht="18" customHeight="1" x14ac:dyDescent="0.15">
      <c r="B23" s="15"/>
      <c r="C23" s="10" t="s">
        <v>14</v>
      </c>
      <c r="D23" s="10"/>
      <c r="E23" s="10"/>
      <c r="F23" s="10"/>
      <c r="G23" s="10"/>
      <c r="H23" s="11"/>
      <c r="I23" s="96">
        <f>INT(C14*10/110*SUM(D40:F40)/H40*F43)</f>
        <v>1466</v>
      </c>
      <c r="J23" s="25"/>
      <c r="K23" s="25"/>
      <c r="L23" s="25" t="str">
        <f>TEXT(I23,"#,##0")</f>
        <v>1,466</v>
      </c>
      <c r="M23" s="25"/>
      <c r="N23" s="25"/>
      <c r="O23" s="23"/>
      <c r="P23" s="23"/>
      <c r="Q23" s="13"/>
      <c r="R23" s="13"/>
    </row>
    <row r="24" spans="2:18" ht="18" customHeight="1" x14ac:dyDescent="0.15">
      <c r="B24" s="1" t="s">
        <v>32</v>
      </c>
      <c r="I24" s="24"/>
      <c r="J24" s="24"/>
      <c r="K24" s="24"/>
      <c r="L24" s="24"/>
      <c r="M24" s="24"/>
      <c r="N24" s="24"/>
      <c r="O24" s="23"/>
      <c r="P24" s="23"/>
      <c r="Q24" s="13"/>
      <c r="R24" s="13"/>
    </row>
    <row r="25" spans="2:18" ht="18" customHeight="1" x14ac:dyDescent="0.15">
      <c r="I25" s="24"/>
      <c r="J25" s="24"/>
      <c r="K25" s="24"/>
      <c r="L25" s="24"/>
      <c r="M25" s="24"/>
      <c r="N25" s="24"/>
      <c r="O25" s="23"/>
      <c r="P25" s="23"/>
      <c r="Q25" s="13"/>
      <c r="R25" s="13"/>
    </row>
    <row r="26" spans="2:18" ht="18" customHeight="1" x14ac:dyDescent="0.15">
      <c r="B26" s="52" t="str">
        <f>IF(OR(B17="○",B18="○",B19="○",B20="○"),"","※ＥＦＧに該当する場合には、以下のいずれかに「○」を記入してください。")</f>
        <v>※ＥＦＧに該当する場合には、以下のいずれかに「○」を記入してください。</v>
      </c>
      <c r="I26" s="24"/>
      <c r="J26" s="24"/>
      <c r="K26" s="24"/>
      <c r="L26" s="24"/>
      <c r="M26" s="24"/>
      <c r="N26" s="24"/>
      <c r="O26" s="23"/>
      <c r="P26" s="23"/>
      <c r="Q26" s="13"/>
      <c r="R26" s="13"/>
    </row>
    <row r="27" spans="2:18" ht="18" customHeight="1" x14ac:dyDescent="0.15">
      <c r="B27" s="44" t="s">
        <v>42</v>
      </c>
      <c r="C27" s="10" t="s">
        <v>20</v>
      </c>
      <c r="D27" s="10"/>
      <c r="E27" s="10"/>
      <c r="F27" s="10"/>
      <c r="G27" s="10"/>
      <c r="H27" s="11"/>
      <c r="I27" s="24"/>
      <c r="J27" s="24"/>
      <c r="K27" s="24"/>
      <c r="L27" s="24"/>
      <c r="M27" s="24"/>
      <c r="N27" s="24"/>
      <c r="O27" s="23"/>
      <c r="P27" s="23"/>
      <c r="Q27" s="13"/>
      <c r="R27" s="13"/>
    </row>
    <row r="28" spans="2:18" ht="18" customHeight="1" x14ac:dyDescent="0.15">
      <c r="B28" s="15"/>
      <c r="C28" s="10" t="s">
        <v>21</v>
      </c>
      <c r="D28" s="10"/>
      <c r="E28" s="10"/>
      <c r="F28" s="10"/>
      <c r="G28" s="10"/>
      <c r="H28" s="11"/>
      <c r="I28" s="24"/>
      <c r="J28" s="24"/>
      <c r="K28" s="24"/>
      <c r="L28" s="24"/>
      <c r="M28" s="24"/>
      <c r="N28" s="24"/>
      <c r="O28" s="23"/>
      <c r="P28" s="23"/>
      <c r="Q28" s="13"/>
      <c r="R28" s="13"/>
    </row>
    <row r="29" spans="2:18" ht="18" customHeight="1" x14ac:dyDescent="0.15">
      <c r="B29" s="9"/>
      <c r="C29" s="9"/>
      <c r="D29" s="9"/>
      <c r="E29" s="9"/>
      <c r="F29" s="9"/>
      <c r="G29" s="9"/>
      <c r="H29" s="9"/>
      <c r="I29" s="24"/>
      <c r="J29" s="24"/>
      <c r="K29" s="24"/>
      <c r="L29" s="24"/>
      <c r="M29" s="24"/>
      <c r="N29" s="24"/>
      <c r="O29" s="23"/>
      <c r="P29" s="23"/>
      <c r="Q29" s="13"/>
      <c r="R29" s="13"/>
    </row>
    <row r="30" spans="2:18" ht="18" customHeight="1" x14ac:dyDescent="0.15">
      <c r="B30" s="1" t="str">
        <f>IF(B26="","","①"&amp;IF(B27="○","補助金の使途の内訳",IF(B28="○","補助対象経費の内訳","")))</f>
        <v>①補助金の使途の内訳</v>
      </c>
      <c r="I30" s="24"/>
      <c r="J30" s="24"/>
      <c r="K30" s="24"/>
      <c r="L30" s="24"/>
      <c r="M30" s="24"/>
      <c r="N30" s="24"/>
      <c r="O30" s="23"/>
      <c r="P30" s="23"/>
      <c r="Q30" s="13"/>
      <c r="R30" s="13"/>
    </row>
    <row r="31" spans="2:18" ht="18" customHeight="1" x14ac:dyDescent="0.15">
      <c r="B31" s="5"/>
      <c r="C31" s="202" t="s">
        <v>12</v>
      </c>
      <c r="D31" s="204" t="s">
        <v>38</v>
      </c>
      <c r="E31" s="204"/>
      <c r="F31" s="204"/>
      <c r="G31" s="205" t="s">
        <v>39</v>
      </c>
      <c r="H31" s="207" t="s">
        <v>66</v>
      </c>
      <c r="I31" s="18"/>
      <c r="J31" s="24"/>
      <c r="K31" s="24"/>
      <c r="L31" s="24"/>
      <c r="M31" s="24"/>
      <c r="N31" s="24"/>
      <c r="O31" s="23"/>
      <c r="P31" s="23"/>
      <c r="Q31" s="13"/>
      <c r="R31" s="13"/>
    </row>
    <row r="32" spans="2:18" ht="36.75" customHeight="1" x14ac:dyDescent="0.15">
      <c r="B32" s="6"/>
      <c r="C32" s="203"/>
      <c r="D32" s="50" t="s">
        <v>7</v>
      </c>
      <c r="E32" s="50" t="s">
        <v>8</v>
      </c>
      <c r="F32" s="50" t="s">
        <v>5</v>
      </c>
      <c r="G32" s="206"/>
      <c r="H32" s="207"/>
      <c r="I32" s="26"/>
      <c r="J32" s="23"/>
      <c r="K32" s="23"/>
      <c r="L32" s="23"/>
      <c r="M32" s="23"/>
      <c r="N32" s="23"/>
      <c r="O32" s="23"/>
      <c r="P32" s="23"/>
      <c r="Q32" s="13"/>
      <c r="R32" s="13"/>
    </row>
    <row r="33" spans="2:18" ht="18" customHeight="1" x14ac:dyDescent="0.15">
      <c r="B33" s="208" t="s">
        <v>11</v>
      </c>
      <c r="C33" s="44" t="s">
        <v>94</v>
      </c>
      <c r="D33" s="19"/>
      <c r="E33" s="20"/>
      <c r="F33" s="20"/>
      <c r="G33" s="45">
        <v>500000</v>
      </c>
      <c r="H33" s="46">
        <f t="shared" ref="H33:H39" si="0">SUM(D33:G33)</f>
        <v>500000</v>
      </c>
      <c r="I33" s="27"/>
      <c r="J33" s="23"/>
      <c r="K33" s="23"/>
      <c r="L33" s="23"/>
      <c r="M33" s="23"/>
      <c r="N33" s="23"/>
      <c r="O33" s="23"/>
      <c r="P33" s="23"/>
      <c r="Q33" s="13"/>
      <c r="R33" s="13"/>
    </row>
    <row r="34" spans="2:18" ht="18" customHeight="1" x14ac:dyDescent="0.15">
      <c r="B34" s="208"/>
      <c r="C34" s="44" t="s">
        <v>92</v>
      </c>
      <c r="D34" s="20"/>
      <c r="E34" s="20"/>
      <c r="F34" s="45">
        <v>300000</v>
      </c>
      <c r="G34" s="20"/>
      <c r="H34" s="46">
        <f t="shared" si="0"/>
        <v>300000</v>
      </c>
      <c r="I34" s="27"/>
      <c r="J34" s="23"/>
      <c r="K34" s="23"/>
      <c r="L34" s="23"/>
      <c r="M34" s="23"/>
      <c r="N34" s="23"/>
      <c r="O34" s="23"/>
      <c r="P34" s="23"/>
      <c r="Q34" s="13"/>
      <c r="R34" s="13"/>
    </row>
    <row r="35" spans="2:18" ht="18" customHeight="1" x14ac:dyDescent="0.15">
      <c r="B35" s="208"/>
      <c r="C35" s="44" t="s">
        <v>95</v>
      </c>
      <c r="D35" s="45">
        <v>200000</v>
      </c>
      <c r="E35" s="20"/>
      <c r="F35" s="20"/>
      <c r="G35" s="20"/>
      <c r="H35" s="46">
        <f t="shared" si="0"/>
        <v>200000</v>
      </c>
      <c r="I35" s="27"/>
      <c r="J35" s="23"/>
      <c r="K35" s="23"/>
      <c r="L35" s="23"/>
      <c r="M35" s="23"/>
      <c r="N35" s="23"/>
      <c r="O35" s="23"/>
      <c r="P35" s="23"/>
      <c r="Q35" s="13"/>
      <c r="R35" s="13"/>
    </row>
    <row r="36" spans="2:18" ht="18" customHeight="1" x14ac:dyDescent="0.15">
      <c r="B36" s="208"/>
      <c r="C36" s="15"/>
      <c r="D36" s="20"/>
      <c r="E36" s="20"/>
      <c r="F36" s="20"/>
      <c r="G36" s="20"/>
      <c r="H36" s="12">
        <f t="shared" si="0"/>
        <v>0</v>
      </c>
      <c r="I36" s="27"/>
      <c r="J36" s="23"/>
      <c r="K36" s="23"/>
      <c r="L36" s="23"/>
      <c r="M36" s="23"/>
      <c r="N36" s="23"/>
      <c r="O36" s="23"/>
      <c r="P36" s="23"/>
      <c r="Q36" s="13"/>
      <c r="R36" s="13"/>
    </row>
    <row r="37" spans="2:18" ht="18" customHeight="1" x14ac:dyDescent="0.15">
      <c r="B37" s="208"/>
      <c r="C37" s="15"/>
      <c r="D37" s="20"/>
      <c r="E37" s="20"/>
      <c r="F37" s="20"/>
      <c r="G37" s="20"/>
      <c r="H37" s="12">
        <f t="shared" si="0"/>
        <v>0</v>
      </c>
      <c r="I37" s="27"/>
      <c r="J37" s="23"/>
      <c r="K37" s="23"/>
      <c r="L37" s="23"/>
      <c r="M37" s="23"/>
      <c r="N37" s="23"/>
      <c r="O37" s="23"/>
      <c r="P37" s="23"/>
      <c r="Q37" s="13"/>
      <c r="R37" s="13"/>
    </row>
    <row r="38" spans="2:18" ht="18" customHeight="1" x14ac:dyDescent="0.15">
      <c r="B38" s="208"/>
      <c r="C38" s="15"/>
      <c r="D38" s="20"/>
      <c r="E38" s="20"/>
      <c r="F38" s="20"/>
      <c r="G38" s="20"/>
      <c r="H38" s="12">
        <f t="shared" si="0"/>
        <v>0</v>
      </c>
      <c r="I38" s="27"/>
      <c r="J38" s="23"/>
      <c r="K38" s="23"/>
      <c r="L38" s="23"/>
      <c r="M38" s="23"/>
      <c r="N38" s="23"/>
      <c r="O38" s="23"/>
      <c r="P38" s="23"/>
      <c r="Q38" s="13"/>
      <c r="R38" s="13"/>
    </row>
    <row r="39" spans="2:18" ht="18" customHeight="1" x14ac:dyDescent="0.15">
      <c r="B39" s="208"/>
      <c r="C39" s="15"/>
      <c r="D39" s="20"/>
      <c r="E39" s="20"/>
      <c r="F39" s="20"/>
      <c r="G39" s="20"/>
      <c r="H39" s="12">
        <f t="shared" si="0"/>
        <v>0</v>
      </c>
      <c r="I39" s="27"/>
      <c r="J39" s="23"/>
      <c r="K39" s="23"/>
      <c r="L39" s="23"/>
      <c r="M39" s="23"/>
      <c r="N39" s="23"/>
      <c r="O39" s="23"/>
      <c r="P39" s="23"/>
      <c r="Q39" s="13"/>
      <c r="R39" s="13"/>
    </row>
    <row r="40" spans="2:18" ht="18" customHeight="1" x14ac:dyDescent="0.15">
      <c r="B40" s="208"/>
      <c r="C40" s="48" t="s">
        <v>9</v>
      </c>
      <c r="D40" s="12">
        <f>SUM(D33:D39)</f>
        <v>200000</v>
      </c>
      <c r="E40" s="12">
        <f>SUM(E33:E39)</f>
        <v>0</v>
      </c>
      <c r="F40" s="12">
        <f>SUM(F33:F39)</f>
        <v>300000</v>
      </c>
      <c r="G40" s="12">
        <f>SUM(G33:G39)</f>
        <v>500000</v>
      </c>
      <c r="H40" s="12">
        <f>SUM(H33:H39)</f>
        <v>1000000</v>
      </c>
      <c r="I40" s="23" t="str">
        <f>IF(B27="○","←５　国庫補助金確定額と一致させてください。",IF(B28="○","←実績報告の対象経費の支出済額と一致させてください",""))</f>
        <v>←５　国庫補助金確定額と一致させてください。</v>
      </c>
      <c r="J40" s="23"/>
      <c r="K40" s="23"/>
      <c r="L40" s="23"/>
      <c r="M40" s="23"/>
      <c r="N40" s="23"/>
      <c r="O40" s="23"/>
      <c r="P40" s="23"/>
      <c r="Q40" s="13"/>
      <c r="R40" s="13"/>
    </row>
    <row r="41" spans="2:18" ht="18" customHeight="1" x14ac:dyDescent="0.15">
      <c r="B41" s="7"/>
      <c r="C41" s="8"/>
      <c r="D41" s="9"/>
      <c r="E41" s="9"/>
      <c r="F41" s="9"/>
      <c r="G41" s="9"/>
      <c r="H41" s="9"/>
      <c r="I41" s="24" t="str">
        <f>TEXT(D40,"#,##0")</f>
        <v>200,000</v>
      </c>
      <c r="J41" s="24" t="str">
        <f>TEXT(E40,"#,##0")</f>
        <v>0</v>
      </c>
      <c r="K41" s="24" t="str">
        <f>TEXT(F40,"#,##0")</f>
        <v>300,000</v>
      </c>
      <c r="L41" s="24" t="str">
        <f>TEXT(G40,"#,##0")</f>
        <v>500,000</v>
      </c>
      <c r="M41" s="24" t="str">
        <f>TEXT(H40,"#,##0")</f>
        <v>1,000,000</v>
      </c>
    </row>
    <row r="42" spans="2:18" ht="18" customHeight="1" thickBot="1" x14ac:dyDescent="0.2">
      <c r="B42" s="1" t="str">
        <f>IF(B26="","","②課税売上割合")</f>
        <v>②課税売上割合</v>
      </c>
      <c r="I42" s="23"/>
      <c r="J42" s="23"/>
      <c r="K42" s="23"/>
      <c r="L42" s="23"/>
      <c r="M42" s="23"/>
      <c r="N42" s="23"/>
      <c r="O42" s="23"/>
      <c r="P42" s="23"/>
      <c r="Q42" s="13"/>
      <c r="R42" s="13"/>
    </row>
    <row r="43" spans="2:18" ht="18" customHeight="1" thickBot="1" x14ac:dyDescent="0.2">
      <c r="C43" s="209">
        <v>1000000000</v>
      </c>
      <c r="D43" s="209"/>
      <c r="E43" s="210" t="s">
        <v>22</v>
      </c>
      <c r="F43" s="211">
        <f>IF(C44="","",C43/C44)</f>
        <v>3.2258064516129031E-2</v>
      </c>
      <c r="G43" s="212"/>
      <c r="I43" s="23"/>
      <c r="J43" s="28" t="s">
        <v>35</v>
      </c>
      <c r="K43" s="28"/>
      <c r="L43" s="28"/>
      <c r="M43" s="28"/>
      <c r="N43" s="23"/>
      <c r="O43" s="23"/>
      <c r="P43" s="23"/>
      <c r="Q43" s="13"/>
      <c r="R43" s="13"/>
    </row>
    <row r="44" spans="2:18" ht="18" customHeight="1" thickTop="1" thickBot="1" x14ac:dyDescent="0.2">
      <c r="C44" s="215">
        <v>31000000000</v>
      </c>
      <c r="D44" s="215"/>
      <c r="E44" s="210"/>
      <c r="F44" s="213"/>
      <c r="G44" s="214"/>
      <c r="I44" s="23"/>
      <c r="J44" s="23" t="s">
        <v>36</v>
      </c>
      <c r="K44" s="23"/>
      <c r="L44" s="23"/>
      <c r="M44" s="23"/>
      <c r="N44" s="23"/>
      <c r="O44" s="23"/>
      <c r="P44" s="23"/>
      <c r="Q44" s="13"/>
      <c r="R44" s="13"/>
    </row>
    <row r="45" spans="2:18" ht="18" customHeight="1" thickBot="1" x14ac:dyDescent="0.2">
      <c r="B45" s="1" t="str">
        <f>IF(B26="","","③仕入控除税額")</f>
        <v>③仕入控除税額</v>
      </c>
      <c r="I45" s="95" t="s">
        <v>104</v>
      </c>
      <c r="K45" s="29"/>
      <c r="L45" s="23"/>
      <c r="M45" s="23"/>
      <c r="N45" s="23"/>
      <c r="O45" s="23"/>
      <c r="P45" s="23"/>
      <c r="Q45" s="13"/>
      <c r="R45" s="13"/>
    </row>
    <row r="46" spans="2:18" ht="18" customHeight="1" thickBot="1" x14ac:dyDescent="0.2">
      <c r="F46" s="14">
        <f>IF(B17&amp;B18&amp;B19&amp;B20="○",0,IF(B21="○",I21,IF(B22="○",K22,IF(B23="○",I23,""))))</f>
        <v>19060</v>
      </c>
      <c r="G46" s="1" t="s">
        <v>13</v>
      </c>
      <c r="I46" s="95" t="s">
        <v>105</v>
      </c>
      <c r="J46" s="23"/>
      <c r="K46" s="23"/>
      <c r="L46" s="23"/>
      <c r="M46" s="23"/>
      <c r="N46" s="23"/>
      <c r="O46" s="23"/>
      <c r="P46" s="23"/>
      <c r="Q46" s="13"/>
      <c r="R46" s="13"/>
    </row>
    <row r="47" spans="2:18" ht="18" customHeight="1" x14ac:dyDescent="0.15">
      <c r="I47" s="23"/>
      <c r="J47" s="23"/>
      <c r="K47" s="23"/>
      <c r="L47" s="23"/>
      <c r="M47" s="23"/>
      <c r="N47" s="23"/>
      <c r="O47" s="23"/>
      <c r="P47" s="23"/>
      <c r="Q47" s="13"/>
      <c r="R47" s="13"/>
    </row>
    <row r="48" spans="2:18" ht="28.5" customHeight="1" x14ac:dyDescent="0.15">
      <c r="C48" s="200" t="str">
        <f>IF(B21="○",I14&amp;"×10／110×（"&amp;I41&amp;"＋"&amp;J41&amp;"＋"&amp;K41&amp;"）／"&amp;M41&amp;"＝"&amp;L21,IF(B23="○",I14&amp;"×10／110×("&amp;I41&amp;"＋"&amp;J41&amp;"＋"&amp;K41&amp;"）／"&amp;M41&amp;"×②＝"&amp;L23,""))</f>
        <v/>
      </c>
      <c r="D48" s="200"/>
      <c r="E48" s="200"/>
      <c r="F48" s="200"/>
      <c r="G48" s="200"/>
      <c r="H48" s="200"/>
      <c r="I48" s="30" t="s">
        <v>25</v>
      </c>
    </row>
    <row r="49" spans="1:9" ht="28.5" customHeight="1" x14ac:dyDescent="0.15">
      <c r="C49" s="201" t="str">
        <f>IF(B22="○",I14&amp;"×10／110×"&amp;I41&amp;"／"&amp;M41&amp;"＝"&amp;L22&amp;"・・・ａ","")</f>
        <v>1,000,000×10／110×200,000／1,000,000＝18,181・・・ａ</v>
      </c>
      <c r="D49" s="201"/>
      <c r="E49" s="201"/>
      <c r="F49" s="201"/>
      <c r="G49" s="201"/>
      <c r="H49" s="201"/>
      <c r="I49" s="30" t="s">
        <v>25</v>
      </c>
    </row>
    <row r="50" spans="1:9" ht="28.5" customHeight="1" x14ac:dyDescent="0.15">
      <c r="C50" s="201" t="str">
        <f>IF(B22="○",I14&amp;"×10/110×"&amp;K41&amp;"／"&amp;M41&amp;"×②＝"&amp;M22&amp;"・・・ｂ","")</f>
        <v>1,000,000×10/110×300,000／1,000,000×②＝879・・・ｂ</v>
      </c>
      <c r="D50" s="201"/>
      <c r="E50" s="201"/>
      <c r="F50" s="201"/>
      <c r="G50" s="201"/>
      <c r="H50" s="201"/>
      <c r="I50" s="30" t="s">
        <v>25</v>
      </c>
    </row>
    <row r="51" spans="1:9" x14ac:dyDescent="0.15">
      <c r="C51" s="1" t="str">
        <f>IF(B22="○","ａ＋ｂ＝"&amp;N22,"")</f>
        <v>ａ＋ｂ＝19,060</v>
      </c>
      <c r="I51" s="23" t="s">
        <v>25</v>
      </c>
    </row>
    <row r="52" spans="1:9" x14ac:dyDescent="0.15">
      <c r="A52" s="22"/>
      <c r="B52" s="22"/>
      <c r="C52" s="22"/>
      <c r="D52" s="22"/>
      <c r="E52" s="22"/>
      <c r="F52" s="22"/>
      <c r="G52" s="22"/>
      <c r="H52" s="22"/>
      <c r="I52" s="23" t="s">
        <v>26</v>
      </c>
    </row>
    <row r="53" spans="1:9" x14ac:dyDescent="0.15">
      <c r="A53" s="22"/>
      <c r="B53" s="22"/>
      <c r="C53" s="22"/>
      <c r="D53" s="22"/>
      <c r="E53" s="22"/>
      <c r="F53" s="22"/>
      <c r="G53" s="22"/>
      <c r="H53" s="22"/>
    </row>
    <row r="54" spans="1:9" x14ac:dyDescent="0.15">
      <c r="A54" s="22"/>
      <c r="B54" s="22"/>
      <c r="C54" s="22"/>
      <c r="D54" s="22"/>
      <c r="E54" s="22"/>
      <c r="F54" s="22"/>
      <c r="G54" s="22"/>
      <c r="H54" s="22"/>
    </row>
    <row r="55" spans="1:9" x14ac:dyDescent="0.15">
      <c r="A55" s="22"/>
      <c r="B55" s="22"/>
      <c r="C55" s="22"/>
      <c r="D55" s="22"/>
      <c r="E55" s="22"/>
      <c r="F55" s="22"/>
      <c r="G55" s="22"/>
      <c r="H55" s="22"/>
    </row>
    <row r="56" spans="1:9" x14ac:dyDescent="0.15">
      <c r="A56" s="22"/>
      <c r="B56" s="22"/>
      <c r="C56" s="22"/>
      <c r="D56" s="22"/>
      <c r="E56" s="22"/>
      <c r="F56" s="22"/>
      <c r="G56" s="22"/>
      <c r="H56" s="22"/>
    </row>
    <row r="57" spans="1:9" x14ac:dyDescent="0.15">
      <c r="A57" s="22"/>
      <c r="B57" s="22"/>
      <c r="C57" s="22"/>
      <c r="D57" s="22"/>
      <c r="E57" s="22"/>
      <c r="F57" s="22"/>
      <c r="G57" s="22"/>
      <c r="H57" s="22"/>
    </row>
    <row r="58" spans="1:9" x14ac:dyDescent="0.15">
      <c r="A58" s="22"/>
      <c r="B58" s="22"/>
      <c r="C58" s="22"/>
      <c r="D58" s="22"/>
      <c r="E58" s="22"/>
      <c r="F58" s="22"/>
      <c r="G58" s="22"/>
      <c r="H58" s="22"/>
    </row>
    <row r="59" spans="1:9" x14ac:dyDescent="0.15">
      <c r="A59" s="22"/>
      <c r="B59" s="22"/>
      <c r="C59" s="22"/>
      <c r="D59" s="22"/>
      <c r="E59" s="22"/>
      <c r="F59" s="22"/>
      <c r="G59" s="22"/>
      <c r="H59" s="22"/>
    </row>
    <row r="60" spans="1:9" x14ac:dyDescent="0.15">
      <c r="A60" s="22"/>
      <c r="B60" s="22"/>
      <c r="C60" s="22"/>
      <c r="D60" s="22"/>
      <c r="E60" s="22"/>
      <c r="F60" s="22"/>
      <c r="G60" s="22"/>
      <c r="H60" s="22"/>
    </row>
    <row r="61" spans="1:9" x14ac:dyDescent="0.15">
      <c r="A61" s="22"/>
      <c r="B61" s="22"/>
      <c r="C61" s="22"/>
      <c r="D61" s="22"/>
      <c r="E61" s="22"/>
      <c r="F61" s="22"/>
      <c r="G61" s="22"/>
      <c r="H61" s="22"/>
    </row>
    <row r="62" spans="1:9" x14ac:dyDescent="0.15">
      <c r="A62" s="22"/>
      <c r="B62" s="22"/>
      <c r="C62" s="22"/>
      <c r="D62" s="22"/>
      <c r="E62" s="22"/>
      <c r="F62" s="22"/>
      <c r="G62" s="22"/>
      <c r="H62" s="22"/>
    </row>
    <row r="63" spans="1:9" x14ac:dyDescent="0.15">
      <c r="A63" s="22"/>
      <c r="B63" s="22"/>
      <c r="C63" s="22"/>
      <c r="D63" s="22"/>
      <c r="E63" s="22"/>
      <c r="F63" s="22"/>
      <c r="G63" s="22"/>
      <c r="H63" s="22"/>
    </row>
    <row r="64" spans="1:9" x14ac:dyDescent="0.15">
      <c r="A64" s="22"/>
      <c r="B64" s="22"/>
      <c r="C64" s="22"/>
      <c r="D64" s="22"/>
      <c r="E64" s="22"/>
      <c r="F64" s="22"/>
      <c r="G64" s="22"/>
      <c r="H64" s="22"/>
    </row>
  </sheetData>
  <mergeCells count="18">
    <mergeCell ref="E20:H20"/>
    <mergeCell ref="C4:G4"/>
    <mergeCell ref="C6:G6"/>
    <mergeCell ref="C8:G8"/>
    <mergeCell ref="C10:G10"/>
    <mergeCell ref="E12:F12"/>
    <mergeCell ref="B33:B40"/>
    <mergeCell ref="C43:D43"/>
    <mergeCell ref="E43:E44"/>
    <mergeCell ref="F43:G44"/>
    <mergeCell ref="C44:D44"/>
    <mergeCell ref="C48:H48"/>
    <mergeCell ref="C49:H49"/>
    <mergeCell ref="C50:H50"/>
    <mergeCell ref="C31:C32"/>
    <mergeCell ref="D31:F31"/>
    <mergeCell ref="G31:G32"/>
    <mergeCell ref="H31:H32"/>
  </mergeCells>
  <phoneticPr fontId="1"/>
  <conditionalFormatting sqref="G17">
    <cfRule type="expression" dxfId="39" priority="2" stopIfTrue="1">
      <formula>$B$17="○"</formula>
    </cfRule>
    <cfRule type="expression" dxfId="38" priority="3" stopIfTrue="1">
      <formula>$B$17="○"</formula>
    </cfRule>
  </conditionalFormatting>
  <conditionalFormatting sqref="F19">
    <cfRule type="expression" dxfId="37" priority="1" stopIfTrue="1">
      <formula>$B$19="○"</formula>
    </cfRule>
  </conditionalFormatting>
  <dataValidations count="1">
    <dataValidation type="list" allowBlank="1" showInputMessage="1" showErrorMessage="1" sqref="B17:B23 B27:B28">
      <formula1>"○"</formula1>
    </dataValidation>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M71"/>
  <sheetViews>
    <sheetView showGridLines="0" view="pageBreakPreview" zoomScale="95" zoomScaleNormal="100" zoomScaleSheetLayoutView="95" workbookViewId="0"/>
  </sheetViews>
  <sheetFormatPr defaultRowHeight="13.5" x14ac:dyDescent="0.15"/>
  <cols>
    <col min="1" max="1" width="1.75" customWidth="1"/>
    <col min="2" max="3" width="2.75" customWidth="1"/>
    <col min="13" max="13" width="3.125" customWidth="1"/>
  </cols>
  <sheetData>
    <row r="1" spans="1:13" ht="17.25" customHeight="1" x14ac:dyDescent="0.15">
      <c r="A1" s="108" t="s">
        <v>108</v>
      </c>
      <c r="M1" s="109" t="s">
        <v>150</v>
      </c>
    </row>
    <row r="2" spans="1:13" ht="3.75" customHeight="1" x14ac:dyDescent="0.15"/>
    <row r="3" spans="1:13" ht="13.5" customHeight="1" x14ac:dyDescent="0.15">
      <c r="A3" s="101"/>
    </row>
    <row r="4" spans="1:13" ht="17.100000000000001" customHeight="1" x14ac:dyDescent="0.15">
      <c r="A4" s="101" t="s">
        <v>109</v>
      </c>
    </row>
    <row r="5" spans="1:13" ht="3.75" customHeight="1" x14ac:dyDescent="0.15"/>
    <row r="6" spans="1:13" ht="17.100000000000001" customHeight="1" x14ac:dyDescent="0.15">
      <c r="B6" s="112"/>
      <c r="C6" s="101" t="s">
        <v>128</v>
      </c>
    </row>
    <row r="7" spans="1:13" ht="17.100000000000001" customHeight="1" x14ac:dyDescent="0.15">
      <c r="C7" s="101" t="s">
        <v>157</v>
      </c>
    </row>
    <row r="8" spans="1:13" ht="15" customHeight="1" x14ac:dyDescent="0.15">
      <c r="C8" s="101"/>
    </row>
    <row r="9" spans="1:13" ht="17.100000000000001" customHeight="1" x14ac:dyDescent="0.15">
      <c r="A9" s="101" t="s">
        <v>110</v>
      </c>
    </row>
    <row r="10" spans="1:13" ht="3.75" customHeight="1" x14ac:dyDescent="0.15"/>
    <row r="11" spans="1:13" ht="17.100000000000001" customHeight="1" x14ac:dyDescent="0.15">
      <c r="B11" s="112"/>
      <c r="C11" s="101" t="s">
        <v>131</v>
      </c>
    </row>
    <row r="12" spans="1:13" ht="3.75" customHeight="1" x14ac:dyDescent="0.15"/>
    <row r="13" spans="1:13" ht="16.5" customHeight="1" x14ac:dyDescent="0.15">
      <c r="B13" s="112"/>
      <c r="C13" s="101" t="s">
        <v>132</v>
      </c>
    </row>
    <row r="14" spans="1:13" ht="3.75" customHeight="1" x14ac:dyDescent="0.15"/>
    <row r="15" spans="1:13" ht="17.100000000000001" customHeight="1" x14ac:dyDescent="0.15">
      <c r="B15" s="112"/>
      <c r="C15" s="101" t="s">
        <v>133</v>
      </c>
    </row>
    <row r="16" spans="1:13" ht="3.75" customHeight="1" x14ac:dyDescent="0.15"/>
    <row r="17" spans="2:13" ht="17.100000000000001" customHeight="1" x14ac:dyDescent="0.15">
      <c r="C17" s="101" t="s">
        <v>130</v>
      </c>
    </row>
    <row r="18" spans="2:13" ht="3.75" customHeight="1" x14ac:dyDescent="0.15"/>
    <row r="19" spans="2:13" ht="17.100000000000001" customHeight="1" x14ac:dyDescent="0.15">
      <c r="B19" s="112"/>
      <c r="C19" s="101" t="s">
        <v>134</v>
      </c>
    </row>
    <row r="20" spans="2:13" ht="3.75" customHeight="1" x14ac:dyDescent="0.15"/>
    <row r="21" spans="2:13" ht="17.100000000000001" customHeight="1" x14ac:dyDescent="0.15">
      <c r="B21" s="112"/>
      <c r="C21" s="101" t="s">
        <v>135</v>
      </c>
    </row>
    <row r="22" spans="2:13" ht="3.75" customHeight="1" x14ac:dyDescent="0.15"/>
    <row r="23" spans="2:13" ht="17.100000000000001" customHeight="1" x14ac:dyDescent="0.15">
      <c r="B23" s="112"/>
      <c r="C23" s="101" t="s">
        <v>136</v>
      </c>
    </row>
    <row r="24" spans="2:13" ht="3.75" customHeight="1" x14ac:dyDescent="0.15"/>
    <row r="25" spans="2:13" ht="17.100000000000001" customHeight="1" x14ac:dyDescent="0.15">
      <c r="B25" s="112"/>
      <c r="C25" s="101" t="s">
        <v>137</v>
      </c>
      <c r="K25" s="111" t="s">
        <v>125</v>
      </c>
      <c r="L25" s="110" t="s">
        <v>126</v>
      </c>
      <c r="M25" s="107" t="s">
        <v>127</v>
      </c>
    </row>
    <row r="26" spans="2:13" ht="3.75" customHeight="1" x14ac:dyDescent="0.15"/>
    <row r="27" spans="2:13" ht="17.100000000000001" customHeight="1" x14ac:dyDescent="0.15">
      <c r="B27" s="112"/>
      <c r="C27" s="101" t="s">
        <v>138</v>
      </c>
      <c r="F27" s="111" t="s">
        <v>125</v>
      </c>
      <c r="G27" s="110" t="s">
        <v>126</v>
      </c>
      <c r="H27" s="107" t="s">
        <v>127</v>
      </c>
    </row>
    <row r="28" spans="2:13" ht="3.75" customHeight="1" x14ac:dyDescent="0.15"/>
    <row r="29" spans="2:13" ht="17.100000000000001" customHeight="1" x14ac:dyDescent="0.15">
      <c r="B29" s="112"/>
      <c r="C29" s="101" t="s">
        <v>139</v>
      </c>
      <c r="I29" s="111" t="s">
        <v>125</v>
      </c>
      <c r="J29" s="110" t="s">
        <v>126</v>
      </c>
      <c r="K29" s="107" t="s">
        <v>127</v>
      </c>
    </row>
    <row r="30" spans="2:13" ht="3.75" customHeight="1" x14ac:dyDescent="0.15"/>
    <row r="31" spans="2:13" ht="17.100000000000001" customHeight="1" x14ac:dyDescent="0.15">
      <c r="B31" s="112"/>
      <c r="C31" s="101" t="s">
        <v>140</v>
      </c>
      <c r="I31" s="111" t="s">
        <v>125</v>
      </c>
      <c r="J31" s="110" t="s">
        <v>126</v>
      </c>
      <c r="K31" s="107" t="s">
        <v>127</v>
      </c>
    </row>
    <row r="32" spans="2:13" ht="3.75" customHeight="1" x14ac:dyDescent="0.15"/>
    <row r="33" spans="1:4" ht="17.100000000000001" customHeight="1" x14ac:dyDescent="0.15">
      <c r="B33" s="112"/>
      <c r="C33" s="101" t="s">
        <v>141</v>
      </c>
    </row>
    <row r="34" spans="1:4" ht="17.100000000000001" customHeight="1" x14ac:dyDescent="0.15">
      <c r="C34" s="101" t="s">
        <v>142</v>
      </c>
    </row>
    <row r="35" spans="1:4" ht="17.100000000000001" customHeight="1" x14ac:dyDescent="0.15">
      <c r="C35" s="101" t="s">
        <v>111</v>
      </c>
    </row>
    <row r="36" spans="1:4" ht="17.100000000000001" customHeight="1" x14ac:dyDescent="0.15">
      <c r="C36" s="101" t="s">
        <v>143</v>
      </c>
    </row>
    <row r="37" spans="1:4" ht="17.100000000000001" customHeight="1" x14ac:dyDescent="0.15">
      <c r="C37" s="101" t="s">
        <v>112</v>
      </c>
    </row>
    <row r="38" spans="1:4" ht="17.100000000000001" customHeight="1" x14ac:dyDescent="0.15">
      <c r="C38" s="101" t="s">
        <v>113</v>
      </c>
    </row>
    <row r="39" spans="1:4" ht="17.100000000000001" customHeight="1" x14ac:dyDescent="0.15">
      <c r="C39" s="101" t="s">
        <v>111</v>
      </c>
    </row>
    <row r="40" spans="1:4" ht="17.100000000000001" customHeight="1" x14ac:dyDescent="0.15">
      <c r="C40" s="101" t="s">
        <v>144</v>
      </c>
    </row>
    <row r="41" spans="1:4" ht="17.100000000000001" customHeight="1" x14ac:dyDescent="0.15">
      <c r="C41" s="101" t="s">
        <v>114</v>
      </c>
    </row>
    <row r="42" spans="1:4" ht="17.100000000000001" customHeight="1" x14ac:dyDescent="0.15">
      <c r="C42" s="101" t="s">
        <v>115</v>
      </c>
    </row>
    <row r="43" spans="1:4" ht="17.100000000000001" customHeight="1" x14ac:dyDescent="0.15">
      <c r="C43" s="101" t="s">
        <v>116</v>
      </c>
    </row>
    <row r="44" spans="1:4" ht="17.100000000000001" customHeight="1" x14ac:dyDescent="0.15">
      <c r="B44" s="112"/>
      <c r="C44" s="101" t="s">
        <v>124</v>
      </c>
      <c r="D44" s="110" t="s">
        <v>126</v>
      </c>
    </row>
    <row r="45" spans="1:4" ht="17.100000000000001" customHeight="1" x14ac:dyDescent="0.15">
      <c r="C45" s="101" t="s">
        <v>145</v>
      </c>
    </row>
    <row r="46" spans="1:4" ht="17.100000000000001" customHeight="1" x14ac:dyDescent="0.15">
      <c r="A46" s="101" t="s">
        <v>117</v>
      </c>
    </row>
    <row r="47" spans="1:4" ht="3.75" customHeight="1" x14ac:dyDescent="0.15"/>
    <row r="48" spans="1:4" ht="17.100000000000001" customHeight="1" x14ac:dyDescent="0.15">
      <c r="B48" s="112"/>
      <c r="C48" s="101" t="s">
        <v>119</v>
      </c>
    </row>
    <row r="49" spans="1:8" ht="3.75" customHeight="1" x14ac:dyDescent="0.15"/>
    <row r="50" spans="1:8" ht="17.100000000000001" customHeight="1" x14ac:dyDescent="0.15">
      <c r="C50" s="112"/>
      <c r="D50" s="107" t="s">
        <v>147</v>
      </c>
    </row>
    <row r="51" spans="1:8" ht="17.100000000000001" customHeight="1" x14ac:dyDescent="0.15">
      <c r="C51" s="101" t="s">
        <v>158</v>
      </c>
    </row>
    <row r="52" spans="1:8" ht="17.100000000000001" customHeight="1" x14ac:dyDescent="0.15">
      <c r="C52" s="101" t="s">
        <v>146</v>
      </c>
    </row>
    <row r="53" spans="1:8" ht="3.75" customHeight="1" x14ac:dyDescent="0.15"/>
    <row r="54" spans="1:8" ht="17.100000000000001" customHeight="1" x14ac:dyDescent="0.15">
      <c r="B54" s="112"/>
      <c r="C54" s="101" t="s">
        <v>120</v>
      </c>
    </row>
    <row r="55" spans="1:8" ht="3.75" customHeight="1" x14ac:dyDescent="0.15"/>
    <row r="56" spans="1:8" ht="17.100000000000001" customHeight="1" x14ac:dyDescent="0.15">
      <c r="B56" s="112"/>
      <c r="C56" s="101" t="s">
        <v>121</v>
      </c>
    </row>
    <row r="57" spans="1:8" ht="3.75" customHeight="1" x14ac:dyDescent="0.15"/>
    <row r="58" spans="1:8" ht="17.100000000000001" customHeight="1" x14ac:dyDescent="0.15">
      <c r="B58" s="112"/>
      <c r="C58" s="101" t="s">
        <v>122</v>
      </c>
    </row>
    <row r="59" spans="1:8" ht="17.100000000000001" customHeight="1" x14ac:dyDescent="0.15">
      <c r="C59" s="101"/>
    </row>
    <row r="60" spans="1:8" ht="17.100000000000001" customHeight="1" x14ac:dyDescent="0.15">
      <c r="A60" s="113" t="s">
        <v>129</v>
      </c>
      <c r="B60" s="106"/>
      <c r="C60" s="106"/>
      <c r="D60" s="106"/>
      <c r="E60" s="106"/>
      <c r="F60" s="106"/>
      <c r="G60" s="106"/>
      <c r="H60" s="106"/>
    </row>
    <row r="61" spans="1:8" ht="3.75" customHeight="1" x14ac:dyDescent="0.15"/>
    <row r="62" spans="1:8" ht="17.100000000000001" customHeight="1" x14ac:dyDescent="0.15">
      <c r="B62" s="112"/>
      <c r="C62" s="102" t="s">
        <v>159</v>
      </c>
    </row>
    <row r="63" spans="1:8" ht="3.75" customHeight="1" x14ac:dyDescent="0.15"/>
    <row r="64" spans="1:8" ht="17.100000000000001" customHeight="1" x14ac:dyDescent="0.15">
      <c r="B64" s="112"/>
      <c r="C64" s="102" t="s">
        <v>160</v>
      </c>
    </row>
    <row r="65" spans="1:3" ht="17.100000000000001" customHeight="1" x14ac:dyDescent="0.15">
      <c r="C65" s="102" t="s">
        <v>162</v>
      </c>
    </row>
    <row r="66" spans="1:3" ht="17.100000000000001" customHeight="1" x14ac:dyDescent="0.15">
      <c r="C66" s="102" t="s">
        <v>163</v>
      </c>
    </row>
    <row r="67" spans="1:3" ht="17.100000000000001" customHeight="1" x14ac:dyDescent="0.15">
      <c r="C67" s="103" t="s">
        <v>118</v>
      </c>
    </row>
    <row r="68" spans="1:3" ht="17.100000000000001" customHeight="1" x14ac:dyDescent="0.15">
      <c r="C68" s="104" t="s">
        <v>161</v>
      </c>
    </row>
    <row r="70" spans="1:3" x14ac:dyDescent="0.15">
      <c r="A70" s="105" t="s">
        <v>123</v>
      </c>
    </row>
    <row r="71" spans="1:3" ht="7.5" customHeight="1" x14ac:dyDescent="0.15"/>
  </sheetData>
  <sheetProtection sheet="1" objects="1" scenarios="1"/>
  <phoneticPr fontId="1"/>
  <dataValidations count="1">
    <dataValidation type="list" allowBlank="1" showInputMessage="1" showErrorMessage="1" sqref="B6 B13 B15 B11 B19 B21 B23 B25 B27 B29 B31 B33 B44 B48 C50 B54 B56 B58 B62 B64">
      <formula1>$A$70</formula1>
    </dataValidation>
  </dataValidations>
  <pageMargins left="0.70866141732283472" right="0.31496062992125984" top="0.35433070866141736" bottom="0.35433070866141736" header="0.31496062992125984" footer="0.31496062992125984"/>
  <pageSetup paperSize="9" scale="99" fitToWidth="0"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sheetPr>
  <dimension ref="A1:R64"/>
  <sheetViews>
    <sheetView tabSelected="1" view="pageBreakPreview" zoomScale="106" zoomScaleNormal="80" zoomScaleSheetLayoutView="106" workbookViewId="0">
      <selection activeCell="H4" sqref="H4"/>
    </sheetView>
  </sheetViews>
  <sheetFormatPr defaultRowHeight="14.25" x14ac:dyDescent="0.15"/>
  <cols>
    <col min="1" max="2" width="3.125" style="1" customWidth="1"/>
    <col min="3" max="3" width="15.25" style="1" customWidth="1"/>
    <col min="4" max="6" width="13.125" style="1" customWidth="1"/>
    <col min="7" max="7" width="16.75" style="1" customWidth="1"/>
    <col min="8" max="8" width="14.375" style="1" customWidth="1"/>
    <col min="9" max="9" width="13.125" style="22" customWidth="1"/>
    <col min="10" max="10" width="15.375" style="22" bestFit="1" customWidth="1"/>
    <col min="11" max="16" width="9" style="22"/>
    <col min="17" max="16384" width="9" style="1"/>
  </cols>
  <sheetData>
    <row r="1" spans="1:18" s="63" customFormat="1" ht="26.25" customHeight="1" thickBot="1" x14ac:dyDescent="0.2">
      <c r="A1" s="99" t="s">
        <v>151</v>
      </c>
      <c r="B1" s="100"/>
      <c r="C1" s="100"/>
      <c r="D1" s="99"/>
      <c r="E1" s="60"/>
      <c r="F1" s="60"/>
      <c r="G1" s="60"/>
      <c r="H1" s="61"/>
      <c r="I1" s="92" t="s">
        <v>29</v>
      </c>
      <c r="J1" s="62"/>
      <c r="K1" s="62"/>
      <c r="L1" s="62"/>
      <c r="M1" s="62"/>
      <c r="N1" s="62"/>
      <c r="O1" s="62"/>
      <c r="P1" s="62"/>
    </row>
    <row r="2" spans="1:18" s="63" customFormat="1" ht="18" customHeight="1" thickTop="1" thickBot="1" x14ac:dyDescent="0.2">
      <c r="A2" s="64"/>
      <c r="B2" s="64"/>
      <c r="G2" s="41" t="s">
        <v>89</v>
      </c>
      <c r="H2" s="55"/>
      <c r="I2" s="65" t="str">
        <f>IF(H2="","",IF(ISTEXT(H2)=TRUE,"作成日を正しく入力してください",""))</f>
        <v/>
      </c>
      <c r="J2" s="62"/>
      <c r="K2" s="62"/>
      <c r="L2" s="62"/>
      <c r="M2" s="62"/>
      <c r="N2" s="62"/>
      <c r="O2" s="62"/>
      <c r="P2" s="62"/>
    </row>
    <row r="3" spans="1:18" s="63" customFormat="1" ht="18" customHeight="1" thickTop="1" x14ac:dyDescent="0.15">
      <c r="A3" s="64" t="s">
        <v>43</v>
      </c>
      <c r="B3" s="64"/>
      <c r="I3" s="30"/>
      <c r="J3" s="66"/>
      <c r="K3" s="30"/>
      <c r="L3" s="30"/>
      <c r="M3" s="30"/>
      <c r="N3" s="30"/>
      <c r="O3" s="30"/>
      <c r="P3" s="30"/>
      <c r="Q3" s="67"/>
      <c r="R3" s="67"/>
    </row>
    <row r="4" spans="1:18" s="63" customFormat="1" ht="19.5" customHeight="1" x14ac:dyDescent="0.15">
      <c r="A4" s="64"/>
      <c r="B4" s="64"/>
      <c r="C4" s="222"/>
      <c r="D4" s="223"/>
      <c r="E4" s="223"/>
      <c r="F4" s="223"/>
      <c r="G4" s="223"/>
      <c r="I4" s="30"/>
      <c r="J4" s="30"/>
      <c r="K4" s="30"/>
      <c r="L4" s="30"/>
      <c r="M4" s="30"/>
      <c r="N4" s="30"/>
      <c r="O4" s="30"/>
      <c r="P4" s="30"/>
      <c r="Q4" s="67"/>
      <c r="R4" s="67"/>
    </row>
    <row r="5" spans="1:18" s="63" customFormat="1" ht="18" customHeight="1" x14ac:dyDescent="0.15">
      <c r="A5" s="64" t="s">
        <v>44</v>
      </c>
      <c r="B5" s="64"/>
      <c r="C5" s="68"/>
      <c r="I5" s="30"/>
      <c r="J5" s="62"/>
      <c r="K5" s="30"/>
      <c r="L5" s="30"/>
      <c r="M5" s="30"/>
      <c r="N5" s="30"/>
      <c r="O5" s="30"/>
      <c r="P5" s="30"/>
      <c r="Q5" s="67"/>
      <c r="R5" s="67"/>
    </row>
    <row r="6" spans="1:18" s="63" customFormat="1" ht="19.5" customHeight="1" x14ac:dyDescent="0.15">
      <c r="A6" s="64"/>
      <c r="B6" s="64"/>
      <c r="C6" s="223"/>
      <c r="D6" s="223"/>
      <c r="E6" s="223"/>
      <c r="F6" s="223"/>
      <c r="G6" s="223"/>
      <c r="I6" s="30"/>
      <c r="J6" s="30"/>
      <c r="K6" s="30"/>
      <c r="L6" s="30"/>
      <c r="M6" s="30"/>
      <c r="N6" s="30"/>
      <c r="O6" s="30"/>
      <c r="P6" s="30"/>
      <c r="Q6" s="67"/>
      <c r="R6" s="67"/>
    </row>
    <row r="7" spans="1:18" s="63" customFormat="1" ht="18" customHeight="1" x14ac:dyDescent="0.15">
      <c r="A7" s="64" t="s">
        <v>45</v>
      </c>
      <c r="B7" s="64"/>
      <c r="I7" s="30"/>
      <c r="J7" s="30"/>
      <c r="K7" s="30"/>
      <c r="L7" s="30"/>
      <c r="M7" s="30"/>
      <c r="N7" s="30"/>
      <c r="O7" s="30"/>
      <c r="P7" s="30"/>
      <c r="Q7" s="67"/>
      <c r="R7" s="67"/>
    </row>
    <row r="8" spans="1:18" s="63" customFormat="1" ht="19.5" customHeight="1" x14ac:dyDescent="0.15">
      <c r="A8" s="64"/>
      <c r="B8" s="64"/>
      <c r="C8" s="222"/>
      <c r="D8" s="223"/>
      <c r="E8" s="223"/>
      <c r="F8" s="223"/>
      <c r="G8" s="223"/>
      <c r="I8" s="69"/>
      <c r="J8" s="30"/>
      <c r="K8" s="30"/>
      <c r="L8" s="30"/>
      <c r="M8" s="30"/>
      <c r="N8" s="30"/>
      <c r="O8" s="30"/>
      <c r="P8" s="30"/>
      <c r="Q8" s="67"/>
      <c r="R8" s="67"/>
    </row>
    <row r="9" spans="1:18" s="63" customFormat="1" ht="18" customHeight="1" x14ac:dyDescent="0.15">
      <c r="A9" s="64" t="s">
        <v>3</v>
      </c>
      <c r="B9" s="64"/>
      <c r="I9" s="70"/>
      <c r="J9" s="70"/>
      <c r="K9" s="70"/>
      <c r="L9" s="70"/>
      <c r="M9" s="70"/>
      <c r="N9" s="70"/>
      <c r="O9" s="30"/>
      <c r="P9" s="30"/>
      <c r="Q9" s="67"/>
      <c r="R9" s="67"/>
    </row>
    <row r="10" spans="1:18" s="63" customFormat="1" ht="19.5" customHeight="1" x14ac:dyDescent="0.15">
      <c r="A10" s="64"/>
      <c r="B10" s="64"/>
      <c r="C10" s="232" t="s">
        <v>152</v>
      </c>
      <c r="D10" s="232"/>
      <c r="E10" s="232"/>
      <c r="F10" s="232"/>
      <c r="G10" s="232"/>
      <c r="I10" s="71"/>
      <c r="J10" s="71"/>
      <c r="K10" s="70"/>
      <c r="L10" s="70"/>
      <c r="M10" s="70"/>
      <c r="N10" s="70"/>
      <c r="O10" s="30"/>
      <c r="P10" s="30"/>
      <c r="Q10" s="67"/>
      <c r="R10" s="67"/>
    </row>
    <row r="11" spans="1:18" s="63" customFormat="1" ht="18" customHeight="1" x14ac:dyDescent="0.15">
      <c r="A11" s="64" t="s">
        <v>67</v>
      </c>
      <c r="B11" s="64"/>
      <c r="C11" s="72"/>
      <c r="D11" s="72"/>
      <c r="E11" s="72"/>
      <c r="F11" s="72"/>
      <c r="G11" s="72"/>
      <c r="I11" s="70"/>
      <c r="J11" s="70"/>
      <c r="K11" s="70"/>
      <c r="L11" s="70"/>
      <c r="M11" s="70"/>
      <c r="N11" s="70"/>
      <c r="O11" s="30"/>
      <c r="P11" s="30"/>
      <c r="Q11" s="67"/>
      <c r="R11" s="67"/>
    </row>
    <row r="12" spans="1:18" s="63" customFormat="1" ht="19.5" customHeight="1" x14ac:dyDescent="0.15">
      <c r="A12" s="64"/>
      <c r="B12" s="64"/>
      <c r="C12" s="56"/>
      <c r="D12" s="72"/>
      <c r="E12" s="233"/>
      <c r="F12" s="233"/>
      <c r="G12" s="72"/>
      <c r="I12" s="65" t="str">
        <f>IF(C12="","",IF(ISTEXT(C12)=TRUE,"交付決定日を正しく入力してください",""))</f>
        <v/>
      </c>
      <c r="J12" s="70"/>
      <c r="K12" s="70"/>
      <c r="L12" s="70"/>
      <c r="M12" s="70"/>
      <c r="N12" s="70"/>
      <c r="O12" s="30"/>
      <c r="P12" s="30"/>
      <c r="Q12" s="67"/>
      <c r="R12" s="67"/>
    </row>
    <row r="13" spans="1:18" s="63" customFormat="1" ht="18" customHeight="1" x14ac:dyDescent="0.15">
      <c r="A13" s="64" t="s">
        <v>68</v>
      </c>
      <c r="B13" s="64"/>
      <c r="I13" s="70"/>
      <c r="J13" s="70"/>
      <c r="K13" s="70"/>
      <c r="L13" s="70"/>
      <c r="M13" s="70"/>
      <c r="N13" s="70"/>
      <c r="O13" s="30"/>
      <c r="P13" s="30"/>
      <c r="Q13" s="67"/>
      <c r="R13" s="67"/>
    </row>
    <row r="14" spans="1:18" s="63" customFormat="1" ht="19.5" customHeight="1" x14ac:dyDescent="0.15">
      <c r="A14" s="64"/>
      <c r="B14" s="64"/>
      <c r="C14" s="73"/>
      <c r="D14" s="63" t="s">
        <v>13</v>
      </c>
      <c r="I14" s="70" t="str">
        <f>TEXT(C14,"#,###")</f>
        <v/>
      </c>
      <c r="J14" s="70"/>
      <c r="K14" s="70"/>
      <c r="L14" s="70"/>
      <c r="M14" s="70"/>
      <c r="N14" s="70"/>
      <c r="O14" s="30"/>
      <c r="P14" s="30"/>
      <c r="Q14" s="67"/>
      <c r="R14" s="67"/>
    </row>
    <row r="15" spans="1:18" s="63" customFormat="1" ht="18" customHeight="1" x14ac:dyDescent="0.15">
      <c r="A15" s="64" t="s">
        <v>69</v>
      </c>
      <c r="B15" s="64"/>
      <c r="I15" s="70"/>
      <c r="J15" s="70"/>
      <c r="K15" s="70"/>
      <c r="L15" s="70"/>
      <c r="M15" s="70"/>
      <c r="N15" s="70"/>
      <c r="O15" s="30"/>
      <c r="P15" s="30"/>
      <c r="Q15" s="67"/>
      <c r="R15" s="67"/>
    </row>
    <row r="16" spans="1:18" s="63" customFormat="1" ht="18" customHeight="1" x14ac:dyDescent="0.15">
      <c r="B16" s="63" t="s">
        <v>96</v>
      </c>
      <c r="I16" s="70"/>
      <c r="J16" s="70"/>
      <c r="K16" s="70"/>
      <c r="L16" s="70"/>
      <c r="M16" s="70"/>
      <c r="N16" s="70"/>
      <c r="O16" s="30"/>
      <c r="P16" s="30"/>
      <c r="Q16" s="67"/>
      <c r="R16" s="67"/>
    </row>
    <row r="17" spans="2:18" s="63" customFormat="1" ht="18" customHeight="1" x14ac:dyDescent="0.15">
      <c r="B17" s="74"/>
      <c r="C17" s="75" t="s">
        <v>64</v>
      </c>
      <c r="D17" s="75"/>
      <c r="E17" s="75"/>
      <c r="F17" s="75"/>
      <c r="G17" s="76"/>
      <c r="H17" s="77" t="s">
        <v>65</v>
      </c>
      <c r="I17" s="70"/>
      <c r="J17" s="70"/>
      <c r="K17" s="70"/>
      <c r="L17" s="70"/>
      <c r="M17" s="70"/>
      <c r="N17" s="70"/>
      <c r="O17" s="30"/>
      <c r="P17" s="30"/>
      <c r="Q17" s="67"/>
      <c r="R17" s="67"/>
    </row>
    <row r="18" spans="2:18" s="63" customFormat="1" ht="18" customHeight="1" x14ac:dyDescent="0.15">
      <c r="B18" s="74"/>
      <c r="C18" s="75" t="s">
        <v>37</v>
      </c>
      <c r="D18" s="75"/>
      <c r="E18" s="75"/>
      <c r="F18" s="75"/>
      <c r="G18" s="75"/>
      <c r="H18" s="77"/>
      <c r="I18" s="70"/>
      <c r="J18" s="70"/>
      <c r="K18" s="70"/>
      <c r="L18" s="70"/>
      <c r="M18" s="70"/>
      <c r="N18" s="70"/>
      <c r="O18" s="30"/>
      <c r="P18" s="30"/>
      <c r="Q18" s="67"/>
      <c r="R18" s="67"/>
    </row>
    <row r="19" spans="2:18" s="63" customFormat="1" ht="18" customHeight="1" x14ac:dyDescent="0.15">
      <c r="B19" s="74"/>
      <c r="C19" s="75" t="s">
        <v>62</v>
      </c>
      <c r="D19" s="75"/>
      <c r="E19" s="75"/>
      <c r="F19" s="78"/>
      <c r="G19" s="75" t="s">
        <v>63</v>
      </c>
      <c r="H19" s="77"/>
      <c r="I19" s="70"/>
      <c r="J19" s="70"/>
      <c r="K19" s="70"/>
      <c r="L19" s="70"/>
      <c r="M19" s="70"/>
      <c r="N19" s="70"/>
      <c r="O19" s="30"/>
      <c r="P19" s="30"/>
      <c r="Q19" s="67"/>
      <c r="R19" s="67"/>
    </row>
    <row r="20" spans="2:18" s="63" customFormat="1" ht="18" customHeight="1" x14ac:dyDescent="0.15">
      <c r="B20" s="74"/>
      <c r="C20" s="75" t="s">
        <v>61</v>
      </c>
      <c r="D20" s="75"/>
      <c r="E20" s="230"/>
      <c r="F20" s="230"/>
      <c r="G20" s="230"/>
      <c r="H20" s="231"/>
      <c r="I20" s="70"/>
      <c r="J20" s="70"/>
      <c r="K20" s="70"/>
      <c r="L20" s="70"/>
      <c r="M20" s="70"/>
      <c r="N20" s="70"/>
      <c r="O20" s="30"/>
      <c r="P20" s="30"/>
      <c r="Q20" s="67"/>
      <c r="R20" s="67"/>
    </row>
    <row r="21" spans="2:18" s="63" customFormat="1" ht="18" customHeight="1" x14ac:dyDescent="0.15">
      <c r="B21" s="74"/>
      <c r="C21" s="75" t="s">
        <v>16</v>
      </c>
      <c r="D21" s="75"/>
      <c r="E21" s="75"/>
      <c r="F21" s="75"/>
      <c r="G21" s="75"/>
      <c r="H21" s="77"/>
      <c r="I21" s="79" t="e">
        <f>INT(C14*10/110*SUM(D40:F40)/H40)</f>
        <v>#DIV/0!</v>
      </c>
      <c r="J21" s="79"/>
      <c r="K21" s="79"/>
      <c r="L21" s="79" t="e">
        <f>TEXT(I21,"#,##0")</f>
        <v>#DIV/0!</v>
      </c>
      <c r="M21" s="79"/>
      <c r="N21" s="79"/>
      <c r="O21" s="30"/>
      <c r="P21" s="30"/>
      <c r="Q21" s="67"/>
      <c r="R21" s="67"/>
    </row>
    <row r="22" spans="2:18" s="63" customFormat="1" ht="18" customHeight="1" x14ac:dyDescent="0.15">
      <c r="B22" s="74"/>
      <c r="C22" s="75" t="s">
        <v>15</v>
      </c>
      <c r="D22" s="75"/>
      <c r="E22" s="75"/>
      <c r="F22" s="75"/>
      <c r="G22" s="75"/>
      <c r="H22" s="77"/>
      <c r="I22" s="79" t="e">
        <f>INT(C14*10/110*D40/H40)</f>
        <v>#DIV/0!</v>
      </c>
      <c r="J22" s="79" t="e">
        <f>INT(C14*10/110*F40/H40*F43)</f>
        <v>#DIV/0!</v>
      </c>
      <c r="K22" s="79" t="e">
        <f>I22+J22</f>
        <v>#DIV/0!</v>
      </c>
      <c r="L22" s="79" t="e">
        <f>TEXT(I22,"#,##0")</f>
        <v>#DIV/0!</v>
      </c>
      <c r="M22" s="79" t="e">
        <f>TEXT(J22,"#,##0")</f>
        <v>#DIV/0!</v>
      </c>
      <c r="N22" s="79" t="e">
        <f>TEXT(K22,"#,##0")</f>
        <v>#DIV/0!</v>
      </c>
      <c r="O22" s="30"/>
      <c r="P22" s="30"/>
      <c r="Q22" s="67"/>
      <c r="R22" s="67"/>
    </row>
    <row r="23" spans="2:18" s="63" customFormat="1" ht="18" customHeight="1" x14ac:dyDescent="0.15">
      <c r="B23" s="74"/>
      <c r="C23" s="75" t="s">
        <v>14</v>
      </c>
      <c r="D23" s="75"/>
      <c r="E23" s="75"/>
      <c r="F23" s="75"/>
      <c r="G23" s="75"/>
      <c r="H23" s="77"/>
      <c r="I23" s="79" t="e">
        <f>INT(C14*10/110*SUM(D40:F40)/H40*F43)</f>
        <v>#DIV/0!</v>
      </c>
      <c r="J23" s="79"/>
      <c r="K23" s="79"/>
      <c r="L23" s="79" t="e">
        <f>TEXT(I23,"#,##0")</f>
        <v>#DIV/0!</v>
      </c>
      <c r="M23" s="79"/>
      <c r="N23" s="79"/>
      <c r="O23" s="30"/>
      <c r="P23" s="30"/>
      <c r="Q23" s="67"/>
      <c r="R23" s="67"/>
    </row>
    <row r="24" spans="2:18" s="63" customFormat="1" ht="18" customHeight="1" x14ac:dyDescent="0.15">
      <c r="B24" s="63" t="s">
        <v>32</v>
      </c>
      <c r="I24" s="70"/>
      <c r="J24" s="70"/>
      <c r="K24" s="70"/>
      <c r="L24" s="70"/>
      <c r="M24" s="70"/>
      <c r="N24" s="70"/>
      <c r="O24" s="30"/>
      <c r="P24" s="30"/>
      <c r="Q24" s="67"/>
      <c r="R24" s="67"/>
    </row>
    <row r="25" spans="2:18" s="63" customFormat="1" ht="18" customHeight="1" x14ac:dyDescent="0.15">
      <c r="I25" s="70"/>
      <c r="J25" s="70"/>
      <c r="K25" s="70"/>
      <c r="L25" s="70"/>
      <c r="M25" s="70"/>
      <c r="N25" s="70"/>
      <c r="O25" s="30"/>
      <c r="P25" s="30"/>
      <c r="Q25" s="67"/>
      <c r="R25" s="67"/>
    </row>
    <row r="26" spans="2:18" s="63" customFormat="1" ht="18" customHeight="1" x14ac:dyDescent="0.15">
      <c r="B26" s="80" t="str">
        <f>IF(OR(B17="○",B18="○",B19="○",B20="○"),"","※ＥＦＧに該当する場合には、以下のいずれかに「○」を記入してください。")</f>
        <v>※ＥＦＧに該当する場合には、以下のいずれかに「○」を記入してください。</v>
      </c>
      <c r="I26" s="70"/>
      <c r="J26" s="70"/>
      <c r="K26" s="70"/>
      <c r="L26" s="70"/>
      <c r="M26" s="70"/>
      <c r="N26" s="70"/>
      <c r="O26" s="30"/>
      <c r="P26" s="30"/>
      <c r="Q26" s="67"/>
      <c r="R26" s="67"/>
    </row>
    <row r="27" spans="2:18" s="63" customFormat="1" ht="18" customHeight="1" x14ac:dyDescent="0.15">
      <c r="B27" s="74"/>
      <c r="C27" s="75" t="s">
        <v>20</v>
      </c>
      <c r="D27" s="75"/>
      <c r="E27" s="75"/>
      <c r="F27" s="75"/>
      <c r="G27" s="75"/>
      <c r="H27" s="77"/>
      <c r="I27" s="70"/>
      <c r="J27" s="70"/>
      <c r="K27" s="70"/>
      <c r="L27" s="70"/>
      <c r="M27" s="70"/>
      <c r="N27" s="70"/>
      <c r="O27" s="30"/>
      <c r="P27" s="30"/>
      <c r="Q27" s="67"/>
      <c r="R27" s="67"/>
    </row>
    <row r="28" spans="2:18" s="63" customFormat="1" ht="18" customHeight="1" x14ac:dyDescent="0.15">
      <c r="B28" s="74"/>
      <c r="C28" s="75" t="s">
        <v>21</v>
      </c>
      <c r="D28" s="75"/>
      <c r="E28" s="75"/>
      <c r="F28" s="75"/>
      <c r="G28" s="75"/>
      <c r="H28" s="77"/>
      <c r="I28" s="70"/>
      <c r="J28" s="70"/>
      <c r="K28" s="70"/>
      <c r="L28" s="70"/>
      <c r="M28" s="70"/>
      <c r="N28" s="70"/>
      <c r="O28" s="30"/>
      <c r="P28" s="30"/>
      <c r="Q28" s="67"/>
      <c r="R28" s="67"/>
    </row>
    <row r="29" spans="2:18" s="63" customFormat="1" ht="18" customHeight="1" x14ac:dyDescent="0.15">
      <c r="B29" s="81"/>
      <c r="C29" s="81"/>
      <c r="D29" s="81"/>
      <c r="E29" s="81"/>
      <c r="F29" s="81"/>
      <c r="G29" s="81"/>
      <c r="H29" s="81"/>
      <c r="I29" s="70"/>
      <c r="J29" s="70"/>
      <c r="K29" s="70"/>
      <c r="L29" s="70"/>
      <c r="M29" s="70"/>
      <c r="N29" s="70"/>
      <c r="O29" s="30"/>
      <c r="P29" s="30"/>
      <c r="Q29" s="67"/>
      <c r="R29" s="67"/>
    </row>
    <row r="30" spans="2:18" s="63" customFormat="1" ht="18" customHeight="1" x14ac:dyDescent="0.15">
      <c r="B30" s="63" t="str">
        <f>IF(B26="","","①"&amp;IF(B27="○","補助金の使途の内訳",IF(B28="○","補助対象経費の内訳","")))</f>
        <v>①</v>
      </c>
      <c r="I30" s="70"/>
      <c r="J30" s="70"/>
      <c r="K30" s="70"/>
      <c r="L30" s="70"/>
      <c r="M30" s="70"/>
      <c r="N30" s="70"/>
      <c r="O30" s="30"/>
      <c r="P30" s="30"/>
      <c r="Q30" s="67"/>
      <c r="R30" s="67"/>
    </row>
    <row r="31" spans="2:18" s="63" customFormat="1" ht="18" customHeight="1" x14ac:dyDescent="0.15">
      <c r="B31" s="82"/>
      <c r="C31" s="202" t="s">
        <v>12</v>
      </c>
      <c r="D31" s="207" t="s">
        <v>38</v>
      </c>
      <c r="E31" s="207"/>
      <c r="F31" s="207"/>
      <c r="G31" s="205" t="s">
        <v>39</v>
      </c>
      <c r="H31" s="207" t="s">
        <v>66</v>
      </c>
      <c r="I31" s="18"/>
      <c r="J31" s="70"/>
      <c r="K31" s="70"/>
      <c r="L31" s="70"/>
      <c r="M31" s="70"/>
      <c r="N31" s="70"/>
      <c r="O31" s="30"/>
      <c r="P31" s="30"/>
      <c r="Q31" s="67"/>
      <c r="R31" s="67"/>
    </row>
    <row r="32" spans="2:18" s="63" customFormat="1" ht="36.75" customHeight="1" x14ac:dyDescent="0.15">
      <c r="B32" s="83"/>
      <c r="C32" s="203"/>
      <c r="D32" s="54" t="s">
        <v>7</v>
      </c>
      <c r="E32" s="54" t="s">
        <v>8</v>
      </c>
      <c r="F32" s="54" t="s">
        <v>5</v>
      </c>
      <c r="G32" s="206"/>
      <c r="H32" s="207"/>
      <c r="I32" s="26"/>
      <c r="J32" s="30"/>
      <c r="K32" s="30"/>
      <c r="L32" s="30"/>
      <c r="M32" s="30"/>
      <c r="N32" s="30"/>
      <c r="O32" s="30"/>
      <c r="P32" s="30"/>
      <c r="Q32" s="67"/>
      <c r="R32" s="67"/>
    </row>
    <row r="33" spans="2:18" s="63" customFormat="1" ht="18" customHeight="1" x14ac:dyDescent="0.15">
      <c r="B33" s="208" t="s">
        <v>11</v>
      </c>
      <c r="C33" s="74"/>
      <c r="D33" s="84"/>
      <c r="E33" s="85"/>
      <c r="F33" s="85"/>
      <c r="G33" s="85"/>
      <c r="H33" s="86">
        <f>SUM(D33:G33)</f>
        <v>0</v>
      </c>
      <c r="I33" s="87"/>
      <c r="J33" s="30"/>
      <c r="K33" s="30"/>
      <c r="L33" s="30"/>
      <c r="M33" s="30"/>
      <c r="N33" s="30"/>
      <c r="O33" s="30"/>
      <c r="P33" s="30"/>
      <c r="Q33" s="67"/>
      <c r="R33" s="67"/>
    </row>
    <row r="34" spans="2:18" s="63" customFormat="1" ht="18" customHeight="1" x14ac:dyDescent="0.15">
      <c r="B34" s="208"/>
      <c r="C34" s="74"/>
      <c r="D34" s="85"/>
      <c r="E34" s="85"/>
      <c r="F34" s="85"/>
      <c r="G34" s="85"/>
      <c r="H34" s="86">
        <f t="shared" ref="H34:H39" si="0">SUM(D34:G34)</f>
        <v>0</v>
      </c>
      <c r="I34" s="87"/>
      <c r="J34" s="30"/>
      <c r="K34" s="30"/>
      <c r="L34" s="30"/>
      <c r="M34" s="30"/>
      <c r="N34" s="30"/>
      <c r="O34" s="30"/>
      <c r="P34" s="30"/>
      <c r="Q34" s="67"/>
      <c r="R34" s="67"/>
    </row>
    <row r="35" spans="2:18" s="63" customFormat="1" ht="18" customHeight="1" x14ac:dyDescent="0.15">
      <c r="B35" s="208"/>
      <c r="C35" s="74"/>
      <c r="D35" s="85"/>
      <c r="E35" s="85"/>
      <c r="F35" s="85"/>
      <c r="G35" s="85"/>
      <c r="H35" s="86">
        <f t="shared" si="0"/>
        <v>0</v>
      </c>
      <c r="I35" s="87"/>
      <c r="J35" s="30"/>
      <c r="K35" s="30"/>
      <c r="L35" s="30"/>
      <c r="M35" s="30"/>
      <c r="N35" s="30"/>
      <c r="O35" s="30"/>
      <c r="P35" s="30"/>
      <c r="Q35" s="67"/>
      <c r="R35" s="67"/>
    </row>
    <row r="36" spans="2:18" s="63" customFormat="1" ht="18" customHeight="1" x14ac:dyDescent="0.15">
      <c r="B36" s="208"/>
      <c r="C36" s="74"/>
      <c r="D36" s="85"/>
      <c r="E36" s="85"/>
      <c r="F36" s="85"/>
      <c r="G36" s="85"/>
      <c r="H36" s="86">
        <f t="shared" si="0"/>
        <v>0</v>
      </c>
      <c r="I36" s="87"/>
      <c r="J36" s="30"/>
      <c r="K36" s="30"/>
      <c r="L36" s="30"/>
      <c r="M36" s="30"/>
      <c r="N36" s="30"/>
      <c r="O36" s="30"/>
      <c r="P36" s="30"/>
      <c r="Q36" s="67"/>
      <c r="R36" s="67"/>
    </row>
    <row r="37" spans="2:18" s="63" customFormat="1" ht="18" customHeight="1" x14ac:dyDescent="0.15">
      <c r="B37" s="208"/>
      <c r="C37" s="74"/>
      <c r="D37" s="85"/>
      <c r="E37" s="85"/>
      <c r="F37" s="85"/>
      <c r="G37" s="85"/>
      <c r="H37" s="86">
        <f t="shared" si="0"/>
        <v>0</v>
      </c>
      <c r="I37" s="87"/>
      <c r="J37" s="30"/>
      <c r="K37" s="30"/>
      <c r="L37" s="30"/>
      <c r="M37" s="30"/>
      <c r="N37" s="30"/>
      <c r="O37" s="30"/>
      <c r="P37" s="30"/>
      <c r="Q37" s="67"/>
      <c r="R37" s="67"/>
    </row>
    <row r="38" spans="2:18" s="63" customFormat="1" ht="18" customHeight="1" x14ac:dyDescent="0.15">
      <c r="B38" s="208"/>
      <c r="C38" s="74"/>
      <c r="D38" s="85"/>
      <c r="E38" s="85"/>
      <c r="F38" s="85"/>
      <c r="G38" s="85"/>
      <c r="H38" s="86">
        <f t="shared" si="0"/>
        <v>0</v>
      </c>
      <c r="I38" s="87"/>
      <c r="J38" s="30"/>
      <c r="K38" s="30"/>
      <c r="L38" s="30"/>
      <c r="M38" s="30"/>
      <c r="N38" s="30"/>
      <c r="O38" s="30"/>
      <c r="P38" s="30"/>
      <c r="Q38" s="67"/>
      <c r="R38" s="67"/>
    </row>
    <row r="39" spans="2:18" s="63" customFormat="1" ht="18" customHeight="1" x14ac:dyDescent="0.15">
      <c r="B39" s="208"/>
      <c r="C39" s="74"/>
      <c r="D39" s="85"/>
      <c r="E39" s="85"/>
      <c r="F39" s="85"/>
      <c r="G39" s="85"/>
      <c r="H39" s="86">
        <f t="shared" si="0"/>
        <v>0</v>
      </c>
      <c r="I39" s="87"/>
      <c r="J39" s="30"/>
      <c r="K39" s="30"/>
      <c r="L39" s="30"/>
      <c r="M39" s="30"/>
      <c r="N39" s="30"/>
      <c r="O39" s="30"/>
      <c r="P39" s="30"/>
      <c r="Q39" s="67"/>
      <c r="R39" s="67"/>
    </row>
    <row r="40" spans="2:18" s="63" customFormat="1" ht="18" customHeight="1" x14ac:dyDescent="0.15">
      <c r="B40" s="208"/>
      <c r="C40" s="53" t="s">
        <v>9</v>
      </c>
      <c r="D40" s="86">
        <f>SUM(D33:D39)</f>
        <v>0</v>
      </c>
      <c r="E40" s="86">
        <f>SUM(E33:E39)</f>
        <v>0</v>
      </c>
      <c r="F40" s="86">
        <f>SUM(F33:F39)</f>
        <v>0</v>
      </c>
      <c r="G40" s="86">
        <f>SUM(G33:G39)</f>
        <v>0</v>
      </c>
      <c r="H40" s="86">
        <f>SUM(H33:H39)</f>
        <v>0</v>
      </c>
      <c r="I40" s="30" t="str">
        <f>IF(B27="○","←５　国庫補助金確定額と一致させてください。",IF(B28="○","←実績報告の対象経費の支出済額と一致させてください",""))</f>
        <v/>
      </c>
      <c r="J40" s="30"/>
      <c r="K40" s="30"/>
      <c r="L40" s="30"/>
      <c r="M40" s="30"/>
      <c r="N40" s="30"/>
      <c r="O40" s="30"/>
      <c r="P40" s="30"/>
      <c r="Q40" s="67"/>
      <c r="R40" s="67"/>
    </row>
    <row r="41" spans="2:18" s="63" customFormat="1" ht="18" customHeight="1" x14ac:dyDescent="0.15">
      <c r="B41" s="7"/>
      <c r="C41" s="88"/>
      <c r="D41" s="81"/>
      <c r="E41" s="81"/>
      <c r="F41" s="81"/>
      <c r="G41" s="81"/>
      <c r="H41" s="81"/>
      <c r="I41" s="70" t="str">
        <f>TEXT(D40,"#,##0")</f>
        <v>0</v>
      </c>
      <c r="J41" s="70" t="str">
        <f>TEXT(E40,"#,##0")</f>
        <v>0</v>
      </c>
      <c r="K41" s="70" t="str">
        <f>TEXT(F40,"#,##0")</f>
        <v>0</v>
      </c>
      <c r="L41" s="70" t="str">
        <f>TEXT(G40,"#,##0")</f>
        <v>0</v>
      </c>
      <c r="M41" s="70" t="str">
        <f>TEXT(H40,"#,##0")</f>
        <v>0</v>
      </c>
      <c r="N41" s="62"/>
      <c r="O41" s="62"/>
      <c r="P41" s="62"/>
    </row>
    <row r="42" spans="2:18" s="63" customFormat="1" ht="18" customHeight="1" thickBot="1" x14ac:dyDescent="0.2">
      <c r="B42" s="63" t="str">
        <f>IF(B26="","","②課税売上割合")</f>
        <v>②課税売上割合</v>
      </c>
      <c r="I42" s="30"/>
      <c r="J42" s="30"/>
      <c r="K42" s="30"/>
      <c r="L42" s="30"/>
      <c r="M42" s="30"/>
      <c r="N42" s="30"/>
      <c r="O42" s="30"/>
      <c r="P42" s="30"/>
      <c r="Q42" s="67"/>
      <c r="R42" s="67"/>
    </row>
    <row r="43" spans="2:18" s="63" customFormat="1" ht="18" customHeight="1" thickBot="1" x14ac:dyDescent="0.2">
      <c r="C43" s="224"/>
      <c r="D43" s="224"/>
      <c r="E43" s="210" t="s">
        <v>22</v>
      </c>
      <c r="F43" s="225" t="str">
        <f>IF(C44="","",C43/C44)</f>
        <v/>
      </c>
      <c r="G43" s="226"/>
      <c r="I43" s="93" t="s">
        <v>35</v>
      </c>
      <c r="J43" s="89"/>
      <c r="K43" s="89"/>
      <c r="L43" s="89"/>
      <c r="N43" s="30"/>
      <c r="O43" s="30"/>
      <c r="P43" s="30"/>
      <c r="Q43" s="67"/>
      <c r="R43" s="67"/>
    </row>
    <row r="44" spans="2:18" s="63" customFormat="1" ht="18" customHeight="1" thickTop="1" thickBot="1" x14ac:dyDescent="0.2">
      <c r="C44" s="229"/>
      <c r="D44" s="229"/>
      <c r="E44" s="210"/>
      <c r="F44" s="227"/>
      <c r="G44" s="228"/>
      <c r="I44" s="92" t="s">
        <v>36</v>
      </c>
      <c r="J44" s="30"/>
      <c r="K44" s="30"/>
      <c r="L44" s="30"/>
      <c r="N44" s="30"/>
      <c r="O44" s="30"/>
      <c r="P44" s="30"/>
      <c r="Q44" s="67"/>
      <c r="R44" s="67"/>
    </row>
    <row r="45" spans="2:18" s="63" customFormat="1" ht="18" customHeight="1" thickBot="1" x14ac:dyDescent="0.2">
      <c r="B45" s="63" t="str">
        <f>IF(B26="","","③仕入控除税額")</f>
        <v>③仕入控除税額</v>
      </c>
      <c r="I45" s="95" t="s">
        <v>104</v>
      </c>
      <c r="J45" s="62"/>
      <c r="K45" s="90"/>
      <c r="L45" s="30"/>
      <c r="M45" s="30"/>
      <c r="N45" s="30"/>
      <c r="O45" s="30"/>
      <c r="P45" s="30"/>
      <c r="Q45" s="67"/>
      <c r="R45" s="67"/>
    </row>
    <row r="46" spans="2:18" s="63" customFormat="1" ht="18" customHeight="1" thickBot="1" x14ac:dyDescent="0.2">
      <c r="F46" s="91" t="str">
        <f>IF(B17&amp;B18&amp;B19&amp;B20="○",0,IF(B21="○",I21,IF(B22="○",K22,IF(B23="○",I23,""))))</f>
        <v/>
      </c>
      <c r="G46" s="63" t="s">
        <v>13</v>
      </c>
      <c r="I46" s="95" t="s">
        <v>105</v>
      </c>
      <c r="J46" s="30"/>
      <c r="K46" s="30"/>
      <c r="L46" s="30"/>
      <c r="M46" s="30"/>
      <c r="N46" s="30"/>
      <c r="O46" s="30"/>
      <c r="P46" s="30"/>
      <c r="Q46" s="67"/>
      <c r="R46" s="67"/>
    </row>
    <row r="47" spans="2:18" s="63" customFormat="1" ht="18" customHeight="1" x14ac:dyDescent="0.15">
      <c r="I47" s="92"/>
      <c r="J47" s="30"/>
      <c r="K47" s="30"/>
      <c r="L47" s="30"/>
      <c r="M47" s="30"/>
      <c r="N47" s="30"/>
      <c r="O47" s="30"/>
      <c r="P47" s="30"/>
      <c r="Q47" s="67"/>
      <c r="R47" s="67"/>
    </row>
    <row r="48" spans="2:18" ht="28.5" customHeight="1" x14ac:dyDescent="0.15">
      <c r="C48" s="200" t="str">
        <f>IF(B21="○",I14&amp;"×10／110×（"&amp;I41&amp;"＋"&amp;J41&amp;"＋"&amp;K41&amp;"）／"&amp;M41&amp;"＝"&amp;L21,IF(B23="○",I14&amp;"×10／110×("&amp;I41&amp;"＋"&amp;J41&amp;"＋"&amp;K41&amp;"）／"&amp;M41&amp;"×②＝"&amp;L23,""))</f>
        <v/>
      </c>
      <c r="D48" s="200"/>
      <c r="E48" s="200"/>
      <c r="F48" s="200"/>
      <c r="G48" s="200"/>
      <c r="H48" s="200"/>
      <c r="I48" s="92" t="s">
        <v>25</v>
      </c>
    </row>
    <row r="49" spans="1:9" ht="28.5" customHeight="1" x14ac:dyDescent="0.15">
      <c r="C49" s="201" t="str">
        <f>IF(B22="○",I14&amp;"×10／110×"&amp;I41&amp;"／"&amp;M41&amp;"＝"&amp;L22&amp;"・・・ａ","")</f>
        <v/>
      </c>
      <c r="D49" s="201"/>
      <c r="E49" s="201"/>
      <c r="F49" s="201"/>
      <c r="G49" s="201"/>
      <c r="H49" s="201"/>
      <c r="I49" s="92" t="s">
        <v>25</v>
      </c>
    </row>
    <row r="50" spans="1:9" ht="28.5" customHeight="1" x14ac:dyDescent="0.15">
      <c r="C50" s="201" t="str">
        <f>IF(B22="○",I14&amp;"×10/110×"&amp;K41&amp;"／"&amp;M41&amp;"×②＝"&amp;M22&amp;"・・・ｂ","")</f>
        <v/>
      </c>
      <c r="D50" s="201"/>
      <c r="E50" s="201"/>
      <c r="F50" s="201"/>
      <c r="G50" s="201"/>
      <c r="H50" s="201"/>
      <c r="I50" s="92" t="s">
        <v>25</v>
      </c>
    </row>
    <row r="51" spans="1:9" x14ac:dyDescent="0.15">
      <c r="C51" s="1" t="str">
        <f>IF(B22="○","ａ＋ｂ＝"&amp;N22,"")</f>
        <v/>
      </c>
      <c r="I51" s="94" t="s">
        <v>25</v>
      </c>
    </row>
    <row r="52" spans="1:9" x14ac:dyDescent="0.15">
      <c r="A52" s="22"/>
      <c r="B52" s="22"/>
      <c r="C52" s="22"/>
      <c r="D52" s="22"/>
      <c r="E52" s="22"/>
      <c r="F52" s="22"/>
      <c r="G52" s="22"/>
      <c r="H52" s="22"/>
      <c r="I52" s="94" t="s">
        <v>26</v>
      </c>
    </row>
    <row r="53" spans="1:9" x14ac:dyDescent="0.15">
      <c r="A53" s="22"/>
      <c r="B53" s="22"/>
      <c r="C53" s="22"/>
      <c r="D53" s="22"/>
      <c r="E53" s="22"/>
      <c r="F53" s="22"/>
      <c r="G53" s="22"/>
      <c r="H53" s="22"/>
    </row>
    <row r="54" spans="1:9" x14ac:dyDescent="0.15">
      <c r="A54" s="22"/>
      <c r="B54" s="22"/>
      <c r="C54" s="22"/>
      <c r="D54" s="22"/>
      <c r="E54" s="22"/>
      <c r="F54" s="22"/>
      <c r="G54" s="22"/>
      <c r="H54" s="22"/>
    </row>
    <row r="55" spans="1:9" x14ac:dyDescent="0.15">
      <c r="A55" s="22"/>
      <c r="B55" s="22"/>
      <c r="C55" s="22"/>
      <c r="D55" s="22"/>
      <c r="E55" s="22"/>
      <c r="F55" s="22"/>
      <c r="G55" s="22"/>
      <c r="H55" s="22"/>
    </row>
    <row r="56" spans="1:9" x14ac:dyDescent="0.15">
      <c r="A56" s="22"/>
      <c r="B56" s="22"/>
      <c r="C56" s="22"/>
      <c r="D56" s="22"/>
      <c r="E56" s="22"/>
      <c r="F56" s="22"/>
      <c r="G56" s="22"/>
      <c r="H56" s="22"/>
    </row>
    <row r="57" spans="1:9" x14ac:dyDescent="0.15">
      <c r="A57" s="22"/>
      <c r="B57" s="22"/>
      <c r="C57" s="22"/>
      <c r="D57" s="22"/>
      <c r="E57" s="22"/>
      <c r="F57" s="22"/>
      <c r="G57" s="22"/>
      <c r="H57" s="22"/>
    </row>
    <row r="58" spans="1:9" x14ac:dyDescent="0.15">
      <c r="A58" s="22"/>
      <c r="B58" s="22"/>
      <c r="C58" s="22"/>
      <c r="D58" s="22"/>
      <c r="E58" s="22"/>
      <c r="F58" s="22"/>
      <c r="G58" s="22"/>
      <c r="H58" s="22"/>
    </row>
    <row r="59" spans="1:9" x14ac:dyDescent="0.15">
      <c r="A59" s="22"/>
      <c r="B59" s="22"/>
      <c r="C59" s="22"/>
      <c r="D59" s="22"/>
      <c r="E59" s="22"/>
      <c r="F59" s="22"/>
      <c r="G59" s="22"/>
      <c r="H59" s="22"/>
    </row>
    <row r="60" spans="1:9" x14ac:dyDescent="0.15">
      <c r="A60" s="22"/>
      <c r="B60" s="22"/>
      <c r="C60" s="22"/>
      <c r="D60" s="22"/>
      <c r="E60" s="22"/>
      <c r="F60" s="22"/>
      <c r="G60" s="22"/>
      <c r="H60" s="22"/>
    </row>
    <row r="61" spans="1:9" x14ac:dyDescent="0.15">
      <c r="A61" s="22"/>
      <c r="B61" s="22"/>
      <c r="C61" s="22"/>
      <c r="D61" s="22"/>
      <c r="E61" s="22"/>
      <c r="F61" s="22"/>
      <c r="G61" s="22"/>
      <c r="H61" s="22"/>
    </row>
    <row r="62" spans="1:9" x14ac:dyDescent="0.15">
      <c r="A62" s="22"/>
      <c r="B62" s="22"/>
      <c r="C62" s="22"/>
      <c r="D62" s="22"/>
      <c r="E62" s="22"/>
      <c r="F62" s="22"/>
      <c r="G62" s="22"/>
      <c r="H62" s="22"/>
    </row>
    <row r="63" spans="1:9" x14ac:dyDescent="0.15">
      <c r="A63" s="22"/>
      <c r="B63" s="22"/>
      <c r="C63" s="22"/>
      <c r="D63" s="22"/>
      <c r="E63" s="22"/>
      <c r="F63" s="22"/>
      <c r="G63" s="22"/>
      <c r="H63" s="22"/>
    </row>
    <row r="64" spans="1:9" x14ac:dyDescent="0.15">
      <c r="A64" s="22"/>
      <c r="B64" s="22"/>
      <c r="C64" s="22"/>
      <c r="D64" s="22"/>
      <c r="E64" s="22"/>
      <c r="F64" s="22"/>
      <c r="G64" s="22"/>
      <c r="H64" s="22"/>
    </row>
  </sheetData>
  <sheetProtection sheet="1" objects="1" scenarios="1"/>
  <mergeCells count="18">
    <mergeCell ref="B33:B40"/>
    <mergeCell ref="E20:H20"/>
    <mergeCell ref="C10:G10"/>
    <mergeCell ref="C8:G8"/>
    <mergeCell ref="C6:G6"/>
    <mergeCell ref="E12:F12"/>
    <mergeCell ref="C31:C32"/>
    <mergeCell ref="D31:F31"/>
    <mergeCell ref="G31:G32"/>
    <mergeCell ref="H31:H32"/>
    <mergeCell ref="C4:G4"/>
    <mergeCell ref="C50:H50"/>
    <mergeCell ref="C43:D43"/>
    <mergeCell ref="E43:E44"/>
    <mergeCell ref="F43:G44"/>
    <mergeCell ref="C44:D44"/>
    <mergeCell ref="C48:H48"/>
    <mergeCell ref="C49:H49"/>
  </mergeCells>
  <phoneticPr fontId="1"/>
  <conditionalFormatting sqref="G17">
    <cfRule type="expression" dxfId="36" priority="5" stopIfTrue="1">
      <formula>$B$17="○"</formula>
    </cfRule>
    <cfRule type="expression" dxfId="35" priority="6" stopIfTrue="1">
      <formula>$B$17="○"</formula>
    </cfRule>
  </conditionalFormatting>
  <conditionalFormatting sqref="F19">
    <cfRule type="expression" dxfId="34" priority="4" stopIfTrue="1">
      <formula>$B$19="○"</formula>
    </cfRule>
  </conditionalFormatting>
  <conditionalFormatting sqref="B27:B28">
    <cfRule type="expression" dxfId="33" priority="3">
      <formula>$B$26=""</formula>
    </cfRule>
  </conditionalFormatting>
  <conditionalFormatting sqref="C33:G39">
    <cfRule type="expression" dxfId="32" priority="2">
      <formula>$B$30=""</formula>
    </cfRule>
  </conditionalFormatting>
  <conditionalFormatting sqref="C43:D44">
    <cfRule type="expression" dxfId="31" priority="1">
      <formula>$B$42=""</formula>
    </cfRule>
  </conditionalFormatting>
  <dataValidations disablePrompts="1" count="1">
    <dataValidation type="list" allowBlank="1" showInputMessage="1" showErrorMessage="1" sqref="B17:B23 B27:B28">
      <formula1>"○"</formula1>
    </dataValidation>
  </dataValidations>
  <printOptions horizontalCentered="1" verticalCentered="1"/>
  <pageMargins left="0.51181102362204722" right="0.31496062992125984" top="0.35433070866141736" bottom="0.15748031496062992"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L39"/>
  <sheetViews>
    <sheetView view="pageBreakPreview" zoomScale="124" zoomScaleNormal="100" zoomScaleSheetLayoutView="124" workbookViewId="0">
      <selection activeCell="F6" sqref="F6"/>
    </sheetView>
  </sheetViews>
  <sheetFormatPr defaultRowHeight="13.5" x14ac:dyDescent="0.15"/>
  <cols>
    <col min="1" max="1" width="3" style="34" customWidth="1"/>
    <col min="2" max="2" width="13.25" customWidth="1"/>
    <col min="3" max="3" width="9.625" customWidth="1"/>
    <col min="4" max="4" width="15" customWidth="1"/>
    <col min="5" max="5" width="5.25" customWidth="1"/>
    <col min="6" max="6" width="14.125" customWidth="1"/>
    <col min="7" max="10" width="7.375" customWidth="1"/>
    <col min="11" max="11" width="6.375" customWidth="1"/>
  </cols>
  <sheetData>
    <row r="1" spans="1:12" ht="17.25" customHeight="1" x14ac:dyDescent="0.15">
      <c r="A1" s="114" t="s">
        <v>103</v>
      </c>
    </row>
    <row r="2" spans="1:12" ht="17.25" customHeight="1" x14ac:dyDescent="0.15">
      <c r="A2" s="32" t="s">
        <v>46</v>
      </c>
      <c r="B2" s="36"/>
      <c r="C2" s="36"/>
      <c r="D2" s="36"/>
      <c r="E2" s="36"/>
      <c r="F2" s="36"/>
      <c r="G2" s="36"/>
      <c r="H2" s="36"/>
      <c r="I2" s="234" t="s">
        <v>107</v>
      </c>
      <c r="J2" s="234"/>
      <c r="K2" s="234"/>
    </row>
    <row r="3" spans="1:12" ht="27" customHeight="1" x14ac:dyDescent="0.15">
      <c r="A3" s="32"/>
      <c r="B3" s="36"/>
      <c r="C3" s="36"/>
      <c r="D3" s="36"/>
      <c r="E3" s="36"/>
      <c r="F3" s="36"/>
      <c r="G3" s="36"/>
      <c r="H3" s="36"/>
      <c r="I3" s="235" t="str">
        <f>IF(返還額計算シート!H2="","令和　　年　　月　　日",返還額計算シート!H2)</f>
        <v>令和　　年　　月　　日</v>
      </c>
      <c r="J3" s="235"/>
      <c r="K3" s="235"/>
      <c r="L3" s="58" t="s">
        <v>99</v>
      </c>
    </row>
    <row r="4" spans="1:12" ht="17.25" customHeight="1" x14ac:dyDescent="0.15">
      <c r="A4" s="32"/>
      <c r="B4" s="36"/>
      <c r="C4" s="36"/>
      <c r="D4" s="36"/>
      <c r="E4" s="36"/>
      <c r="F4" s="36"/>
      <c r="G4" s="36"/>
      <c r="H4" s="36"/>
      <c r="I4" s="36"/>
      <c r="J4" s="36"/>
      <c r="K4" s="36"/>
    </row>
    <row r="5" spans="1:12" ht="17.25" customHeight="1" x14ac:dyDescent="0.15">
      <c r="A5" s="36"/>
      <c r="B5" s="36"/>
      <c r="C5" s="36"/>
      <c r="D5" s="36"/>
      <c r="E5" s="36"/>
      <c r="F5" s="36"/>
      <c r="G5" s="36"/>
      <c r="H5" s="36"/>
      <c r="I5" s="36"/>
      <c r="J5" s="36"/>
      <c r="K5" s="36"/>
    </row>
    <row r="6" spans="1:12" ht="17.25" customHeight="1" x14ac:dyDescent="0.15">
      <c r="A6" s="32"/>
      <c r="B6" s="33" t="s">
        <v>47</v>
      </c>
      <c r="C6" s="36"/>
      <c r="D6" s="36"/>
      <c r="E6" s="36"/>
      <c r="F6" s="36"/>
      <c r="G6" s="36"/>
      <c r="H6" s="36"/>
      <c r="I6" s="36"/>
      <c r="J6" s="36"/>
      <c r="K6" s="36"/>
    </row>
    <row r="7" spans="1:12" ht="17.25" customHeight="1" x14ac:dyDescent="0.15">
      <c r="B7" s="36"/>
      <c r="C7" s="36"/>
      <c r="D7" s="36"/>
      <c r="E7" s="36"/>
      <c r="F7" s="36"/>
      <c r="G7" s="36"/>
      <c r="H7" s="36"/>
      <c r="I7" s="36"/>
      <c r="J7" s="36"/>
      <c r="K7" s="36"/>
    </row>
    <row r="8" spans="1:12" ht="27.75" customHeight="1" x14ac:dyDescent="0.15">
      <c r="A8" s="37"/>
      <c r="B8" s="36"/>
      <c r="C8" s="36"/>
      <c r="D8" s="36"/>
      <c r="E8" s="36"/>
      <c r="F8" s="193" t="s">
        <v>48</v>
      </c>
      <c r="G8" s="241" t="str">
        <f>IF(返還額計算シート!C4="","",返還額計算シート!C4)</f>
        <v/>
      </c>
      <c r="H8" s="241"/>
      <c r="I8" s="241"/>
      <c r="J8" s="241"/>
      <c r="K8" s="241"/>
      <c r="L8" s="57" t="s">
        <v>98</v>
      </c>
    </row>
    <row r="9" spans="1:12" ht="6" customHeight="1" x14ac:dyDescent="0.15">
      <c r="A9" s="32"/>
      <c r="B9" s="36"/>
      <c r="C9" s="36"/>
      <c r="D9" s="36"/>
      <c r="E9" s="36"/>
      <c r="F9" s="59"/>
      <c r="G9" s="59"/>
      <c r="H9" s="59"/>
      <c r="I9" s="59"/>
      <c r="J9" s="59"/>
      <c r="K9" s="59"/>
    </row>
    <row r="10" spans="1:12" ht="27.75" customHeight="1" x14ac:dyDescent="0.15">
      <c r="A10" s="37"/>
      <c r="B10" s="36"/>
      <c r="C10" s="36"/>
      <c r="D10" s="36"/>
      <c r="E10" s="36"/>
      <c r="F10" s="193" t="s">
        <v>149</v>
      </c>
      <c r="G10" s="241" t="str">
        <f>IF(返還額計算シート!C6="","",返還額計算シート!C6)</f>
        <v/>
      </c>
      <c r="H10" s="241"/>
      <c r="I10" s="241"/>
      <c r="J10" s="241"/>
      <c r="K10" s="241"/>
      <c r="L10" s="57" t="s">
        <v>97</v>
      </c>
    </row>
    <row r="11" spans="1:12" ht="17.25" customHeight="1" x14ac:dyDescent="0.15">
      <c r="A11" s="32"/>
      <c r="B11" s="36"/>
      <c r="C11" s="36"/>
      <c r="D11" s="36"/>
      <c r="E11" s="36"/>
      <c r="F11" s="36"/>
      <c r="G11" s="36"/>
      <c r="H11" s="36"/>
      <c r="I11" s="36"/>
      <c r="J11" s="36"/>
      <c r="K11" s="36"/>
    </row>
    <row r="12" spans="1:12" ht="17.25" customHeight="1" x14ac:dyDescent="0.15">
      <c r="A12" s="32"/>
      <c r="B12" s="36"/>
      <c r="C12" s="36"/>
      <c r="D12" s="36"/>
      <c r="E12" s="36"/>
      <c r="F12" s="36"/>
      <c r="G12" s="36"/>
      <c r="H12" s="36"/>
      <c r="I12" s="36"/>
      <c r="J12" s="36"/>
      <c r="K12" s="36"/>
    </row>
    <row r="13" spans="1:12" ht="17.25" customHeight="1" x14ac:dyDescent="0.15">
      <c r="A13" s="32"/>
      <c r="B13" s="36"/>
      <c r="C13" s="36"/>
      <c r="D13" s="36"/>
      <c r="E13" s="36"/>
      <c r="F13" s="36"/>
      <c r="G13" s="36"/>
      <c r="H13" s="36"/>
      <c r="I13" s="36"/>
      <c r="J13" s="36"/>
      <c r="K13" s="36"/>
    </row>
    <row r="14" spans="1:12" ht="17.25" customHeight="1" x14ac:dyDescent="0.15">
      <c r="A14" s="239"/>
      <c r="B14" s="239"/>
      <c r="C14" s="239"/>
      <c r="D14" s="239"/>
      <c r="E14" s="239"/>
      <c r="F14" s="239"/>
      <c r="G14" s="239"/>
      <c r="H14" s="239"/>
      <c r="I14" s="239"/>
      <c r="J14" s="239"/>
      <c r="K14" s="36"/>
    </row>
    <row r="15" spans="1:12" ht="29.25" customHeight="1" x14ac:dyDescent="0.15">
      <c r="A15" s="242" t="s">
        <v>54</v>
      </c>
      <c r="B15" s="242"/>
      <c r="C15" s="242"/>
      <c r="D15" s="242"/>
      <c r="E15" s="242"/>
      <c r="F15" s="242"/>
      <c r="G15" s="242"/>
      <c r="H15" s="242"/>
      <c r="I15" s="242"/>
      <c r="J15" s="242"/>
      <c r="K15" s="242"/>
    </row>
    <row r="16" spans="1:12" ht="21" customHeight="1" x14ac:dyDescent="0.15">
      <c r="A16" s="33"/>
      <c r="B16" s="36"/>
      <c r="C16" s="36"/>
      <c r="D16" s="36"/>
      <c r="E16" s="36"/>
      <c r="F16" s="36"/>
      <c r="G16" s="36"/>
      <c r="H16" s="36"/>
      <c r="I16" s="36"/>
      <c r="J16" s="36"/>
      <c r="K16" s="36"/>
    </row>
    <row r="17" spans="1:12" ht="21" customHeight="1" x14ac:dyDescent="0.15">
      <c r="A17" s="33"/>
      <c r="B17" s="36"/>
      <c r="C17" s="36"/>
      <c r="D17" s="36"/>
      <c r="E17" s="36"/>
      <c r="F17" s="36"/>
      <c r="G17" s="36"/>
      <c r="H17" s="36"/>
      <c r="I17" s="36"/>
      <c r="J17" s="36"/>
      <c r="K17" s="36"/>
    </row>
    <row r="18" spans="1:12" ht="21" customHeight="1" x14ac:dyDescent="0.15">
      <c r="A18" s="33"/>
      <c r="B18" s="36"/>
      <c r="C18" s="36"/>
      <c r="D18" s="36"/>
      <c r="E18" s="36"/>
      <c r="F18" s="36"/>
      <c r="G18" s="36"/>
      <c r="H18" s="36"/>
      <c r="I18" s="36"/>
      <c r="J18" s="36"/>
      <c r="K18" s="36"/>
    </row>
    <row r="19" spans="1:12" ht="21" customHeight="1" x14ac:dyDescent="0.15">
      <c r="A19" s="37"/>
      <c r="B19" s="240" t="str">
        <f>IF(返還額計算シート!C12="","令和　　年　　月　　日",返還額計算シート!C12)</f>
        <v>令和　　年　　月　　日</v>
      </c>
      <c r="C19" s="240"/>
      <c r="D19" s="243" t="str">
        <f>IF(返還額計算シート!E12="","障第　　　　　　　号　　",返還額計算シート!E12)</f>
        <v>障第　　　　　　　号　　</v>
      </c>
      <c r="E19" s="243"/>
      <c r="F19" s="35" t="s">
        <v>148</v>
      </c>
      <c r="G19" s="36"/>
      <c r="H19" s="36"/>
      <c r="I19" s="36"/>
      <c r="J19" s="36"/>
      <c r="K19" s="36"/>
      <c r="L19" s="58" t="s">
        <v>100</v>
      </c>
    </row>
    <row r="20" spans="1:12" ht="21" customHeight="1" x14ac:dyDescent="0.15">
      <c r="A20" s="37"/>
      <c r="B20" s="35" t="s">
        <v>51</v>
      </c>
      <c r="C20" s="36"/>
      <c r="D20" s="36"/>
      <c r="E20" s="36"/>
      <c r="F20" s="36"/>
      <c r="G20" s="36"/>
      <c r="H20" s="36"/>
      <c r="I20" s="36"/>
      <c r="J20" s="36"/>
      <c r="K20" s="36"/>
    </row>
    <row r="21" spans="1:12" ht="21" customHeight="1" x14ac:dyDescent="0.15">
      <c r="A21" s="37"/>
      <c r="B21" s="32"/>
      <c r="C21" s="36"/>
      <c r="D21" s="36"/>
      <c r="E21" s="36"/>
      <c r="F21" s="36"/>
      <c r="G21" s="36"/>
      <c r="H21" s="36"/>
      <c r="I21" s="36"/>
      <c r="J21" s="36"/>
      <c r="K21" s="36"/>
    </row>
    <row r="22" spans="1:12" ht="21" customHeight="1" x14ac:dyDescent="0.15">
      <c r="A22" s="244" t="s">
        <v>49</v>
      </c>
      <c r="B22" s="244"/>
      <c r="C22" s="244"/>
      <c r="D22" s="244"/>
      <c r="E22" s="244"/>
      <c r="F22" s="244"/>
      <c r="G22" s="244"/>
      <c r="H22" s="244"/>
      <c r="I22" s="244"/>
      <c r="J22" s="244"/>
      <c r="K22" s="244"/>
    </row>
    <row r="23" spans="1:12" ht="21" customHeight="1" x14ac:dyDescent="0.15">
      <c r="A23" s="35"/>
      <c r="B23" s="36"/>
      <c r="C23" s="36"/>
      <c r="D23" s="36"/>
      <c r="E23" s="36"/>
      <c r="F23" s="36"/>
      <c r="G23" s="36"/>
      <c r="H23" s="36"/>
      <c r="I23" s="36"/>
      <c r="J23" s="36"/>
      <c r="K23" s="36"/>
    </row>
    <row r="24" spans="1:12" ht="21" customHeight="1" x14ac:dyDescent="0.15">
      <c r="A24" s="37"/>
      <c r="B24" s="35" t="s">
        <v>106</v>
      </c>
      <c r="C24" s="36"/>
      <c r="D24" s="36"/>
      <c r="E24" s="36"/>
      <c r="F24" s="36"/>
      <c r="G24" s="36"/>
      <c r="H24" s="36"/>
      <c r="I24" s="36"/>
      <c r="J24" s="36"/>
      <c r="K24" s="36"/>
    </row>
    <row r="25" spans="1:12" ht="21" customHeight="1" x14ac:dyDescent="0.15">
      <c r="A25" s="35"/>
      <c r="B25" s="238" t="s">
        <v>88</v>
      </c>
      <c r="C25" s="238"/>
      <c r="D25" s="238"/>
      <c r="E25" s="238"/>
      <c r="F25" s="238"/>
      <c r="G25" s="238"/>
      <c r="H25" s="238"/>
      <c r="I25" s="238"/>
      <c r="J25" s="36"/>
      <c r="K25" s="36"/>
    </row>
    <row r="26" spans="1:12" ht="21" customHeight="1" x14ac:dyDescent="0.15">
      <c r="A26" s="35"/>
      <c r="B26" s="38"/>
      <c r="C26" s="38"/>
      <c r="D26" s="38"/>
      <c r="E26" s="38"/>
      <c r="F26" s="38"/>
      <c r="G26" s="38"/>
      <c r="H26" s="38"/>
      <c r="I26" s="38"/>
      <c r="J26" s="36"/>
      <c r="K26" s="36"/>
    </row>
    <row r="27" spans="1:12" ht="21" customHeight="1" x14ac:dyDescent="0.15">
      <c r="A27" s="37"/>
      <c r="B27" s="35" t="s">
        <v>57</v>
      </c>
      <c r="C27" s="36"/>
      <c r="D27" s="36"/>
      <c r="E27" s="36"/>
      <c r="F27" s="36"/>
      <c r="G27" s="36"/>
      <c r="H27" s="36"/>
      <c r="I27" s="36"/>
      <c r="J27" s="36"/>
      <c r="K27" s="36"/>
    </row>
    <row r="28" spans="1:12" ht="21" customHeight="1" x14ac:dyDescent="0.15">
      <c r="A28" s="37"/>
      <c r="B28" s="35" t="s">
        <v>58</v>
      </c>
      <c r="C28" s="36"/>
      <c r="D28" s="36"/>
      <c r="E28" s="36"/>
      <c r="F28" s="36"/>
      <c r="G28" s="36"/>
      <c r="H28" s="36"/>
      <c r="I28" s="36"/>
      <c r="J28" s="36"/>
      <c r="K28" s="36"/>
    </row>
    <row r="29" spans="1:12" ht="21" customHeight="1" x14ac:dyDescent="0.15">
      <c r="A29" s="37"/>
      <c r="B29" s="36"/>
      <c r="C29" s="36"/>
      <c r="D29" s="36"/>
      <c r="E29" s="36"/>
      <c r="F29" s="36"/>
      <c r="G29" s="36"/>
      <c r="H29" s="36"/>
      <c r="I29" s="36"/>
      <c r="J29" s="36"/>
      <c r="K29" s="36"/>
    </row>
    <row r="30" spans="1:12" ht="21" customHeight="1" x14ac:dyDescent="0.15">
      <c r="A30" s="37"/>
      <c r="B30" s="35"/>
      <c r="C30" s="36"/>
      <c r="D30" s="36"/>
      <c r="E30" s="36"/>
      <c r="F30" s="36"/>
      <c r="G30" s="97" t="s">
        <v>55</v>
      </c>
      <c r="H30" s="237" t="str">
        <f>IF(返還額計算シート!C14="","",返還額計算シート!C14)</f>
        <v/>
      </c>
      <c r="I30" s="237"/>
      <c r="J30" s="237"/>
      <c r="K30" s="98" t="s">
        <v>56</v>
      </c>
      <c r="L30" s="58" t="s">
        <v>101</v>
      </c>
    </row>
    <row r="31" spans="1:12" ht="21" customHeight="1" x14ac:dyDescent="0.15">
      <c r="A31" s="37"/>
      <c r="B31" s="35"/>
      <c r="C31" s="36"/>
      <c r="D31" s="36"/>
      <c r="E31" s="36"/>
      <c r="F31" s="36"/>
      <c r="G31" s="36"/>
      <c r="H31" s="36"/>
      <c r="I31" s="36"/>
      <c r="J31" s="36"/>
      <c r="K31" s="36"/>
    </row>
    <row r="32" spans="1:12" ht="21" customHeight="1" x14ac:dyDescent="0.15">
      <c r="A32" s="37"/>
      <c r="B32" s="35" t="s">
        <v>52</v>
      </c>
      <c r="C32" s="36"/>
      <c r="D32" s="36"/>
      <c r="E32" s="36"/>
      <c r="F32" s="36"/>
      <c r="G32" s="36"/>
      <c r="H32" s="36"/>
      <c r="I32" s="36"/>
      <c r="J32" s="36"/>
      <c r="K32" s="36"/>
    </row>
    <row r="33" spans="1:12" ht="21" customHeight="1" x14ac:dyDescent="0.15">
      <c r="A33" s="37"/>
      <c r="B33" s="35" t="s">
        <v>53</v>
      </c>
      <c r="C33" s="36"/>
      <c r="D33" s="36"/>
      <c r="E33" s="36"/>
      <c r="F33" s="36"/>
      <c r="G33" s="36"/>
      <c r="H33" s="36"/>
      <c r="I33" s="36"/>
      <c r="J33" s="36"/>
      <c r="K33" s="36"/>
    </row>
    <row r="34" spans="1:12" ht="21" customHeight="1" x14ac:dyDescent="0.15">
      <c r="A34" s="37"/>
      <c r="B34" s="36"/>
      <c r="C34" s="36"/>
      <c r="D34" s="36"/>
      <c r="E34" s="36"/>
      <c r="F34" s="36"/>
      <c r="G34" s="97" t="s">
        <v>55</v>
      </c>
      <c r="H34" s="236" t="str">
        <f>IF(返還額計算シート!F46="","",返還額計算シート!F46)</f>
        <v/>
      </c>
      <c r="I34" s="236"/>
      <c r="J34" s="236"/>
      <c r="K34" s="98" t="s">
        <v>56</v>
      </c>
      <c r="L34" s="58" t="s">
        <v>102</v>
      </c>
    </row>
    <row r="35" spans="1:12" ht="21" customHeight="1" x14ac:dyDescent="0.15">
      <c r="A35" s="37"/>
      <c r="B35" s="35"/>
      <c r="C35" s="36"/>
      <c r="D35" s="36"/>
      <c r="E35" s="36"/>
      <c r="F35" s="36"/>
      <c r="G35" s="36"/>
      <c r="H35" s="36"/>
      <c r="I35" s="36"/>
      <c r="J35" s="36"/>
      <c r="K35" s="36"/>
    </row>
    <row r="36" spans="1:12" ht="21" customHeight="1" x14ac:dyDescent="0.15">
      <c r="A36" s="37"/>
      <c r="B36" s="35" t="s">
        <v>50</v>
      </c>
      <c r="C36" s="36"/>
      <c r="D36" s="36"/>
      <c r="E36" s="36"/>
      <c r="F36" s="36"/>
      <c r="G36" s="36"/>
      <c r="H36" s="36"/>
      <c r="I36" s="36"/>
      <c r="J36" s="36"/>
      <c r="K36" s="36"/>
    </row>
    <row r="37" spans="1:12" ht="21" customHeight="1" x14ac:dyDescent="0.15">
      <c r="A37" s="37"/>
      <c r="B37" s="35" t="s">
        <v>59</v>
      </c>
      <c r="C37" s="36"/>
      <c r="D37" s="36"/>
      <c r="E37" s="36"/>
      <c r="F37" s="36"/>
      <c r="G37" s="36"/>
      <c r="H37" s="36"/>
      <c r="I37" s="36"/>
      <c r="J37" s="36"/>
      <c r="K37" s="36"/>
    </row>
    <row r="38" spans="1:12" ht="21" customHeight="1" x14ac:dyDescent="0.15">
      <c r="A38" s="37"/>
      <c r="B38" s="35" t="s">
        <v>60</v>
      </c>
      <c r="C38" s="36"/>
      <c r="D38" s="36"/>
      <c r="E38" s="36"/>
      <c r="F38" s="36"/>
      <c r="G38" s="36"/>
      <c r="H38" s="36"/>
      <c r="I38" s="36"/>
      <c r="J38" s="36"/>
      <c r="K38" s="36"/>
    </row>
    <row r="39" spans="1:12" x14ac:dyDescent="0.15">
      <c r="A39" s="31"/>
    </row>
  </sheetData>
  <sheetProtection sheet="1" objects="1" scenarios="1"/>
  <mergeCells count="12">
    <mergeCell ref="I2:K2"/>
    <mergeCell ref="I3:K3"/>
    <mergeCell ref="H34:J34"/>
    <mergeCell ref="H30:J30"/>
    <mergeCell ref="B25:I25"/>
    <mergeCell ref="A14:J14"/>
    <mergeCell ref="B19:C19"/>
    <mergeCell ref="G8:K8"/>
    <mergeCell ref="G10:K10"/>
    <mergeCell ref="A15:K15"/>
    <mergeCell ref="D19:E19"/>
    <mergeCell ref="A22:K22"/>
  </mergeCells>
  <phoneticPr fontId="1"/>
  <printOptions horizontalCentered="1"/>
  <pageMargins left="0.9055118110236221" right="0.39370078740157483" top="0.94488188976377963" bottom="0.74803149606299213" header="0.31496062992125984" footer="0.31496062992125984"/>
  <pageSetup paperSize="9" scale="94" fitToHeight="0" orientation="portrait" blackAndWhite="1" r:id="rId1"/>
  <headerFooter>
    <oddHeader>&amp;R　　　　　　　　　新型コロナウイルス感染症緊急包括支援交付金
【障害分】　提出先：島根県障がい福祉課</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O125"/>
  <sheetViews>
    <sheetView zoomScaleNormal="100" workbookViewId="0">
      <pane xSplit="6" ySplit="3" topLeftCell="G118" activePane="bottomRight" state="frozen"/>
      <selection pane="topRight" activeCell="F1" sqref="F1"/>
      <selection pane="bottomLeft" activeCell="A4" sqref="A4"/>
      <selection pane="bottomRight" activeCell="D120" sqref="D120"/>
    </sheetView>
  </sheetViews>
  <sheetFormatPr defaultColWidth="2.25" defaultRowHeight="13.5" x14ac:dyDescent="0.15"/>
  <cols>
    <col min="1" max="1" width="2.625" style="116" customWidth="1"/>
    <col min="2" max="2" width="11.5" style="116" customWidth="1"/>
    <col min="3" max="4" width="30.25" style="116" customWidth="1"/>
    <col min="5" max="5" width="21.5" style="116" customWidth="1"/>
    <col min="6" max="6" width="15.875" style="116" customWidth="1"/>
    <col min="7" max="9" width="19.125" style="116" customWidth="1"/>
    <col min="10" max="11" width="21.75" style="116" customWidth="1"/>
    <col min="12" max="12" width="19.375" style="116" customWidth="1"/>
    <col min="13" max="13" width="2.25" style="116"/>
    <col min="14" max="14" width="3.5" style="116" bestFit="1" customWidth="1"/>
    <col min="15" max="16384" width="2.25" style="116"/>
  </cols>
  <sheetData>
    <row r="1" spans="1:15" ht="24" customHeight="1" x14ac:dyDescent="0.15">
      <c r="A1" s="115" t="s">
        <v>82</v>
      </c>
      <c r="E1" s="117">
        <f>COUNTA(C9:C124)</f>
        <v>0</v>
      </c>
      <c r="F1" s="118" t="s">
        <v>78</v>
      </c>
      <c r="J1" s="119"/>
      <c r="K1" s="120"/>
    </row>
    <row r="2" spans="1:15" ht="17.25" customHeight="1" x14ac:dyDescent="0.15">
      <c r="A2" s="121" t="s">
        <v>71</v>
      </c>
      <c r="B2" s="122" t="s">
        <v>154</v>
      </c>
      <c r="C2" s="123" t="s">
        <v>72</v>
      </c>
      <c r="D2" s="123" t="s">
        <v>155</v>
      </c>
      <c r="E2" s="123"/>
      <c r="F2" s="123" t="s">
        <v>77</v>
      </c>
      <c r="G2" s="124"/>
      <c r="H2" s="125" t="s">
        <v>73</v>
      </c>
      <c r="I2" s="126"/>
      <c r="J2" s="127" t="s">
        <v>74</v>
      </c>
      <c r="K2" s="128" t="s">
        <v>76</v>
      </c>
    </row>
    <row r="3" spans="1:15" ht="15" customHeight="1" x14ac:dyDescent="0.15">
      <c r="A3" s="129"/>
      <c r="B3" s="130"/>
      <c r="C3" s="131"/>
      <c r="D3" s="131"/>
      <c r="E3" s="131"/>
      <c r="F3" s="132" t="s">
        <v>79</v>
      </c>
      <c r="G3" s="133" t="s">
        <v>80</v>
      </c>
      <c r="H3" s="134" t="s">
        <v>81</v>
      </c>
      <c r="I3" s="135" t="s">
        <v>5</v>
      </c>
      <c r="J3" s="136" t="s">
        <v>75</v>
      </c>
      <c r="K3" s="137"/>
    </row>
    <row r="4" spans="1:15" ht="16.5" customHeight="1" x14ac:dyDescent="0.15">
      <c r="A4" s="138"/>
      <c r="B4" s="139"/>
      <c r="C4" s="140"/>
      <c r="D4" s="199"/>
      <c r="E4" s="141" t="s">
        <v>84</v>
      </c>
      <c r="F4" s="142">
        <f>SUM(F5:F8)</f>
        <v>0</v>
      </c>
      <c r="G4" s="143">
        <f t="shared" ref="G4:I4" si="0">SUM(G5:G8)</f>
        <v>0</v>
      </c>
      <c r="H4" s="144">
        <f t="shared" si="0"/>
        <v>0</v>
      </c>
      <c r="I4" s="145">
        <f t="shared" si="0"/>
        <v>0</v>
      </c>
      <c r="J4" s="145">
        <f>SUM(J5:J8)</f>
        <v>0</v>
      </c>
      <c r="K4" s="143">
        <f>SUM(K5:K8)</f>
        <v>0</v>
      </c>
      <c r="N4" s="146"/>
      <c r="O4" s="146"/>
    </row>
    <row r="5" spans="1:15" ht="16.7" customHeight="1" x14ac:dyDescent="0.15">
      <c r="A5" s="147"/>
      <c r="B5" s="148"/>
      <c r="C5" s="248" t="s">
        <v>83</v>
      </c>
      <c r="D5" s="197"/>
      <c r="E5" s="149" t="s">
        <v>156</v>
      </c>
      <c r="F5" s="150">
        <f>SUMIF($E$9:$E$124,$E5,$F$9:$F$124)</f>
        <v>0</v>
      </c>
      <c r="G5" s="150">
        <f>SUMIF($E$9:$E$124,$E5,$G$9:$G$124)</f>
        <v>0</v>
      </c>
      <c r="H5" s="150">
        <f>SUMIF($E$9:$E$124,$E5,$H$9:$H$124)</f>
        <v>0</v>
      </c>
      <c r="I5" s="151">
        <f>SUMIF($E$9:$E$124,$E5,$I$9:$I$124)</f>
        <v>0</v>
      </c>
      <c r="J5" s="151">
        <f>SUMIF($E$9:$E$124,$E5,$J$9:$J$124)</f>
        <v>0</v>
      </c>
      <c r="K5" s="152">
        <f t="shared" ref="K5:K8" si="1">SUM(G5:J5)</f>
        <v>0</v>
      </c>
      <c r="L5" s="116" t="str">
        <f>IF(K5=0,"",IF(F5=K5,"OK","金額を確認！"))</f>
        <v/>
      </c>
      <c r="N5" s="146"/>
      <c r="O5" s="146"/>
    </row>
    <row r="6" spans="1:15" ht="16.7" customHeight="1" x14ac:dyDescent="0.15">
      <c r="A6" s="147"/>
      <c r="B6" s="148"/>
      <c r="C6" s="248"/>
      <c r="D6" s="197"/>
      <c r="E6" s="153" t="s">
        <v>85</v>
      </c>
      <c r="F6" s="154">
        <f t="shared" ref="F6:F8" si="2">SUMIF($E$9:$E$124,$E6,$F$9:$F$124)</f>
        <v>0</v>
      </c>
      <c r="G6" s="154">
        <f t="shared" ref="G6:G8" si="3">SUMIF($E$9:$E$124,$E6,$G$9:$G$124)</f>
        <v>0</v>
      </c>
      <c r="H6" s="154">
        <f t="shared" ref="H6:H8" si="4">SUMIF($E$9:$E$124,$E6,$H$9:$H$124)</f>
        <v>0</v>
      </c>
      <c r="I6" s="155">
        <f t="shared" ref="I6:I8" si="5">SUMIF($E$9:$E$124,$E6,$I$9:$I$124)</f>
        <v>0</v>
      </c>
      <c r="J6" s="155">
        <f t="shared" ref="J6:J8" si="6">SUMIF($E$9:$E$124,$E6,$J$9:$J$124)</f>
        <v>0</v>
      </c>
      <c r="K6" s="156">
        <f t="shared" si="1"/>
        <v>0</v>
      </c>
      <c r="L6" s="116" t="str">
        <f t="shared" ref="L6:L8" si="7">IF(K6=0,"",IF(F6=K6,"OK","金額を確認！"))</f>
        <v/>
      </c>
      <c r="N6" s="146"/>
      <c r="O6" s="146"/>
    </row>
    <row r="7" spans="1:15" ht="16.7" customHeight="1" x14ac:dyDescent="0.15">
      <c r="A7" s="147"/>
      <c r="B7" s="148"/>
      <c r="C7" s="248"/>
      <c r="D7" s="197"/>
      <c r="E7" s="153" t="s">
        <v>86</v>
      </c>
      <c r="F7" s="154">
        <f t="shared" si="2"/>
        <v>0</v>
      </c>
      <c r="G7" s="154">
        <f t="shared" si="3"/>
        <v>0</v>
      </c>
      <c r="H7" s="154">
        <f t="shared" si="4"/>
        <v>0</v>
      </c>
      <c r="I7" s="155">
        <f t="shared" si="5"/>
        <v>0</v>
      </c>
      <c r="J7" s="155">
        <f t="shared" si="6"/>
        <v>0</v>
      </c>
      <c r="K7" s="156">
        <f t="shared" si="1"/>
        <v>0</v>
      </c>
      <c r="L7" s="116" t="str">
        <f t="shared" si="7"/>
        <v/>
      </c>
      <c r="N7" s="146"/>
      <c r="O7" s="146"/>
    </row>
    <row r="8" spans="1:15" ht="16.7" customHeight="1" x14ac:dyDescent="0.15">
      <c r="A8" s="157"/>
      <c r="B8" s="158"/>
      <c r="C8" s="249"/>
      <c r="D8" s="198"/>
      <c r="E8" s="159" t="s">
        <v>87</v>
      </c>
      <c r="F8" s="160">
        <f t="shared" si="2"/>
        <v>0</v>
      </c>
      <c r="G8" s="160">
        <f t="shared" si="3"/>
        <v>0</v>
      </c>
      <c r="H8" s="160">
        <f t="shared" si="4"/>
        <v>0</v>
      </c>
      <c r="I8" s="161">
        <f t="shared" si="5"/>
        <v>0</v>
      </c>
      <c r="J8" s="161">
        <f t="shared" si="6"/>
        <v>0</v>
      </c>
      <c r="K8" s="162">
        <f t="shared" si="1"/>
        <v>0</v>
      </c>
      <c r="L8" s="116" t="str">
        <f t="shared" si="7"/>
        <v/>
      </c>
      <c r="N8" s="146"/>
      <c r="O8" s="146"/>
    </row>
    <row r="9" spans="1:15" ht="16.7" customHeight="1" x14ac:dyDescent="0.15">
      <c r="A9" s="163">
        <v>1</v>
      </c>
      <c r="B9" s="164"/>
      <c r="C9" s="246"/>
      <c r="D9" s="195"/>
      <c r="E9" s="165" t="s">
        <v>156</v>
      </c>
      <c r="F9" s="166"/>
      <c r="G9" s="167"/>
      <c r="H9" s="166" t="s">
        <v>70</v>
      </c>
      <c r="I9" s="168"/>
      <c r="J9" s="168"/>
      <c r="K9" s="169">
        <f t="shared" ref="K9:K40" si="8">SUM(G9:J9)</f>
        <v>0</v>
      </c>
      <c r="L9" s="116" t="str">
        <f>IF(K9=0,"",IF(F9=K9,"OK","金額を確認！"))</f>
        <v/>
      </c>
      <c r="N9" s="146"/>
      <c r="O9" s="146"/>
    </row>
    <row r="10" spans="1:15" ht="16.7" customHeight="1" x14ac:dyDescent="0.15">
      <c r="A10" s="163"/>
      <c r="B10" s="164"/>
      <c r="C10" s="246"/>
      <c r="D10" s="195"/>
      <c r="E10" s="170" t="s">
        <v>85</v>
      </c>
      <c r="F10" s="171"/>
      <c r="G10" s="172"/>
      <c r="H10" s="171"/>
      <c r="I10" s="173"/>
      <c r="J10" s="173"/>
      <c r="K10" s="174">
        <f t="shared" si="8"/>
        <v>0</v>
      </c>
      <c r="L10" s="116" t="str">
        <f t="shared" ref="L10:L12" si="9">IF(K10=0,"",IF(F10=K10,"OK","金額を確認！"))</f>
        <v/>
      </c>
      <c r="N10" s="146"/>
      <c r="O10" s="146"/>
    </row>
    <row r="11" spans="1:15" ht="16.7" customHeight="1" x14ac:dyDescent="0.15">
      <c r="A11" s="163"/>
      <c r="B11" s="164"/>
      <c r="C11" s="246"/>
      <c r="D11" s="195"/>
      <c r="E11" s="170" t="s">
        <v>86</v>
      </c>
      <c r="F11" s="171"/>
      <c r="G11" s="172"/>
      <c r="H11" s="171"/>
      <c r="I11" s="173"/>
      <c r="J11" s="173"/>
      <c r="K11" s="174">
        <f t="shared" si="8"/>
        <v>0</v>
      </c>
      <c r="L11" s="116" t="str">
        <f t="shared" si="9"/>
        <v/>
      </c>
      <c r="N11" s="146"/>
      <c r="O11" s="146"/>
    </row>
    <row r="12" spans="1:15" ht="16.7" customHeight="1" x14ac:dyDescent="0.15">
      <c r="A12" s="175"/>
      <c r="B12" s="176"/>
      <c r="C12" s="247"/>
      <c r="D12" s="196"/>
      <c r="E12" s="177" t="s">
        <v>87</v>
      </c>
      <c r="F12" s="178"/>
      <c r="G12" s="179"/>
      <c r="H12" s="178"/>
      <c r="I12" s="180"/>
      <c r="J12" s="180"/>
      <c r="K12" s="181">
        <f t="shared" si="8"/>
        <v>0</v>
      </c>
      <c r="L12" s="116" t="str">
        <f t="shared" si="9"/>
        <v/>
      </c>
      <c r="N12" s="146"/>
      <c r="O12" s="146"/>
    </row>
    <row r="13" spans="1:15" ht="16.7" customHeight="1" x14ac:dyDescent="0.15">
      <c r="A13" s="182">
        <v>2</v>
      </c>
      <c r="B13" s="183"/>
      <c r="C13" s="245"/>
      <c r="D13" s="195"/>
      <c r="E13" s="184" t="s">
        <v>156</v>
      </c>
      <c r="F13" s="166"/>
      <c r="G13" s="167"/>
      <c r="H13" s="166" t="s">
        <v>70</v>
      </c>
      <c r="I13" s="168"/>
      <c r="J13" s="168"/>
      <c r="K13" s="169">
        <f t="shared" si="8"/>
        <v>0</v>
      </c>
      <c r="L13" s="116" t="str">
        <f>IF(K13=0,"",IF(F13=K13,"OK","金額を確認！"))</f>
        <v/>
      </c>
      <c r="N13" s="146"/>
      <c r="O13" s="146"/>
    </row>
    <row r="14" spans="1:15" ht="16.7" customHeight="1" x14ac:dyDescent="0.15">
      <c r="A14" s="163"/>
      <c r="B14" s="164"/>
      <c r="C14" s="246"/>
      <c r="D14" s="195"/>
      <c r="E14" s="185" t="s">
        <v>85</v>
      </c>
      <c r="F14" s="171"/>
      <c r="G14" s="172"/>
      <c r="H14" s="171"/>
      <c r="I14" s="173"/>
      <c r="J14" s="173"/>
      <c r="K14" s="174">
        <f t="shared" si="8"/>
        <v>0</v>
      </c>
      <c r="L14" s="116" t="str">
        <f t="shared" ref="L14:L16" si="10">IF(K14=0,"",IF(F14=K14,"OK","金額を確認！"))</f>
        <v/>
      </c>
      <c r="N14" s="146"/>
      <c r="O14" s="146"/>
    </row>
    <row r="15" spans="1:15" ht="16.7" customHeight="1" x14ac:dyDescent="0.15">
      <c r="A15" s="163"/>
      <c r="B15" s="164"/>
      <c r="C15" s="246"/>
      <c r="D15" s="195"/>
      <c r="E15" s="185" t="s">
        <v>86</v>
      </c>
      <c r="F15" s="171"/>
      <c r="G15" s="172"/>
      <c r="H15" s="171"/>
      <c r="I15" s="173"/>
      <c r="J15" s="173"/>
      <c r="K15" s="174">
        <f t="shared" si="8"/>
        <v>0</v>
      </c>
      <c r="L15" s="116" t="str">
        <f t="shared" si="10"/>
        <v/>
      </c>
      <c r="N15" s="146"/>
      <c r="O15" s="146"/>
    </row>
    <row r="16" spans="1:15" ht="16.7" customHeight="1" x14ac:dyDescent="0.15">
      <c r="A16" s="175"/>
      <c r="B16" s="176"/>
      <c r="C16" s="247"/>
      <c r="D16" s="196"/>
      <c r="E16" s="186" t="s">
        <v>87</v>
      </c>
      <c r="F16" s="178"/>
      <c r="G16" s="179"/>
      <c r="H16" s="178"/>
      <c r="I16" s="180"/>
      <c r="J16" s="180"/>
      <c r="K16" s="181">
        <f t="shared" si="8"/>
        <v>0</v>
      </c>
      <c r="L16" s="116" t="str">
        <f t="shared" si="10"/>
        <v/>
      </c>
      <c r="N16" s="146"/>
      <c r="O16" s="146"/>
    </row>
    <row r="17" spans="1:15" ht="16.7" customHeight="1" x14ac:dyDescent="0.15">
      <c r="A17" s="182">
        <v>3</v>
      </c>
      <c r="B17" s="183"/>
      <c r="C17" s="245"/>
      <c r="D17" s="195"/>
      <c r="E17" s="184" t="s">
        <v>156</v>
      </c>
      <c r="F17" s="166"/>
      <c r="G17" s="167"/>
      <c r="H17" s="166" t="s">
        <v>70</v>
      </c>
      <c r="I17" s="168"/>
      <c r="J17" s="168"/>
      <c r="K17" s="169">
        <f t="shared" si="8"/>
        <v>0</v>
      </c>
      <c r="L17" s="116" t="str">
        <f>IF(K17=0,"",IF(F17=K17,"OK","金額を確認！"))</f>
        <v/>
      </c>
      <c r="N17" s="146"/>
      <c r="O17" s="146"/>
    </row>
    <row r="18" spans="1:15" ht="16.7" customHeight="1" x14ac:dyDescent="0.15">
      <c r="A18" s="163"/>
      <c r="B18" s="164"/>
      <c r="C18" s="246"/>
      <c r="D18" s="195"/>
      <c r="E18" s="185" t="s">
        <v>85</v>
      </c>
      <c r="F18" s="171"/>
      <c r="G18" s="172"/>
      <c r="H18" s="171"/>
      <c r="I18" s="173"/>
      <c r="J18" s="173"/>
      <c r="K18" s="174">
        <f t="shared" si="8"/>
        <v>0</v>
      </c>
      <c r="L18" s="116" t="str">
        <f t="shared" ref="L18:L20" si="11">IF(K18=0,"",IF(F18=K18,"OK","金額を確認！"))</f>
        <v/>
      </c>
      <c r="N18" s="146"/>
      <c r="O18" s="146"/>
    </row>
    <row r="19" spans="1:15" ht="16.7" customHeight="1" x14ac:dyDescent="0.15">
      <c r="A19" s="163"/>
      <c r="B19" s="164"/>
      <c r="C19" s="246"/>
      <c r="D19" s="195"/>
      <c r="E19" s="185" t="s">
        <v>86</v>
      </c>
      <c r="F19" s="171"/>
      <c r="G19" s="172"/>
      <c r="H19" s="171"/>
      <c r="I19" s="173"/>
      <c r="J19" s="173"/>
      <c r="K19" s="174">
        <f t="shared" si="8"/>
        <v>0</v>
      </c>
      <c r="L19" s="116" t="str">
        <f t="shared" si="11"/>
        <v/>
      </c>
      <c r="N19" s="146"/>
      <c r="O19" s="146"/>
    </row>
    <row r="20" spans="1:15" ht="16.7" customHeight="1" x14ac:dyDescent="0.15">
      <c r="A20" s="175"/>
      <c r="B20" s="176"/>
      <c r="C20" s="247"/>
      <c r="D20" s="196"/>
      <c r="E20" s="186" t="s">
        <v>87</v>
      </c>
      <c r="F20" s="178"/>
      <c r="G20" s="179"/>
      <c r="H20" s="178"/>
      <c r="I20" s="180"/>
      <c r="J20" s="180"/>
      <c r="K20" s="181">
        <f t="shared" si="8"/>
        <v>0</v>
      </c>
      <c r="L20" s="116" t="str">
        <f t="shared" si="11"/>
        <v/>
      </c>
      <c r="N20" s="146"/>
      <c r="O20" s="146"/>
    </row>
    <row r="21" spans="1:15" ht="16.7" customHeight="1" x14ac:dyDescent="0.15">
      <c r="A21" s="182">
        <v>4</v>
      </c>
      <c r="B21" s="183"/>
      <c r="C21" s="245"/>
      <c r="D21" s="195"/>
      <c r="E21" s="184" t="s">
        <v>156</v>
      </c>
      <c r="F21" s="166"/>
      <c r="G21" s="167"/>
      <c r="H21" s="166" t="s">
        <v>70</v>
      </c>
      <c r="I21" s="168"/>
      <c r="J21" s="168"/>
      <c r="K21" s="169">
        <f t="shared" si="8"/>
        <v>0</v>
      </c>
      <c r="L21" s="116" t="str">
        <f>IF(K21=0,"",IF(F21=K21,"OK","金額を確認！"))</f>
        <v/>
      </c>
      <c r="N21" s="146"/>
      <c r="O21" s="146"/>
    </row>
    <row r="22" spans="1:15" ht="16.7" customHeight="1" x14ac:dyDescent="0.15">
      <c r="A22" s="163"/>
      <c r="B22" s="164"/>
      <c r="C22" s="246"/>
      <c r="D22" s="195"/>
      <c r="E22" s="185" t="s">
        <v>85</v>
      </c>
      <c r="F22" s="171"/>
      <c r="G22" s="172"/>
      <c r="H22" s="171"/>
      <c r="I22" s="173"/>
      <c r="J22" s="173"/>
      <c r="K22" s="174">
        <f t="shared" si="8"/>
        <v>0</v>
      </c>
      <c r="L22" s="116" t="str">
        <f t="shared" ref="L22:L24" si="12">IF(K22=0,"",IF(F22=K22,"OK","金額を確認！"))</f>
        <v/>
      </c>
      <c r="N22" s="146"/>
      <c r="O22" s="146"/>
    </row>
    <row r="23" spans="1:15" ht="16.7" customHeight="1" x14ac:dyDescent="0.15">
      <c r="A23" s="163"/>
      <c r="B23" s="164"/>
      <c r="C23" s="246"/>
      <c r="D23" s="195"/>
      <c r="E23" s="185" t="s">
        <v>86</v>
      </c>
      <c r="F23" s="171"/>
      <c r="G23" s="172"/>
      <c r="H23" s="171"/>
      <c r="I23" s="173"/>
      <c r="J23" s="173"/>
      <c r="K23" s="174">
        <f t="shared" si="8"/>
        <v>0</v>
      </c>
      <c r="L23" s="116" t="str">
        <f t="shared" si="12"/>
        <v/>
      </c>
      <c r="N23" s="146"/>
      <c r="O23" s="146"/>
    </row>
    <row r="24" spans="1:15" ht="16.7" customHeight="1" x14ac:dyDescent="0.15">
      <c r="A24" s="175"/>
      <c r="B24" s="176"/>
      <c r="C24" s="247"/>
      <c r="D24" s="196"/>
      <c r="E24" s="186" t="s">
        <v>87</v>
      </c>
      <c r="F24" s="178"/>
      <c r="G24" s="179"/>
      <c r="H24" s="178"/>
      <c r="I24" s="180"/>
      <c r="J24" s="180"/>
      <c r="K24" s="181">
        <f t="shared" si="8"/>
        <v>0</v>
      </c>
      <c r="L24" s="116" t="str">
        <f t="shared" si="12"/>
        <v/>
      </c>
      <c r="N24" s="146"/>
      <c r="O24" s="146"/>
    </row>
    <row r="25" spans="1:15" ht="16.7" customHeight="1" x14ac:dyDescent="0.15">
      <c r="A25" s="182">
        <v>5</v>
      </c>
      <c r="B25" s="183"/>
      <c r="C25" s="245"/>
      <c r="D25" s="195"/>
      <c r="E25" s="184" t="s">
        <v>156</v>
      </c>
      <c r="F25" s="166"/>
      <c r="G25" s="167"/>
      <c r="H25" s="166" t="s">
        <v>70</v>
      </c>
      <c r="I25" s="168"/>
      <c r="J25" s="168"/>
      <c r="K25" s="169">
        <f t="shared" si="8"/>
        <v>0</v>
      </c>
      <c r="L25" s="116" t="str">
        <f>IF(K25=0,"",IF(F25=K25,"OK","金額を確認！"))</f>
        <v/>
      </c>
      <c r="N25" s="146"/>
      <c r="O25" s="146"/>
    </row>
    <row r="26" spans="1:15" ht="16.7" customHeight="1" x14ac:dyDescent="0.15">
      <c r="A26" s="163"/>
      <c r="B26" s="164"/>
      <c r="C26" s="246"/>
      <c r="D26" s="195"/>
      <c r="E26" s="185" t="s">
        <v>85</v>
      </c>
      <c r="F26" s="171"/>
      <c r="G26" s="172"/>
      <c r="H26" s="171"/>
      <c r="I26" s="173"/>
      <c r="J26" s="173"/>
      <c r="K26" s="174">
        <f t="shared" si="8"/>
        <v>0</v>
      </c>
      <c r="L26" s="116" t="str">
        <f t="shared" ref="L26:L28" si="13">IF(K26=0,"",IF(F26=K26,"OK","金額を確認！"))</f>
        <v/>
      </c>
      <c r="N26" s="146"/>
      <c r="O26" s="146"/>
    </row>
    <row r="27" spans="1:15" ht="16.7" customHeight="1" x14ac:dyDescent="0.15">
      <c r="A27" s="163"/>
      <c r="B27" s="164"/>
      <c r="C27" s="246"/>
      <c r="D27" s="195"/>
      <c r="E27" s="185" t="s">
        <v>86</v>
      </c>
      <c r="F27" s="171"/>
      <c r="G27" s="172"/>
      <c r="H27" s="171"/>
      <c r="I27" s="173"/>
      <c r="J27" s="173"/>
      <c r="K27" s="174">
        <f t="shared" si="8"/>
        <v>0</v>
      </c>
      <c r="L27" s="116" t="str">
        <f t="shared" si="13"/>
        <v/>
      </c>
      <c r="N27" s="146"/>
      <c r="O27" s="146"/>
    </row>
    <row r="28" spans="1:15" ht="16.7" customHeight="1" x14ac:dyDescent="0.15">
      <c r="A28" s="175"/>
      <c r="B28" s="176"/>
      <c r="C28" s="247"/>
      <c r="D28" s="196"/>
      <c r="E28" s="186" t="s">
        <v>87</v>
      </c>
      <c r="F28" s="178"/>
      <c r="G28" s="179"/>
      <c r="H28" s="178"/>
      <c r="I28" s="180"/>
      <c r="J28" s="180"/>
      <c r="K28" s="181">
        <f t="shared" si="8"/>
        <v>0</v>
      </c>
      <c r="L28" s="116" t="str">
        <f t="shared" si="13"/>
        <v/>
      </c>
      <c r="N28" s="146"/>
      <c r="O28" s="146"/>
    </row>
    <row r="29" spans="1:15" ht="16.7" customHeight="1" x14ac:dyDescent="0.15">
      <c r="A29" s="182">
        <v>6</v>
      </c>
      <c r="B29" s="183"/>
      <c r="C29" s="245"/>
      <c r="D29" s="195"/>
      <c r="E29" s="184" t="s">
        <v>156</v>
      </c>
      <c r="F29" s="166"/>
      <c r="G29" s="167"/>
      <c r="H29" s="166" t="s">
        <v>70</v>
      </c>
      <c r="I29" s="168"/>
      <c r="J29" s="168"/>
      <c r="K29" s="169">
        <f t="shared" si="8"/>
        <v>0</v>
      </c>
      <c r="L29" s="116" t="str">
        <f>IF(K29=0,"",IF(F29=K29,"OK","金額を確認！"))</f>
        <v/>
      </c>
      <c r="N29" s="146"/>
      <c r="O29" s="146"/>
    </row>
    <row r="30" spans="1:15" ht="16.7" customHeight="1" x14ac:dyDescent="0.15">
      <c r="A30" s="163"/>
      <c r="B30" s="164"/>
      <c r="C30" s="246"/>
      <c r="D30" s="195"/>
      <c r="E30" s="185" t="s">
        <v>85</v>
      </c>
      <c r="F30" s="171"/>
      <c r="G30" s="172"/>
      <c r="H30" s="171"/>
      <c r="I30" s="173"/>
      <c r="J30" s="173"/>
      <c r="K30" s="174">
        <f t="shared" si="8"/>
        <v>0</v>
      </c>
      <c r="L30" s="116" t="str">
        <f t="shared" ref="L30:L32" si="14">IF(K30=0,"",IF(F30=K30,"OK","金額を確認！"))</f>
        <v/>
      </c>
      <c r="N30" s="146"/>
      <c r="O30" s="146"/>
    </row>
    <row r="31" spans="1:15" ht="16.7" customHeight="1" x14ac:dyDescent="0.15">
      <c r="A31" s="163"/>
      <c r="B31" s="164"/>
      <c r="C31" s="246"/>
      <c r="D31" s="195"/>
      <c r="E31" s="185" t="s">
        <v>86</v>
      </c>
      <c r="F31" s="171"/>
      <c r="G31" s="172"/>
      <c r="H31" s="171"/>
      <c r="I31" s="173"/>
      <c r="J31" s="173"/>
      <c r="K31" s="174">
        <f t="shared" si="8"/>
        <v>0</v>
      </c>
      <c r="L31" s="116" t="str">
        <f t="shared" si="14"/>
        <v/>
      </c>
      <c r="N31" s="146"/>
      <c r="O31" s="146"/>
    </row>
    <row r="32" spans="1:15" ht="16.7" customHeight="1" x14ac:dyDescent="0.15">
      <c r="A32" s="175"/>
      <c r="B32" s="176"/>
      <c r="C32" s="247"/>
      <c r="D32" s="196"/>
      <c r="E32" s="186" t="s">
        <v>87</v>
      </c>
      <c r="F32" s="178"/>
      <c r="G32" s="179"/>
      <c r="H32" s="178"/>
      <c r="I32" s="180"/>
      <c r="J32" s="180"/>
      <c r="K32" s="181">
        <f t="shared" si="8"/>
        <v>0</v>
      </c>
      <c r="L32" s="116" t="str">
        <f t="shared" si="14"/>
        <v/>
      </c>
      <c r="N32" s="146"/>
      <c r="O32" s="146"/>
    </row>
    <row r="33" spans="1:15" ht="16.7" customHeight="1" x14ac:dyDescent="0.15">
      <c r="A33" s="182">
        <v>7</v>
      </c>
      <c r="B33" s="183"/>
      <c r="C33" s="245"/>
      <c r="D33" s="195"/>
      <c r="E33" s="184" t="s">
        <v>156</v>
      </c>
      <c r="F33" s="166"/>
      <c r="G33" s="167"/>
      <c r="H33" s="166" t="s">
        <v>70</v>
      </c>
      <c r="I33" s="168"/>
      <c r="J33" s="168"/>
      <c r="K33" s="169">
        <f t="shared" si="8"/>
        <v>0</v>
      </c>
      <c r="L33" s="116" t="str">
        <f>IF(K33=0,"",IF(F33=K33,"OK","金額を確認！"))</f>
        <v/>
      </c>
      <c r="N33" s="146"/>
      <c r="O33" s="146"/>
    </row>
    <row r="34" spans="1:15" ht="16.7" customHeight="1" x14ac:dyDescent="0.15">
      <c r="A34" s="163"/>
      <c r="B34" s="164"/>
      <c r="C34" s="246"/>
      <c r="D34" s="195"/>
      <c r="E34" s="185" t="s">
        <v>85</v>
      </c>
      <c r="F34" s="171"/>
      <c r="G34" s="172"/>
      <c r="H34" s="171"/>
      <c r="I34" s="173"/>
      <c r="J34" s="173"/>
      <c r="K34" s="174">
        <f t="shared" si="8"/>
        <v>0</v>
      </c>
      <c r="L34" s="116" t="str">
        <f t="shared" ref="L34:L36" si="15">IF(K34=0,"",IF(F34=K34,"OK","金額を確認！"))</f>
        <v/>
      </c>
      <c r="N34" s="146"/>
      <c r="O34" s="146"/>
    </row>
    <row r="35" spans="1:15" ht="16.7" customHeight="1" x14ac:dyDescent="0.15">
      <c r="A35" s="163"/>
      <c r="B35" s="164"/>
      <c r="C35" s="246"/>
      <c r="D35" s="195"/>
      <c r="E35" s="185" t="s">
        <v>86</v>
      </c>
      <c r="F35" s="171"/>
      <c r="G35" s="172"/>
      <c r="H35" s="171"/>
      <c r="I35" s="173"/>
      <c r="J35" s="173"/>
      <c r="K35" s="174">
        <f t="shared" si="8"/>
        <v>0</v>
      </c>
      <c r="L35" s="116" t="str">
        <f t="shared" si="15"/>
        <v/>
      </c>
      <c r="N35" s="146"/>
      <c r="O35" s="146"/>
    </row>
    <row r="36" spans="1:15" ht="16.7" customHeight="1" x14ac:dyDescent="0.15">
      <c r="A36" s="175"/>
      <c r="B36" s="176"/>
      <c r="C36" s="247"/>
      <c r="D36" s="196"/>
      <c r="E36" s="186" t="s">
        <v>87</v>
      </c>
      <c r="F36" s="178"/>
      <c r="G36" s="179"/>
      <c r="H36" s="178"/>
      <c r="I36" s="180"/>
      <c r="J36" s="180"/>
      <c r="K36" s="181">
        <f t="shared" si="8"/>
        <v>0</v>
      </c>
      <c r="L36" s="116" t="str">
        <f t="shared" si="15"/>
        <v/>
      </c>
      <c r="N36" s="146"/>
      <c r="O36" s="146"/>
    </row>
    <row r="37" spans="1:15" ht="16.7" customHeight="1" x14ac:dyDescent="0.15">
      <c r="A37" s="182">
        <v>8</v>
      </c>
      <c r="B37" s="183"/>
      <c r="C37" s="245"/>
      <c r="D37" s="195"/>
      <c r="E37" s="184" t="s">
        <v>156</v>
      </c>
      <c r="F37" s="166"/>
      <c r="G37" s="167"/>
      <c r="H37" s="166" t="s">
        <v>70</v>
      </c>
      <c r="I37" s="168"/>
      <c r="J37" s="168"/>
      <c r="K37" s="169">
        <f t="shared" si="8"/>
        <v>0</v>
      </c>
      <c r="L37" s="116" t="str">
        <f>IF(K37=0,"",IF(F37=K37,"OK","金額を確認！"))</f>
        <v/>
      </c>
      <c r="N37" s="146"/>
      <c r="O37" s="146"/>
    </row>
    <row r="38" spans="1:15" ht="16.7" customHeight="1" x14ac:dyDescent="0.15">
      <c r="A38" s="163"/>
      <c r="B38" s="164"/>
      <c r="C38" s="246"/>
      <c r="D38" s="195"/>
      <c r="E38" s="185" t="s">
        <v>85</v>
      </c>
      <c r="F38" s="171"/>
      <c r="G38" s="172"/>
      <c r="H38" s="171"/>
      <c r="I38" s="173"/>
      <c r="J38" s="173"/>
      <c r="K38" s="174">
        <f t="shared" si="8"/>
        <v>0</v>
      </c>
      <c r="L38" s="116" t="str">
        <f t="shared" ref="L38:L40" si="16">IF(K38=0,"",IF(F38=K38,"OK","金額を確認！"))</f>
        <v/>
      </c>
      <c r="N38" s="146"/>
      <c r="O38" s="146"/>
    </row>
    <row r="39" spans="1:15" ht="16.7" customHeight="1" x14ac:dyDescent="0.15">
      <c r="A39" s="163"/>
      <c r="B39" s="164"/>
      <c r="C39" s="246"/>
      <c r="D39" s="195"/>
      <c r="E39" s="185" t="s">
        <v>86</v>
      </c>
      <c r="F39" s="171"/>
      <c r="G39" s="172"/>
      <c r="H39" s="171"/>
      <c r="I39" s="173"/>
      <c r="J39" s="173"/>
      <c r="K39" s="174">
        <f t="shared" si="8"/>
        <v>0</v>
      </c>
      <c r="L39" s="116" t="str">
        <f t="shared" si="16"/>
        <v/>
      </c>
      <c r="N39" s="146"/>
      <c r="O39" s="146"/>
    </row>
    <row r="40" spans="1:15" ht="16.7" customHeight="1" x14ac:dyDescent="0.15">
      <c r="A40" s="175"/>
      <c r="B40" s="176"/>
      <c r="C40" s="247"/>
      <c r="D40" s="196"/>
      <c r="E40" s="186" t="s">
        <v>87</v>
      </c>
      <c r="F40" s="178"/>
      <c r="G40" s="179"/>
      <c r="H40" s="178"/>
      <c r="I40" s="180"/>
      <c r="J40" s="180"/>
      <c r="K40" s="181">
        <f t="shared" si="8"/>
        <v>0</v>
      </c>
      <c r="L40" s="116" t="str">
        <f t="shared" si="16"/>
        <v/>
      </c>
      <c r="N40" s="146"/>
      <c r="O40" s="146"/>
    </row>
    <row r="41" spans="1:15" ht="16.7" customHeight="1" x14ac:dyDescent="0.15">
      <c r="A41" s="182">
        <v>9</v>
      </c>
      <c r="B41" s="183"/>
      <c r="C41" s="245"/>
      <c r="D41" s="195"/>
      <c r="E41" s="184" t="s">
        <v>156</v>
      </c>
      <c r="F41" s="166"/>
      <c r="G41" s="167"/>
      <c r="H41" s="166" t="s">
        <v>70</v>
      </c>
      <c r="I41" s="168"/>
      <c r="J41" s="168"/>
      <c r="K41" s="169">
        <f t="shared" ref="K41:K72" si="17">SUM(G41:J41)</f>
        <v>0</v>
      </c>
      <c r="L41" s="116" t="str">
        <f>IF(K41=0,"",IF(F41=K41,"OK","金額を確認！"))</f>
        <v/>
      </c>
      <c r="N41" s="146"/>
      <c r="O41" s="146"/>
    </row>
    <row r="42" spans="1:15" ht="16.7" customHeight="1" x14ac:dyDescent="0.15">
      <c r="A42" s="163"/>
      <c r="B42" s="164"/>
      <c r="C42" s="246"/>
      <c r="D42" s="195"/>
      <c r="E42" s="185" t="s">
        <v>85</v>
      </c>
      <c r="F42" s="171"/>
      <c r="G42" s="172"/>
      <c r="H42" s="171"/>
      <c r="I42" s="173"/>
      <c r="J42" s="173"/>
      <c r="K42" s="174">
        <f t="shared" si="17"/>
        <v>0</v>
      </c>
      <c r="L42" s="116" t="str">
        <f t="shared" ref="L42:L44" si="18">IF(K42=0,"",IF(F42=K42,"OK","金額を確認！"))</f>
        <v/>
      </c>
      <c r="N42" s="146"/>
      <c r="O42" s="146"/>
    </row>
    <row r="43" spans="1:15" ht="16.7" customHeight="1" x14ac:dyDescent="0.15">
      <c r="A43" s="163"/>
      <c r="B43" s="164"/>
      <c r="C43" s="246"/>
      <c r="D43" s="195"/>
      <c r="E43" s="185" t="s">
        <v>86</v>
      </c>
      <c r="F43" s="171"/>
      <c r="G43" s="172"/>
      <c r="H43" s="171"/>
      <c r="I43" s="173"/>
      <c r="J43" s="173"/>
      <c r="K43" s="174">
        <f t="shared" si="17"/>
        <v>0</v>
      </c>
      <c r="L43" s="116" t="str">
        <f t="shared" si="18"/>
        <v/>
      </c>
      <c r="N43" s="146"/>
      <c r="O43" s="146"/>
    </row>
    <row r="44" spans="1:15" ht="16.7" customHeight="1" x14ac:dyDescent="0.15">
      <c r="A44" s="175"/>
      <c r="B44" s="176"/>
      <c r="C44" s="247"/>
      <c r="D44" s="196"/>
      <c r="E44" s="186" t="s">
        <v>87</v>
      </c>
      <c r="F44" s="178"/>
      <c r="G44" s="179"/>
      <c r="H44" s="178"/>
      <c r="I44" s="180"/>
      <c r="J44" s="180"/>
      <c r="K44" s="181">
        <f t="shared" si="17"/>
        <v>0</v>
      </c>
      <c r="L44" s="116" t="str">
        <f t="shared" si="18"/>
        <v/>
      </c>
      <c r="N44" s="146"/>
      <c r="O44" s="146"/>
    </row>
    <row r="45" spans="1:15" ht="16.7" customHeight="1" x14ac:dyDescent="0.15">
      <c r="A45" s="182">
        <v>10</v>
      </c>
      <c r="B45" s="183"/>
      <c r="C45" s="245"/>
      <c r="D45" s="194"/>
      <c r="E45" s="187" t="s">
        <v>156</v>
      </c>
      <c r="F45" s="188"/>
      <c r="G45" s="189"/>
      <c r="H45" s="188" t="s">
        <v>70</v>
      </c>
      <c r="I45" s="190"/>
      <c r="J45" s="190"/>
      <c r="K45" s="191">
        <f t="shared" si="17"/>
        <v>0</v>
      </c>
      <c r="L45" s="116" t="str">
        <f>IF(K45=0,"",IF(F45=K45,"OK","金額を確認！"))</f>
        <v/>
      </c>
      <c r="N45" s="146"/>
      <c r="O45" s="146"/>
    </row>
    <row r="46" spans="1:15" ht="16.7" customHeight="1" x14ac:dyDescent="0.15">
      <c r="A46" s="163"/>
      <c r="B46" s="164"/>
      <c r="C46" s="246"/>
      <c r="D46" s="195"/>
      <c r="E46" s="185" t="s">
        <v>85</v>
      </c>
      <c r="F46" s="171"/>
      <c r="G46" s="172"/>
      <c r="H46" s="171"/>
      <c r="I46" s="173"/>
      <c r="J46" s="173"/>
      <c r="K46" s="174">
        <f t="shared" si="17"/>
        <v>0</v>
      </c>
      <c r="L46" s="116" t="str">
        <f t="shared" ref="L46:L48" si="19">IF(K46=0,"",IF(F46=K46,"OK","金額を確認！"))</f>
        <v/>
      </c>
      <c r="N46" s="146"/>
      <c r="O46" s="146"/>
    </row>
    <row r="47" spans="1:15" ht="16.7" customHeight="1" x14ac:dyDescent="0.15">
      <c r="A47" s="163"/>
      <c r="B47" s="164"/>
      <c r="C47" s="246"/>
      <c r="D47" s="195"/>
      <c r="E47" s="185" t="s">
        <v>86</v>
      </c>
      <c r="F47" s="171"/>
      <c r="G47" s="172"/>
      <c r="H47" s="171"/>
      <c r="I47" s="173"/>
      <c r="J47" s="173"/>
      <c r="K47" s="174">
        <f t="shared" si="17"/>
        <v>0</v>
      </c>
      <c r="L47" s="116" t="str">
        <f t="shared" si="19"/>
        <v/>
      </c>
      <c r="N47" s="146"/>
      <c r="O47" s="146"/>
    </row>
    <row r="48" spans="1:15" ht="16.7" customHeight="1" x14ac:dyDescent="0.15">
      <c r="A48" s="175"/>
      <c r="B48" s="176"/>
      <c r="C48" s="247"/>
      <c r="D48" s="196"/>
      <c r="E48" s="186" t="s">
        <v>87</v>
      </c>
      <c r="F48" s="178"/>
      <c r="G48" s="179"/>
      <c r="H48" s="178"/>
      <c r="I48" s="180"/>
      <c r="J48" s="180"/>
      <c r="K48" s="181">
        <f t="shared" si="17"/>
        <v>0</v>
      </c>
      <c r="L48" s="116" t="str">
        <f t="shared" si="19"/>
        <v/>
      </c>
      <c r="N48" s="146"/>
      <c r="O48" s="146"/>
    </row>
    <row r="49" spans="1:15" ht="16.7" customHeight="1" x14ac:dyDescent="0.15">
      <c r="A49" s="163">
        <v>11</v>
      </c>
      <c r="B49" s="164"/>
      <c r="C49" s="246"/>
      <c r="D49" s="195"/>
      <c r="E49" s="184" t="s">
        <v>156</v>
      </c>
      <c r="F49" s="166"/>
      <c r="G49" s="167"/>
      <c r="H49" s="166" t="s">
        <v>70</v>
      </c>
      <c r="I49" s="168"/>
      <c r="J49" s="168"/>
      <c r="K49" s="169">
        <f t="shared" si="17"/>
        <v>0</v>
      </c>
      <c r="L49" s="116" t="str">
        <f>IF(K49=0,"",IF(F49=K49,"OK","金額を確認！"))</f>
        <v/>
      </c>
      <c r="N49" s="146"/>
      <c r="O49" s="146"/>
    </row>
    <row r="50" spans="1:15" ht="16.7" customHeight="1" x14ac:dyDescent="0.15">
      <c r="A50" s="163"/>
      <c r="B50" s="164"/>
      <c r="C50" s="246"/>
      <c r="D50" s="195"/>
      <c r="E50" s="185" t="s">
        <v>85</v>
      </c>
      <c r="F50" s="171"/>
      <c r="G50" s="172"/>
      <c r="H50" s="171"/>
      <c r="I50" s="173"/>
      <c r="J50" s="173"/>
      <c r="K50" s="174">
        <f t="shared" si="17"/>
        <v>0</v>
      </c>
      <c r="L50" s="116" t="str">
        <f t="shared" ref="L50:L52" si="20">IF(K50=0,"",IF(F50=K50,"OK","金額を確認！"))</f>
        <v/>
      </c>
      <c r="N50" s="146"/>
      <c r="O50" s="146"/>
    </row>
    <row r="51" spans="1:15" ht="16.7" customHeight="1" x14ac:dyDescent="0.15">
      <c r="A51" s="163"/>
      <c r="B51" s="164"/>
      <c r="C51" s="246"/>
      <c r="D51" s="195"/>
      <c r="E51" s="185" t="s">
        <v>86</v>
      </c>
      <c r="F51" s="171"/>
      <c r="G51" s="172"/>
      <c r="H51" s="171"/>
      <c r="I51" s="173"/>
      <c r="J51" s="173"/>
      <c r="K51" s="174">
        <f t="shared" si="17"/>
        <v>0</v>
      </c>
      <c r="L51" s="116" t="str">
        <f t="shared" si="20"/>
        <v/>
      </c>
      <c r="N51" s="146"/>
      <c r="O51" s="146"/>
    </row>
    <row r="52" spans="1:15" ht="16.7" customHeight="1" x14ac:dyDescent="0.15">
      <c r="A52" s="175"/>
      <c r="B52" s="176"/>
      <c r="C52" s="247"/>
      <c r="D52" s="196"/>
      <c r="E52" s="186" t="s">
        <v>87</v>
      </c>
      <c r="F52" s="178"/>
      <c r="G52" s="179"/>
      <c r="H52" s="178"/>
      <c r="I52" s="180"/>
      <c r="J52" s="180"/>
      <c r="K52" s="181">
        <f t="shared" si="17"/>
        <v>0</v>
      </c>
      <c r="L52" s="116" t="str">
        <f t="shared" si="20"/>
        <v/>
      </c>
      <c r="N52" s="146"/>
      <c r="O52" s="146"/>
    </row>
    <row r="53" spans="1:15" ht="16.7" customHeight="1" x14ac:dyDescent="0.15">
      <c r="A53" s="182">
        <v>12</v>
      </c>
      <c r="B53" s="183"/>
      <c r="C53" s="245"/>
      <c r="D53" s="195"/>
      <c r="E53" s="184" t="s">
        <v>156</v>
      </c>
      <c r="F53" s="166"/>
      <c r="G53" s="167"/>
      <c r="H53" s="166" t="s">
        <v>70</v>
      </c>
      <c r="I53" s="168"/>
      <c r="J53" s="168"/>
      <c r="K53" s="169">
        <f t="shared" si="17"/>
        <v>0</v>
      </c>
      <c r="L53" s="116" t="str">
        <f>IF(K53=0,"",IF(F53=K53,"OK","金額を確認！"))</f>
        <v/>
      </c>
      <c r="N53" s="146"/>
      <c r="O53" s="146"/>
    </row>
    <row r="54" spans="1:15" ht="16.7" customHeight="1" x14ac:dyDescent="0.15">
      <c r="A54" s="163"/>
      <c r="B54" s="164"/>
      <c r="C54" s="246"/>
      <c r="D54" s="195"/>
      <c r="E54" s="185" t="s">
        <v>85</v>
      </c>
      <c r="F54" s="171"/>
      <c r="G54" s="172"/>
      <c r="H54" s="171"/>
      <c r="I54" s="173"/>
      <c r="J54" s="173"/>
      <c r="K54" s="174">
        <f t="shared" si="17"/>
        <v>0</v>
      </c>
      <c r="L54" s="116" t="str">
        <f t="shared" ref="L54:L56" si="21">IF(K54=0,"",IF(F54=K54,"OK","金額を確認！"))</f>
        <v/>
      </c>
      <c r="N54" s="146"/>
      <c r="O54" s="146"/>
    </row>
    <row r="55" spans="1:15" ht="16.7" customHeight="1" x14ac:dyDescent="0.15">
      <c r="A55" s="163"/>
      <c r="B55" s="164"/>
      <c r="C55" s="246"/>
      <c r="D55" s="195"/>
      <c r="E55" s="185" t="s">
        <v>86</v>
      </c>
      <c r="F55" s="171"/>
      <c r="G55" s="172"/>
      <c r="H55" s="171"/>
      <c r="I55" s="173"/>
      <c r="J55" s="173"/>
      <c r="K55" s="174">
        <f t="shared" si="17"/>
        <v>0</v>
      </c>
      <c r="L55" s="116" t="str">
        <f t="shared" si="21"/>
        <v/>
      </c>
      <c r="N55" s="146"/>
      <c r="O55" s="146"/>
    </row>
    <row r="56" spans="1:15" ht="16.7" customHeight="1" x14ac:dyDescent="0.15">
      <c r="A56" s="175"/>
      <c r="B56" s="176"/>
      <c r="C56" s="247"/>
      <c r="D56" s="196"/>
      <c r="E56" s="186" t="s">
        <v>87</v>
      </c>
      <c r="F56" s="178"/>
      <c r="G56" s="179"/>
      <c r="H56" s="178"/>
      <c r="I56" s="180"/>
      <c r="J56" s="180"/>
      <c r="K56" s="181">
        <f t="shared" si="17"/>
        <v>0</v>
      </c>
      <c r="L56" s="116" t="str">
        <f t="shared" si="21"/>
        <v/>
      </c>
      <c r="N56" s="146"/>
      <c r="O56" s="146"/>
    </row>
    <row r="57" spans="1:15" ht="16.7" customHeight="1" x14ac:dyDescent="0.15">
      <c r="A57" s="182">
        <v>13</v>
      </c>
      <c r="B57" s="183"/>
      <c r="C57" s="245"/>
      <c r="D57" s="195"/>
      <c r="E57" s="184" t="s">
        <v>156</v>
      </c>
      <c r="F57" s="166"/>
      <c r="G57" s="167"/>
      <c r="H57" s="166" t="s">
        <v>70</v>
      </c>
      <c r="I57" s="168"/>
      <c r="J57" s="168"/>
      <c r="K57" s="169">
        <f t="shared" si="17"/>
        <v>0</v>
      </c>
      <c r="L57" s="116" t="str">
        <f>IF(K57=0,"",IF(F57=K57,"OK","金額を確認！"))</f>
        <v/>
      </c>
      <c r="N57" s="146"/>
      <c r="O57" s="146"/>
    </row>
    <row r="58" spans="1:15" ht="16.7" customHeight="1" x14ac:dyDescent="0.15">
      <c r="A58" s="163"/>
      <c r="B58" s="164"/>
      <c r="C58" s="246"/>
      <c r="D58" s="195"/>
      <c r="E58" s="185" t="s">
        <v>85</v>
      </c>
      <c r="F58" s="171"/>
      <c r="G58" s="172"/>
      <c r="H58" s="171"/>
      <c r="I58" s="173"/>
      <c r="J58" s="173"/>
      <c r="K58" s="174">
        <f t="shared" si="17"/>
        <v>0</v>
      </c>
      <c r="L58" s="116" t="str">
        <f t="shared" ref="L58:L60" si="22">IF(K58=0,"",IF(F58=K58,"OK","金額を確認！"))</f>
        <v/>
      </c>
      <c r="N58" s="146"/>
      <c r="O58" s="146"/>
    </row>
    <row r="59" spans="1:15" ht="16.7" customHeight="1" x14ac:dyDescent="0.15">
      <c r="A59" s="163"/>
      <c r="B59" s="164"/>
      <c r="C59" s="246"/>
      <c r="D59" s="195"/>
      <c r="E59" s="185" t="s">
        <v>86</v>
      </c>
      <c r="F59" s="171"/>
      <c r="G59" s="172"/>
      <c r="H59" s="171"/>
      <c r="I59" s="173"/>
      <c r="J59" s="173"/>
      <c r="K59" s="174">
        <f t="shared" si="17"/>
        <v>0</v>
      </c>
      <c r="L59" s="116" t="str">
        <f t="shared" si="22"/>
        <v/>
      </c>
      <c r="N59" s="146"/>
      <c r="O59" s="146"/>
    </row>
    <row r="60" spans="1:15" ht="16.7" customHeight="1" x14ac:dyDescent="0.15">
      <c r="A60" s="175"/>
      <c r="B60" s="176"/>
      <c r="C60" s="247"/>
      <c r="D60" s="196"/>
      <c r="E60" s="186" t="s">
        <v>87</v>
      </c>
      <c r="F60" s="178"/>
      <c r="G60" s="179"/>
      <c r="H60" s="178"/>
      <c r="I60" s="180"/>
      <c r="J60" s="180"/>
      <c r="K60" s="181">
        <f t="shared" si="17"/>
        <v>0</v>
      </c>
      <c r="L60" s="116" t="str">
        <f t="shared" si="22"/>
        <v/>
      </c>
      <c r="N60" s="146"/>
      <c r="O60" s="146"/>
    </row>
    <row r="61" spans="1:15" ht="16.7" customHeight="1" x14ac:dyDescent="0.15">
      <c r="A61" s="182">
        <v>14</v>
      </c>
      <c r="B61" s="183"/>
      <c r="C61" s="245"/>
      <c r="D61" s="195"/>
      <c r="E61" s="184" t="s">
        <v>156</v>
      </c>
      <c r="F61" s="166"/>
      <c r="G61" s="167"/>
      <c r="H61" s="166" t="s">
        <v>70</v>
      </c>
      <c r="I61" s="168"/>
      <c r="J61" s="168"/>
      <c r="K61" s="169">
        <f t="shared" si="17"/>
        <v>0</v>
      </c>
      <c r="L61" s="116" t="str">
        <f>IF(K61=0,"",IF(F61=K61,"OK","金額を確認！"))</f>
        <v/>
      </c>
      <c r="N61" s="146"/>
      <c r="O61" s="146"/>
    </row>
    <row r="62" spans="1:15" ht="16.7" customHeight="1" x14ac:dyDescent="0.15">
      <c r="A62" s="163"/>
      <c r="B62" s="164"/>
      <c r="C62" s="246"/>
      <c r="D62" s="195"/>
      <c r="E62" s="185" t="s">
        <v>85</v>
      </c>
      <c r="F62" s="171"/>
      <c r="G62" s="172"/>
      <c r="H62" s="171"/>
      <c r="I62" s="173"/>
      <c r="J62" s="173"/>
      <c r="K62" s="174">
        <f t="shared" si="17"/>
        <v>0</v>
      </c>
      <c r="L62" s="116" t="str">
        <f t="shared" ref="L62:L64" si="23">IF(K62=0,"",IF(F62=K62,"OK","金額を確認！"))</f>
        <v/>
      </c>
      <c r="N62" s="146"/>
      <c r="O62" s="146"/>
    </row>
    <row r="63" spans="1:15" ht="16.7" customHeight="1" x14ac:dyDescent="0.15">
      <c r="A63" s="163"/>
      <c r="B63" s="164"/>
      <c r="C63" s="246"/>
      <c r="D63" s="195"/>
      <c r="E63" s="185" t="s">
        <v>86</v>
      </c>
      <c r="F63" s="171"/>
      <c r="G63" s="172"/>
      <c r="H63" s="171"/>
      <c r="I63" s="173"/>
      <c r="J63" s="173"/>
      <c r="K63" s="174">
        <f t="shared" si="17"/>
        <v>0</v>
      </c>
      <c r="L63" s="116" t="str">
        <f t="shared" si="23"/>
        <v/>
      </c>
      <c r="N63" s="146"/>
      <c r="O63" s="146"/>
    </row>
    <row r="64" spans="1:15" ht="16.7" customHeight="1" x14ac:dyDescent="0.15">
      <c r="A64" s="175"/>
      <c r="B64" s="176"/>
      <c r="C64" s="247"/>
      <c r="D64" s="196"/>
      <c r="E64" s="186" t="s">
        <v>87</v>
      </c>
      <c r="F64" s="178"/>
      <c r="G64" s="179"/>
      <c r="H64" s="178"/>
      <c r="I64" s="180"/>
      <c r="J64" s="180"/>
      <c r="K64" s="181">
        <f t="shared" si="17"/>
        <v>0</v>
      </c>
      <c r="L64" s="116" t="str">
        <f t="shared" si="23"/>
        <v/>
      </c>
      <c r="N64" s="146"/>
      <c r="O64" s="146"/>
    </row>
    <row r="65" spans="1:15" ht="16.7" customHeight="1" x14ac:dyDescent="0.15">
      <c r="A65" s="182">
        <v>15</v>
      </c>
      <c r="B65" s="183"/>
      <c r="C65" s="245"/>
      <c r="D65" s="195"/>
      <c r="E65" s="184" t="s">
        <v>156</v>
      </c>
      <c r="F65" s="166"/>
      <c r="G65" s="167"/>
      <c r="H65" s="166" t="s">
        <v>70</v>
      </c>
      <c r="I65" s="168"/>
      <c r="J65" s="168"/>
      <c r="K65" s="169">
        <f t="shared" si="17"/>
        <v>0</v>
      </c>
      <c r="L65" s="116" t="str">
        <f>IF(K65=0,"",IF(F65=K65,"OK","金額を確認！"))</f>
        <v/>
      </c>
      <c r="N65" s="146"/>
      <c r="O65" s="146"/>
    </row>
    <row r="66" spans="1:15" ht="16.7" customHeight="1" x14ac:dyDescent="0.15">
      <c r="A66" s="163"/>
      <c r="B66" s="164"/>
      <c r="C66" s="246"/>
      <c r="D66" s="195"/>
      <c r="E66" s="185" t="s">
        <v>85</v>
      </c>
      <c r="F66" s="171"/>
      <c r="G66" s="172"/>
      <c r="H66" s="171"/>
      <c r="I66" s="173"/>
      <c r="J66" s="173"/>
      <c r="K66" s="174">
        <f t="shared" si="17"/>
        <v>0</v>
      </c>
      <c r="L66" s="116" t="str">
        <f t="shared" ref="L66:L68" si="24">IF(K66=0,"",IF(F66=K66,"OK","金額を確認！"))</f>
        <v/>
      </c>
      <c r="N66" s="146"/>
      <c r="O66" s="146"/>
    </row>
    <row r="67" spans="1:15" ht="16.7" customHeight="1" x14ac:dyDescent="0.15">
      <c r="A67" s="163"/>
      <c r="B67" s="164"/>
      <c r="C67" s="246"/>
      <c r="D67" s="195"/>
      <c r="E67" s="185" t="s">
        <v>86</v>
      </c>
      <c r="F67" s="171"/>
      <c r="G67" s="172"/>
      <c r="H67" s="171"/>
      <c r="I67" s="173"/>
      <c r="J67" s="173"/>
      <c r="K67" s="174">
        <f t="shared" si="17"/>
        <v>0</v>
      </c>
      <c r="L67" s="116" t="str">
        <f t="shared" si="24"/>
        <v/>
      </c>
      <c r="N67" s="146"/>
      <c r="O67" s="146"/>
    </row>
    <row r="68" spans="1:15" ht="16.7" customHeight="1" x14ac:dyDescent="0.15">
      <c r="A68" s="175"/>
      <c r="B68" s="176"/>
      <c r="C68" s="247"/>
      <c r="D68" s="196"/>
      <c r="E68" s="186" t="s">
        <v>87</v>
      </c>
      <c r="F68" s="178"/>
      <c r="G68" s="179"/>
      <c r="H68" s="178"/>
      <c r="I68" s="180"/>
      <c r="J68" s="180"/>
      <c r="K68" s="181">
        <f t="shared" si="17"/>
        <v>0</v>
      </c>
      <c r="L68" s="116" t="str">
        <f t="shared" si="24"/>
        <v/>
      </c>
      <c r="N68" s="146"/>
      <c r="O68" s="146"/>
    </row>
    <row r="69" spans="1:15" ht="16.7" customHeight="1" x14ac:dyDescent="0.15">
      <c r="A69" s="182">
        <v>16</v>
      </c>
      <c r="B69" s="183"/>
      <c r="C69" s="245"/>
      <c r="D69" s="195"/>
      <c r="E69" s="184" t="s">
        <v>156</v>
      </c>
      <c r="F69" s="166"/>
      <c r="G69" s="167"/>
      <c r="H69" s="166" t="s">
        <v>70</v>
      </c>
      <c r="I69" s="168"/>
      <c r="J69" s="168"/>
      <c r="K69" s="169">
        <f t="shared" si="17"/>
        <v>0</v>
      </c>
      <c r="L69" s="116" t="str">
        <f>IF(K69=0,"",IF(F69=K69,"OK","金額を確認！"))</f>
        <v/>
      </c>
      <c r="N69" s="146"/>
      <c r="O69" s="146"/>
    </row>
    <row r="70" spans="1:15" ht="16.7" customHeight="1" x14ac:dyDescent="0.15">
      <c r="A70" s="163"/>
      <c r="B70" s="164"/>
      <c r="C70" s="246"/>
      <c r="D70" s="195"/>
      <c r="E70" s="185" t="s">
        <v>85</v>
      </c>
      <c r="F70" s="171"/>
      <c r="G70" s="172"/>
      <c r="H70" s="171"/>
      <c r="I70" s="173"/>
      <c r="J70" s="173"/>
      <c r="K70" s="174">
        <f t="shared" si="17"/>
        <v>0</v>
      </c>
      <c r="L70" s="116" t="str">
        <f t="shared" ref="L70:L72" si="25">IF(K70=0,"",IF(F70=K70,"OK","金額を確認！"))</f>
        <v/>
      </c>
      <c r="N70" s="146"/>
      <c r="O70" s="146"/>
    </row>
    <row r="71" spans="1:15" ht="16.7" customHeight="1" x14ac:dyDescent="0.15">
      <c r="A71" s="163"/>
      <c r="B71" s="164"/>
      <c r="C71" s="246"/>
      <c r="D71" s="195"/>
      <c r="E71" s="185" t="s">
        <v>86</v>
      </c>
      <c r="F71" s="171"/>
      <c r="G71" s="172"/>
      <c r="H71" s="171"/>
      <c r="I71" s="173"/>
      <c r="J71" s="173"/>
      <c r="K71" s="174">
        <f t="shared" si="17"/>
        <v>0</v>
      </c>
      <c r="L71" s="116" t="str">
        <f t="shared" si="25"/>
        <v/>
      </c>
      <c r="N71" s="146"/>
      <c r="O71" s="146"/>
    </row>
    <row r="72" spans="1:15" ht="16.7" customHeight="1" x14ac:dyDescent="0.15">
      <c r="A72" s="175"/>
      <c r="B72" s="176"/>
      <c r="C72" s="247"/>
      <c r="D72" s="196"/>
      <c r="E72" s="186" t="s">
        <v>87</v>
      </c>
      <c r="F72" s="178"/>
      <c r="G72" s="179"/>
      <c r="H72" s="178"/>
      <c r="I72" s="180"/>
      <c r="J72" s="180"/>
      <c r="K72" s="181">
        <f t="shared" si="17"/>
        <v>0</v>
      </c>
      <c r="L72" s="116" t="str">
        <f t="shared" si="25"/>
        <v/>
      </c>
      <c r="N72" s="146"/>
      <c r="O72" s="146"/>
    </row>
    <row r="73" spans="1:15" ht="16.7" customHeight="1" x14ac:dyDescent="0.15">
      <c r="A73" s="182">
        <v>17</v>
      </c>
      <c r="B73" s="183"/>
      <c r="C73" s="245"/>
      <c r="D73" s="195"/>
      <c r="E73" s="184" t="s">
        <v>156</v>
      </c>
      <c r="F73" s="166"/>
      <c r="G73" s="167"/>
      <c r="H73" s="166" t="s">
        <v>70</v>
      </c>
      <c r="I73" s="168"/>
      <c r="J73" s="168"/>
      <c r="K73" s="169">
        <f t="shared" ref="K73:K104" si="26">SUM(G73:J73)</f>
        <v>0</v>
      </c>
      <c r="L73" s="116" t="str">
        <f>IF(K73=0,"",IF(F73=K73,"OK","金額を確認！"))</f>
        <v/>
      </c>
      <c r="N73" s="146"/>
      <c r="O73" s="146"/>
    </row>
    <row r="74" spans="1:15" ht="16.7" customHeight="1" x14ac:dyDescent="0.15">
      <c r="A74" s="163"/>
      <c r="B74" s="164"/>
      <c r="C74" s="246"/>
      <c r="D74" s="195"/>
      <c r="E74" s="185" t="s">
        <v>85</v>
      </c>
      <c r="F74" s="171"/>
      <c r="G74" s="172"/>
      <c r="H74" s="171"/>
      <c r="I74" s="173"/>
      <c r="J74" s="173"/>
      <c r="K74" s="174">
        <f t="shared" si="26"/>
        <v>0</v>
      </c>
      <c r="L74" s="116" t="str">
        <f t="shared" ref="L74:L76" si="27">IF(K74=0,"",IF(F74=K74,"OK","金額を確認！"))</f>
        <v/>
      </c>
      <c r="N74" s="146"/>
      <c r="O74" s="146"/>
    </row>
    <row r="75" spans="1:15" ht="16.7" customHeight="1" x14ac:dyDescent="0.15">
      <c r="A75" s="163"/>
      <c r="B75" s="164"/>
      <c r="C75" s="246"/>
      <c r="D75" s="195"/>
      <c r="E75" s="185" t="s">
        <v>86</v>
      </c>
      <c r="F75" s="171"/>
      <c r="G75" s="172"/>
      <c r="H75" s="171"/>
      <c r="I75" s="173"/>
      <c r="J75" s="173"/>
      <c r="K75" s="174">
        <f t="shared" si="26"/>
        <v>0</v>
      </c>
      <c r="L75" s="116" t="str">
        <f t="shared" si="27"/>
        <v/>
      </c>
      <c r="N75" s="146"/>
      <c r="O75" s="146"/>
    </row>
    <row r="76" spans="1:15" ht="16.7" customHeight="1" x14ac:dyDescent="0.15">
      <c r="A76" s="175"/>
      <c r="B76" s="176"/>
      <c r="C76" s="247"/>
      <c r="D76" s="196"/>
      <c r="E76" s="186" t="s">
        <v>87</v>
      </c>
      <c r="F76" s="178"/>
      <c r="G76" s="179"/>
      <c r="H76" s="178"/>
      <c r="I76" s="180"/>
      <c r="J76" s="180"/>
      <c r="K76" s="181">
        <f t="shared" si="26"/>
        <v>0</v>
      </c>
      <c r="L76" s="116" t="str">
        <f t="shared" si="27"/>
        <v/>
      </c>
      <c r="N76" s="146"/>
      <c r="O76" s="146"/>
    </row>
    <row r="77" spans="1:15" ht="16.7" customHeight="1" x14ac:dyDescent="0.15">
      <c r="A77" s="182">
        <v>18</v>
      </c>
      <c r="B77" s="183"/>
      <c r="C77" s="245"/>
      <c r="D77" s="195"/>
      <c r="E77" s="184" t="s">
        <v>156</v>
      </c>
      <c r="F77" s="166"/>
      <c r="G77" s="167"/>
      <c r="H77" s="166" t="s">
        <v>70</v>
      </c>
      <c r="I77" s="168"/>
      <c r="J77" s="168"/>
      <c r="K77" s="169">
        <f t="shared" si="26"/>
        <v>0</v>
      </c>
      <c r="L77" s="116" t="str">
        <f>IF(K77=0,"",IF(F77=K77,"OK","金額を確認！"))</f>
        <v/>
      </c>
      <c r="N77" s="146"/>
      <c r="O77" s="146"/>
    </row>
    <row r="78" spans="1:15" ht="16.7" customHeight="1" x14ac:dyDescent="0.15">
      <c r="A78" s="163"/>
      <c r="B78" s="164"/>
      <c r="C78" s="246"/>
      <c r="D78" s="195"/>
      <c r="E78" s="185" t="s">
        <v>85</v>
      </c>
      <c r="F78" s="171"/>
      <c r="G78" s="172"/>
      <c r="H78" s="171"/>
      <c r="I78" s="173"/>
      <c r="J78" s="173"/>
      <c r="K78" s="174">
        <f t="shared" si="26"/>
        <v>0</v>
      </c>
      <c r="L78" s="116" t="str">
        <f t="shared" ref="L78:L80" si="28">IF(K78=0,"",IF(F78=K78,"OK","金額を確認！"))</f>
        <v/>
      </c>
      <c r="N78" s="146"/>
      <c r="O78" s="146"/>
    </row>
    <row r="79" spans="1:15" ht="16.7" customHeight="1" x14ac:dyDescent="0.15">
      <c r="A79" s="163"/>
      <c r="B79" s="164"/>
      <c r="C79" s="246"/>
      <c r="D79" s="195"/>
      <c r="E79" s="185" t="s">
        <v>86</v>
      </c>
      <c r="F79" s="171"/>
      <c r="G79" s="172"/>
      <c r="H79" s="171"/>
      <c r="I79" s="173"/>
      <c r="J79" s="173"/>
      <c r="K79" s="174">
        <f t="shared" si="26"/>
        <v>0</v>
      </c>
      <c r="L79" s="116" t="str">
        <f t="shared" si="28"/>
        <v/>
      </c>
      <c r="N79" s="146"/>
      <c r="O79" s="146"/>
    </row>
    <row r="80" spans="1:15" ht="16.7" customHeight="1" x14ac:dyDescent="0.15">
      <c r="A80" s="175"/>
      <c r="B80" s="176"/>
      <c r="C80" s="247"/>
      <c r="D80" s="196"/>
      <c r="E80" s="186" t="s">
        <v>87</v>
      </c>
      <c r="F80" s="178"/>
      <c r="G80" s="179"/>
      <c r="H80" s="178"/>
      <c r="I80" s="180"/>
      <c r="J80" s="180"/>
      <c r="K80" s="181">
        <f t="shared" si="26"/>
        <v>0</v>
      </c>
      <c r="L80" s="116" t="str">
        <f t="shared" si="28"/>
        <v/>
      </c>
      <c r="N80" s="146"/>
      <c r="O80" s="146"/>
    </row>
    <row r="81" spans="1:15" ht="16.7" customHeight="1" x14ac:dyDescent="0.15">
      <c r="A81" s="182">
        <v>19</v>
      </c>
      <c r="B81" s="183"/>
      <c r="C81" s="245"/>
      <c r="D81" s="195"/>
      <c r="E81" s="184" t="s">
        <v>156</v>
      </c>
      <c r="F81" s="166"/>
      <c r="G81" s="167"/>
      <c r="H81" s="166" t="s">
        <v>70</v>
      </c>
      <c r="I81" s="168"/>
      <c r="J81" s="168"/>
      <c r="K81" s="169">
        <f t="shared" si="26"/>
        <v>0</v>
      </c>
      <c r="L81" s="116" t="str">
        <f>IF(K81=0,"",IF(F81=K81,"OK","金額を確認！"))</f>
        <v/>
      </c>
      <c r="N81" s="146"/>
      <c r="O81" s="146"/>
    </row>
    <row r="82" spans="1:15" ht="16.7" customHeight="1" x14ac:dyDescent="0.15">
      <c r="A82" s="163"/>
      <c r="B82" s="164"/>
      <c r="C82" s="246"/>
      <c r="D82" s="195"/>
      <c r="E82" s="185" t="s">
        <v>85</v>
      </c>
      <c r="F82" s="171"/>
      <c r="G82" s="172"/>
      <c r="H82" s="171"/>
      <c r="I82" s="173"/>
      <c r="J82" s="173"/>
      <c r="K82" s="174">
        <f t="shared" si="26"/>
        <v>0</v>
      </c>
      <c r="L82" s="116" t="str">
        <f t="shared" ref="L82:L84" si="29">IF(K82=0,"",IF(F82=K82,"OK","金額を確認！"))</f>
        <v/>
      </c>
      <c r="N82" s="146"/>
      <c r="O82" s="146"/>
    </row>
    <row r="83" spans="1:15" ht="16.7" customHeight="1" x14ac:dyDescent="0.15">
      <c r="A83" s="163"/>
      <c r="B83" s="164"/>
      <c r="C83" s="246"/>
      <c r="D83" s="195"/>
      <c r="E83" s="185" t="s">
        <v>86</v>
      </c>
      <c r="F83" s="171"/>
      <c r="G83" s="172"/>
      <c r="H83" s="171"/>
      <c r="I83" s="173"/>
      <c r="J83" s="173"/>
      <c r="K83" s="174">
        <f t="shared" si="26"/>
        <v>0</v>
      </c>
      <c r="L83" s="116" t="str">
        <f t="shared" si="29"/>
        <v/>
      </c>
      <c r="N83" s="146"/>
      <c r="O83" s="146"/>
    </row>
    <row r="84" spans="1:15" ht="16.7" customHeight="1" x14ac:dyDescent="0.15">
      <c r="A84" s="175"/>
      <c r="B84" s="176"/>
      <c r="C84" s="247"/>
      <c r="D84" s="196"/>
      <c r="E84" s="186" t="s">
        <v>87</v>
      </c>
      <c r="F84" s="178"/>
      <c r="G84" s="179"/>
      <c r="H84" s="178"/>
      <c r="I84" s="180"/>
      <c r="J84" s="180"/>
      <c r="K84" s="181">
        <f t="shared" si="26"/>
        <v>0</v>
      </c>
      <c r="L84" s="116" t="str">
        <f t="shared" si="29"/>
        <v/>
      </c>
      <c r="N84" s="146"/>
      <c r="O84" s="146"/>
    </row>
    <row r="85" spans="1:15" ht="16.7" customHeight="1" x14ac:dyDescent="0.15">
      <c r="A85" s="182">
        <v>20</v>
      </c>
      <c r="B85" s="183"/>
      <c r="C85" s="245"/>
      <c r="D85" s="194"/>
      <c r="E85" s="187" t="s">
        <v>156</v>
      </c>
      <c r="F85" s="188"/>
      <c r="G85" s="189"/>
      <c r="H85" s="188" t="s">
        <v>70</v>
      </c>
      <c r="I85" s="190"/>
      <c r="J85" s="190"/>
      <c r="K85" s="191">
        <f t="shared" si="26"/>
        <v>0</v>
      </c>
      <c r="L85" s="116" t="str">
        <f>IF(K85=0,"",IF(F85=K85,"OK","金額を確認！"))</f>
        <v/>
      </c>
      <c r="N85" s="146"/>
      <c r="O85" s="146"/>
    </row>
    <row r="86" spans="1:15" ht="16.7" customHeight="1" x14ac:dyDescent="0.15">
      <c r="A86" s="163"/>
      <c r="B86" s="164"/>
      <c r="C86" s="246"/>
      <c r="D86" s="195"/>
      <c r="E86" s="185" t="s">
        <v>85</v>
      </c>
      <c r="F86" s="171"/>
      <c r="G86" s="172"/>
      <c r="H86" s="171"/>
      <c r="I86" s="173"/>
      <c r="J86" s="173"/>
      <c r="K86" s="174">
        <f t="shared" si="26"/>
        <v>0</v>
      </c>
      <c r="L86" s="116" t="str">
        <f t="shared" ref="L86:L88" si="30">IF(K86=0,"",IF(F86=K86,"OK","金額を確認！"))</f>
        <v/>
      </c>
      <c r="N86" s="146"/>
      <c r="O86" s="146"/>
    </row>
    <row r="87" spans="1:15" ht="16.7" customHeight="1" x14ac:dyDescent="0.15">
      <c r="A87" s="163"/>
      <c r="B87" s="164"/>
      <c r="C87" s="246"/>
      <c r="D87" s="195"/>
      <c r="E87" s="185" t="s">
        <v>86</v>
      </c>
      <c r="F87" s="171"/>
      <c r="G87" s="172"/>
      <c r="H87" s="171"/>
      <c r="I87" s="173"/>
      <c r="J87" s="173"/>
      <c r="K87" s="174">
        <f t="shared" si="26"/>
        <v>0</v>
      </c>
      <c r="L87" s="116" t="str">
        <f t="shared" si="30"/>
        <v/>
      </c>
      <c r="N87" s="146"/>
      <c r="O87" s="146"/>
    </row>
    <row r="88" spans="1:15" ht="16.7" customHeight="1" x14ac:dyDescent="0.15">
      <c r="A88" s="175"/>
      <c r="B88" s="176"/>
      <c r="C88" s="247"/>
      <c r="D88" s="196"/>
      <c r="E88" s="186" t="s">
        <v>87</v>
      </c>
      <c r="F88" s="178"/>
      <c r="G88" s="179"/>
      <c r="H88" s="178"/>
      <c r="I88" s="180"/>
      <c r="J88" s="180"/>
      <c r="K88" s="181">
        <f t="shared" si="26"/>
        <v>0</v>
      </c>
      <c r="L88" s="116" t="str">
        <f t="shared" si="30"/>
        <v/>
      </c>
      <c r="N88" s="146"/>
      <c r="O88" s="146"/>
    </row>
    <row r="89" spans="1:15" ht="16.7" customHeight="1" x14ac:dyDescent="0.15">
      <c r="A89" s="163">
        <v>21</v>
      </c>
      <c r="B89" s="164"/>
      <c r="C89" s="246"/>
      <c r="D89" s="195"/>
      <c r="E89" s="184" t="s">
        <v>156</v>
      </c>
      <c r="F89" s="166"/>
      <c r="G89" s="167"/>
      <c r="H89" s="166" t="s">
        <v>70</v>
      </c>
      <c r="I89" s="168"/>
      <c r="J89" s="168"/>
      <c r="K89" s="169">
        <f t="shared" si="26"/>
        <v>0</v>
      </c>
      <c r="L89" s="116" t="str">
        <f>IF(K89=0,"",IF(F89=K89,"OK","金額を確認！"))</f>
        <v/>
      </c>
      <c r="N89" s="146"/>
      <c r="O89" s="146"/>
    </row>
    <row r="90" spans="1:15" ht="16.7" customHeight="1" x14ac:dyDescent="0.15">
      <c r="A90" s="163"/>
      <c r="B90" s="164"/>
      <c r="C90" s="246"/>
      <c r="D90" s="195"/>
      <c r="E90" s="185" t="s">
        <v>85</v>
      </c>
      <c r="F90" s="171"/>
      <c r="G90" s="172"/>
      <c r="H90" s="171"/>
      <c r="I90" s="173"/>
      <c r="J90" s="173"/>
      <c r="K90" s="174">
        <f t="shared" si="26"/>
        <v>0</v>
      </c>
      <c r="L90" s="116" t="str">
        <f t="shared" ref="L90:L92" si="31">IF(K90=0,"",IF(F90=K90,"OK","金額を確認！"))</f>
        <v/>
      </c>
      <c r="N90" s="146"/>
      <c r="O90" s="146"/>
    </row>
    <row r="91" spans="1:15" ht="16.7" customHeight="1" x14ac:dyDescent="0.15">
      <c r="A91" s="163"/>
      <c r="B91" s="164"/>
      <c r="C91" s="246"/>
      <c r="D91" s="195"/>
      <c r="E91" s="185" t="s">
        <v>86</v>
      </c>
      <c r="F91" s="171"/>
      <c r="G91" s="172"/>
      <c r="H91" s="171"/>
      <c r="I91" s="173"/>
      <c r="J91" s="173"/>
      <c r="K91" s="174">
        <f t="shared" si="26"/>
        <v>0</v>
      </c>
      <c r="L91" s="116" t="str">
        <f t="shared" si="31"/>
        <v/>
      </c>
      <c r="N91" s="146"/>
      <c r="O91" s="146"/>
    </row>
    <row r="92" spans="1:15" ht="16.7" customHeight="1" x14ac:dyDescent="0.15">
      <c r="A92" s="175"/>
      <c r="B92" s="176"/>
      <c r="C92" s="247"/>
      <c r="D92" s="196"/>
      <c r="E92" s="186" t="s">
        <v>87</v>
      </c>
      <c r="F92" s="178"/>
      <c r="G92" s="179"/>
      <c r="H92" s="178"/>
      <c r="I92" s="180"/>
      <c r="J92" s="180"/>
      <c r="K92" s="181">
        <f t="shared" si="26"/>
        <v>0</v>
      </c>
      <c r="L92" s="116" t="str">
        <f t="shared" si="31"/>
        <v/>
      </c>
      <c r="N92" s="146"/>
      <c r="O92" s="146"/>
    </row>
    <row r="93" spans="1:15" ht="16.7" customHeight="1" x14ac:dyDescent="0.15">
      <c r="A93" s="182">
        <v>22</v>
      </c>
      <c r="B93" s="183"/>
      <c r="C93" s="245"/>
      <c r="D93" s="195"/>
      <c r="E93" s="184" t="s">
        <v>156</v>
      </c>
      <c r="F93" s="166"/>
      <c r="G93" s="167"/>
      <c r="H93" s="166" t="s">
        <v>70</v>
      </c>
      <c r="I93" s="168"/>
      <c r="J93" s="168"/>
      <c r="K93" s="169">
        <f t="shared" si="26"/>
        <v>0</v>
      </c>
      <c r="L93" s="116" t="str">
        <f>IF(K93=0,"",IF(F93=K93,"OK","金額を確認！"))</f>
        <v/>
      </c>
      <c r="N93" s="146"/>
      <c r="O93" s="146"/>
    </row>
    <row r="94" spans="1:15" ht="16.7" customHeight="1" x14ac:dyDescent="0.15">
      <c r="A94" s="163"/>
      <c r="B94" s="164"/>
      <c r="C94" s="246"/>
      <c r="D94" s="195"/>
      <c r="E94" s="185" t="s">
        <v>85</v>
      </c>
      <c r="F94" s="171"/>
      <c r="G94" s="172"/>
      <c r="H94" s="171"/>
      <c r="I94" s="173"/>
      <c r="J94" s="173"/>
      <c r="K94" s="174">
        <f t="shared" si="26"/>
        <v>0</v>
      </c>
      <c r="L94" s="116" t="str">
        <f t="shared" ref="L94:L96" si="32">IF(K94=0,"",IF(F94=K94,"OK","金額を確認！"))</f>
        <v/>
      </c>
      <c r="N94" s="146"/>
      <c r="O94" s="146"/>
    </row>
    <row r="95" spans="1:15" ht="16.7" customHeight="1" x14ac:dyDescent="0.15">
      <c r="A95" s="163"/>
      <c r="B95" s="164"/>
      <c r="C95" s="246"/>
      <c r="D95" s="195"/>
      <c r="E95" s="185" t="s">
        <v>86</v>
      </c>
      <c r="F95" s="171"/>
      <c r="G95" s="172"/>
      <c r="H95" s="171"/>
      <c r="I95" s="173"/>
      <c r="J95" s="173"/>
      <c r="K95" s="174">
        <f t="shared" si="26"/>
        <v>0</v>
      </c>
      <c r="L95" s="116" t="str">
        <f t="shared" si="32"/>
        <v/>
      </c>
      <c r="N95" s="146"/>
      <c r="O95" s="146"/>
    </row>
    <row r="96" spans="1:15" ht="16.7" customHeight="1" x14ac:dyDescent="0.15">
      <c r="A96" s="175"/>
      <c r="B96" s="176"/>
      <c r="C96" s="247"/>
      <c r="D96" s="196"/>
      <c r="E96" s="186" t="s">
        <v>87</v>
      </c>
      <c r="F96" s="178"/>
      <c r="G96" s="179"/>
      <c r="H96" s="178"/>
      <c r="I96" s="180"/>
      <c r="J96" s="180"/>
      <c r="K96" s="181">
        <f t="shared" si="26"/>
        <v>0</v>
      </c>
      <c r="L96" s="116" t="str">
        <f t="shared" si="32"/>
        <v/>
      </c>
      <c r="N96" s="146"/>
      <c r="O96" s="146"/>
    </row>
    <row r="97" spans="1:15" ht="16.7" customHeight="1" x14ac:dyDescent="0.15">
      <c r="A97" s="182">
        <v>23</v>
      </c>
      <c r="B97" s="183"/>
      <c r="C97" s="245"/>
      <c r="D97" s="195"/>
      <c r="E97" s="184" t="s">
        <v>156</v>
      </c>
      <c r="F97" s="166"/>
      <c r="G97" s="167"/>
      <c r="H97" s="166" t="s">
        <v>70</v>
      </c>
      <c r="I97" s="168"/>
      <c r="J97" s="168"/>
      <c r="K97" s="169">
        <f t="shared" si="26"/>
        <v>0</v>
      </c>
      <c r="L97" s="116" t="str">
        <f>IF(K97=0,"",IF(F97=K97,"OK","金額を確認！"))</f>
        <v/>
      </c>
      <c r="N97" s="146"/>
      <c r="O97" s="146"/>
    </row>
    <row r="98" spans="1:15" ht="16.7" customHeight="1" x14ac:dyDescent="0.15">
      <c r="A98" s="163"/>
      <c r="B98" s="164"/>
      <c r="C98" s="246"/>
      <c r="D98" s="195"/>
      <c r="E98" s="185" t="s">
        <v>85</v>
      </c>
      <c r="F98" s="171"/>
      <c r="G98" s="172"/>
      <c r="H98" s="171"/>
      <c r="I98" s="173"/>
      <c r="J98" s="173"/>
      <c r="K98" s="174">
        <f t="shared" si="26"/>
        <v>0</v>
      </c>
      <c r="L98" s="116" t="str">
        <f t="shared" ref="L98:L100" si="33">IF(K98=0,"",IF(F98=K98,"OK","金額を確認！"))</f>
        <v/>
      </c>
      <c r="N98" s="146"/>
      <c r="O98" s="146"/>
    </row>
    <row r="99" spans="1:15" ht="16.7" customHeight="1" x14ac:dyDescent="0.15">
      <c r="A99" s="163"/>
      <c r="B99" s="164"/>
      <c r="C99" s="246"/>
      <c r="D99" s="195"/>
      <c r="E99" s="185" t="s">
        <v>86</v>
      </c>
      <c r="F99" s="171"/>
      <c r="G99" s="172"/>
      <c r="H99" s="171"/>
      <c r="I99" s="173"/>
      <c r="J99" s="173"/>
      <c r="K99" s="174">
        <f t="shared" si="26"/>
        <v>0</v>
      </c>
      <c r="L99" s="116" t="str">
        <f t="shared" si="33"/>
        <v/>
      </c>
      <c r="N99" s="146"/>
      <c r="O99" s="146"/>
    </row>
    <row r="100" spans="1:15" ht="16.7" customHeight="1" x14ac:dyDescent="0.15">
      <c r="A100" s="175"/>
      <c r="B100" s="176"/>
      <c r="C100" s="247"/>
      <c r="D100" s="196"/>
      <c r="E100" s="186" t="s">
        <v>87</v>
      </c>
      <c r="F100" s="178"/>
      <c r="G100" s="179"/>
      <c r="H100" s="178"/>
      <c r="I100" s="180"/>
      <c r="J100" s="180"/>
      <c r="K100" s="181">
        <f t="shared" si="26"/>
        <v>0</v>
      </c>
      <c r="L100" s="116" t="str">
        <f t="shared" si="33"/>
        <v/>
      </c>
      <c r="N100" s="146"/>
      <c r="O100" s="146"/>
    </row>
    <row r="101" spans="1:15" ht="16.7" customHeight="1" x14ac:dyDescent="0.15">
      <c r="A101" s="182">
        <v>24</v>
      </c>
      <c r="B101" s="183"/>
      <c r="C101" s="245"/>
      <c r="D101" s="195"/>
      <c r="E101" s="184" t="s">
        <v>156</v>
      </c>
      <c r="F101" s="166"/>
      <c r="G101" s="167"/>
      <c r="H101" s="166" t="s">
        <v>70</v>
      </c>
      <c r="I101" s="168"/>
      <c r="J101" s="168"/>
      <c r="K101" s="169">
        <f t="shared" si="26"/>
        <v>0</v>
      </c>
      <c r="L101" s="116" t="str">
        <f>IF(K101=0,"",IF(F101=K101,"OK","金額を確認！"))</f>
        <v/>
      </c>
      <c r="N101" s="146"/>
      <c r="O101" s="146"/>
    </row>
    <row r="102" spans="1:15" ht="16.7" customHeight="1" x14ac:dyDescent="0.15">
      <c r="A102" s="163"/>
      <c r="B102" s="164"/>
      <c r="C102" s="246"/>
      <c r="D102" s="195"/>
      <c r="E102" s="185" t="s">
        <v>85</v>
      </c>
      <c r="F102" s="171"/>
      <c r="G102" s="172"/>
      <c r="H102" s="171"/>
      <c r="I102" s="173"/>
      <c r="J102" s="173"/>
      <c r="K102" s="174">
        <f t="shared" si="26"/>
        <v>0</v>
      </c>
      <c r="L102" s="116" t="str">
        <f t="shared" ref="L102:L104" si="34">IF(K102=0,"",IF(F102=K102,"OK","金額を確認！"))</f>
        <v/>
      </c>
      <c r="N102" s="146"/>
      <c r="O102" s="146"/>
    </row>
    <row r="103" spans="1:15" ht="16.7" customHeight="1" x14ac:dyDescent="0.15">
      <c r="A103" s="163"/>
      <c r="B103" s="164"/>
      <c r="C103" s="246"/>
      <c r="D103" s="195"/>
      <c r="E103" s="185" t="s">
        <v>86</v>
      </c>
      <c r="F103" s="171"/>
      <c r="G103" s="172"/>
      <c r="H103" s="171"/>
      <c r="I103" s="173"/>
      <c r="J103" s="173"/>
      <c r="K103" s="174">
        <f t="shared" si="26"/>
        <v>0</v>
      </c>
      <c r="L103" s="116" t="str">
        <f t="shared" si="34"/>
        <v/>
      </c>
      <c r="N103" s="146"/>
      <c r="O103" s="146"/>
    </row>
    <row r="104" spans="1:15" ht="16.7" customHeight="1" x14ac:dyDescent="0.15">
      <c r="A104" s="175"/>
      <c r="B104" s="176"/>
      <c r="C104" s="247"/>
      <c r="D104" s="196"/>
      <c r="E104" s="186" t="s">
        <v>87</v>
      </c>
      <c r="F104" s="178"/>
      <c r="G104" s="179"/>
      <c r="H104" s="178"/>
      <c r="I104" s="180"/>
      <c r="J104" s="180"/>
      <c r="K104" s="181">
        <f t="shared" si="26"/>
        <v>0</v>
      </c>
      <c r="L104" s="116" t="str">
        <f t="shared" si="34"/>
        <v/>
      </c>
      <c r="N104" s="146"/>
      <c r="O104" s="146"/>
    </row>
    <row r="105" spans="1:15" ht="16.7" customHeight="1" x14ac:dyDescent="0.15">
      <c r="A105" s="182">
        <v>25</v>
      </c>
      <c r="B105" s="183"/>
      <c r="C105" s="245"/>
      <c r="D105" s="195"/>
      <c r="E105" s="184" t="s">
        <v>156</v>
      </c>
      <c r="F105" s="166"/>
      <c r="G105" s="167"/>
      <c r="H105" s="166" t="s">
        <v>70</v>
      </c>
      <c r="I105" s="168"/>
      <c r="J105" s="168"/>
      <c r="K105" s="169">
        <f t="shared" ref="K105:K124" si="35">SUM(G105:J105)</f>
        <v>0</v>
      </c>
      <c r="L105" s="116" t="str">
        <f>IF(K105=0,"",IF(F105=K105,"OK","金額を確認！"))</f>
        <v/>
      </c>
      <c r="N105" s="146"/>
      <c r="O105" s="146"/>
    </row>
    <row r="106" spans="1:15" ht="16.7" customHeight="1" x14ac:dyDescent="0.15">
      <c r="A106" s="163"/>
      <c r="B106" s="164"/>
      <c r="C106" s="246"/>
      <c r="D106" s="195"/>
      <c r="E106" s="185" t="s">
        <v>85</v>
      </c>
      <c r="F106" s="171"/>
      <c r="G106" s="172"/>
      <c r="H106" s="171"/>
      <c r="I106" s="173"/>
      <c r="J106" s="173"/>
      <c r="K106" s="174">
        <f t="shared" si="35"/>
        <v>0</v>
      </c>
      <c r="L106" s="116" t="str">
        <f t="shared" ref="L106:L108" si="36">IF(K106=0,"",IF(F106=K106,"OK","金額を確認！"))</f>
        <v/>
      </c>
      <c r="N106" s="146"/>
      <c r="O106" s="146"/>
    </row>
    <row r="107" spans="1:15" ht="16.7" customHeight="1" x14ac:dyDescent="0.15">
      <c r="A107" s="163"/>
      <c r="B107" s="164"/>
      <c r="C107" s="246"/>
      <c r="D107" s="195"/>
      <c r="E107" s="185" t="s">
        <v>86</v>
      </c>
      <c r="F107" s="171"/>
      <c r="G107" s="172"/>
      <c r="H107" s="171"/>
      <c r="I107" s="173"/>
      <c r="J107" s="173"/>
      <c r="K107" s="174">
        <f t="shared" si="35"/>
        <v>0</v>
      </c>
      <c r="L107" s="116" t="str">
        <f t="shared" si="36"/>
        <v/>
      </c>
      <c r="N107" s="146"/>
      <c r="O107" s="146"/>
    </row>
    <row r="108" spans="1:15" ht="16.7" customHeight="1" x14ac:dyDescent="0.15">
      <c r="A108" s="175"/>
      <c r="B108" s="176"/>
      <c r="C108" s="247"/>
      <c r="D108" s="196"/>
      <c r="E108" s="186" t="s">
        <v>87</v>
      </c>
      <c r="F108" s="178"/>
      <c r="G108" s="179"/>
      <c r="H108" s="178"/>
      <c r="I108" s="180"/>
      <c r="J108" s="180"/>
      <c r="K108" s="181">
        <f t="shared" si="35"/>
        <v>0</v>
      </c>
      <c r="L108" s="116" t="str">
        <f t="shared" si="36"/>
        <v/>
      </c>
      <c r="N108" s="146"/>
      <c r="O108" s="146"/>
    </row>
    <row r="109" spans="1:15" ht="16.7" customHeight="1" x14ac:dyDescent="0.15">
      <c r="A109" s="182">
        <v>26</v>
      </c>
      <c r="B109" s="183"/>
      <c r="C109" s="245"/>
      <c r="D109" s="195"/>
      <c r="E109" s="184" t="s">
        <v>156</v>
      </c>
      <c r="F109" s="166"/>
      <c r="G109" s="167"/>
      <c r="H109" s="166" t="s">
        <v>70</v>
      </c>
      <c r="I109" s="168"/>
      <c r="J109" s="168"/>
      <c r="K109" s="169">
        <f t="shared" si="35"/>
        <v>0</v>
      </c>
      <c r="L109" s="116" t="str">
        <f>IF(K109=0,"",IF(F109=K109,"OK","金額を確認！"))</f>
        <v/>
      </c>
      <c r="N109" s="146"/>
      <c r="O109" s="146"/>
    </row>
    <row r="110" spans="1:15" ht="16.7" customHeight="1" x14ac:dyDescent="0.15">
      <c r="A110" s="163"/>
      <c r="B110" s="164"/>
      <c r="C110" s="246"/>
      <c r="D110" s="195"/>
      <c r="E110" s="185" t="s">
        <v>85</v>
      </c>
      <c r="F110" s="171"/>
      <c r="G110" s="172"/>
      <c r="H110" s="171"/>
      <c r="I110" s="173"/>
      <c r="J110" s="173"/>
      <c r="K110" s="174">
        <f t="shared" si="35"/>
        <v>0</v>
      </c>
      <c r="L110" s="116" t="str">
        <f t="shared" ref="L110:L112" si="37">IF(K110=0,"",IF(F110=K110,"OK","金額を確認！"))</f>
        <v/>
      </c>
      <c r="N110" s="146"/>
      <c r="O110" s="146"/>
    </row>
    <row r="111" spans="1:15" ht="16.7" customHeight="1" x14ac:dyDescent="0.15">
      <c r="A111" s="163"/>
      <c r="B111" s="164"/>
      <c r="C111" s="246"/>
      <c r="D111" s="195"/>
      <c r="E111" s="185" t="s">
        <v>86</v>
      </c>
      <c r="F111" s="171"/>
      <c r="G111" s="172"/>
      <c r="H111" s="171"/>
      <c r="I111" s="173"/>
      <c r="J111" s="173"/>
      <c r="K111" s="174">
        <f t="shared" si="35"/>
        <v>0</v>
      </c>
      <c r="L111" s="116" t="str">
        <f t="shared" si="37"/>
        <v/>
      </c>
      <c r="N111" s="146"/>
      <c r="O111" s="146"/>
    </row>
    <row r="112" spans="1:15" ht="16.7" customHeight="1" x14ac:dyDescent="0.15">
      <c r="A112" s="175"/>
      <c r="B112" s="176"/>
      <c r="C112" s="247"/>
      <c r="D112" s="196"/>
      <c r="E112" s="186" t="s">
        <v>87</v>
      </c>
      <c r="F112" s="178"/>
      <c r="G112" s="179"/>
      <c r="H112" s="178"/>
      <c r="I112" s="180"/>
      <c r="J112" s="180"/>
      <c r="K112" s="181">
        <f t="shared" si="35"/>
        <v>0</v>
      </c>
      <c r="L112" s="116" t="str">
        <f t="shared" si="37"/>
        <v/>
      </c>
      <c r="N112" s="146"/>
      <c r="O112" s="146"/>
    </row>
    <row r="113" spans="1:15" ht="16.7" customHeight="1" x14ac:dyDescent="0.15">
      <c r="A113" s="182">
        <v>27</v>
      </c>
      <c r="B113" s="183"/>
      <c r="C113" s="245"/>
      <c r="D113" s="195"/>
      <c r="E113" s="184" t="s">
        <v>156</v>
      </c>
      <c r="F113" s="166"/>
      <c r="G113" s="167"/>
      <c r="H113" s="166" t="s">
        <v>70</v>
      </c>
      <c r="I113" s="168"/>
      <c r="J113" s="168"/>
      <c r="K113" s="169">
        <f t="shared" si="35"/>
        <v>0</v>
      </c>
      <c r="L113" s="116" t="str">
        <f>IF(K113=0,"",IF(F113=K113,"OK","金額を確認！"))</f>
        <v/>
      </c>
      <c r="N113" s="146"/>
      <c r="O113" s="146"/>
    </row>
    <row r="114" spans="1:15" ht="16.7" customHeight="1" x14ac:dyDescent="0.15">
      <c r="A114" s="163"/>
      <c r="B114" s="164"/>
      <c r="C114" s="246"/>
      <c r="D114" s="195"/>
      <c r="E114" s="185" t="s">
        <v>85</v>
      </c>
      <c r="F114" s="171"/>
      <c r="G114" s="172"/>
      <c r="H114" s="171"/>
      <c r="I114" s="173"/>
      <c r="J114" s="173"/>
      <c r="K114" s="174">
        <f t="shared" si="35"/>
        <v>0</v>
      </c>
      <c r="L114" s="116" t="str">
        <f t="shared" ref="L114:L116" si="38">IF(K114=0,"",IF(F114=K114,"OK","金額を確認！"))</f>
        <v/>
      </c>
      <c r="N114" s="146"/>
      <c r="O114" s="146"/>
    </row>
    <row r="115" spans="1:15" ht="16.7" customHeight="1" x14ac:dyDescent="0.15">
      <c r="A115" s="163"/>
      <c r="B115" s="164"/>
      <c r="C115" s="246"/>
      <c r="D115" s="195"/>
      <c r="E115" s="185" t="s">
        <v>86</v>
      </c>
      <c r="F115" s="171"/>
      <c r="G115" s="172"/>
      <c r="H115" s="171"/>
      <c r="I115" s="173"/>
      <c r="J115" s="173"/>
      <c r="K115" s="174">
        <f t="shared" si="35"/>
        <v>0</v>
      </c>
      <c r="L115" s="116" t="str">
        <f t="shared" si="38"/>
        <v/>
      </c>
      <c r="N115" s="146"/>
      <c r="O115" s="146"/>
    </row>
    <row r="116" spans="1:15" ht="16.7" customHeight="1" x14ac:dyDescent="0.15">
      <c r="A116" s="175"/>
      <c r="B116" s="176"/>
      <c r="C116" s="247"/>
      <c r="D116" s="196"/>
      <c r="E116" s="186" t="s">
        <v>87</v>
      </c>
      <c r="F116" s="178"/>
      <c r="G116" s="179"/>
      <c r="H116" s="178"/>
      <c r="I116" s="180"/>
      <c r="J116" s="180"/>
      <c r="K116" s="181">
        <f t="shared" si="35"/>
        <v>0</v>
      </c>
      <c r="L116" s="116" t="str">
        <f t="shared" si="38"/>
        <v/>
      </c>
      <c r="N116" s="146"/>
      <c r="O116" s="146"/>
    </row>
    <row r="117" spans="1:15" ht="16.7" customHeight="1" x14ac:dyDescent="0.15">
      <c r="A117" s="182">
        <v>28</v>
      </c>
      <c r="B117" s="183"/>
      <c r="C117" s="245"/>
      <c r="D117" s="195"/>
      <c r="E117" s="184" t="s">
        <v>156</v>
      </c>
      <c r="F117" s="166"/>
      <c r="G117" s="167"/>
      <c r="H117" s="166" t="s">
        <v>70</v>
      </c>
      <c r="I117" s="168"/>
      <c r="J117" s="168"/>
      <c r="K117" s="169">
        <f t="shared" si="35"/>
        <v>0</v>
      </c>
      <c r="L117" s="116" t="str">
        <f>IF(K117=0,"",IF(F117=K117,"OK","金額を確認！"))</f>
        <v/>
      </c>
      <c r="N117" s="146"/>
      <c r="O117" s="146"/>
    </row>
    <row r="118" spans="1:15" ht="16.7" customHeight="1" x14ac:dyDescent="0.15">
      <c r="A118" s="163"/>
      <c r="B118" s="164"/>
      <c r="C118" s="246"/>
      <c r="D118" s="195"/>
      <c r="E118" s="185" t="s">
        <v>85</v>
      </c>
      <c r="F118" s="171"/>
      <c r="G118" s="172"/>
      <c r="H118" s="171"/>
      <c r="I118" s="173"/>
      <c r="J118" s="173"/>
      <c r="K118" s="174">
        <f t="shared" si="35"/>
        <v>0</v>
      </c>
      <c r="L118" s="116" t="str">
        <f t="shared" ref="L118:L120" si="39">IF(K118=0,"",IF(F118=K118,"OK","金額を確認！"))</f>
        <v/>
      </c>
      <c r="N118" s="146"/>
      <c r="O118" s="146"/>
    </row>
    <row r="119" spans="1:15" ht="16.7" customHeight="1" x14ac:dyDescent="0.15">
      <c r="A119" s="163"/>
      <c r="B119" s="164"/>
      <c r="C119" s="246"/>
      <c r="D119" s="195"/>
      <c r="E119" s="185" t="s">
        <v>86</v>
      </c>
      <c r="F119" s="171"/>
      <c r="G119" s="172"/>
      <c r="H119" s="171"/>
      <c r="I119" s="173"/>
      <c r="J119" s="173"/>
      <c r="K119" s="174">
        <f t="shared" si="35"/>
        <v>0</v>
      </c>
      <c r="L119" s="116" t="str">
        <f t="shared" si="39"/>
        <v/>
      </c>
      <c r="N119" s="146"/>
      <c r="O119" s="146"/>
    </row>
    <row r="120" spans="1:15" ht="16.7" customHeight="1" x14ac:dyDescent="0.15">
      <c r="A120" s="175"/>
      <c r="B120" s="176"/>
      <c r="C120" s="247"/>
      <c r="D120" s="196"/>
      <c r="E120" s="186" t="s">
        <v>87</v>
      </c>
      <c r="F120" s="178"/>
      <c r="G120" s="179"/>
      <c r="H120" s="178"/>
      <c r="I120" s="180"/>
      <c r="J120" s="180"/>
      <c r="K120" s="181">
        <f t="shared" si="35"/>
        <v>0</v>
      </c>
      <c r="L120" s="116" t="str">
        <f t="shared" si="39"/>
        <v/>
      </c>
      <c r="N120" s="146"/>
      <c r="O120" s="146"/>
    </row>
    <row r="121" spans="1:15" ht="16.7" customHeight="1" x14ac:dyDescent="0.15">
      <c r="A121" s="182">
        <v>29</v>
      </c>
      <c r="B121" s="183"/>
      <c r="C121" s="245"/>
      <c r="D121" s="195"/>
      <c r="E121" s="184" t="s">
        <v>156</v>
      </c>
      <c r="F121" s="166"/>
      <c r="G121" s="167"/>
      <c r="H121" s="166" t="s">
        <v>70</v>
      </c>
      <c r="I121" s="168"/>
      <c r="J121" s="168"/>
      <c r="K121" s="169">
        <f t="shared" si="35"/>
        <v>0</v>
      </c>
      <c r="L121" s="116" t="str">
        <f>IF(K121=0,"",IF(F121=K121,"OK","金額を確認！"))</f>
        <v/>
      </c>
      <c r="N121" s="146"/>
      <c r="O121" s="146"/>
    </row>
    <row r="122" spans="1:15" ht="16.7" customHeight="1" x14ac:dyDescent="0.15">
      <c r="A122" s="163"/>
      <c r="B122" s="164"/>
      <c r="C122" s="246"/>
      <c r="D122" s="195"/>
      <c r="E122" s="185" t="s">
        <v>85</v>
      </c>
      <c r="F122" s="171"/>
      <c r="G122" s="172"/>
      <c r="H122" s="171"/>
      <c r="I122" s="173"/>
      <c r="J122" s="173"/>
      <c r="K122" s="174">
        <f t="shared" si="35"/>
        <v>0</v>
      </c>
      <c r="L122" s="116" t="str">
        <f t="shared" ref="L122:L124" si="40">IF(K122=0,"",IF(F122=K122,"OK","金額を確認！"))</f>
        <v/>
      </c>
      <c r="N122" s="146"/>
      <c r="O122" s="146"/>
    </row>
    <row r="123" spans="1:15" ht="16.7" customHeight="1" x14ac:dyDescent="0.15">
      <c r="A123" s="163"/>
      <c r="B123" s="164"/>
      <c r="C123" s="246"/>
      <c r="D123" s="195"/>
      <c r="E123" s="185" t="s">
        <v>86</v>
      </c>
      <c r="F123" s="171"/>
      <c r="G123" s="172"/>
      <c r="H123" s="171"/>
      <c r="I123" s="173"/>
      <c r="J123" s="173"/>
      <c r="K123" s="174">
        <f t="shared" si="35"/>
        <v>0</v>
      </c>
      <c r="L123" s="116" t="str">
        <f t="shared" si="40"/>
        <v/>
      </c>
      <c r="N123" s="146"/>
      <c r="O123" s="146"/>
    </row>
    <row r="124" spans="1:15" ht="16.7" customHeight="1" x14ac:dyDescent="0.15">
      <c r="A124" s="175"/>
      <c r="B124" s="176"/>
      <c r="C124" s="247"/>
      <c r="D124" s="196"/>
      <c r="E124" s="186" t="s">
        <v>87</v>
      </c>
      <c r="F124" s="178"/>
      <c r="G124" s="179"/>
      <c r="H124" s="178"/>
      <c r="I124" s="180"/>
      <c r="J124" s="180"/>
      <c r="K124" s="181">
        <f t="shared" si="35"/>
        <v>0</v>
      </c>
      <c r="L124" s="116" t="str">
        <f t="shared" si="40"/>
        <v/>
      </c>
      <c r="N124" s="146"/>
      <c r="O124" s="146"/>
    </row>
    <row r="125" spans="1:15" ht="15.95" customHeight="1" x14ac:dyDescent="0.15">
      <c r="F125" s="192"/>
    </row>
  </sheetData>
  <mergeCells count="30">
    <mergeCell ref="C117:C120"/>
    <mergeCell ref="C121:C124"/>
    <mergeCell ref="C5:C8"/>
    <mergeCell ref="C93:C96"/>
    <mergeCell ref="C97:C100"/>
    <mergeCell ref="C101:C104"/>
    <mergeCell ref="C105:C108"/>
    <mergeCell ref="C109:C112"/>
    <mergeCell ref="C113:C116"/>
    <mergeCell ref="C89:C92"/>
    <mergeCell ref="C45:C48"/>
    <mergeCell ref="C49:C52"/>
    <mergeCell ref="C53:C56"/>
    <mergeCell ref="C57:C60"/>
    <mergeCell ref="C61:C64"/>
    <mergeCell ref="C65:C68"/>
    <mergeCell ref="C69:C72"/>
    <mergeCell ref="C73:C76"/>
    <mergeCell ref="C77:C80"/>
    <mergeCell ref="C81:C84"/>
    <mergeCell ref="C85:C88"/>
    <mergeCell ref="C41:C44"/>
    <mergeCell ref="C9:C12"/>
    <mergeCell ref="C13:C16"/>
    <mergeCell ref="C17:C20"/>
    <mergeCell ref="C21:C24"/>
    <mergeCell ref="C25:C28"/>
    <mergeCell ref="C29:C32"/>
    <mergeCell ref="C33:C36"/>
    <mergeCell ref="C37:C40"/>
  </mergeCells>
  <phoneticPr fontId="3"/>
  <conditionalFormatting sqref="L16:L18 L20:L22 L24:L26 L28:L30 L32:L34 L36:L38 L40:L42 L44:L46 L48:L50 L52:L54 L56:L58 L60:L62 L64:L66 L68:L70 L72:L74 L76:L78 L80:L82 L84:L86 L88:L90 L92:L94 L96:L98 L100:L102 L104:L106 L108:L110 L112:L114 L116:L118 L120:L122 L8:L14 L124 L5:L6">
    <cfRule type="cellIs" dxfId="30" priority="31" operator="equal">
      <formula>"金額を確認！"</formula>
    </cfRule>
  </conditionalFormatting>
  <conditionalFormatting sqref="L4">
    <cfRule type="cellIs" dxfId="29" priority="30" operator="equal">
      <formula>"金額を確認！"</formula>
    </cfRule>
  </conditionalFormatting>
  <conditionalFormatting sqref="L15">
    <cfRule type="cellIs" dxfId="28" priority="29" operator="equal">
      <formula>"金額を確認！"</formula>
    </cfRule>
  </conditionalFormatting>
  <conditionalFormatting sqref="L19">
    <cfRule type="cellIs" dxfId="27" priority="28" operator="equal">
      <formula>"金額を確認！"</formula>
    </cfRule>
  </conditionalFormatting>
  <conditionalFormatting sqref="L23">
    <cfRule type="cellIs" dxfId="26" priority="27" operator="equal">
      <formula>"金額を確認！"</formula>
    </cfRule>
  </conditionalFormatting>
  <conditionalFormatting sqref="L27">
    <cfRule type="cellIs" dxfId="25" priority="26" operator="equal">
      <formula>"金額を確認！"</formula>
    </cfRule>
  </conditionalFormatting>
  <conditionalFormatting sqref="L31">
    <cfRule type="cellIs" dxfId="24" priority="25" operator="equal">
      <formula>"金額を確認！"</formula>
    </cfRule>
  </conditionalFormatting>
  <conditionalFormatting sqref="L35">
    <cfRule type="cellIs" dxfId="23" priority="24" operator="equal">
      <formula>"金額を確認！"</formula>
    </cfRule>
  </conditionalFormatting>
  <conditionalFormatting sqref="L39">
    <cfRule type="cellIs" dxfId="22" priority="23" operator="equal">
      <formula>"金額を確認！"</formula>
    </cfRule>
  </conditionalFormatting>
  <conditionalFormatting sqref="L43">
    <cfRule type="cellIs" dxfId="21" priority="22" operator="equal">
      <formula>"金額を確認！"</formula>
    </cfRule>
  </conditionalFormatting>
  <conditionalFormatting sqref="L47">
    <cfRule type="cellIs" dxfId="20" priority="21" operator="equal">
      <formula>"金額を確認！"</formula>
    </cfRule>
  </conditionalFormatting>
  <conditionalFormatting sqref="L51">
    <cfRule type="cellIs" dxfId="19" priority="20" operator="equal">
      <formula>"金額を確認！"</formula>
    </cfRule>
  </conditionalFormatting>
  <conditionalFormatting sqref="L55">
    <cfRule type="cellIs" dxfId="18" priority="19" operator="equal">
      <formula>"金額を確認！"</formula>
    </cfRule>
  </conditionalFormatting>
  <conditionalFormatting sqref="L59">
    <cfRule type="cellIs" dxfId="17" priority="18" operator="equal">
      <formula>"金額を確認！"</formula>
    </cfRule>
  </conditionalFormatting>
  <conditionalFormatting sqref="L63">
    <cfRule type="cellIs" dxfId="16" priority="17" operator="equal">
      <formula>"金額を確認！"</formula>
    </cfRule>
  </conditionalFormatting>
  <conditionalFormatting sqref="L67">
    <cfRule type="cellIs" dxfId="15" priority="16" operator="equal">
      <formula>"金額を確認！"</formula>
    </cfRule>
  </conditionalFormatting>
  <conditionalFormatting sqref="L71">
    <cfRule type="cellIs" dxfId="14" priority="15" operator="equal">
      <formula>"金額を確認！"</formula>
    </cfRule>
  </conditionalFormatting>
  <conditionalFormatting sqref="L75">
    <cfRule type="cellIs" dxfId="13" priority="14" operator="equal">
      <formula>"金額を確認！"</formula>
    </cfRule>
  </conditionalFormatting>
  <conditionalFormatting sqref="L79">
    <cfRule type="cellIs" dxfId="12" priority="13" operator="equal">
      <formula>"金額を確認！"</formula>
    </cfRule>
  </conditionalFormatting>
  <conditionalFormatting sqref="L83">
    <cfRule type="cellIs" dxfId="11" priority="12" operator="equal">
      <formula>"金額を確認！"</formula>
    </cfRule>
  </conditionalFormatting>
  <conditionalFormatting sqref="L87">
    <cfRule type="cellIs" dxfId="10" priority="11" operator="equal">
      <formula>"金額を確認！"</formula>
    </cfRule>
  </conditionalFormatting>
  <conditionalFormatting sqref="L91">
    <cfRule type="cellIs" dxfId="9" priority="10" operator="equal">
      <formula>"金額を確認！"</formula>
    </cfRule>
  </conditionalFormatting>
  <conditionalFormatting sqref="L95">
    <cfRule type="cellIs" dxfId="8" priority="9" operator="equal">
      <formula>"金額を確認！"</formula>
    </cfRule>
  </conditionalFormatting>
  <conditionalFormatting sqref="L99">
    <cfRule type="cellIs" dxfId="7" priority="8" operator="equal">
      <formula>"金額を確認！"</formula>
    </cfRule>
  </conditionalFormatting>
  <conditionalFormatting sqref="L103">
    <cfRule type="cellIs" dxfId="6" priority="7" operator="equal">
      <formula>"金額を確認！"</formula>
    </cfRule>
  </conditionalFormatting>
  <conditionalFormatting sqref="L107">
    <cfRule type="cellIs" dxfId="5" priority="6" operator="equal">
      <formula>"金額を確認！"</formula>
    </cfRule>
  </conditionalFormatting>
  <conditionalFormatting sqref="L111">
    <cfRule type="cellIs" dxfId="4" priority="5" operator="equal">
      <formula>"金額を確認！"</formula>
    </cfRule>
  </conditionalFormatting>
  <conditionalFormatting sqref="L115">
    <cfRule type="cellIs" dxfId="3" priority="4" operator="equal">
      <formula>"金額を確認！"</formula>
    </cfRule>
  </conditionalFormatting>
  <conditionalFormatting sqref="L119">
    <cfRule type="cellIs" dxfId="2" priority="3" operator="equal">
      <formula>"金額を確認！"</formula>
    </cfRule>
  </conditionalFormatting>
  <conditionalFormatting sqref="L123">
    <cfRule type="cellIs" dxfId="1" priority="2" operator="equal">
      <formula>"金額を確認！"</formula>
    </cfRule>
  </conditionalFormatting>
  <conditionalFormatting sqref="L7">
    <cfRule type="cellIs" dxfId="0" priority="1" operator="equal">
      <formula>"金額を確認！"</formula>
    </cfRule>
  </conditionalFormatting>
  <printOptions horizontalCentered="1"/>
  <pageMargins left="0.43307086614173229" right="0.43307086614173229" top="0.55118110236220474" bottom="0.35433070866141736" header="0.31496062992125984" footer="0.31496062992125984"/>
  <pageSetup paperSize="9" scale="77" fitToHeight="0" orientation="landscape" r:id="rId1"/>
  <rowBreaks count="2" manualBreakCount="2">
    <brk id="44" max="9" man="1"/>
    <brk id="84" max="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62"/>
  <sheetViews>
    <sheetView view="pageLayout" zoomScaleNormal="100" workbookViewId="0">
      <selection activeCell="G8" sqref="G8"/>
    </sheetView>
  </sheetViews>
  <sheetFormatPr defaultRowHeight="14.25" x14ac:dyDescent="0.15"/>
  <cols>
    <col min="1" max="2" width="3.125" style="1" customWidth="1"/>
    <col min="3" max="8" width="13.125" style="1" customWidth="1"/>
    <col min="9" max="9" width="13.125" style="22" customWidth="1"/>
    <col min="10" max="16" width="9" style="22"/>
    <col min="17" max="16384" width="9" style="1"/>
  </cols>
  <sheetData>
    <row r="1" spans="1:18" ht="18.75" customHeight="1" x14ac:dyDescent="0.15">
      <c r="A1" s="252" t="s">
        <v>4</v>
      </c>
      <c r="B1" s="252"/>
      <c r="C1" s="252"/>
      <c r="D1" s="252"/>
      <c r="E1" s="252"/>
      <c r="F1" s="252"/>
      <c r="G1" s="252"/>
      <c r="H1" s="252"/>
      <c r="I1" s="21" t="s">
        <v>27</v>
      </c>
    </row>
    <row r="2" spans="1:18" x14ac:dyDescent="0.15">
      <c r="A2" s="2"/>
      <c r="B2" s="2"/>
      <c r="I2" s="23" t="s">
        <v>29</v>
      </c>
    </row>
    <row r="3" spans="1:18" x14ac:dyDescent="0.15">
      <c r="A3" s="2" t="s">
        <v>0</v>
      </c>
      <c r="B3" s="2"/>
      <c r="I3" s="23"/>
      <c r="J3" s="23"/>
      <c r="K3" s="23"/>
      <c r="L3" s="23"/>
      <c r="M3" s="23"/>
      <c r="N3" s="23"/>
      <c r="O3" s="23"/>
      <c r="P3" s="23"/>
      <c r="Q3" s="13"/>
      <c r="R3" s="13"/>
    </row>
    <row r="4" spans="1:18" x14ac:dyDescent="0.15">
      <c r="A4" s="2"/>
      <c r="B4" s="2"/>
      <c r="C4" s="17"/>
      <c r="I4" s="23"/>
      <c r="J4" s="23"/>
      <c r="K4" s="23"/>
      <c r="L4" s="23"/>
      <c r="M4" s="23"/>
      <c r="N4" s="23"/>
      <c r="O4" s="23"/>
      <c r="P4" s="23"/>
      <c r="Q4" s="13"/>
      <c r="R4" s="13"/>
    </row>
    <row r="5" spans="1:18" x14ac:dyDescent="0.15">
      <c r="A5" s="2" t="s">
        <v>1</v>
      </c>
      <c r="B5" s="2"/>
      <c r="I5" s="23"/>
      <c r="J5" s="23"/>
      <c r="K5" s="23"/>
      <c r="L5" s="23"/>
      <c r="M5" s="23"/>
      <c r="N5" s="23"/>
      <c r="O5" s="23"/>
      <c r="P5" s="23"/>
      <c r="Q5" s="13"/>
      <c r="R5" s="13"/>
    </row>
    <row r="6" spans="1:18" x14ac:dyDescent="0.15">
      <c r="A6" s="2"/>
      <c r="B6" s="2"/>
      <c r="C6" s="17"/>
      <c r="I6" s="23"/>
      <c r="J6" s="23"/>
      <c r="K6" s="23"/>
      <c r="L6" s="23"/>
      <c r="M6" s="23"/>
      <c r="N6" s="23"/>
      <c r="O6" s="23"/>
      <c r="P6" s="23"/>
      <c r="Q6" s="13"/>
      <c r="R6" s="13"/>
    </row>
    <row r="7" spans="1:18" x14ac:dyDescent="0.15">
      <c r="A7" s="2" t="s">
        <v>2</v>
      </c>
      <c r="B7" s="2"/>
      <c r="I7" s="23"/>
      <c r="J7" s="23"/>
      <c r="K7" s="23"/>
      <c r="L7" s="23"/>
      <c r="M7" s="23"/>
      <c r="N7" s="23"/>
      <c r="O7" s="23"/>
      <c r="P7" s="23"/>
      <c r="Q7" s="13"/>
      <c r="R7" s="13"/>
    </row>
    <row r="8" spans="1:18" x14ac:dyDescent="0.15">
      <c r="A8" s="2"/>
      <c r="B8" s="2"/>
      <c r="C8" s="17"/>
      <c r="I8" s="23"/>
      <c r="J8" s="23"/>
      <c r="K8" s="23"/>
      <c r="L8" s="23"/>
      <c r="M8" s="23"/>
      <c r="N8" s="23"/>
      <c r="O8" s="23"/>
      <c r="P8" s="23"/>
      <c r="Q8" s="13"/>
      <c r="R8" s="13"/>
    </row>
    <row r="9" spans="1:18" x14ac:dyDescent="0.15">
      <c r="A9" s="2" t="s">
        <v>3</v>
      </c>
      <c r="B9" s="2"/>
      <c r="I9" s="24"/>
      <c r="J9" s="24"/>
      <c r="K9" s="24"/>
      <c r="L9" s="24"/>
      <c r="M9" s="24"/>
      <c r="N9" s="24"/>
      <c r="O9" s="23"/>
      <c r="P9" s="23"/>
      <c r="Q9" s="13"/>
      <c r="R9" s="13"/>
    </row>
    <row r="10" spans="1:18" x14ac:dyDescent="0.15">
      <c r="A10" s="2"/>
      <c r="B10" s="2"/>
      <c r="C10" s="17"/>
      <c r="I10" s="24"/>
      <c r="J10" s="24"/>
      <c r="K10" s="24"/>
      <c r="L10" s="24"/>
      <c r="M10" s="24"/>
      <c r="N10" s="24"/>
      <c r="O10" s="23"/>
      <c r="P10" s="23"/>
      <c r="Q10" s="13"/>
      <c r="R10" s="13"/>
    </row>
    <row r="11" spans="1:18" x14ac:dyDescent="0.15">
      <c r="A11" s="2" t="s">
        <v>40</v>
      </c>
      <c r="B11" s="2"/>
      <c r="I11" s="24"/>
      <c r="J11" s="24"/>
      <c r="K11" s="24"/>
      <c r="L11" s="24"/>
      <c r="M11" s="24"/>
      <c r="N11" s="24"/>
      <c r="O11" s="23"/>
      <c r="P11" s="23"/>
      <c r="Q11" s="13"/>
      <c r="R11" s="13"/>
    </row>
    <row r="12" spans="1:18" x14ac:dyDescent="0.15">
      <c r="A12" s="2"/>
      <c r="B12" s="2"/>
      <c r="C12" s="16"/>
      <c r="D12" s="1" t="s">
        <v>13</v>
      </c>
      <c r="I12" s="24" t="str">
        <f>TEXT(C12,"#,###")</f>
        <v/>
      </c>
      <c r="J12" s="24"/>
      <c r="K12" s="24"/>
      <c r="L12" s="24"/>
      <c r="M12" s="24"/>
      <c r="N12" s="24"/>
      <c r="O12" s="23"/>
      <c r="P12" s="23"/>
      <c r="Q12" s="13"/>
      <c r="R12" s="13"/>
    </row>
    <row r="13" spans="1:18" x14ac:dyDescent="0.15">
      <c r="A13" s="2" t="s">
        <v>31</v>
      </c>
      <c r="B13" s="2"/>
      <c r="I13" s="24"/>
      <c r="J13" s="24"/>
      <c r="K13" s="24"/>
      <c r="L13" s="24"/>
      <c r="M13" s="24"/>
      <c r="N13" s="24"/>
      <c r="O13" s="23"/>
      <c r="P13" s="23"/>
      <c r="Q13" s="13"/>
      <c r="R13" s="13"/>
    </row>
    <row r="14" spans="1:18" x14ac:dyDescent="0.15">
      <c r="B14" s="1" t="s">
        <v>30</v>
      </c>
      <c r="I14" s="24"/>
      <c r="J14" s="24"/>
      <c r="K14" s="24"/>
      <c r="L14" s="24"/>
      <c r="M14" s="24"/>
      <c r="N14" s="24"/>
      <c r="O14" s="23"/>
      <c r="P14" s="23"/>
      <c r="Q14" s="13"/>
      <c r="R14" s="13"/>
    </row>
    <row r="15" spans="1:18" x14ac:dyDescent="0.15">
      <c r="B15" s="15"/>
      <c r="C15" s="10" t="s">
        <v>34</v>
      </c>
      <c r="D15" s="10"/>
      <c r="E15" s="10"/>
      <c r="F15" s="10"/>
      <c r="G15" s="10"/>
      <c r="H15" s="11"/>
      <c r="I15" s="24"/>
      <c r="J15" s="24"/>
      <c r="K15" s="24"/>
      <c r="L15" s="24"/>
      <c r="M15" s="24"/>
      <c r="N15" s="24"/>
      <c r="O15" s="23"/>
      <c r="P15" s="23"/>
      <c r="Q15" s="13"/>
      <c r="R15" s="13"/>
    </row>
    <row r="16" spans="1:18" x14ac:dyDescent="0.15">
      <c r="B16" s="15"/>
      <c r="C16" s="10" t="s">
        <v>19</v>
      </c>
      <c r="D16" s="10"/>
      <c r="E16" s="10"/>
      <c r="F16" s="10"/>
      <c r="G16" s="10"/>
      <c r="H16" s="11"/>
      <c r="I16" s="24"/>
      <c r="J16" s="24"/>
      <c r="K16" s="24"/>
      <c r="L16" s="24"/>
      <c r="M16" s="24"/>
      <c r="N16" s="24"/>
      <c r="O16" s="23"/>
      <c r="P16" s="23"/>
      <c r="Q16" s="13"/>
      <c r="R16" s="13"/>
    </row>
    <row r="17" spans="2:18" x14ac:dyDescent="0.15">
      <c r="B17" s="15"/>
      <c r="C17" s="10" t="s">
        <v>18</v>
      </c>
      <c r="D17" s="10"/>
      <c r="E17" s="10"/>
      <c r="F17" s="10"/>
      <c r="G17" s="10"/>
      <c r="H17" s="11"/>
      <c r="I17" s="24"/>
      <c r="J17" s="24"/>
      <c r="K17" s="24"/>
      <c r="L17" s="24"/>
      <c r="M17" s="24"/>
      <c r="N17" s="24"/>
      <c r="O17" s="23"/>
      <c r="P17" s="23"/>
      <c r="Q17" s="13"/>
      <c r="R17" s="13"/>
    </row>
    <row r="18" spans="2:18" x14ac:dyDescent="0.15">
      <c r="B18" s="15"/>
      <c r="C18" s="10" t="s">
        <v>17</v>
      </c>
      <c r="D18" s="10"/>
      <c r="E18" s="10"/>
      <c r="F18" s="10"/>
      <c r="G18" s="10"/>
      <c r="H18" s="11"/>
      <c r="I18" s="24"/>
      <c r="J18" s="24"/>
      <c r="K18" s="24"/>
      <c r="L18" s="24"/>
      <c r="M18" s="24"/>
      <c r="N18" s="24"/>
      <c r="O18" s="23"/>
      <c r="P18" s="23"/>
      <c r="Q18" s="13"/>
      <c r="R18" s="13"/>
    </row>
    <row r="19" spans="2:18" x14ac:dyDescent="0.15">
      <c r="B19" s="15"/>
      <c r="C19" s="10" t="s">
        <v>16</v>
      </c>
      <c r="D19" s="10"/>
      <c r="E19" s="10"/>
      <c r="F19" s="10"/>
      <c r="G19" s="10"/>
      <c r="H19" s="11"/>
      <c r="I19" s="25">
        <f>INT(C12*5/105*SUM(D38:F38)/H38)</f>
        <v>0</v>
      </c>
      <c r="J19" s="25"/>
      <c r="K19" s="25"/>
      <c r="L19" s="25" t="str">
        <f>TEXT(I19,"#,##0")</f>
        <v>0</v>
      </c>
      <c r="M19" s="25"/>
      <c r="N19" s="25"/>
      <c r="O19" s="23"/>
      <c r="P19" s="23"/>
      <c r="Q19" s="13"/>
      <c r="R19" s="13"/>
    </row>
    <row r="20" spans="2:18" x14ac:dyDescent="0.15">
      <c r="B20" s="15"/>
      <c r="C20" s="10" t="s">
        <v>15</v>
      </c>
      <c r="D20" s="10"/>
      <c r="E20" s="10"/>
      <c r="F20" s="10"/>
      <c r="G20" s="10"/>
      <c r="H20" s="11"/>
      <c r="I20" s="25">
        <f>INT(C12*5/105*D38/H38)</f>
        <v>0</v>
      </c>
      <c r="J20" s="25" t="e">
        <f>INT(C12*5/105*F38/H38*F41)</f>
        <v>#VALUE!</v>
      </c>
      <c r="K20" s="25" t="e">
        <f>I20+J20</f>
        <v>#VALUE!</v>
      </c>
      <c r="L20" s="25" t="str">
        <f>TEXT(I20,"#,##0")</f>
        <v>0</v>
      </c>
      <c r="M20" s="25" t="e">
        <f>TEXT(J20,"#,##0")</f>
        <v>#VALUE!</v>
      </c>
      <c r="N20" s="25" t="e">
        <f>TEXT(K20,"#,##0")</f>
        <v>#VALUE!</v>
      </c>
      <c r="O20" s="23"/>
      <c r="P20" s="23"/>
      <c r="Q20" s="13"/>
      <c r="R20" s="13"/>
    </row>
    <row r="21" spans="2:18" x14ac:dyDescent="0.15">
      <c r="B21" s="15"/>
      <c r="C21" s="10" t="s">
        <v>14</v>
      </c>
      <c r="D21" s="10"/>
      <c r="E21" s="10"/>
      <c r="F21" s="10"/>
      <c r="G21" s="10"/>
      <c r="H21" s="11"/>
      <c r="I21" s="25" t="e">
        <f>INT(C12*5/105*SUM(D38:F38)/H38*F41)</f>
        <v>#VALUE!</v>
      </c>
      <c r="J21" s="25"/>
      <c r="K21" s="25"/>
      <c r="L21" s="25" t="e">
        <f>TEXT(I21,"#,##0")</f>
        <v>#VALUE!</v>
      </c>
      <c r="M21" s="25"/>
      <c r="N21" s="25"/>
      <c r="O21" s="23"/>
      <c r="P21" s="23"/>
      <c r="Q21" s="13"/>
      <c r="R21" s="13"/>
    </row>
    <row r="22" spans="2:18" x14ac:dyDescent="0.15">
      <c r="B22" s="1" t="s">
        <v>32</v>
      </c>
      <c r="I22" s="24"/>
      <c r="J22" s="24"/>
      <c r="K22" s="24"/>
      <c r="L22" s="24"/>
      <c r="M22" s="24"/>
      <c r="N22" s="24"/>
      <c r="O22" s="23"/>
      <c r="P22" s="23"/>
      <c r="Q22" s="13"/>
      <c r="R22" s="13"/>
    </row>
    <row r="23" spans="2:18" x14ac:dyDescent="0.15">
      <c r="I23" s="24"/>
      <c r="J23" s="24"/>
      <c r="K23" s="24"/>
      <c r="L23" s="24"/>
      <c r="M23" s="24"/>
      <c r="N23" s="24"/>
      <c r="O23" s="23"/>
      <c r="P23" s="23"/>
      <c r="Q23" s="13"/>
      <c r="R23" s="13"/>
    </row>
    <row r="24" spans="2:18" x14ac:dyDescent="0.15">
      <c r="B24" s="1" t="s">
        <v>33</v>
      </c>
      <c r="I24" s="24"/>
      <c r="J24" s="24"/>
      <c r="K24" s="24"/>
      <c r="L24" s="24"/>
      <c r="M24" s="24"/>
      <c r="N24" s="24"/>
      <c r="O24" s="23"/>
      <c r="P24" s="23"/>
      <c r="Q24" s="13"/>
      <c r="R24" s="13"/>
    </row>
    <row r="25" spans="2:18" x14ac:dyDescent="0.15">
      <c r="B25" s="15"/>
      <c r="C25" s="10" t="s">
        <v>20</v>
      </c>
      <c r="D25" s="10"/>
      <c r="E25" s="10"/>
      <c r="F25" s="10"/>
      <c r="G25" s="10"/>
      <c r="H25" s="11"/>
      <c r="I25" s="24"/>
      <c r="J25" s="24"/>
      <c r="K25" s="24"/>
      <c r="L25" s="24"/>
      <c r="M25" s="24"/>
      <c r="N25" s="24"/>
      <c r="O25" s="23"/>
      <c r="P25" s="23"/>
      <c r="Q25" s="13"/>
      <c r="R25" s="13"/>
    </row>
    <row r="26" spans="2:18" x14ac:dyDescent="0.15">
      <c r="B26" s="15"/>
      <c r="C26" s="10" t="s">
        <v>21</v>
      </c>
      <c r="D26" s="10"/>
      <c r="E26" s="10"/>
      <c r="F26" s="10"/>
      <c r="G26" s="10"/>
      <c r="H26" s="11"/>
      <c r="I26" s="24"/>
      <c r="J26" s="24"/>
      <c r="K26" s="24"/>
      <c r="L26" s="24"/>
      <c r="M26" s="24"/>
      <c r="N26" s="24"/>
      <c r="O26" s="23"/>
      <c r="P26" s="23"/>
      <c r="Q26" s="13"/>
      <c r="R26" s="13"/>
    </row>
    <row r="27" spans="2:18" x14ac:dyDescent="0.15">
      <c r="B27" s="9"/>
      <c r="C27" s="9"/>
      <c r="D27" s="9"/>
      <c r="E27" s="9"/>
      <c r="F27" s="9"/>
      <c r="G27" s="9"/>
      <c r="H27" s="9"/>
      <c r="I27" s="24"/>
      <c r="J27" s="24"/>
      <c r="K27" s="24"/>
      <c r="L27" s="24"/>
      <c r="M27" s="24"/>
      <c r="N27" s="24"/>
      <c r="O27" s="23"/>
      <c r="P27" s="23"/>
      <c r="Q27" s="13"/>
      <c r="R27" s="13"/>
    </row>
    <row r="28" spans="2:18" x14ac:dyDescent="0.15">
      <c r="B28" s="1" t="str">
        <f>"①"&amp;IF(B25="○","補助金の使途の内訳",IF(B26="○","補助対象経費の内訳",""))</f>
        <v>①</v>
      </c>
      <c r="I28" s="24"/>
      <c r="J28" s="24"/>
      <c r="K28" s="24"/>
      <c r="L28" s="24"/>
      <c r="M28" s="24"/>
      <c r="N28" s="24"/>
      <c r="O28" s="23"/>
      <c r="P28" s="23"/>
      <c r="Q28" s="13"/>
      <c r="R28" s="13"/>
    </row>
    <row r="29" spans="2:18" x14ac:dyDescent="0.15">
      <c r="B29" s="5"/>
      <c r="C29" s="202" t="s">
        <v>12</v>
      </c>
      <c r="D29" s="204" t="s">
        <v>6</v>
      </c>
      <c r="E29" s="204"/>
      <c r="F29" s="204"/>
      <c r="G29" s="253" t="s">
        <v>24</v>
      </c>
      <c r="H29" s="207" t="s">
        <v>9</v>
      </c>
      <c r="I29" s="18"/>
      <c r="J29" s="24"/>
      <c r="K29" s="24"/>
      <c r="L29" s="24"/>
      <c r="M29" s="24"/>
      <c r="N29" s="24"/>
      <c r="O29" s="23"/>
      <c r="P29" s="23"/>
      <c r="Q29" s="13"/>
      <c r="R29" s="13"/>
    </row>
    <row r="30" spans="2:18" ht="28.5" x14ac:dyDescent="0.15">
      <c r="B30" s="6"/>
      <c r="C30" s="203"/>
      <c r="D30" s="4" t="s">
        <v>7</v>
      </c>
      <c r="E30" s="4" t="s">
        <v>8</v>
      </c>
      <c r="F30" s="4" t="s">
        <v>5</v>
      </c>
      <c r="G30" s="207"/>
      <c r="H30" s="207"/>
      <c r="I30" s="26"/>
      <c r="J30" s="23"/>
      <c r="K30" s="23"/>
      <c r="L30" s="23"/>
      <c r="M30" s="23"/>
      <c r="N30" s="23"/>
      <c r="O30" s="23"/>
      <c r="P30" s="23"/>
      <c r="Q30" s="13"/>
      <c r="R30" s="13"/>
    </row>
    <row r="31" spans="2:18" ht="19.5" customHeight="1" x14ac:dyDescent="0.15">
      <c r="B31" s="208" t="s">
        <v>11</v>
      </c>
      <c r="C31" s="15"/>
      <c r="D31" s="19"/>
      <c r="E31" s="20"/>
      <c r="F31" s="20"/>
      <c r="G31" s="20"/>
      <c r="H31" s="12">
        <f t="shared" ref="H31:H37" si="0">SUM(D31:G31)</f>
        <v>0</v>
      </c>
      <c r="I31" s="27"/>
      <c r="J31" s="23"/>
      <c r="K31" s="23"/>
      <c r="L31" s="23"/>
      <c r="M31" s="23"/>
      <c r="N31" s="23"/>
      <c r="O31" s="23"/>
      <c r="P31" s="23"/>
      <c r="Q31" s="13"/>
      <c r="R31" s="13"/>
    </row>
    <row r="32" spans="2:18" ht="19.5" customHeight="1" x14ac:dyDescent="0.15">
      <c r="B32" s="208"/>
      <c r="C32" s="15"/>
      <c r="D32" s="20"/>
      <c r="E32" s="20"/>
      <c r="F32" s="20"/>
      <c r="G32" s="20"/>
      <c r="H32" s="12">
        <f t="shared" si="0"/>
        <v>0</v>
      </c>
      <c r="I32" s="27"/>
      <c r="J32" s="23"/>
      <c r="K32" s="23"/>
      <c r="L32" s="23"/>
      <c r="M32" s="23"/>
      <c r="N32" s="23"/>
      <c r="O32" s="23"/>
      <c r="P32" s="23"/>
      <c r="Q32" s="13"/>
      <c r="R32" s="13"/>
    </row>
    <row r="33" spans="2:18" ht="19.5" customHeight="1" x14ac:dyDescent="0.15">
      <c r="B33" s="208"/>
      <c r="C33" s="15"/>
      <c r="D33" s="20"/>
      <c r="E33" s="20"/>
      <c r="F33" s="20"/>
      <c r="G33" s="20"/>
      <c r="H33" s="12">
        <f t="shared" si="0"/>
        <v>0</v>
      </c>
      <c r="I33" s="27"/>
      <c r="J33" s="23"/>
      <c r="K33" s="23"/>
      <c r="L33" s="23"/>
      <c r="M33" s="23"/>
      <c r="N33" s="23"/>
      <c r="O33" s="23"/>
      <c r="P33" s="23"/>
      <c r="Q33" s="13"/>
      <c r="R33" s="13"/>
    </row>
    <row r="34" spans="2:18" ht="19.5" customHeight="1" x14ac:dyDescent="0.15">
      <c r="B34" s="208"/>
      <c r="C34" s="15"/>
      <c r="D34" s="20"/>
      <c r="E34" s="20"/>
      <c r="F34" s="20"/>
      <c r="G34" s="20"/>
      <c r="H34" s="12">
        <f t="shared" si="0"/>
        <v>0</v>
      </c>
      <c r="I34" s="27"/>
      <c r="J34" s="23"/>
      <c r="K34" s="23"/>
      <c r="L34" s="23"/>
      <c r="M34" s="23"/>
      <c r="N34" s="23"/>
      <c r="O34" s="23"/>
      <c r="P34" s="23"/>
      <c r="Q34" s="13"/>
      <c r="R34" s="13"/>
    </row>
    <row r="35" spans="2:18" ht="19.5" customHeight="1" x14ac:dyDescent="0.15">
      <c r="B35" s="208"/>
      <c r="C35" s="15"/>
      <c r="D35" s="20"/>
      <c r="E35" s="20"/>
      <c r="F35" s="20"/>
      <c r="G35" s="20"/>
      <c r="H35" s="12">
        <f t="shared" si="0"/>
        <v>0</v>
      </c>
      <c r="I35" s="27"/>
      <c r="J35" s="23"/>
      <c r="K35" s="23"/>
      <c r="L35" s="23"/>
      <c r="M35" s="23"/>
      <c r="N35" s="23"/>
      <c r="O35" s="23"/>
      <c r="P35" s="23"/>
      <c r="Q35" s="13"/>
      <c r="R35" s="13"/>
    </row>
    <row r="36" spans="2:18" ht="19.5" customHeight="1" x14ac:dyDescent="0.15">
      <c r="B36" s="208"/>
      <c r="C36" s="15"/>
      <c r="D36" s="20"/>
      <c r="E36" s="20"/>
      <c r="F36" s="20"/>
      <c r="G36" s="20"/>
      <c r="H36" s="12">
        <f t="shared" si="0"/>
        <v>0</v>
      </c>
      <c r="I36" s="27"/>
      <c r="J36" s="23"/>
      <c r="K36" s="23"/>
      <c r="L36" s="23"/>
      <c r="M36" s="23"/>
      <c r="N36" s="23"/>
      <c r="O36" s="23"/>
      <c r="P36" s="23"/>
      <c r="Q36" s="13"/>
      <c r="R36" s="13"/>
    </row>
    <row r="37" spans="2:18" ht="19.5" customHeight="1" x14ac:dyDescent="0.15">
      <c r="B37" s="208"/>
      <c r="C37" s="15"/>
      <c r="D37" s="20"/>
      <c r="E37" s="20"/>
      <c r="F37" s="20"/>
      <c r="G37" s="20">
        <v>10</v>
      </c>
      <c r="H37" s="12">
        <f t="shared" si="0"/>
        <v>10</v>
      </c>
      <c r="I37" s="27"/>
      <c r="J37" s="23"/>
      <c r="K37" s="23"/>
      <c r="L37" s="23"/>
      <c r="M37" s="23"/>
      <c r="N37" s="23"/>
      <c r="O37" s="23"/>
      <c r="P37" s="23"/>
      <c r="Q37" s="13"/>
      <c r="R37" s="13"/>
    </row>
    <row r="38" spans="2:18" ht="19.5" customHeight="1" x14ac:dyDescent="0.15">
      <c r="B38" s="208"/>
      <c r="C38" s="3" t="s">
        <v>9</v>
      </c>
      <c r="D38" s="12">
        <f>SUM(D31:D37)</f>
        <v>0</v>
      </c>
      <c r="E38" s="12">
        <f>SUM(E31:E37)</f>
        <v>0</v>
      </c>
      <c r="F38" s="12">
        <f>SUM(F31:F37)</f>
        <v>0</v>
      </c>
      <c r="G38" s="12">
        <f>SUM(G31:G37)</f>
        <v>10</v>
      </c>
      <c r="H38" s="12">
        <f>SUM(H31:H37)</f>
        <v>10</v>
      </c>
      <c r="I38" s="23" t="str">
        <f>IF(B25="○","←５　国庫補助金確定額と一致させてください。",IF(B26="○","←実績報告の対象経費の支出済額と一致させてください",""))</f>
        <v/>
      </c>
      <c r="J38" s="23"/>
      <c r="K38" s="23"/>
      <c r="L38" s="23"/>
      <c r="M38" s="23"/>
      <c r="N38" s="23"/>
      <c r="O38" s="23"/>
      <c r="P38" s="23"/>
      <c r="Q38" s="13"/>
      <c r="R38" s="13"/>
    </row>
    <row r="39" spans="2:18" ht="19.5" customHeight="1" x14ac:dyDescent="0.15">
      <c r="B39" s="7"/>
      <c r="C39" s="8"/>
      <c r="D39" s="9"/>
      <c r="E39" s="9"/>
      <c r="F39" s="9"/>
      <c r="G39" s="9"/>
      <c r="H39" s="9"/>
      <c r="I39" s="24" t="str">
        <f>TEXT(D38,"#,##0")</f>
        <v>0</v>
      </c>
      <c r="J39" s="24" t="str">
        <f>TEXT(E38,"#,##0")</f>
        <v>0</v>
      </c>
      <c r="K39" s="24" t="str">
        <f>TEXT(F38,"#,##0")</f>
        <v>0</v>
      </c>
      <c r="L39" s="24" t="str">
        <f>TEXT(G38,"#,##0")</f>
        <v>10</v>
      </c>
      <c r="M39" s="24" t="str">
        <f>TEXT(H38,"#,##0")</f>
        <v>10</v>
      </c>
    </row>
    <row r="40" spans="2:18" ht="15" thickBot="1" x14ac:dyDescent="0.2">
      <c r="B40" s="1" t="s">
        <v>10</v>
      </c>
      <c r="I40" s="23"/>
      <c r="J40" s="23"/>
      <c r="K40" s="23"/>
      <c r="L40" s="23"/>
      <c r="M40" s="23"/>
      <c r="N40" s="23"/>
      <c r="O40" s="23"/>
      <c r="P40" s="23"/>
      <c r="Q40" s="13"/>
      <c r="R40" s="13"/>
    </row>
    <row r="41" spans="2:18" ht="15" thickBot="1" x14ac:dyDescent="0.2">
      <c r="C41" s="250"/>
      <c r="D41" s="250"/>
      <c r="E41" s="210" t="s">
        <v>22</v>
      </c>
      <c r="F41" s="211" t="str">
        <f>IF(C42="","",C41/C42)</f>
        <v/>
      </c>
      <c r="G41" s="212"/>
      <c r="I41" s="23"/>
      <c r="J41" s="28" t="s">
        <v>35</v>
      </c>
      <c r="K41" s="28"/>
      <c r="L41" s="28"/>
      <c r="M41" s="28"/>
      <c r="N41" s="23"/>
      <c r="O41" s="23"/>
      <c r="P41" s="23"/>
      <c r="Q41" s="13"/>
      <c r="R41" s="13"/>
    </row>
    <row r="42" spans="2:18" ht="15.75" thickTop="1" thickBot="1" x14ac:dyDescent="0.2">
      <c r="C42" s="251"/>
      <c r="D42" s="251"/>
      <c r="E42" s="210"/>
      <c r="F42" s="213"/>
      <c r="G42" s="214"/>
      <c r="I42" s="23"/>
      <c r="J42" s="23" t="s">
        <v>36</v>
      </c>
      <c r="K42" s="23"/>
      <c r="L42" s="23"/>
      <c r="M42" s="23"/>
      <c r="N42" s="23"/>
      <c r="O42" s="23"/>
      <c r="P42" s="23"/>
      <c r="Q42" s="13"/>
      <c r="R42" s="13"/>
    </row>
    <row r="43" spans="2:18" ht="15" thickBot="1" x14ac:dyDescent="0.2">
      <c r="B43" s="1" t="s">
        <v>23</v>
      </c>
      <c r="I43" s="23" t="s">
        <v>28</v>
      </c>
      <c r="K43" s="29"/>
      <c r="L43" s="23"/>
      <c r="M43" s="23"/>
      <c r="N43" s="23"/>
      <c r="O43" s="23"/>
      <c r="P43" s="23"/>
      <c r="Q43" s="13"/>
      <c r="R43" s="13"/>
    </row>
    <row r="44" spans="2:18" ht="15" thickBot="1" x14ac:dyDescent="0.2">
      <c r="F44" s="14" t="str">
        <f>IF(B15&amp;B16&amp;B17&amp;B18="○",0,IF(B19="○",I19,IF(B20="○",K20,IF(B21="○",I21,""))))</f>
        <v/>
      </c>
      <c r="G44" s="1" t="s">
        <v>13</v>
      </c>
      <c r="I44" s="23"/>
      <c r="J44" s="23"/>
      <c r="K44" s="23"/>
      <c r="L44" s="23"/>
      <c r="M44" s="23"/>
      <c r="N44" s="23"/>
      <c r="O44" s="23"/>
      <c r="P44" s="23"/>
      <c r="Q44" s="13"/>
      <c r="R44" s="13"/>
    </row>
    <row r="45" spans="2:18" x14ac:dyDescent="0.15">
      <c r="I45" s="23"/>
      <c r="J45" s="23"/>
      <c r="K45" s="23"/>
      <c r="L45" s="23"/>
      <c r="M45" s="23"/>
      <c r="N45" s="23"/>
      <c r="O45" s="23"/>
      <c r="P45" s="23"/>
      <c r="Q45" s="13"/>
      <c r="R45" s="13"/>
    </row>
    <row r="46" spans="2:18" ht="28.5" customHeight="1" x14ac:dyDescent="0.15">
      <c r="C46" s="200" t="str">
        <f>IF(B19="○",I12&amp;"×8／108×（"&amp;I39&amp;"＋"&amp;J39&amp;"＋"&amp;K39&amp;"）／"&amp;M39&amp;"＝"&amp;L19,IF(B21="○",I12&amp;"×8／108×("&amp;I39&amp;"＋"&amp;J39&amp;"＋"&amp;K39&amp;"）／"&amp;M39&amp;"×②＝"&amp;L21,""))</f>
        <v/>
      </c>
      <c r="D46" s="200"/>
      <c r="E46" s="200"/>
      <c r="F46" s="200"/>
      <c r="G46" s="200"/>
      <c r="H46" s="200"/>
      <c r="I46" s="30" t="s">
        <v>25</v>
      </c>
    </row>
    <row r="47" spans="2:18" ht="28.5" customHeight="1" x14ac:dyDescent="0.15">
      <c r="C47" s="201" t="str">
        <f>IF(B20="○",I12&amp;"×8／108×"&amp;I39&amp;"／"&amp;M39&amp;"＝"&amp;L20&amp;"・・・ａ","")</f>
        <v/>
      </c>
      <c r="D47" s="201"/>
      <c r="E47" s="201"/>
      <c r="F47" s="201"/>
      <c r="G47" s="201"/>
      <c r="H47" s="201"/>
      <c r="I47" s="30" t="s">
        <v>25</v>
      </c>
    </row>
    <row r="48" spans="2:18" ht="28.5" customHeight="1" x14ac:dyDescent="0.15">
      <c r="C48" s="201" t="str">
        <f>IF(B20="○",I12&amp;"×8/108×"&amp;K39&amp;"／"&amp;M39&amp;"×②＝"&amp;M20&amp;"・・・ｂ","")</f>
        <v/>
      </c>
      <c r="D48" s="201"/>
      <c r="E48" s="201"/>
      <c r="F48" s="201"/>
      <c r="G48" s="201"/>
      <c r="H48" s="201"/>
      <c r="I48" s="30" t="s">
        <v>25</v>
      </c>
    </row>
    <row r="49" spans="1:9" x14ac:dyDescent="0.15">
      <c r="C49" s="1" t="str">
        <f>IF(B20="○","ａ＋ｂ＝"&amp;N20,"")</f>
        <v/>
      </c>
      <c r="I49" s="23" t="s">
        <v>25</v>
      </c>
    </row>
    <row r="50" spans="1:9" x14ac:dyDescent="0.15">
      <c r="A50" s="22"/>
      <c r="B50" s="22"/>
      <c r="C50" s="22"/>
      <c r="D50" s="22"/>
      <c r="E50" s="22"/>
      <c r="F50" s="22"/>
      <c r="G50" s="22"/>
      <c r="H50" s="22"/>
      <c r="I50" s="23" t="s">
        <v>26</v>
      </c>
    </row>
    <row r="51" spans="1:9" x14ac:dyDescent="0.15">
      <c r="A51" s="22"/>
      <c r="B51" s="22"/>
      <c r="C51" s="22"/>
      <c r="D51" s="22"/>
      <c r="E51" s="22"/>
      <c r="F51" s="22"/>
      <c r="G51" s="22"/>
      <c r="H51" s="22"/>
    </row>
    <row r="52" spans="1:9" x14ac:dyDescent="0.15">
      <c r="A52" s="22"/>
      <c r="B52" s="22"/>
      <c r="C52" s="22"/>
      <c r="D52" s="22"/>
      <c r="E52" s="22"/>
      <c r="F52" s="22"/>
      <c r="G52" s="22"/>
      <c r="H52" s="22"/>
    </row>
    <row r="53" spans="1:9" x14ac:dyDescent="0.15">
      <c r="A53" s="22"/>
      <c r="B53" s="22"/>
      <c r="C53" s="22"/>
      <c r="D53" s="22"/>
      <c r="E53" s="22"/>
      <c r="F53" s="22"/>
      <c r="G53" s="22"/>
      <c r="H53" s="22"/>
    </row>
    <row r="54" spans="1:9" x14ac:dyDescent="0.15">
      <c r="A54" s="22"/>
      <c r="B54" s="22"/>
      <c r="C54" s="22"/>
      <c r="D54" s="22"/>
      <c r="E54" s="22"/>
      <c r="F54" s="22"/>
      <c r="G54" s="22"/>
      <c r="H54" s="22"/>
    </row>
    <row r="55" spans="1:9" x14ac:dyDescent="0.15">
      <c r="A55" s="22"/>
      <c r="B55" s="22"/>
      <c r="C55" s="22"/>
      <c r="D55" s="22"/>
      <c r="E55" s="22"/>
      <c r="F55" s="22"/>
      <c r="G55" s="22"/>
      <c r="H55" s="22"/>
    </row>
    <row r="56" spans="1:9" x14ac:dyDescent="0.15">
      <c r="A56" s="22"/>
      <c r="B56" s="22"/>
      <c r="C56" s="22"/>
      <c r="D56" s="22"/>
      <c r="E56" s="22"/>
      <c r="F56" s="22"/>
      <c r="G56" s="22"/>
      <c r="H56" s="22"/>
    </row>
    <row r="57" spans="1:9" x14ac:dyDescent="0.15">
      <c r="A57" s="22"/>
      <c r="B57" s="22"/>
      <c r="C57" s="22"/>
      <c r="D57" s="22"/>
      <c r="E57" s="22"/>
      <c r="F57" s="22"/>
      <c r="G57" s="22"/>
      <c r="H57" s="22"/>
    </row>
    <row r="58" spans="1:9" x14ac:dyDescent="0.15">
      <c r="A58" s="22"/>
      <c r="B58" s="22"/>
      <c r="C58" s="22"/>
      <c r="D58" s="22"/>
      <c r="E58" s="22"/>
      <c r="F58" s="22"/>
      <c r="G58" s="22"/>
      <c r="H58" s="22"/>
    </row>
    <row r="59" spans="1:9" x14ac:dyDescent="0.15">
      <c r="A59" s="22"/>
      <c r="B59" s="22"/>
      <c r="C59" s="22"/>
      <c r="D59" s="22"/>
      <c r="E59" s="22"/>
      <c r="F59" s="22"/>
      <c r="G59" s="22"/>
      <c r="H59" s="22"/>
    </row>
    <row r="60" spans="1:9" x14ac:dyDescent="0.15">
      <c r="A60" s="22"/>
      <c r="B60" s="22"/>
      <c r="C60" s="22"/>
      <c r="D60" s="22"/>
      <c r="E60" s="22"/>
      <c r="F60" s="22"/>
      <c r="G60" s="22"/>
      <c r="H60" s="22"/>
    </row>
    <row r="61" spans="1:9" x14ac:dyDescent="0.15">
      <c r="A61" s="22"/>
      <c r="B61" s="22"/>
      <c r="C61" s="22"/>
      <c r="D61" s="22"/>
      <c r="E61" s="22"/>
      <c r="F61" s="22"/>
      <c r="G61" s="22"/>
      <c r="H61" s="22"/>
    </row>
    <row r="62" spans="1:9" x14ac:dyDescent="0.15">
      <c r="A62" s="22"/>
      <c r="B62" s="22"/>
      <c r="C62" s="22"/>
      <c r="D62" s="22"/>
      <c r="E62" s="22"/>
      <c r="F62" s="22"/>
      <c r="G62" s="22"/>
      <c r="H62" s="22"/>
    </row>
  </sheetData>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1"/>
  <dataValidations count="1">
    <dataValidation type="list" allowBlank="1" showInputMessage="1" showErrorMessage="1" sqref="B15:B21 B25:B26">
      <formula1>"○"</formula1>
    </dataValidation>
  </dataValidations>
  <printOptions horizontalCentered="1" verticalCentered="1"/>
  <pageMargins left="0.7" right="0.7" top="0.75" bottom="0.75" header="0.3" footer="0.3"/>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記入例１</vt:lpstr>
      <vt:lpstr>記入例２</vt:lpstr>
      <vt:lpstr>チェック票</vt:lpstr>
      <vt:lpstr>返還額計算シート</vt:lpstr>
      <vt:lpstr>仕入控除税額報告書</vt:lpstr>
      <vt:lpstr>事業所別　仕入額一覧</vt:lpstr>
      <vt:lpstr>Sheet6</vt:lpstr>
      <vt:lpstr>チェック票!Print_Area</vt:lpstr>
      <vt:lpstr>記入例１!Print_Area</vt:lpstr>
      <vt:lpstr>記入例２!Print_Area</vt:lpstr>
      <vt:lpstr>仕入控除税額報告書!Print_Area</vt:lpstr>
      <vt:lpstr>'事業所別　仕入額一覧'!Print_Area</vt:lpstr>
      <vt:lpstr>返還額計算シート!Print_Area</vt:lpstr>
      <vt:lpstr>'事業所別　仕入額一覧'!Print_Titles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2021-07-19T23:50:52Z</cp:lastPrinted>
  <dcterms:created xsi:type="dcterms:W3CDTF">2021-07-08T01:11:48Z</dcterms:created>
  <dcterms:modified xsi:type="dcterms:W3CDTF">2021-07-30T00:56:21Z</dcterms:modified>
  <cp:category/>
</cp:coreProperties>
</file>