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1-(001～011)　工賃向上\007-2工賃向上計画（H24～）　　　　\R05 計画策定(R6～R8)\hp 掲出\"/>
    </mc:Choice>
  </mc:AlternateContent>
  <bookViews>
    <workbookView xWindow="0" yWindow="0" windowWidth="19200" windowHeight="6810" tabRatio="851" activeTab="1"/>
  </bookViews>
  <sheets>
    <sheet name="工賃向上計画" sheetId="1" r:id="rId1"/>
    <sheet name="工賃計算補助シート" sheetId="37" r:id="rId2"/>
    <sheet name="基礎データ" sheetId="3" r:id="rId3"/>
    <sheet name="作業内容" sheetId="4" r:id="rId4"/>
    <sheet name="工賃実績推移" sheetId="18" r:id="rId5"/>
    <sheet name="工賃目標額" sheetId="35" r:id="rId6"/>
    <sheet name="工賃実績額" sheetId="38" r:id="rId7"/>
    <sheet name="利益率" sheetId="36" r:id="rId8"/>
    <sheet name="R６実績" sheetId="20" r:id="rId9"/>
    <sheet name="R7実績" sheetId="21" r:id="rId10"/>
    <sheet name="R８実績" sheetId="22" r:id="rId11"/>
    <sheet name="課題" sheetId="13" r:id="rId12"/>
    <sheet name="対応策の基本方針・方向性" sheetId="14" r:id="rId13"/>
    <sheet name="作業部門ごとの対応策" sheetId="15" r:id="rId14"/>
    <sheet name="支援の希望" sheetId="27" r:id="rId15"/>
    <sheet name="計画見直し" sheetId="29" r:id="rId16"/>
    <sheet name="B型事業所" sheetId="30" state="hidden" r:id="rId17"/>
  </sheets>
  <externalReferences>
    <externalReference r:id="rId18"/>
  </externalReferences>
  <definedNames>
    <definedName name="_xlnm._FilterDatabase" localSheetId="16" hidden="1">B型事業所!$A$1:$A$20</definedName>
    <definedName name="_xlnm.Print_Area" localSheetId="16">B型事業所!$A$1:$A$144</definedName>
    <definedName name="_xlnm.Print_Area" localSheetId="1">工賃計算補助シート!$A$1:$AC$133</definedName>
    <definedName name="_xlnm.Print_Area" localSheetId="0">工賃向上計画!$A$1:$AC$243</definedName>
    <definedName name="_xlnm.Print_Area" localSheetId="4">テーブル110[#All]</definedName>
    <definedName name="運営法人名">工賃向上計画!$E$6</definedName>
    <definedName name="開設日" localSheetId="6">[1]工賃向上計画!$X$5</definedName>
    <definedName name="開設日" localSheetId="5">[1]工賃向上計画!$X$5</definedName>
    <definedName name="開設日">工賃向上計画!$X$5</definedName>
    <definedName name="現員" localSheetId="6">[1]工賃向上計画!$H$7</definedName>
    <definedName name="現員" localSheetId="5">[1]工賃向上計画!$H$7</definedName>
    <definedName name="現員">工賃向上計画!$H$7</definedName>
    <definedName name="更新日">工賃向上計画!$X$3</definedName>
    <definedName name="作業部門名①" localSheetId="6">[1]工賃向上計画!$B$11</definedName>
    <definedName name="作業部門名①" localSheetId="5">[1]工賃向上計画!$B$11</definedName>
    <definedName name="作業部門名①">工賃向上計画!$B$11</definedName>
    <definedName name="作業部門名①区分" localSheetId="6">[1]工賃向上計画!$I$11</definedName>
    <definedName name="作業部門名①区分" localSheetId="5">[1]工賃向上計画!$I$11</definedName>
    <definedName name="作業部門名①区分">工賃向上計画!$I$11</definedName>
    <definedName name="作業部門名①傾向" localSheetId="6">[1]工賃向上計画!$AB$11</definedName>
    <definedName name="作業部門名①傾向" localSheetId="5">[1]工賃向上計画!$AB$11</definedName>
    <definedName name="作業部門名①傾向">工賃向上計画!$AB$11</definedName>
    <definedName name="作業部門名①作業内容" localSheetId="6">[1]工賃向上計画!$L$11</definedName>
    <definedName name="作業部門名①作業内容" localSheetId="5">[1]工賃向上計画!$L$11</definedName>
    <definedName name="作業部門名①作業内容">工賃向上計画!$L$11</definedName>
    <definedName name="作業部門名①売上" localSheetId="6">[1]工賃向上計画!$Y$11</definedName>
    <definedName name="作業部門名①売上" localSheetId="5">[1]工賃向上計画!$Y$11</definedName>
    <definedName name="作業部門名①売上">工賃向上計画!$Y$11</definedName>
    <definedName name="作業部門名①利用者数" localSheetId="6">[1]工賃向上計画!$F$11</definedName>
    <definedName name="作業部門名①利用者数" localSheetId="5">[1]工賃向上計画!$F$11</definedName>
    <definedName name="作業部門名①利用者数">工賃向上計画!$F$11</definedName>
    <definedName name="作業部門名②" localSheetId="6">[1]工賃向上計画!$B$12</definedName>
    <definedName name="作業部門名②" localSheetId="5">[1]工賃向上計画!$B$12</definedName>
    <definedName name="作業部門名②">工賃向上計画!$B$12</definedName>
    <definedName name="作業部門名②区分" localSheetId="6">[1]工賃向上計画!$I$12</definedName>
    <definedName name="作業部門名②区分" localSheetId="5">[1]工賃向上計画!$I$12</definedName>
    <definedName name="作業部門名②区分">工賃向上計画!$I$12</definedName>
    <definedName name="作業部門名②傾向" localSheetId="6">[1]工賃向上計画!$AB$12</definedName>
    <definedName name="作業部門名②傾向" localSheetId="5">[1]工賃向上計画!$AB$12</definedName>
    <definedName name="作業部門名②傾向">工賃向上計画!$AB$12</definedName>
    <definedName name="作業部門名②作業内容" localSheetId="6">[1]工賃向上計画!$L$12</definedName>
    <definedName name="作業部門名②作業内容" localSheetId="5">[1]工賃向上計画!$L$12</definedName>
    <definedName name="作業部門名②作業内容">工賃向上計画!$L$12</definedName>
    <definedName name="作業部門名②売上">工賃向上計画!$Y$12</definedName>
    <definedName name="作業部門名②利用者数" localSheetId="6">[1]工賃向上計画!$F$12</definedName>
    <definedName name="作業部門名②利用者数" localSheetId="5">[1]工賃向上計画!$F$12</definedName>
    <definedName name="作業部門名②利用者数">工賃向上計画!$F$12</definedName>
    <definedName name="作業部門名③" localSheetId="6">[1]工賃向上計画!$B$13</definedName>
    <definedName name="作業部門名③" localSheetId="5">[1]工賃向上計画!$B$13</definedName>
    <definedName name="作業部門名③">工賃向上計画!$B$13</definedName>
    <definedName name="作業部門名③区分" localSheetId="6">[1]工賃向上計画!$I$13</definedName>
    <definedName name="作業部門名③区分" localSheetId="5">[1]工賃向上計画!$I$13</definedName>
    <definedName name="作業部門名③区分">工賃向上計画!$I$13</definedName>
    <definedName name="作業部門名③傾向" localSheetId="6">[1]工賃向上計画!$AB$13</definedName>
    <definedName name="作業部門名③傾向" localSheetId="5">[1]工賃向上計画!$AB$13</definedName>
    <definedName name="作業部門名③傾向">工賃向上計画!$AB$13</definedName>
    <definedName name="作業部門名③作業内容" localSheetId="6">[1]工賃向上計画!$L$13</definedName>
    <definedName name="作業部門名③作業内容" localSheetId="5">[1]工賃向上計画!$L$13</definedName>
    <definedName name="作業部門名③作業内容">工賃向上計画!$L$13</definedName>
    <definedName name="作業部門名③売上" localSheetId="6">[1]工賃向上計画!$Y$13</definedName>
    <definedName name="作業部門名③売上" localSheetId="5">[1]工賃向上計画!$Y$13</definedName>
    <definedName name="作業部門名③売上">工賃向上計画!$Y$13</definedName>
    <definedName name="作業部門名③利用者数" localSheetId="6">[1]工賃向上計画!$F$13</definedName>
    <definedName name="作業部門名③利用者数" localSheetId="5">[1]工賃向上計画!$F$13</definedName>
    <definedName name="作業部門名③利用者数">工賃向上計画!$F$13</definedName>
    <definedName name="作業部門名④" localSheetId="6">[1]工賃向上計画!$B$14</definedName>
    <definedName name="作業部門名④" localSheetId="5">[1]工賃向上計画!$B$14</definedName>
    <definedName name="作業部門名④">工賃向上計画!$B$14</definedName>
    <definedName name="作業部門名④区分" localSheetId="6">[1]工賃向上計画!$I$14</definedName>
    <definedName name="作業部門名④区分" localSheetId="5">[1]工賃向上計画!$I$14</definedName>
    <definedName name="作業部門名④区分">工賃向上計画!$I$14</definedName>
    <definedName name="作業部門名④傾向" localSheetId="6">[1]工賃向上計画!$AB$14</definedName>
    <definedName name="作業部門名④傾向" localSheetId="5">[1]工賃向上計画!$AB$14</definedName>
    <definedName name="作業部門名④傾向">工賃向上計画!$AB$14</definedName>
    <definedName name="作業部門名④作業内容" localSheetId="6">[1]工賃向上計画!$L$14</definedName>
    <definedName name="作業部門名④作業内容" localSheetId="5">[1]工賃向上計画!$L$14</definedName>
    <definedName name="作業部門名④作業内容">工賃向上計画!$L$14</definedName>
    <definedName name="作業部門名④売上" localSheetId="6">[1]工賃向上計画!$Y$14</definedName>
    <definedName name="作業部門名④売上" localSheetId="5">[1]工賃向上計画!$Y$14</definedName>
    <definedName name="作業部門名④売上">工賃向上計画!$Y$14</definedName>
    <definedName name="作業部門名④利用者数" localSheetId="6">[1]工賃向上計画!$F$14</definedName>
    <definedName name="作業部門名④利用者数" localSheetId="5">[1]工賃向上計画!$F$14</definedName>
    <definedName name="作業部門名④利用者数">工賃向上計画!$F$14</definedName>
    <definedName name="作業部門名⑤" localSheetId="6">[1]工賃向上計画!$B$15</definedName>
    <definedName name="作業部門名⑤" localSheetId="5">[1]工賃向上計画!$B$15</definedName>
    <definedName name="作業部門名⑤">工賃向上計画!$B$15</definedName>
    <definedName name="作業部門名⑤区分" localSheetId="6">[1]工賃向上計画!$I$15</definedName>
    <definedName name="作業部門名⑤区分" localSheetId="5">[1]工賃向上計画!$I$15</definedName>
    <definedName name="作業部門名⑤区分">工賃向上計画!$I$15</definedName>
    <definedName name="作業部門名⑤傾向">工賃向上計画!$AB$15</definedName>
    <definedName name="作業部門名⑤作業内容" localSheetId="6">[1]工賃向上計画!$L$15</definedName>
    <definedName name="作業部門名⑤作業内容" localSheetId="5">[1]工賃向上計画!$L$15</definedName>
    <definedName name="作業部門名⑤作業内容">工賃向上計画!$L$15</definedName>
    <definedName name="作業部門名⑤売上" localSheetId="6">[1]工賃向上計画!$Y$15</definedName>
    <definedName name="作業部門名⑤売上" localSheetId="5">[1]工賃向上計画!$Y$15</definedName>
    <definedName name="作業部門名⑤売上">工賃向上計画!$Y$15</definedName>
    <definedName name="作業部門名⑤利用者数" localSheetId="6">[1]工賃向上計画!$F$15</definedName>
    <definedName name="作業部門名⑤利用者数" localSheetId="5">[1]工賃向上計画!$F$15</definedName>
    <definedName name="作業部門名⑤利用者数">工賃向上計画!$F$15</definedName>
    <definedName name="事業所区分" localSheetId="6">[1]工賃向上計画!$X$6</definedName>
    <definedName name="事業所区分" localSheetId="5">[1]工賃向上計画!$X$6</definedName>
    <definedName name="事業所区分">工賃向上計画!$X$6</definedName>
    <definedName name="事業所番号">工賃向上計画!$AA$1</definedName>
    <definedName name="事業所名">工賃向上計画!$E$4</definedName>
    <definedName name="所在地">工賃向上計画!$E$5</definedName>
    <definedName name="障がい区分">工賃向上計画!$O$7:$W$7</definedName>
    <definedName name="代表者名" localSheetId="6">[1]工賃向上計画!$X$4</definedName>
    <definedName name="代表者名" localSheetId="5">[1]工賃向上計画!$X$4</definedName>
    <definedName name="代表者名">工賃向上計画!$X$4</definedName>
    <definedName name="定員" localSheetId="6">[1]工賃向上計画!$C$7</definedName>
    <definedName name="定員" localSheetId="5">[1]工賃向上計画!$C$7</definedName>
    <definedName name="定員">工賃向上計画!$C$7</definedName>
    <definedName name="島根県益田市横田町2087_1">工賃向上計画!$E$5</definedName>
    <definedName name="平均年齢" localSheetId="6">[1]工賃向上計画!$AA$7</definedName>
    <definedName name="平均年齢" localSheetId="5">[1]工賃向上計画!$AA$7</definedName>
    <definedName name="平均年齢">工賃向上計画!$AA$7</definedName>
    <definedName name="令和3実績①月額">工賃計算補助シート!$L$89</definedName>
    <definedName name="令和３実績①時間額">工賃計算補助シート!$L$90</definedName>
    <definedName name="令和3実績②月額">工賃計算補助シート!$O$89</definedName>
    <definedName name="令和３実績②時間額">工賃計算補助シート!$O$90</definedName>
    <definedName name="令和3実績③月額">工賃計算補助シート!$R$89</definedName>
    <definedName name="令和３実績③時間額">工賃計算補助シート!$R$90</definedName>
    <definedName name="令和3実績④月額">工賃計算補助シート!$U$89</definedName>
    <definedName name="令和３実績④時間額">工賃計算補助シート!$U$90</definedName>
    <definedName name="令和3実績⑤月額">工賃計算補助シート!$X$89</definedName>
    <definedName name="令和３実績⑤時間額">工賃計算補助シート!$X$90</definedName>
    <definedName name="令和3実績月額総計">工賃計算補助シート!$AA$89</definedName>
    <definedName name="令和３実績時間額総計">工賃計算補助シート!$AA$90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0" i="1" l="1"/>
  <c r="L135" i="1"/>
  <c r="AA33" i="37" l="1"/>
  <c r="AA30" i="37" l="1"/>
  <c r="AA29" i="37"/>
  <c r="AA70" i="37" l="1"/>
  <c r="L60" i="37" l="1"/>
  <c r="O60" i="37"/>
  <c r="R60" i="37"/>
  <c r="U60" i="37"/>
  <c r="X60" i="37"/>
  <c r="Y15" i="1" l="1"/>
  <c r="Y13" i="1"/>
  <c r="L28" i="37"/>
  <c r="F13" i="1"/>
  <c r="F14" i="1"/>
  <c r="F15" i="1"/>
  <c r="F11" i="1"/>
  <c r="F12" i="1"/>
  <c r="Y14" i="1"/>
  <c r="Y12" i="1"/>
  <c r="Y11" i="1"/>
  <c r="AA121" i="37" l="1"/>
  <c r="O121" i="37"/>
  <c r="R121" i="37"/>
  <c r="U121" i="37"/>
  <c r="X121" i="37"/>
  <c r="L121" i="37"/>
  <c r="AA105" i="37"/>
  <c r="O105" i="37"/>
  <c r="R105" i="37"/>
  <c r="U105" i="37"/>
  <c r="X105" i="37"/>
  <c r="L105" i="37"/>
  <c r="AA89" i="37"/>
  <c r="O89" i="37"/>
  <c r="R89" i="37"/>
  <c r="U89" i="37"/>
  <c r="X89" i="37"/>
  <c r="L89" i="37"/>
  <c r="O70" i="37"/>
  <c r="R70" i="37"/>
  <c r="U70" i="37"/>
  <c r="X70" i="37"/>
  <c r="L70" i="37"/>
  <c r="O54" i="37"/>
  <c r="R54" i="37"/>
  <c r="U54" i="37"/>
  <c r="X54" i="37"/>
  <c r="L54" i="37"/>
  <c r="AA38" i="37"/>
  <c r="O38" i="37"/>
  <c r="R38" i="37"/>
  <c r="U38" i="37"/>
  <c r="X38" i="37"/>
  <c r="L38" i="37"/>
  <c r="AA22" i="37"/>
  <c r="O22" i="37"/>
  <c r="R22" i="37"/>
  <c r="U22" i="37"/>
  <c r="X22" i="37"/>
  <c r="L22" i="37"/>
  <c r="AA34" i="37" l="1"/>
  <c r="AA50" i="37"/>
  <c r="AA138" i="1"/>
  <c r="AA45" i="37"/>
  <c r="AA46" i="37"/>
  <c r="AA49" i="37"/>
  <c r="AA61" i="37"/>
  <c r="AA62" i="37"/>
  <c r="AA65" i="37"/>
  <c r="AA54" i="37" s="1"/>
  <c r="AA66" i="37"/>
  <c r="AA141" i="1" l="1"/>
  <c r="AA140" i="1"/>
  <c r="AA2" i="38" l="1"/>
  <c r="P2" i="38"/>
  <c r="X2" i="38"/>
  <c r="K2" i="38"/>
  <c r="U2" i="38"/>
  <c r="F2" i="38"/>
  <c r="D2" i="38"/>
  <c r="C2" i="38"/>
  <c r="B2" i="38"/>
  <c r="L23" i="37"/>
  <c r="U2" i="35" l="1"/>
  <c r="R2" i="35"/>
  <c r="F2" i="35"/>
  <c r="I2" i="35"/>
  <c r="R158" i="1"/>
  <c r="Y2" i="35" s="1"/>
  <c r="L158" i="1"/>
  <c r="V2" i="35" s="1"/>
  <c r="R157" i="1"/>
  <c r="L2" i="35" s="1"/>
  <c r="L157" i="1"/>
  <c r="G2" i="35" s="1"/>
  <c r="AA156" i="1"/>
  <c r="S2" i="38" s="1"/>
  <c r="X156" i="1"/>
  <c r="S2" i="35" s="1"/>
  <c r="U156" i="1"/>
  <c r="N2" i="38" s="1"/>
  <c r="R156" i="1"/>
  <c r="N2" i="35" s="1"/>
  <c r="O156" i="1"/>
  <c r="I2" i="38" s="1"/>
  <c r="L156" i="1"/>
  <c r="AA155" i="1"/>
  <c r="R2" i="38" s="1"/>
  <c r="X155" i="1"/>
  <c r="U155" i="1"/>
  <c r="M2" i="38" s="1"/>
  <c r="R155" i="1"/>
  <c r="M2" i="35" s="1"/>
  <c r="O155" i="1"/>
  <c r="H2" i="38" s="1"/>
  <c r="L155" i="1"/>
  <c r="H2" i="35" s="1"/>
  <c r="U28" i="37"/>
  <c r="AA24" i="37"/>
  <c r="AA28" i="37" s="1"/>
  <c r="AA27" i="37"/>
  <c r="AA26" i="37"/>
  <c r="AA25" i="37"/>
  <c r="BU2" i="22"/>
  <c r="BG2" i="22"/>
  <c r="AS2" i="22"/>
  <c r="AE2" i="22"/>
  <c r="Q2" i="22"/>
  <c r="BT2" i="22"/>
  <c r="BF2" i="22"/>
  <c r="AR2" i="22"/>
  <c r="AD2" i="22"/>
  <c r="P2" i="22"/>
  <c r="BS2" i="22"/>
  <c r="BE2" i="22"/>
  <c r="AQ2" i="22"/>
  <c r="AC2" i="22"/>
  <c r="O2" i="22"/>
  <c r="BR2" i="22"/>
  <c r="BD2" i="22"/>
  <c r="AP2" i="22"/>
  <c r="AB2" i="22"/>
  <c r="N2" i="22"/>
  <c r="BQ2" i="22"/>
  <c r="BC2" i="22"/>
  <c r="AO2" i="22"/>
  <c r="AA2" i="22"/>
  <c r="M2" i="22"/>
  <c r="BP2" i="22"/>
  <c r="BB2" i="22"/>
  <c r="AN2" i="22"/>
  <c r="Z2" i="22"/>
  <c r="L2" i="22"/>
  <c r="BO2" i="22"/>
  <c r="BA2" i="22"/>
  <c r="AM2" i="22"/>
  <c r="Y2" i="22"/>
  <c r="K2" i="22"/>
  <c r="BN2" i="22"/>
  <c r="AZ2" i="22"/>
  <c r="AL2" i="22"/>
  <c r="X2" i="22"/>
  <c r="J2" i="22"/>
  <c r="BM2" i="22"/>
  <c r="AY2" i="22"/>
  <c r="AK2" i="22"/>
  <c r="W2" i="22"/>
  <c r="I2" i="22"/>
  <c r="BL2" i="22"/>
  <c r="AX2" i="22"/>
  <c r="AJ2" i="22"/>
  <c r="V2" i="22"/>
  <c r="H2" i="22"/>
  <c r="BK2" i="22"/>
  <c r="AW2" i="22"/>
  <c r="AI2" i="22"/>
  <c r="U2" i="22"/>
  <c r="G2" i="22"/>
  <c r="C2" i="22"/>
  <c r="B2" i="22"/>
  <c r="BU2" i="21"/>
  <c r="BG2" i="21"/>
  <c r="AS2" i="21"/>
  <c r="AE2" i="21"/>
  <c r="Q2" i="21"/>
  <c r="BT2" i="21"/>
  <c r="BF2" i="21"/>
  <c r="AR2" i="21"/>
  <c r="AD2" i="21"/>
  <c r="P2" i="21"/>
  <c r="BS2" i="21"/>
  <c r="BE2" i="21"/>
  <c r="AQ2" i="21"/>
  <c r="AC2" i="21"/>
  <c r="O2" i="21"/>
  <c r="BR2" i="21"/>
  <c r="BD2" i="21"/>
  <c r="AP2" i="21"/>
  <c r="AB2" i="21"/>
  <c r="N2" i="21"/>
  <c r="BQ2" i="21"/>
  <c r="BC2" i="21"/>
  <c r="AO2" i="21"/>
  <c r="AA2" i="21"/>
  <c r="M2" i="21"/>
  <c r="BP2" i="21"/>
  <c r="BB2" i="21"/>
  <c r="AN2" i="21"/>
  <c r="Z2" i="21"/>
  <c r="L2" i="21"/>
  <c r="BO2" i="21"/>
  <c r="BA2" i="21"/>
  <c r="AM2" i="21"/>
  <c r="Y2" i="21"/>
  <c r="K2" i="21"/>
  <c r="BN2" i="21"/>
  <c r="AZ2" i="21"/>
  <c r="AL2" i="21"/>
  <c r="X2" i="21"/>
  <c r="J2" i="21"/>
  <c r="BM2" i="21"/>
  <c r="AY2" i="21"/>
  <c r="AK2" i="21"/>
  <c r="W2" i="21"/>
  <c r="I2" i="21"/>
  <c r="BL2" i="21"/>
  <c r="AX2" i="21"/>
  <c r="AJ2" i="21"/>
  <c r="V2" i="21"/>
  <c r="H2" i="21"/>
  <c r="BK2" i="21"/>
  <c r="AW2" i="21"/>
  <c r="AI2" i="21"/>
  <c r="U2" i="21"/>
  <c r="G2" i="21"/>
  <c r="C2" i="21"/>
  <c r="B2" i="21"/>
  <c r="C2" i="20"/>
  <c r="BU2" i="20" l="1"/>
  <c r="BT2" i="20"/>
  <c r="BS2" i="20"/>
  <c r="BR2" i="20"/>
  <c r="BQ2" i="20"/>
  <c r="BP2" i="20"/>
  <c r="BO2" i="20"/>
  <c r="BN2" i="20"/>
  <c r="BM2" i="20"/>
  <c r="BL2" i="20"/>
  <c r="BK2" i="20"/>
  <c r="BG2" i="20"/>
  <c r="BF2" i="20"/>
  <c r="BE2" i="20"/>
  <c r="BD2" i="20"/>
  <c r="BC2" i="20"/>
  <c r="BB2" i="20"/>
  <c r="BA2" i="20"/>
  <c r="AZ2" i="20"/>
  <c r="AY2" i="20"/>
  <c r="AX2" i="20"/>
  <c r="AW2" i="20"/>
  <c r="AS2" i="20"/>
  <c r="AR2" i="20"/>
  <c r="AQ2" i="20"/>
  <c r="AP2" i="20"/>
  <c r="AO2" i="20"/>
  <c r="AN2" i="20"/>
  <c r="AM2" i="20"/>
  <c r="AL2" i="20"/>
  <c r="AK2" i="20"/>
  <c r="AJ2" i="20"/>
  <c r="AI2" i="20"/>
  <c r="AE2" i="20"/>
  <c r="AD2" i="20"/>
  <c r="AC2" i="20"/>
  <c r="AB2" i="20"/>
  <c r="AA2" i="20"/>
  <c r="Z2" i="20"/>
  <c r="Y2" i="20"/>
  <c r="X2" i="20"/>
  <c r="W2" i="20"/>
  <c r="V2" i="20"/>
  <c r="U2" i="20"/>
  <c r="G2" i="20"/>
  <c r="H2" i="20"/>
  <c r="I2" i="20"/>
  <c r="J2" i="20"/>
  <c r="K2" i="20"/>
  <c r="L2" i="20"/>
  <c r="M2" i="20"/>
  <c r="N2" i="20"/>
  <c r="O2" i="20"/>
  <c r="P2" i="20"/>
  <c r="Q2" i="20"/>
  <c r="X23" i="37"/>
  <c r="U23" i="37"/>
  <c r="R23" i="37"/>
  <c r="O23" i="37"/>
  <c r="X39" i="37"/>
  <c r="U39" i="37"/>
  <c r="R39" i="37"/>
  <c r="O39" i="37"/>
  <c r="L39" i="37"/>
  <c r="X55" i="37"/>
  <c r="U55" i="37"/>
  <c r="R55" i="37"/>
  <c r="O55" i="37"/>
  <c r="L55" i="37"/>
  <c r="X71" i="37"/>
  <c r="U71" i="37"/>
  <c r="R71" i="37"/>
  <c r="O71" i="37"/>
  <c r="L71" i="37"/>
  <c r="L90" i="37"/>
  <c r="F2" i="20" s="1"/>
  <c r="E2" i="20"/>
  <c r="X90" i="37"/>
  <c r="BJ2" i="20" s="1"/>
  <c r="U90" i="37"/>
  <c r="AV2" i="20" s="1"/>
  <c r="R90" i="37"/>
  <c r="AH2" i="20" s="1"/>
  <c r="O90" i="37"/>
  <c r="T2" i="20" s="1"/>
  <c r="BI2" i="20"/>
  <c r="AU2" i="20"/>
  <c r="AG2" i="20"/>
  <c r="S2" i="20"/>
  <c r="X122" i="37"/>
  <c r="BJ2" i="22" s="1"/>
  <c r="U122" i="37"/>
  <c r="AV2" i="22" s="1"/>
  <c r="R122" i="37"/>
  <c r="AH2" i="22" s="1"/>
  <c r="O122" i="37"/>
  <c r="T2" i="22" s="1"/>
  <c r="L122" i="37"/>
  <c r="F2" i="22" s="1"/>
  <c r="BI2" i="22"/>
  <c r="AU2" i="22"/>
  <c r="AG2" i="22"/>
  <c r="S2" i="22"/>
  <c r="E2" i="22"/>
  <c r="L106" i="37"/>
  <c r="F2" i="21" s="1"/>
  <c r="AA133" i="37"/>
  <c r="AA132" i="37"/>
  <c r="AA117" i="37"/>
  <c r="U158" i="1" s="1"/>
  <c r="Y2" i="38" s="1"/>
  <c r="AA116" i="37"/>
  <c r="AA101" i="37"/>
  <c r="AA100" i="37"/>
  <c r="AA82" i="37"/>
  <c r="AA81" i="37"/>
  <c r="AA55" i="37"/>
  <c r="AA39" i="37"/>
  <c r="AA23" i="37"/>
  <c r="E2" i="21"/>
  <c r="S2" i="21"/>
  <c r="BI2" i="21"/>
  <c r="AU2" i="21"/>
  <c r="AG2" i="21"/>
  <c r="B2" i="20"/>
  <c r="AF2" i="4"/>
  <c r="AA158" i="1" l="1"/>
  <c r="AB2" i="38" s="1"/>
  <c r="AA157" i="1"/>
  <c r="Q2" i="38" s="1"/>
  <c r="U157" i="1"/>
  <c r="L2" i="38" s="1"/>
  <c r="O157" i="1"/>
  <c r="G2" i="38" s="1"/>
  <c r="O158" i="1"/>
  <c r="V2" i="38" s="1"/>
  <c r="X157" i="1"/>
  <c r="Q2" i="35" s="1"/>
  <c r="X158" i="1"/>
  <c r="AB2" i="35" s="1"/>
  <c r="X141" i="1"/>
  <c r="U141" i="1"/>
  <c r="R141" i="1"/>
  <c r="O141" i="1"/>
  <c r="L141" i="1"/>
  <c r="X140" i="1"/>
  <c r="U140" i="1"/>
  <c r="R140" i="1"/>
  <c r="O140" i="1"/>
  <c r="L140" i="1"/>
  <c r="X139" i="1"/>
  <c r="U139" i="1"/>
  <c r="R139" i="1"/>
  <c r="O139" i="1"/>
  <c r="L139" i="1"/>
  <c r="X138" i="1"/>
  <c r="U138" i="1"/>
  <c r="R138" i="1"/>
  <c r="O138" i="1"/>
  <c r="L138" i="1"/>
  <c r="X136" i="1"/>
  <c r="U136" i="1"/>
  <c r="R136" i="1"/>
  <c r="O136" i="1"/>
  <c r="L136" i="1"/>
  <c r="X135" i="1"/>
  <c r="U135" i="1"/>
  <c r="R135" i="1"/>
  <c r="O135" i="1"/>
  <c r="X134" i="1"/>
  <c r="U134" i="1"/>
  <c r="R134" i="1"/>
  <c r="O134" i="1"/>
  <c r="L134" i="1"/>
  <c r="X133" i="1"/>
  <c r="U133" i="1"/>
  <c r="R133" i="1"/>
  <c r="O133" i="1"/>
  <c r="L133" i="1"/>
  <c r="M2" i="4"/>
  <c r="C2" i="13" l="1"/>
  <c r="B2" i="13"/>
  <c r="AB2" i="13" l="1"/>
  <c r="P2" i="13"/>
  <c r="U2" i="36" l="1"/>
  <c r="Q2" i="36"/>
  <c r="M2" i="36"/>
  <c r="I2" i="36"/>
  <c r="E2" i="36"/>
  <c r="W2" i="36" l="1"/>
  <c r="S2" i="36"/>
  <c r="O2" i="36"/>
  <c r="G2" i="36"/>
  <c r="K2" i="36"/>
  <c r="AA129" i="37"/>
  <c r="AA154" i="1" s="1"/>
  <c r="AA128" i="37"/>
  <c r="X127" i="37"/>
  <c r="U127" i="37"/>
  <c r="R127" i="37"/>
  <c r="O127" i="37"/>
  <c r="L127" i="37"/>
  <c r="AA126" i="37"/>
  <c r="AA151" i="1" s="1"/>
  <c r="AA125" i="37"/>
  <c r="AA150" i="1" s="1"/>
  <c r="AA124" i="37"/>
  <c r="AA149" i="1" s="1"/>
  <c r="AA123" i="37"/>
  <c r="AA148" i="1" s="1"/>
  <c r="AA113" i="37"/>
  <c r="U154" i="1" s="1"/>
  <c r="AA112" i="37"/>
  <c r="X111" i="37"/>
  <c r="U111" i="37"/>
  <c r="R111" i="37"/>
  <c r="O111" i="37"/>
  <c r="L111" i="37"/>
  <c r="AA110" i="37"/>
  <c r="U151" i="1" s="1"/>
  <c r="AA109" i="37"/>
  <c r="U150" i="1" s="1"/>
  <c r="AA108" i="37"/>
  <c r="U149" i="1" s="1"/>
  <c r="AA107" i="37"/>
  <c r="U148" i="1" s="1"/>
  <c r="X106" i="37"/>
  <c r="BJ2" i="21" s="1"/>
  <c r="U106" i="37"/>
  <c r="AV2" i="21" s="1"/>
  <c r="R106" i="37"/>
  <c r="AH2" i="21" s="1"/>
  <c r="O106" i="37"/>
  <c r="T2" i="21" s="1"/>
  <c r="AA97" i="37"/>
  <c r="AA96" i="37"/>
  <c r="X95" i="37"/>
  <c r="U95" i="37"/>
  <c r="R95" i="37"/>
  <c r="O95" i="37"/>
  <c r="L95" i="37"/>
  <c r="AA94" i="37"/>
  <c r="AA93" i="37"/>
  <c r="AA92" i="37"/>
  <c r="AA91" i="37"/>
  <c r="AA78" i="37"/>
  <c r="X154" i="1" s="1"/>
  <c r="AA77" i="37"/>
  <c r="X76" i="37"/>
  <c r="U76" i="37"/>
  <c r="R76" i="37"/>
  <c r="O76" i="37"/>
  <c r="L76" i="37"/>
  <c r="AA75" i="37"/>
  <c r="X151" i="1" s="1"/>
  <c r="AA74" i="37"/>
  <c r="X150" i="1" s="1"/>
  <c r="AA73" i="37"/>
  <c r="X149" i="1" s="1"/>
  <c r="AA72" i="37"/>
  <c r="R154" i="1"/>
  <c r="AA59" i="37"/>
  <c r="R151" i="1" s="1"/>
  <c r="AA58" i="37"/>
  <c r="R150" i="1" s="1"/>
  <c r="AA57" i="37"/>
  <c r="R149" i="1" s="1"/>
  <c r="AA56" i="37"/>
  <c r="X44" i="37"/>
  <c r="U44" i="37"/>
  <c r="R44" i="37"/>
  <c r="O44" i="37"/>
  <c r="L44" i="37"/>
  <c r="AA43" i="37"/>
  <c r="L151" i="1" s="1"/>
  <c r="AA42" i="37"/>
  <c r="AA41" i="37"/>
  <c r="L149" i="1" s="1"/>
  <c r="AA40" i="37"/>
  <c r="X28" i="37"/>
  <c r="R28" i="37"/>
  <c r="O28" i="37"/>
  <c r="X21" i="37"/>
  <c r="U21" i="37"/>
  <c r="R21" i="37"/>
  <c r="O21" i="37"/>
  <c r="L21" i="37"/>
  <c r="X13" i="37"/>
  <c r="X137" i="1" s="1"/>
  <c r="U13" i="37"/>
  <c r="U137" i="1" s="1"/>
  <c r="R13" i="37"/>
  <c r="R137" i="1" s="1"/>
  <c r="O13" i="37"/>
  <c r="O137" i="1" s="1"/>
  <c r="L13" i="37"/>
  <c r="L137" i="1" s="1"/>
  <c r="X8" i="37"/>
  <c r="X132" i="1" s="1"/>
  <c r="U8" i="37"/>
  <c r="U132" i="1" s="1"/>
  <c r="R8" i="37"/>
  <c r="R132" i="1" s="1"/>
  <c r="O8" i="37"/>
  <c r="O132" i="1" s="1"/>
  <c r="L8" i="37"/>
  <c r="L132" i="1" s="1"/>
  <c r="X7" i="37"/>
  <c r="X131" i="1" s="1"/>
  <c r="U7" i="37"/>
  <c r="U131" i="1" s="1"/>
  <c r="R7" i="37"/>
  <c r="R131" i="1" s="1"/>
  <c r="O7" i="37"/>
  <c r="O131" i="1" s="1"/>
  <c r="L7" i="37"/>
  <c r="L131" i="1" s="1"/>
  <c r="X3" i="37"/>
  <c r="E3" i="37"/>
  <c r="D2" i="36"/>
  <c r="C2" i="36"/>
  <c r="B2" i="36"/>
  <c r="AA153" i="1" l="1"/>
  <c r="AA122" i="37"/>
  <c r="AA147" i="1" s="1"/>
  <c r="Z2" i="38" s="1"/>
  <c r="AA146" i="1"/>
  <c r="O2" i="38" s="1"/>
  <c r="O146" i="1"/>
  <c r="E2" i="38" s="1"/>
  <c r="AA90" i="37"/>
  <c r="X146" i="1"/>
  <c r="O2" i="35" s="1"/>
  <c r="AA71" i="37"/>
  <c r="X147" i="1" s="1"/>
  <c r="Z2" i="35" s="1"/>
  <c r="L154" i="1"/>
  <c r="AA139" i="1"/>
  <c r="AA136" i="1"/>
  <c r="AA135" i="1"/>
  <c r="AA134" i="1"/>
  <c r="U153" i="1"/>
  <c r="U146" i="1"/>
  <c r="J2" i="38" s="1"/>
  <c r="AA106" i="37"/>
  <c r="U147" i="1" s="1"/>
  <c r="W2" i="38" s="1"/>
  <c r="O148" i="1"/>
  <c r="O153" i="1"/>
  <c r="O149" i="1"/>
  <c r="O154" i="1"/>
  <c r="O150" i="1"/>
  <c r="O151" i="1"/>
  <c r="F2" i="36"/>
  <c r="H2" i="36" s="1"/>
  <c r="AA95" i="37"/>
  <c r="AA133" i="1"/>
  <c r="Y2" i="36"/>
  <c r="AA132" i="1"/>
  <c r="AA127" i="37"/>
  <c r="AA152" i="1" s="1"/>
  <c r="AA60" i="37"/>
  <c r="R152" i="1" s="1"/>
  <c r="AA111" i="37"/>
  <c r="U152" i="1" s="1"/>
  <c r="AA44" i="37"/>
  <c r="L152" i="1" s="1"/>
  <c r="AA76" i="37"/>
  <c r="AL2" i="36" s="1"/>
  <c r="AA2" i="36"/>
  <c r="X153" i="1"/>
  <c r="X148" i="1"/>
  <c r="AK2" i="36"/>
  <c r="AM2" i="36"/>
  <c r="R153" i="1"/>
  <c r="R146" i="1"/>
  <c r="J2" i="35" s="1"/>
  <c r="R147" i="1"/>
  <c r="W2" i="35" s="1"/>
  <c r="R148" i="1"/>
  <c r="AG2" i="36"/>
  <c r="AI2" i="36"/>
  <c r="L146" i="1"/>
  <c r="E2" i="35" s="1"/>
  <c r="L147" i="1"/>
  <c r="T2" i="35" s="1"/>
  <c r="L153" i="1"/>
  <c r="L148" i="1"/>
  <c r="AC2" i="36"/>
  <c r="AE2" i="36"/>
  <c r="N2" i="36"/>
  <c r="P2" i="36" s="1"/>
  <c r="R2" i="36"/>
  <c r="T2" i="36" s="1"/>
  <c r="V2" i="36"/>
  <c r="X2" i="36" s="1"/>
  <c r="J2" i="36"/>
  <c r="L2" i="36" s="1"/>
  <c r="D2" i="35"/>
  <c r="C2" i="35"/>
  <c r="B2" i="35"/>
  <c r="X2" i="35" l="1"/>
  <c r="K2" i="35"/>
  <c r="AA131" i="1"/>
  <c r="Z2" i="36"/>
  <c r="AB2" i="36"/>
  <c r="AA137" i="1"/>
  <c r="X152" i="1"/>
  <c r="AN2" i="36"/>
  <c r="O152" i="1"/>
  <c r="AH2" i="36"/>
  <c r="AJ2" i="36" s="1"/>
  <c r="O147" i="1"/>
  <c r="T2" i="38" s="1"/>
  <c r="AD2" i="36"/>
  <c r="AF2" i="36" s="1"/>
  <c r="V2" i="18"/>
  <c r="D2" i="18"/>
  <c r="C2" i="18"/>
  <c r="B2" i="18"/>
  <c r="AA2" i="35" l="1"/>
  <c r="P2" i="35"/>
  <c r="A2" i="3"/>
  <c r="K2" i="3" l="1"/>
  <c r="B2" i="29" l="1"/>
  <c r="C2" i="29"/>
  <c r="E2" i="29"/>
  <c r="G2" i="29"/>
  <c r="I2" i="29"/>
  <c r="K2" i="29"/>
  <c r="M2" i="29"/>
  <c r="N2" i="29"/>
  <c r="O2" i="29"/>
  <c r="Q2" i="29"/>
  <c r="S2" i="29"/>
  <c r="U2" i="29"/>
  <c r="W2" i="29"/>
  <c r="Y2" i="29"/>
  <c r="Z2" i="29"/>
  <c r="AA2" i="29"/>
  <c r="AC2" i="29"/>
  <c r="AE2" i="29"/>
  <c r="AG2" i="29"/>
  <c r="AI2" i="29"/>
  <c r="AK2" i="29"/>
  <c r="AL2" i="29"/>
  <c r="B2" i="27"/>
  <c r="C2" i="27"/>
  <c r="D2" i="27"/>
  <c r="U2" i="27"/>
  <c r="B2" i="15" l="1"/>
  <c r="C2" i="15"/>
  <c r="D2" i="15"/>
  <c r="P2" i="15"/>
  <c r="AB2" i="15"/>
  <c r="AN2" i="15"/>
  <c r="AZ2" i="15"/>
  <c r="BL2" i="15"/>
  <c r="B2" i="14"/>
  <c r="C2" i="14"/>
  <c r="D2" i="14"/>
  <c r="L2" i="14"/>
  <c r="D2" i="13"/>
  <c r="AN2" i="13"/>
  <c r="AZ2" i="13"/>
  <c r="BL2" i="13"/>
  <c r="C2" i="3" l="1"/>
  <c r="B2" i="4" l="1"/>
  <c r="AA1" i="1"/>
  <c r="A2" i="38" s="1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L2" i="4"/>
  <c r="K2" i="4"/>
  <c r="J2" i="4"/>
  <c r="I2" i="4"/>
  <c r="H2" i="4"/>
  <c r="G2" i="4"/>
  <c r="F2" i="4"/>
  <c r="E2" i="4"/>
  <c r="D2" i="4"/>
  <c r="C2" i="4"/>
  <c r="L2" i="3"/>
  <c r="J2" i="3"/>
  <c r="I2" i="3"/>
  <c r="H2" i="3"/>
  <c r="G2" i="3"/>
  <c r="F2" i="3"/>
  <c r="E2" i="3"/>
  <c r="D2" i="3"/>
  <c r="A2" i="21" l="1"/>
  <c r="A2" i="22"/>
  <c r="A2" i="35"/>
  <c r="A2" i="36"/>
  <c r="A2" i="18"/>
  <c r="A2" i="29"/>
  <c r="A2" i="27"/>
  <c r="A2" i="20"/>
  <c r="A2" i="15"/>
  <c r="A2" i="14"/>
  <c r="A2" i="13"/>
  <c r="A2" i="4"/>
  <c r="B2" i="3"/>
  <c r="B54" i="1"/>
  <c r="O104" i="37" l="1"/>
  <c r="R2" i="21" s="1"/>
  <c r="O53" i="37"/>
  <c r="O69" i="37"/>
  <c r="O88" i="37"/>
  <c r="R2" i="20" s="1"/>
  <c r="O37" i="37"/>
  <c r="O120" i="37"/>
  <c r="Y16" i="1"/>
  <c r="F16" i="1"/>
  <c r="B20" i="1"/>
  <c r="B24" i="1"/>
  <c r="B28" i="1"/>
  <c r="B32" i="1"/>
  <c r="B36" i="1"/>
  <c r="B50" i="1"/>
  <c r="B79" i="1"/>
  <c r="B58" i="1"/>
  <c r="B62" i="1"/>
  <c r="B66" i="1"/>
  <c r="B115" i="1" s="1"/>
  <c r="E2" i="18"/>
  <c r="F2" i="18"/>
  <c r="G2" i="18"/>
  <c r="H2" i="18"/>
  <c r="I2" i="18"/>
  <c r="N2" i="18"/>
  <c r="O2" i="18"/>
  <c r="P2" i="18"/>
  <c r="D190" i="1"/>
  <c r="F2" i="29" s="1"/>
  <c r="D230" i="1"/>
  <c r="AD2" i="29" s="1"/>
  <c r="B103" i="1"/>
  <c r="N122" i="1"/>
  <c r="J2" i="18"/>
  <c r="P162" i="1"/>
  <c r="D210" i="1"/>
  <c r="R2" i="29" s="1"/>
  <c r="Q2" i="13" l="1"/>
  <c r="R2" i="22"/>
  <c r="Z122" i="1"/>
  <c r="X88" i="37"/>
  <c r="BH2" i="20" s="1"/>
  <c r="X120" i="37"/>
  <c r="X69" i="37"/>
  <c r="X104" i="37"/>
  <c r="BH2" i="21" s="1"/>
  <c r="X37" i="37"/>
  <c r="X53" i="37"/>
  <c r="B111" i="1"/>
  <c r="U88" i="37"/>
  <c r="AT2" i="20" s="1"/>
  <c r="U104" i="37"/>
  <c r="AT2" i="21" s="1"/>
  <c r="U53" i="37"/>
  <c r="U120" i="37"/>
  <c r="U37" i="37"/>
  <c r="U69" i="37"/>
  <c r="D199" i="1"/>
  <c r="L2" i="29" s="1"/>
  <c r="B107" i="1"/>
  <c r="R53" i="37"/>
  <c r="R88" i="37"/>
  <c r="AF2" i="20" s="1"/>
  <c r="R120" i="37"/>
  <c r="R37" i="37"/>
  <c r="R69" i="37"/>
  <c r="R104" i="37"/>
  <c r="AF2" i="21" s="1"/>
  <c r="L104" i="37"/>
  <c r="D2" i="21" s="1"/>
  <c r="L53" i="37"/>
  <c r="L88" i="37"/>
  <c r="D2" i="20" s="1"/>
  <c r="L69" i="37"/>
  <c r="L120" i="37"/>
  <c r="L37" i="37"/>
  <c r="H164" i="1"/>
  <c r="L164" i="1" s="1"/>
  <c r="H165" i="1"/>
  <c r="S2" i="18"/>
  <c r="H166" i="1"/>
  <c r="L166" i="1" s="1"/>
  <c r="H168" i="1"/>
  <c r="L168" i="1" s="1"/>
  <c r="T162" i="1"/>
  <c r="Q2" i="18"/>
  <c r="H169" i="1"/>
  <c r="P163" i="1"/>
  <c r="H167" i="1"/>
  <c r="R2" i="18"/>
  <c r="B83" i="1"/>
  <c r="D233" i="1"/>
  <c r="AF2" i="29" s="1"/>
  <c r="D219" i="1"/>
  <c r="X2" i="29" s="1"/>
  <c r="B91" i="1"/>
  <c r="D239" i="1"/>
  <c r="AJ2" i="29" s="1"/>
  <c r="D193" i="1"/>
  <c r="H2" i="29" s="1"/>
  <c r="D213" i="1"/>
  <c r="T2" i="29" s="1"/>
  <c r="R122" i="1"/>
  <c r="B75" i="1"/>
  <c r="D187" i="1"/>
  <c r="D2" i="29" s="1"/>
  <c r="B99" i="1"/>
  <c r="BA2" i="15"/>
  <c r="AC2" i="15"/>
  <c r="Q2" i="15"/>
  <c r="E2" i="15"/>
  <c r="D227" i="1"/>
  <c r="AB2" i="29" s="1"/>
  <c r="D207" i="1"/>
  <c r="P2" i="29" s="1"/>
  <c r="B87" i="1"/>
  <c r="J122" i="1"/>
  <c r="D236" i="1"/>
  <c r="AH2" i="29" s="1"/>
  <c r="D216" i="1"/>
  <c r="V2" i="29" s="1"/>
  <c r="D196" i="1"/>
  <c r="J2" i="29" s="1"/>
  <c r="V122" i="1"/>
  <c r="BA2" i="13" l="1"/>
  <c r="BH2" i="22"/>
  <c r="AO2" i="13"/>
  <c r="AT2" i="22"/>
  <c r="AC2" i="13"/>
  <c r="AF2" i="22"/>
  <c r="E2" i="13"/>
  <c r="D2" i="22"/>
  <c r="L169" i="1"/>
  <c r="L167" i="1"/>
  <c r="T169" i="1"/>
  <c r="T163" i="1"/>
  <c r="L165" i="1"/>
  <c r="K2" i="18"/>
  <c r="P169" i="1"/>
  <c r="X169" i="1" s="1"/>
  <c r="P164" i="1"/>
  <c r="AO2" i="15"/>
  <c r="X164" i="1" l="1"/>
  <c r="T164" i="1"/>
  <c r="M2" i="18"/>
  <c r="T2" i="18"/>
  <c r="P166" i="1"/>
  <c r="L2" i="18"/>
  <c r="U2" i="18"/>
  <c r="P168" i="1"/>
  <c r="P167" i="1"/>
  <c r="P165" i="1"/>
  <c r="X167" i="1" l="1"/>
  <c r="T167" i="1"/>
  <c r="X165" i="1"/>
  <c r="T165" i="1"/>
  <c r="X168" i="1"/>
  <c r="T168" i="1"/>
  <c r="X166" i="1"/>
  <c r="T166" i="1"/>
</calcChain>
</file>

<file path=xl/connections.xml><?xml version="1.0" encoding="utf-8"?>
<connections xmlns="http://schemas.openxmlformats.org/spreadsheetml/2006/main">
  <connection id="1" keepAlive="1" name="クエリ - Ｒ８実績" description="ブック内の 'Ｒ８実績' クエリへの接続です。" type="5" refreshedVersion="0" background="1">
    <dbPr connection="Provider=Microsoft.Mashup.OleDb.1;Data Source=$Workbook$;Location=Ｒ８実績;Extended Properties=&quot;&quot;" command="SELECT * FROM [Ｒ８実績]"/>
  </connection>
  <connection id="2" keepAlive="1" name="クエリ - 課題・対応策" description="ブック内の '課題・対応策' クエリへの接続です。" type="5" refreshedVersion="0" background="1">
    <dbPr connection="Provider=Microsoft.Mashup.OleDb.1;Data Source=$Workbook$;Location=課題・対応策;Extended Properties=&quot;&quot;" command="SELECT * FROM [課題・対応策]"/>
  </connection>
  <connection id="3" keepAlive="1" name="クエリ - 計画の見直し" description="ブック内の '計画の見直し' クエリへの接続です。" type="5" refreshedVersion="0" background="1">
    <dbPr connection="Provider=Microsoft.Mashup.OleDb.1;Data Source=$Workbook$;Location=計画の見直し;Extended Properties=&quot;&quot;" command="SELECT * FROM [計画の見直し]"/>
  </connection>
  <connection id="4" keepAlive="1" name="クエリ - 作業内容（基データ）" description="ブック内の '作業内容（基データ）' クエリへの接続です。" type="5" refreshedVersion="0" background="1">
    <dbPr connection="Provider=Microsoft.Mashup.OleDb.1;Data Source=$Workbook$;Location=作業内容（基データ）;Extended Properties=&quot;&quot;" command="SELECT * FROM [作業内容（基データ）]"/>
  </connection>
  <connection id="5" keepAlive="1" name="クエリ - 作業部門ごとの課題" description="ブック内の '作業部門ごとの課題' クエリへの接続です。" type="5" refreshedVersion="0" background="1">
    <dbPr connection="Provider=Microsoft.Mashup.OleDb.1;Data Source=$Workbook$;Location=作業部門ごとの課題;Extended Properties=&quot;&quot;" command="SELECT * FROM [作業部門ごとの課題]"/>
  </connection>
  <connection id="6" keepAlive="1" name="クエリ - 対応策の基本方針・方向性" description="ブック内の '対応策の基本方針・方向性' クエリへの接続です。" type="5" refreshedVersion="0" background="1">
    <dbPr connection="Provider=Microsoft.Mashup.OleDb.1;Data Source=$Workbook$;Location=対応策の基本方針・方向性;Extended Properties=&quot;&quot;" command="SELECT * FROM [対応策の基本方針・方向性]"/>
  </connection>
  <connection id="7" keepAlive="1" name="クエリ - 利益率" description="ブック内の '利益率' クエリへの接続です。" type="5" refreshedVersion="0" background="1">
    <dbPr connection="Provider=Microsoft.Mashup.OleDb.1;Data Source=$Workbook$;Location=利益率;Extended Properties=&quot;&quot;" command="SELECT * FROM [利益率]"/>
  </connection>
</connections>
</file>

<file path=xl/sharedStrings.xml><?xml version="1.0" encoding="utf-8"?>
<sst xmlns="http://schemas.openxmlformats.org/spreadsheetml/2006/main" count="1672" uniqueCount="739">
  <si>
    <t>事業所名</t>
    <rPh sb="0" eb="3">
      <t>ジギョウショ</t>
    </rPh>
    <rPh sb="3" eb="4">
      <t>メイ</t>
    </rPh>
    <phoneticPr fontId="14"/>
  </si>
  <si>
    <t>代表者名</t>
    <rPh sb="0" eb="3">
      <t>ダイヒョウシャ</t>
    </rPh>
    <rPh sb="3" eb="4">
      <t>メイ</t>
    </rPh>
    <phoneticPr fontId="14"/>
  </si>
  <si>
    <t>所在地</t>
    <rPh sb="0" eb="3">
      <t>ショザイチ</t>
    </rPh>
    <phoneticPr fontId="14"/>
  </si>
  <si>
    <t>事業所区分</t>
    <rPh sb="0" eb="3">
      <t>ジギョウショ</t>
    </rPh>
    <rPh sb="3" eb="5">
      <t>クブン</t>
    </rPh>
    <phoneticPr fontId="14"/>
  </si>
  <si>
    <t>開設日</t>
    <rPh sb="0" eb="3">
      <t>カイセツビ</t>
    </rPh>
    <phoneticPr fontId="14"/>
  </si>
  <si>
    <t>定員</t>
    <rPh sb="0" eb="2">
      <t>テイイン</t>
    </rPh>
    <phoneticPr fontId="14"/>
  </si>
  <si>
    <t>現員</t>
    <rPh sb="0" eb="2">
      <t>ゲンイン</t>
    </rPh>
    <phoneticPr fontId="14"/>
  </si>
  <si>
    <t>収入（売上）</t>
    <rPh sb="0" eb="2">
      <t>シュウニュウ</t>
    </rPh>
    <rPh sb="3" eb="5">
      <t>ウリアゲ</t>
    </rPh>
    <phoneticPr fontId="14"/>
  </si>
  <si>
    <t>●事業所の概要</t>
    <rPh sb="1" eb="4">
      <t>ジギョウショ</t>
    </rPh>
    <rPh sb="5" eb="7">
      <t>ガイヨウ</t>
    </rPh>
    <phoneticPr fontId="14"/>
  </si>
  <si>
    <t>作業内容</t>
    <rPh sb="0" eb="2">
      <t>サギョウ</t>
    </rPh>
    <rPh sb="2" eb="4">
      <t>ナイヨウ</t>
    </rPh>
    <phoneticPr fontId="14"/>
  </si>
  <si>
    <t>人</t>
    <rPh sb="0" eb="1">
      <t>ニン</t>
    </rPh>
    <phoneticPr fontId="14"/>
  </si>
  <si>
    <t>運営法人名</t>
    <rPh sb="0" eb="2">
      <t>ウンエイ</t>
    </rPh>
    <rPh sb="2" eb="4">
      <t>ホウジン</t>
    </rPh>
    <rPh sb="4" eb="5">
      <t>メイ</t>
    </rPh>
    <phoneticPr fontId="14"/>
  </si>
  <si>
    <t>平均年齢</t>
    <rPh sb="0" eb="2">
      <t>ヘイキン</t>
    </rPh>
    <rPh sb="2" eb="4">
      <t>ネンレイ</t>
    </rPh>
    <phoneticPr fontId="14"/>
  </si>
  <si>
    <t>歳</t>
    <rPh sb="0" eb="1">
      <t>サイ</t>
    </rPh>
    <phoneticPr fontId="14"/>
  </si>
  <si>
    <t>工　賃　向　上　計　画</t>
    <rPh sb="0" eb="1">
      <t>コウ</t>
    </rPh>
    <rPh sb="2" eb="3">
      <t>チン</t>
    </rPh>
    <rPh sb="4" eb="5">
      <t>ムカイ</t>
    </rPh>
    <rPh sb="6" eb="7">
      <t>ジョウ</t>
    </rPh>
    <rPh sb="8" eb="9">
      <t>ケイ</t>
    </rPh>
    <rPh sb="10" eb="11">
      <t>ガ</t>
    </rPh>
    <phoneticPr fontId="14"/>
  </si>
  <si>
    <t>①</t>
    <phoneticPr fontId="14"/>
  </si>
  <si>
    <t>②</t>
    <phoneticPr fontId="14"/>
  </si>
  <si>
    <t>③</t>
    <phoneticPr fontId="14"/>
  </si>
  <si>
    <t>④</t>
    <phoneticPr fontId="14"/>
  </si>
  <si>
    <t>⑤</t>
    <phoneticPr fontId="14"/>
  </si>
  <si>
    <t>利用者数</t>
    <rPh sb="0" eb="2">
      <t>リヨウ</t>
    </rPh>
    <rPh sb="2" eb="3">
      <t>シャ</t>
    </rPh>
    <rPh sb="3" eb="4">
      <t>スウ</t>
    </rPh>
    <phoneticPr fontId="14"/>
  </si>
  <si>
    <t>傾向</t>
    <rPh sb="0" eb="2">
      <t>ケイコウ</t>
    </rPh>
    <phoneticPr fontId="14"/>
  </si>
  <si>
    <t>区分</t>
    <rPh sb="0" eb="2">
      <t>クブン</t>
    </rPh>
    <phoneticPr fontId="14"/>
  </si>
  <si>
    <t>計</t>
    <rPh sb="0" eb="1">
      <t>ケイ</t>
    </rPh>
    <phoneticPr fontId="14"/>
  </si>
  <si>
    <t>売上（千円）</t>
    <phoneticPr fontId="14"/>
  </si>
  <si>
    <t>平均工賃</t>
    <rPh sb="0" eb="2">
      <t>ヘイキン</t>
    </rPh>
    <rPh sb="2" eb="4">
      <t>コウチン</t>
    </rPh>
    <phoneticPr fontId="14"/>
  </si>
  <si>
    <t>（月額）</t>
    <rPh sb="1" eb="2">
      <t>ゲツ</t>
    </rPh>
    <rPh sb="2" eb="3">
      <t>ガク</t>
    </rPh>
    <phoneticPr fontId="14"/>
  </si>
  <si>
    <t>（時間額）</t>
    <rPh sb="1" eb="3">
      <t>ジカン</t>
    </rPh>
    <rPh sb="3" eb="4">
      <t>ガク</t>
    </rPh>
    <phoneticPr fontId="14"/>
  </si>
  <si>
    <t>工賃支払前収支</t>
    <rPh sb="0" eb="2">
      <t>コウチン</t>
    </rPh>
    <rPh sb="2" eb="4">
      <t>シハライ</t>
    </rPh>
    <rPh sb="4" eb="5">
      <t>マエ</t>
    </rPh>
    <rPh sb="5" eb="7">
      <t>シュウシ</t>
    </rPh>
    <phoneticPr fontId="14"/>
  </si>
  <si>
    <t>A</t>
    <phoneticPr fontId="14"/>
  </si>
  <si>
    <t>D</t>
    <phoneticPr fontId="14"/>
  </si>
  <si>
    <t>E</t>
    <phoneticPr fontId="14"/>
  </si>
  <si>
    <t>F</t>
    <phoneticPr fontId="14"/>
  </si>
  <si>
    <t>円</t>
    <rPh sb="0" eb="1">
      <t>エン</t>
    </rPh>
    <phoneticPr fontId="14"/>
  </si>
  <si>
    <t>●平均工賃の推移及び目標</t>
    <rPh sb="1" eb="3">
      <t>ヘイキン</t>
    </rPh>
    <rPh sb="3" eb="5">
      <t>コウチン</t>
    </rPh>
    <rPh sb="6" eb="8">
      <t>スイイ</t>
    </rPh>
    <rPh sb="8" eb="9">
      <t>オヨ</t>
    </rPh>
    <rPh sb="10" eb="12">
      <t>モクヒョウ</t>
    </rPh>
    <phoneticPr fontId="14"/>
  </si>
  <si>
    <t>既存商品（作業）の販売量（受注量）拡大</t>
    <rPh sb="0" eb="2">
      <t>キゾン</t>
    </rPh>
    <rPh sb="2" eb="4">
      <t>ショウヒン</t>
    </rPh>
    <rPh sb="5" eb="7">
      <t>サギョウ</t>
    </rPh>
    <rPh sb="9" eb="11">
      <t>ハンバイ</t>
    </rPh>
    <rPh sb="11" eb="12">
      <t>リョウ</t>
    </rPh>
    <rPh sb="13" eb="16">
      <t>ジュチュウリョウ</t>
    </rPh>
    <rPh sb="17" eb="19">
      <t>カクダイ</t>
    </rPh>
    <phoneticPr fontId="14"/>
  </si>
  <si>
    <t>新商品開発・販路開拓</t>
    <rPh sb="0" eb="3">
      <t>シンショウヒン</t>
    </rPh>
    <rPh sb="3" eb="5">
      <t>カイハツ</t>
    </rPh>
    <rPh sb="6" eb="8">
      <t>ハンロ</t>
    </rPh>
    <rPh sb="8" eb="10">
      <t>カイタク</t>
    </rPh>
    <phoneticPr fontId="14"/>
  </si>
  <si>
    <t>既存商品（作業）の利益率向上</t>
    <rPh sb="0" eb="2">
      <t>キゾン</t>
    </rPh>
    <rPh sb="2" eb="4">
      <t>ショウヒン</t>
    </rPh>
    <rPh sb="5" eb="7">
      <t>サギョウ</t>
    </rPh>
    <rPh sb="9" eb="11">
      <t>リエキ</t>
    </rPh>
    <rPh sb="11" eb="12">
      <t>リツ</t>
    </rPh>
    <rPh sb="12" eb="14">
      <t>コウジョウ</t>
    </rPh>
    <phoneticPr fontId="14"/>
  </si>
  <si>
    <t>）</t>
    <phoneticPr fontId="14"/>
  </si>
  <si>
    <t>②</t>
    <phoneticPr fontId="14"/>
  </si>
  <si>
    <t>③</t>
    <phoneticPr fontId="14"/>
  </si>
  <si>
    <t>）</t>
    <phoneticPr fontId="14"/>
  </si>
  <si>
    <t>その他</t>
    <rPh sb="2" eb="3">
      <t>タ</t>
    </rPh>
    <phoneticPr fontId="14"/>
  </si>
  <si>
    <t>（</t>
    <phoneticPr fontId="14"/>
  </si>
  <si>
    <t>●対応策の実施時期</t>
    <rPh sb="1" eb="3">
      <t>タイオウ</t>
    </rPh>
    <rPh sb="3" eb="4">
      <t>サク</t>
    </rPh>
    <rPh sb="5" eb="7">
      <t>ジッシ</t>
    </rPh>
    <rPh sb="7" eb="9">
      <t>ジキ</t>
    </rPh>
    <phoneticPr fontId="14"/>
  </si>
  <si>
    <t>（</t>
    <phoneticPr fontId="14"/>
  </si>
  <si>
    <t>4～6</t>
    <phoneticPr fontId="14"/>
  </si>
  <si>
    <t>7～9</t>
    <phoneticPr fontId="14"/>
  </si>
  <si>
    <t>10～12</t>
    <phoneticPr fontId="14"/>
  </si>
  <si>
    <t>1～3</t>
    <phoneticPr fontId="14"/>
  </si>
  <si>
    <t>●対応策の推進体制</t>
    <rPh sb="1" eb="3">
      <t>タイオウ</t>
    </rPh>
    <rPh sb="3" eb="4">
      <t>サク</t>
    </rPh>
    <rPh sb="5" eb="7">
      <t>スイシン</t>
    </rPh>
    <rPh sb="7" eb="9">
      <t>タイセイ</t>
    </rPh>
    <phoneticPr fontId="14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</si>
  <si>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4"/>
  </si>
  <si>
    <t>（推進責任者）</t>
    <rPh sb="1" eb="3">
      <t>スイシン</t>
    </rPh>
    <rPh sb="3" eb="6">
      <t>セキニンシャ</t>
    </rPh>
    <phoneticPr fontId="14"/>
  </si>
  <si>
    <t>（責任者）</t>
    <rPh sb="1" eb="4">
      <t>セキニンシャ</t>
    </rPh>
    <phoneticPr fontId="14"/>
  </si>
  <si>
    <t>③</t>
    <phoneticPr fontId="14"/>
  </si>
  <si>
    <t>④</t>
    <phoneticPr fontId="14"/>
  </si>
  <si>
    <t>⑤</t>
    <phoneticPr fontId="14"/>
  </si>
  <si>
    <t>（担当者）</t>
    <rPh sb="1" eb="4">
      <t>タントウシャ</t>
    </rPh>
    <phoneticPr fontId="14"/>
  </si>
  <si>
    <t>より詳細な計画の作成支援</t>
    <rPh sb="2" eb="4">
      <t>ショウサイ</t>
    </rPh>
    <rPh sb="5" eb="7">
      <t>ケイカク</t>
    </rPh>
    <rPh sb="8" eb="10">
      <t>サクセイ</t>
    </rPh>
    <rPh sb="10" eb="12">
      <t>シエン</t>
    </rPh>
    <phoneticPr fontId="14"/>
  </si>
  <si>
    <t>専門家の派遣</t>
    <rPh sb="0" eb="3">
      <t>センモンカ</t>
    </rPh>
    <rPh sb="4" eb="6">
      <t>ハケン</t>
    </rPh>
    <phoneticPr fontId="14"/>
  </si>
  <si>
    <t>幹部の意識改革研修</t>
    <rPh sb="0" eb="2">
      <t>カンブ</t>
    </rPh>
    <rPh sb="3" eb="5">
      <t>イシキ</t>
    </rPh>
    <rPh sb="5" eb="7">
      <t>カイカク</t>
    </rPh>
    <rPh sb="7" eb="9">
      <t>ケンシュウ</t>
    </rPh>
    <phoneticPr fontId="14"/>
  </si>
  <si>
    <t>職員のスキルアップ研修</t>
    <rPh sb="0" eb="2">
      <t>ショクイン</t>
    </rPh>
    <rPh sb="9" eb="11">
      <t>ケンシュウ</t>
    </rPh>
    <phoneticPr fontId="14"/>
  </si>
  <si>
    <t>利用者のスキルアップ研修</t>
    <rPh sb="0" eb="3">
      <t>リヨウシャ</t>
    </rPh>
    <rPh sb="10" eb="12">
      <t>ケンシュウ</t>
    </rPh>
    <phoneticPr fontId="14"/>
  </si>
  <si>
    <t>受注の斡旋</t>
    <rPh sb="0" eb="2">
      <t>ジュチュウ</t>
    </rPh>
    <rPh sb="3" eb="5">
      <t>アッセン</t>
    </rPh>
    <phoneticPr fontId="14"/>
  </si>
  <si>
    <t>官公需の斡旋</t>
    <rPh sb="0" eb="3">
      <t>カンコウジュ</t>
    </rPh>
    <rPh sb="4" eb="6">
      <t>アッセン</t>
    </rPh>
    <phoneticPr fontId="14"/>
  </si>
  <si>
    <t>他産業（農業等）との連携</t>
    <rPh sb="0" eb="1">
      <t>タ</t>
    </rPh>
    <rPh sb="1" eb="3">
      <t>サンギョウ</t>
    </rPh>
    <rPh sb="4" eb="6">
      <t>ノウギョウ</t>
    </rPh>
    <rPh sb="6" eb="7">
      <t>トウ</t>
    </rPh>
    <rPh sb="10" eb="12">
      <t>レンケイ</t>
    </rPh>
    <phoneticPr fontId="14"/>
  </si>
  <si>
    <t>技術・ノウハウの指導</t>
    <rPh sb="0" eb="2">
      <t>ギジュツ</t>
    </rPh>
    <rPh sb="8" eb="10">
      <t>シドウ</t>
    </rPh>
    <phoneticPr fontId="14"/>
  </si>
  <si>
    <t>共同受注</t>
    <rPh sb="0" eb="2">
      <t>キョウドウ</t>
    </rPh>
    <rPh sb="2" eb="4">
      <t>ジュチュウ</t>
    </rPh>
    <phoneticPr fontId="14"/>
  </si>
  <si>
    <t>連携した取組みへの補助金</t>
    <rPh sb="0" eb="2">
      <t>レンケイ</t>
    </rPh>
    <rPh sb="4" eb="5">
      <t>ト</t>
    </rPh>
    <rPh sb="5" eb="6">
      <t>ク</t>
    </rPh>
    <rPh sb="9" eb="12">
      <t>ホジョキン</t>
    </rPh>
    <phoneticPr fontId="14"/>
  </si>
  <si>
    <t>新商品開発への補助金</t>
    <rPh sb="0" eb="3">
      <t>シンショウヒン</t>
    </rPh>
    <rPh sb="3" eb="5">
      <t>カイハツ</t>
    </rPh>
    <rPh sb="7" eb="10">
      <t>ホジョキン</t>
    </rPh>
    <phoneticPr fontId="14"/>
  </si>
  <si>
    <t>利用を希望する施策（複数選択可）</t>
    <rPh sb="10" eb="12">
      <t>フクスウ</t>
    </rPh>
    <rPh sb="12" eb="14">
      <t>センタク</t>
    </rPh>
    <rPh sb="14" eb="15">
      <t>カ</t>
    </rPh>
    <phoneticPr fontId="14"/>
  </si>
  <si>
    <t>●支援の希望</t>
    <rPh sb="1" eb="3">
      <t>シエン</t>
    </rPh>
    <rPh sb="4" eb="6">
      <t>キボウ</t>
    </rPh>
    <phoneticPr fontId="14"/>
  </si>
  <si>
    <t>障がい区分</t>
    <rPh sb="0" eb="1">
      <t>ショウ</t>
    </rPh>
    <rPh sb="3" eb="5">
      <t>クブン</t>
    </rPh>
    <phoneticPr fontId="14"/>
  </si>
  <si>
    <t>←事業所区分は選択</t>
    <rPh sb="1" eb="4">
      <t>ジギョウショ</t>
    </rPh>
    <rPh sb="4" eb="6">
      <t>クブン</t>
    </rPh>
    <rPh sb="7" eb="9">
      <t>センタク</t>
    </rPh>
    <phoneticPr fontId="14"/>
  </si>
  <si>
    <t>←障がい区分は選択</t>
    <rPh sb="1" eb="2">
      <t>ショウ</t>
    </rPh>
    <rPh sb="4" eb="6">
      <t>クブン</t>
    </rPh>
    <rPh sb="7" eb="9">
      <t>センタク</t>
    </rPh>
    <phoneticPr fontId="14"/>
  </si>
  <si>
    <t>←区分、傾向は選択</t>
    <rPh sb="1" eb="3">
      <t>クブン</t>
    </rPh>
    <rPh sb="4" eb="6">
      <t>ケイコウ</t>
    </rPh>
    <rPh sb="7" eb="9">
      <t>センタク</t>
    </rPh>
    <phoneticPr fontId="14"/>
  </si>
  <si>
    <t>←対応策の数字ごとに矢印で期間を記載</t>
    <rPh sb="1" eb="3">
      <t>タイオウ</t>
    </rPh>
    <rPh sb="3" eb="4">
      <t>サク</t>
    </rPh>
    <rPh sb="5" eb="7">
      <t>スウジ</t>
    </rPh>
    <rPh sb="10" eb="12">
      <t>ヤジルシ</t>
    </rPh>
    <rPh sb="13" eb="15">
      <t>キカン</t>
    </rPh>
    <rPh sb="16" eb="18">
      <t>キサイ</t>
    </rPh>
    <phoneticPr fontId="14"/>
  </si>
  <si>
    <t>←丸数字は、「作業内容」の丸数字と対応</t>
    <rPh sb="1" eb="2">
      <t>マル</t>
    </rPh>
    <rPh sb="2" eb="4">
      <t>スウジ</t>
    </rPh>
    <rPh sb="7" eb="9">
      <t>サギョウ</t>
    </rPh>
    <rPh sb="9" eb="11">
      <t>ナイヨウ</t>
    </rPh>
    <rPh sb="13" eb="14">
      <t>マル</t>
    </rPh>
    <rPh sb="14" eb="16">
      <t>スウジ</t>
    </rPh>
    <rPh sb="17" eb="19">
      <t>タイオウ</t>
    </rPh>
    <phoneticPr fontId="14"/>
  </si>
  <si>
    <t>人・月</t>
    <rPh sb="0" eb="1">
      <t>ニン</t>
    </rPh>
    <rPh sb="2" eb="3">
      <t>ゲツ</t>
    </rPh>
    <phoneticPr fontId="14"/>
  </si>
  <si>
    <t>支払工賃総額</t>
    <rPh sb="0" eb="2">
      <t>シハライ</t>
    </rPh>
    <rPh sb="2" eb="4">
      <t>コウチン</t>
    </rPh>
    <rPh sb="4" eb="6">
      <t>ソウガク</t>
    </rPh>
    <phoneticPr fontId="14"/>
  </si>
  <si>
    <t>（副責任者）</t>
    <rPh sb="1" eb="2">
      <t>フク</t>
    </rPh>
    <rPh sb="2" eb="5">
      <t>セキニンシャ</t>
    </rPh>
    <phoneticPr fontId="14"/>
  </si>
  <si>
    <t>←推進担当者は管理者を想定、副責任者は規模により設置</t>
    <rPh sb="1" eb="3">
      <t>スイシン</t>
    </rPh>
    <rPh sb="3" eb="6">
      <t>タントウシャ</t>
    </rPh>
    <rPh sb="7" eb="10">
      <t>カンリシャ</t>
    </rPh>
    <rPh sb="11" eb="13">
      <t>ソウテイ</t>
    </rPh>
    <rPh sb="14" eb="18">
      <t>フクセキニンシャ</t>
    </rPh>
    <rPh sb="19" eb="21">
      <t>キボ</t>
    </rPh>
    <rPh sb="24" eb="26">
      <t>セッチ</t>
    </rPh>
    <phoneticPr fontId="14"/>
  </si>
  <si>
    <t>（時間）</t>
    <rPh sb="1" eb="3">
      <t>ジカン</t>
    </rPh>
    <phoneticPr fontId="14"/>
  </si>
  <si>
    <t>←平均年齢は概算で可</t>
    <rPh sb="1" eb="3">
      <t>ヘイキン</t>
    </rPh>
    <rPh sb="3" eb="5">
      <t>ネンレイ</t>
    </rPh>
    <rPh sb="6" eb="8">
      <t>ガイサン</t>
    </rPh>
    <rPh sb="9" eb="10">
      <t>カ</t>
    </rPh>
    <phoneticPr fontId="14"/>
  </si>
  <si>
    <t>←6以上ある場合は、⑤へ「その他」として集約</t>
    <rPh sb="2" eb="4">
      <t>イジョウ</t>
    </rPh>
    <rPh sb="6" eb="8">
      <t>バアイ</t>
    </rPh>
    <rPh sb="15" eb="16">
      <t>タ</t>
    </rPh>
    <rPh sb="20" eb="22">
      <t>シュウヤク</t>
    </rPh>
    <phoneticPr fontId="14"/>
  </si>
  <si>
    <t>●対応策の基本方針・方向性</t>
    <rPh sb="1" eb="3">
      <t>タイオウ</t>
    </rPh>
    <rPh sb="3" eb="4">
      <t>サク</t>
    </rPh>
    <rPh sb="5" eb="7">
      <t>キホン</t>
    </rPh>
    <rPh sb="7" eb="9">
      <t>ホウシン</t>
    </rPh>
    <rPh sb="10" eb="13">
      <t>ホウコウセイ</t>
    </rPh>
    <phoneticPr fontId="14"/>
  </si>
  <si>
    <t>職員の企画力・開発力の育成</t>
    <rPh sb="0" eb="2">
      <t>ショクイン</t>
    </rPh>
    <rPh sb="3" eb="6">
      <t>キカクリョク</t>
    </rPh>
    <rPh sb="7" eb="9">
      <t>カイハツ</t>
    </rPh>
    <rPh sb="9" eb="10">
      <t>リョク</t>
    </rPh>
    <rPh sb="11" eb="13">
      <t>イクセイ</t>
    </rPh>
    <phoneticPr fontId="14"/>
  </si>
  <si>
    <t>課　題　（複数選択可）</t>
    <rPh sb="0" eb="1">
      <t>カ</t>
    </rPh>
    <rPh sb="2" eb="3">
      <t>ダイ</t>
    </rPh>
    <rPh sb="5" eb="7">
      <t>フクスウ</t>
    </rPh>
    <rPh sb="7" eb="9">
      <t>センタク</t>
    </rPh>
    <rPh sb="9" eb="10">
      <t>カ</t>
    </rPh>
    <phoneticPr fontId="14"/>
  </si>
  <si>
    <t>対応策の内容　（複数選択可）</t>
    <rPh sb="0" eb="2">
      <t>タイオウ</t>
    </rPh>
    <rPh sb="2" eb="3">
      <t>サク</t>
    </rPh>
    <rPh sb="4" eb="6">
      <t>ナイヨウ</t>
    </rPh>
    <rPh sb="8" eb="10">
      <t>フクスウ</t>
    </rPh>
    <rPh sb="10" eb="12">
      <t>センタク</t>
    </rPh>
    <rPh sb="12" eb="13">
      <t>カ</t>
    </rPh>
    <phoneticPr fontId="14"/>
  </si>
  <si>
    <t>原価</t>
    <rPh sb="0" eb="2">
      <t>ゲンカ</t>
    </rPh>
    <phoneticPr fontId="14"/>
  </si>
  <si>
    <t>基本方針・方向性　（複数選択可）</t>
    <rPh sb="0" eb="2">
      <t>キホン</t>
    </rPh>
    <rPh sb="2" eb="4">
      <t>ホウシン</t>
    </rPh>
    <rPh sb="5" eb="8">
      <t>ホウコウセイ</t>
    </rPh>
    <rPh sb="10" eb="12">
      <t>フクスウ</t>
    </rPh>
    <rPh sb="12" eb="14">
      <t>センタク</t>
    </rPh>
    <rPh sb="14" eb="15">
      <t>カ</t>
    </rPh>
    <phoneticPr fontId="14"/>
  </si>
  <si>
    <t>利用者以外の人件費</t>
    <rPh sb="0" eb="3">
      <t>リヨウシャ</t>
    </rPh>
    <rPh sb="3" eb="5">
      <t>イガイ</t>
    </rPh>
    <rPh sb="6" eb="9">
      <t>ジンケンヒ</t>
    </rPh>
    <phoneticPr fontId="14"/>
  </si>
  <si>
    <t>仕入、原材料費</t>
    <rPh sb="0" eb="2">
      <t>シイ</t>
    </rPh>
    <rPh sb="3" eb="6">
      <t>ゲンザイリョウ</t>
    </rPh>
    <rPh sb="6" eb="7">
      <t>ヒ</t>
    </rPh>
    <phoneticPr fontId="14"/>
  </si>
  <si>
    <t>延べ利用者数（月）</t>
    <rPh sb="0" eb="1">
      <t>ノ</t>
    </rPh>
    <rPh sb="2" eb="4">
      <t>リヨウ</t>
    </rPh>
    <rPh sb="4" eb="5">
      <t>シャ</t>
    </rPh>
    <rPh sb="5" eb="6">
      <t>スウ</t>
    </rPh>
    <rPh sb="7" eb="8">
      <t>ツキ</t>
    </rPh>
    <phoneticPr fontId="14"/>
  </si>
  <si>
    <t>　　　〃　　　（時間）</t>
    <rPh sb="8" eb="10">
      <t>ジカン</t>
    </rPh>
    <phoneticPr fontId="14"/>
  </si>
  <si>
    <t>人・時間</t>
    <rPh sb="0" eb="1">
      <t>ニン</t>
    </rPh>
    <rPh sb="2" eb="4">
      <t>ジカン</t>
    </rPh>
    <phoneticPr fontId="14"/>
  </si>
  <si>
    <t>G</t>
    <phoneticPr fontId="14"/>
  </si>
  <si>
    <t>H</t>
    <phoneticPr fontId="14"/>
  </si>
  <si>
    <t>I</t>
    <phoneticPr fontId="14"/>
  </si>
  <si>
    <t>B</t>
    <phoneticPr fontId="14"/>
  </si>
  <si>
    <t>C</t>
    <phoneticPr fontId="14"/>
  </si>
  <si>
    <t>J</t>
    <phoneticPr fontId="14"/>
  </si>
  <si>
    <t>K</t>
    <phoneticPr fontId="14"/>
  </si>
  <si>
    <t>C-D-E-F</t>
    <phoneticPr fontId="14"/>
  </si>
  <si>
    <t>外注費その他</t>
    <rPh sb="0" eb="3">
      <t>ガイチュウヒ</t>
    </rPh>
    <rPh sb="5" eb="6">
      <t>タ</t>
    </rPh>
    <phoneticPr fontId="14"/>
  </si>
  <si>
    <t>H÷J</t>
    <phoneticPr fontId="14"/>
  </si>
  <si>
    <t>H÷K</t>
    <phoneticPr fontId="14"/>
  </si>
  <si>
    <t>工賃計算補助シート</t>
    <rPh sb="0" eb="2">
      <t>コウチン</t>
    </rPh>
    <rPh sb="2" eb="4">
      <t>ケイサン</t>
    </rPh>
    <rPh sb="4" eb="6">
      <t>ホジョ</t>
    </rPh>
    <phoneticPr fontId="14"/>
  </si>
  <si>
    <t>←自動計算</t>
    <rPh sb="1" eb="3">
      <t>ジドウ</t>
    </rPh>
    <rPh sb="3" eb="5">
      <t>ケイサン</t>
    </rPh>
    <phoneticPr fontId="14"/>
  </si>
  <si>
    <t>←年度ごとに入力（作業区分ごとは不要）</t>
    <rPh sb="1" eb="3">
      <t>ネンド</t>
    </rPh>
    <rPh sb="6" eb="8">
      <t>ニュウリョク</t>
    </rPh>
    <phoneticPr fontId="14"/>
  </si>
  <si>
    <t>幹部の意識改革（経営感覚の導入）</t>
    <rPh sb="0" eb="2">
      <t>カンブ</t>
    </rPh>
    <rPh sb="3" eb="5">
      <t>イシキ</t>
    </rPh>
    <rPh sb="5" eb="7">
      <t>カイカク</t>
    </rPh>
    <rPh sb="8" eb="10">
      <t>ケイエイ</t>
    </rPh>
    <rPh sb="10" eb="12">
      <t>カンカク</t>
    </rPh>
    <rPh sb="13" eb="15">
      <t>ドウニュウ</t>
    </rPh>
    <phoneticPr fontId="14"/>
  </si>
  <si>
    <t>事業所の連携・ネットワーク化</t>
    <rPh sb="0" eb="3">
      <t>ジギョウショ</t>
    </rPh>
    <rPh sb="4" eb="6">
      <t>レンケイ</t>
    </rPh>
    <rPh sb="13" eb="14">
      <t>カ</t>
    </rPh>
    <phoneticPr fontId="14"/>
  </si>
  <si>
    <t>企業等との連携・ネットワーク化</t>
    <rPh sb="0" eb="2">
      <t>キギョウ</t>
    </rPh>
    <rPh sb="2" eb="3">
      <t>トウ</t>
    </rPh>
    <rPh sb="5" eb="7">
      <t>レンケイ</t>
    </rPh>
    <rPh sb="14" eb="15">
      <t>カ</t>
    </rPh>
    <phoneticPr fontId="14"/>
  </si>
  <si>
    <t>　　〃</t>
    <phoneticPr fontId="14"/>
  </si>
  <si>
    <t>実績</t>
    <rPh sb="0" eb="2">
      <t>ジッセキ</t>
    </rPh>
    <phoneticPr fontId="14"/>
  </si>
  <si>
    <t>（以下は、実績の記入欄であり、計画作成時点では記入不要）</t>
    <rPh sb="1" eb="3">
      <t>イカ</t>
    </rPh>
    <rPh sb="5" eb="7">
      <t>ジッセキ</t>
    </rPh>
    <rPh sb="8" eb="10">
      <t>キニュウ</t>
    </rPh>
    <rPh sb="10" eb="11">
      <t>ラン</t>
    </rPh>
    <rPh sb="15" eb="17">
      <t>ケイカク</t>
    </rPh>
    <rPh sb="17" eb="19">
      <t>サクセイ</t>
    </rPh>
    <rPh sb="19" eb="21">
      <t>ジテン</t>
    </rPh>
    <rPh sb="23" eb="25">
      <t>キニュウ</t>
    </rPh>
    <rPh sb="25" eb="27">
      <t>フヨウ</t>
    </rPh>
    <phoneticPr fontId="14"/>
  </si>
  <si>
    <t>（実績）</t>
    <rPh sb="1" eb="3">
      <t>ジッセキ</t>
    </rPh>
    <phoneticPr fontId="14"/>
  </si>
  <si>
    <t>※計画作成時点では記入不要</t>
    <rPh sb="1" eb="3">
      <t>ケイカク</t>
    </rPh>
    <rPh sb="3" eb="5">
      <t>サクセイ</t>
    </rPh>
    <rPh sb="5" eb="7">
      <t>ジテン</t>
    </rPh>
    <rPh sb="9" eb="11">
      <t>キニュウ</t>
    </rPh>
    <rPh sb="11" eb="13">
      <t>フヨウ</t>
    </rPh>
    <phoneticPr fontId="14"/>
  </si>
  <si>
    <t>行政との連携・ネットワーク化</t>
    <rPh sb="0" eb="2">
      <t>ギョウセイ</t>
    </rPh>
    <rPh sb="4" eb="6">
      <t>レンケイ</t>
    </rPh>
    <rPh sb="13" eb="14">
      <t>カ</t>
    </rPh>
    <phoneticPr fontId="14"/>
  </si>
  <si>
    <t>目標</t>
    <rPh sb="0" eb="2">
      <t>モクヒョウ</t>
    </rPh>
    <phoneticPr fontId="14"/>
  </si>
  <si>
    <t>（計画）</t>
    <rPh sb="1" eb="3">
      <t>ケイカク</t>
    </rPh>
    <phoneticPr fontId="14"/>
  </si>
  <si>
    <t>人・時</t>
    <rPh sb="0" eb="1">
      <t>ニン</t>
    </rPh>
    <rPh sb="2" eb="3">
      <t>トキ</t>
    </rPh>
    <phoneticPr fontId="14"/>
  </si>
  <si>
    <t>（月）</t>
    <rPh sb="1" eb="2">
      <t>ゲツ</t>
    </rPh>
    <phoneticPr fontId="14"/>
  </si>
  <si>
    <t>千円</t>
    <rPh sb="0" eb="1">
      <t>セン</t>
    </rPh>
    <rPh sb="1" eb="2">
      <t>エン</t>
    </rPh>
    <phoneticPr fontId="14"/>
  </si>
  <si>
    <t>（実績及び見直し状況）</t>
    <rPh sb="1" eb="3">
      <t>ジッセキ</t>
    </rPh>
    <rPh sb="3" eb="4">
      <t>オヨ</t>
    </rPh>
    <rPh sb="5" eb="7">
      <t>ミナオ</t>
    </rPh>
    <rPh sb="8" eb="10">
      <t>ジョウキョウ</t>
    </rPh>
    <phoneticPr fontId="14"/>
  </si>
  <si>
    <t>←入力不要（計画書から自動転記）</t>
    <rPh sb="1" eb="3">
      <t>ニュウリョク</t>
    </rPh>
    <rPh sb="3" eb="5">
      <t>フヨウ</t>
    </rPh>
    <rPh sb="6" eb="9">
      <t>ケイカクショ</t>
    </rPh>
    <rPh sb="11" eb="13">
      <t>ジドウ</t>
    </rPh>
    <rPh sb="13" eb="15">
      <t>テンキ</t>
    </rPh>
    <phoneticPr fontId="14"/>
  </si>
  <si>
    <t>←利用者数、売上は入力不要</t>
    <rPh sb="1" eb="3">
      <t>リヨウ</t>
    </rPh>
    <rPh sb="3" eb="4">
      <t>シャ</t>
    </rPh>
    <rPh sb="4" eb="5">
      <t>スウ</t>
    </rPh>
    <rPh sb="6" eb="8">
      <t>ウリアゲ</t>
    </rPh>
    <rPh sb="9" eb="11">
      <t>ニュウリョク</t>
    </rPh>
    <rPh sb="11" eb="13">
      <t>フヨウ</t>
    </rPh>
    <phoneticPr fontId="14"/>
  </si>
  <si>
    <t>　　（工賃計算補助シートから自動転記）</t>
    <rPh sb="14" eb="16">
      <t>ジドウ</t>
    </rPh>
    <rPh sb="16" eb="18">
      <t>テンキ</t>
    </rPh>
    <phoneticPr fontId="14"/>
  </si>
  <si>
    <t>作業部門名</t>
    <rPh sb="0" eb="2">
      <t>サギョウ</t>
    </rPh>
    <rPh sb="2" eb="4">
      <t>ブモン</t>
    </rPh>
    <rPh sb="4" eb="5">
      <t>メイ</t>
    </rPh>
    <phoneticPr fontId="14"/>
  </si>
  <si>
    <t>●作業部門ごとの課題</t>
    <rPh sb="1" eb="3">
      <t>サギョウ</t>
    </rPh>
    <rPh sb="3" eb="5">
      <t>ブモン</t>
    </rPh>
    <rPh sb="8" eb="10">
      <t>カダイ</t>
    </rPh>
    <phoneticPr fontId="14"/>
  </si>
  <si>
    <t>●作業部門ごとの対応策の内容</t>
    <rPh sb="1" eb="3">
      <t>サギョウ</t>
    </rPh>
    <rPh sb="3" eb="5">
      <t>ブモン</t>
    </rPh>
    <rPh sb="8" eb="10">
      <t>タイオウ</t>
    </rPh>
    <rPh sb="10" eb="11">
      <t>サク</t>
    </rPh>
    <rPh sb="12" eb="14">
      <t>ナイヨウ</t>
    </rPh>
    <phoneticPr fontId="14"/>
  </si>
  <si>
    <t>新規部門開拓・単価向上</t>
    <rPh sb="0" eb="2">
      <t>シンキ</t>
    </rPh>
    <rPh sb="2" eb="4">
      <t>ブモン</t>
    </rPh>
    <rPh sb="4" eb="6">
      <t>カイタク</t>
    </rPh>
    <rPh sb="7" eb="9">
      <t>タンカ</t>
    </rPh>
    <rPh sb="9" eb="11">
      <t>コウジョウ</t>
    </rPh>
    <phoneticPr fontId="14"/>
  </si>
  <si>
    <t>←作業部門ごとに責任者（規模により担当者も）を配置</t>
    <rPh sb="1" eb="3">
      <t>サギョウ</t>
    </rPh>
    <rPh sb="3" eb="5">
      <t>ブモン</t>
    </rPh>
    <rPh sb="8" eb="11">
      <t>セキニンシャ</t>
    </rPh>
    <rPh sb="12" eb="14">
      <t>キボ</t>
    </rPh>
    <rPh sb="17" eb="20">
      <t>タントウシャ</t>
    </rPh>
    <rPh sb="23" eb="25">
      <t>ハイチ</t>
    </rPh>
    <phoneticPr fontId="14"/>
  </si>
  <si>
    <t>←入力不要</t>
    <rPh sb="1" eb="3">
      <t>ニュウリョク</t>
    </rPh>
    <rPh sb="3" eb="5">
      <t>フヨウ</t>
    </rPh>
    <phoneticPr fontId="14"/>
  </si>
  <si>
    <t>　　（工賃計算補助シートから自動転記）</t>
    <phoneticPr fontId="14"/>
  </si>
  <si>
    <t>←作業部門①～⑤ごとに入力</t>
    <rPh sb="1" eb="3">
      <t>サギョウ</t>
    </rPh>
    <rPh sb="3" eb="5">
      <t>ブモン</t>
    </rPh>
    <rPh sb="11" eb="13">
      <t>ニュウリョク</t>
    </rPh>
    <phoneticPr fontId="14"/>
  </si>
  <si>
    <t>←作業部門名は入力不要（作業内容から自動転記）</t>
    <rPh sb="1" eb="3">
      <t>サギョウ</t>
    </rPh>
    <rPh sb="3" eb="5">
      <t>ブモン</t>
    </rPh>
    <rPh sb="5" eb="6">
      <t>メイ</t>
    </rPh>
    <rPh sb="7" eb="9">
      <t>ニュウリョク</t>
    </rPh>
    <rPh sb="9" eb="11">
      <t>フヨウ</t>
    </rPh>
    <rPh sb="12" eb="14">
      <t>サギョウ</t>
    </rPh>
    <rPh sb="14" eb="16">
      <t>ナイヨウ</t>
    </rPh>
    <rPh sb="18" eb="20">
      <t>ジドウ</t>
    </rPh>
    <rPh sb="20" eb="22">
      <t>テンキ</t>
    </rPh>
    <phoneticPr fontId="14"/>
  </si>
  <si>
    <t>←GとHは一致しないことがある（積立金を控除する場合等）</t>
    <rPh sb="5" eb="7">
      <t>イッチ</t>
    </rPh>
    <rPh sb="16" eb="18">
      <t>ツミタテ</t>
    </rPh>
    <rPh sb="18" eb="19">
      <t>キン</t>
    </rPh>
    <rPh sb="20" eb="22">
      <t>コウジョ</t>
    </rPh>
    <rPh sb="24" eb="26">
      <t>バアイ</t>
    </rPh>
    <rPh sb="26" eb="27">
      <t>トウ</t>
    </rPh>
    <phoneticPr fontId="14"/>
  </si>
  <si>
    <t>※黄色の網掛け欄は、入力不要</t>
    <rPh sb="1" eb="3">
      <t>キイロ</t>
    </rPh>
    <rPh sb="4" eb="6">
      <t>アミカ</t>
    </rPh>
    <rPh sb="7" eb="8">
      <t>ラン</t>
    </rPh>
    <rPh sb="10" eb="12">
      <t>ニュウリョク</t>
    </rPh>
    <rPh sb="12" eb="14">
      <t>フヨウ</t>
    </rPh>
    <phoneticPr fontId="14"/>
  </si>
  <si>
    <t>　（他の項目からの自動転記、自動計算のため）</t>
    <rPh sb="2" eb="3">
      <t>タ</t>
    </rPh>
    <rPh sb="4" eb="6">
      <t>コウモク</t>
    </rPh>
    <rPh sb="9" eb="11">
      <t>ジドウ</t>
    </rPh>
    <rPh sb="11" eb="13">
      <t>テンキ</t>
    </rPh>
    <rPh sb="14" eb="16">
      <t>ジドウ</t>
    </rPh>
    <rPh sb="16" eb="18">
      <t>ケイサン</t>
    </rPh>
    <phoneticPr fontId="14"/>
  </si>
  <si>
    <t>←D・E以外の経費項目は、すべてこの欄に集約</t>
    <rPh sb="4" eb="6">
      <t>イガイ</t>
    </rPh>
    <rPh sb="7" eb="9">
      <t>ケイヒ</t>
    </rPh>
    <rPh sb="9" eb="11">
      <t>コウモク</t>
    </rPh>
    <rPh sb="18" eb="19">
      <t>ラン</t>
    </rPh>
    <rPh sb="20" eb="22">
      <t>シュウヤク</t>
    </rPh>
    <phoneticPr fontId="14"/>
  </si>
  <si>
    <t>計画作成日</t>
    <rPh sb="0" eb="2">
      <t>ケイカク</t>
    </rPh>
    <rPh sb="2" eb="5">
      <t>サクセイビ</t>
    </rPh>
    <phoneticPr fontId="14"/>
  </si>
  <si>
    <t>←ただし、新規の部門を開拓する場合、空いている項目に入力し、「…部門名…（新規）」とする。</t>
    <rPh sb="5" eb="7">
      <t>シンキ</t>
    </rPh>
    <rPh sb="8" eb="10">
      <t>ブモン</t>
    </rPh>
    <rPh sb="11" eb="13">
      <t>カイタク</t>
    </rPh>
    <rPh sb="15" eb="17">
      <t>バアイ</t>
    </rPh>
    <rPh sb="18" eb="19">
      <t>ア</t>
    </rPh>
    <rPh sb="23" eb="25">
      <t>コウモク</t>
    </rPh>
    <rPh sb="26" eb="28">
      <t>ニュウリョク</t>
    </rPh>
    <rPh sb="32" eb="34">
      <t>ブモン</t>
    </rPh>
    <rPh sb="34" eb="35">
      <t>メイ</t>
    </rPh>
    <rPh sb="37" eb="39">
      <t>シンキ</t>
    </rPh>
    <phoneticPr fontId="14"/>
  </si>
  <si>
    <t>●実施状況に応じた計画の見直し状況</t>
    <rPh sb="1" eb="3">
      <t>ジッシ</t>
    </rPh>
    <rPh sb="3" eb="5">
      <t>ジョウキョウ</t>
    </rPh>
    <rPh sb="6" eb="7">
      <t>オウ</t>
    </rPh>
    <rPh sb="9" eb="11">
      <t>ケイカク</t>
    </rPh>
    <rPh sb="12" eb="14">
      <t>ミナオ</t>
    </rPh>
    <rPh sb="15" eb="17">
      <t>ジョウキョウ</t>
    </rPh>
    <phoneticPr fontId="14"/>
  </si>
  <si>
    <t>※計画作成時点では、実績額は表示されない</t>
    <rPh sb="1" eb="3">
      <t>ケイカク</t>
    </rPh>
    <rPh sb="3" eb="5">
      <t>サクセイ</t>
    </rPh>
    <rPh sb="5" eb="7">
      <t>ジテン</t>
    </rPh>
    <rPh sb="10" eb="13">
      <t>ジッセキガク</t>
    </rPh>
    <rPh sb="14" eb="16">
      <t>ヒョウジ</t>
    </rPh>
    <phoneticPr fontId="14"/>
  </si>
  <si>
    <t>←実施状況に応じて適宜記入</t>
    <rPh sb="1" eb="3">
      <t>ジッシ</t>
    </rPh>
    <rPh sb="3" eb="5">
      <t>ジョウキョウ</t>
    </rPh>
    <rPh sb="6" eb="7">
      <t>オウ</t>
    </rPh>
    <rPh sb="9" eb="11">
      <t>テキギ</t>
    </rPh>
    <rPh sb="11" eb="13">
      <t>キニュウ</t>
    </rPh>
    <phoneticPr fontId="14"/>
  </si>
  <si>
    <t>【参考様式】</t>
    <rPh sb="1" eb="3">
      <t>サンコウ</t>
    </rPh>
    <rPh sb="3" eb="5">
      <t>ヨウシキ</t>
    </rPh>
    <phoneticPr fontId="14"/>
  </si>
  <si>
    <t>平均工賃額</t>
    <rPh sb="0" eb="2">
      <t>ヘイキン</t>
    </rPh>
    <rPh sb="2" eb="4">
      <t>コウチン</t>
    </rPh>
    <rPh sb="4" eb="5">
      <t>ガク</t>
    </rPh>
    <phoneticPr fontId="14"/>
  </si>
  <si>
    <t>（目標及び実行状況）</t>
    <rPh sb="1" eb="3">
      <t>モクヒョウ</t>
    </rPh>
    <rPh sb="3" eb="4">
      <t>オヨ</t>
    </rPh>
    <rPh sb="5" eb="7">
      <t>ジッコウ</t>
    </rPh>
    <rPh sb="7" eb="9">
      <t>ジョウキョウ</t>
    </rPh>
    <phoneticPr fontId="14"/>
  </si>
  <si>
    <t>①</t>
    <phoneticPr fontId="14"/>
  </si>
  <si>
    <t>②</t>
    <phoneticPr fontId="14"/>
  </si>
  <si>
    <t>③</t>
    <phoneticPr fontId="14"/>
  </si>
  <si>
    <t>④</t>
    <phoneticPr fontId="14"/>
  </si>
  <si>
    <t>⑤</t>
    <phoneticPr fontId="14"/>
  </si>
  <si>
    <t>基本方針・
方向性</t>
    <rPh sb="0" eb="2">
      <t>キホン</t>
    </rPh>
    <rPh sb="2" eb="4">
      <t>ホウシン</t>
    </rPh>
    <rPh sb="6" eb="9">
      <t>ホウコウセイ</t>
    </rPh>
    <phoneticPr fontId="14"/>
  </si>
  <si>
    <t>-</t>
    <phoneticPr fontId="14"/>
  </si>
  <si>
    <t>（伸び率・達成率）</t>
    <rPh sb="1" eb="2">
      <t>ノ</t>
    </rPh>
    <rPh sb="3" eb="4">
      <t>リツ</t>
    </rPh>
    <rPh sb="5" eb="8">
      <t>タッセイリツ</t>
    </rPh>
    <phoneticPr fontId="14"/>
  </si>
  <si>
    <t>目標達成率</t>
    <rPh sb="0" eb="2">
      <t>モクヒョウ</t>
    </rPh>
    <rPh sb="2" eb="5">
      <t>タッセイリツ</t>
    </rPh>
    <phoneticPr fontId="14"/>
  </si>
  <si>
    <t>月額</t>
    <rPh sb="0" eb="1">
      <t>ゲツ</t>
    </rPh>
    <rPh sb="1" eb="2">
      <t>ガク</t>
    </rPh>
    <phoneticPr fontId="14"/>
  </si>
  <si>
    <t>時間額</t>
    <rPh sb="0" eb="2">
      <t>ジカン</t>
    </rPh>
    <rPh sb="2" eb="3">
      <t>ガク</t>
    </rPh>
    <phoneticPr fontId="14"/>
  </si>
  <si>
    <t>H30</t>
    <phoneticPr fontId="14"/>
  </si>
  <si>
    <t>初期作成日</t>
    <rPh sb="0" eb="2">
      <t>ショキ</t>
    </rPh>
    <rPh sb="2" eb="5">
      <t>サクセイビ</t>
    </rPh>
    <phoneticPr fontId="14"/>
  </si>
  <si>
    <t>　　（更新日）</t>
    <rPh sb="3" eb="6">
      <t>コウシンビ</t>
    </rPh>
    <phoneticPr fontId="14"/>
  </si>
  <si>
    <t>R3</t>
    <phoneticPr fontId="14"/>
  </si>
  <si>
    <t>R5</t>
    <phoneticPr fontId="14"/>
  </si>
  <si>
    <t>R２</t>
    <phoneticPr fontId="14"/>
  </si>
  <si>
    <t>R３</t>
    <phoneticPr fontId="14"/>
  </si>
  <si>
    <t>R４</t>
    <phoneticPr fontId="14"/>
  </si>
  <si>
    <t>R５</t>
    <phoneticPr fontId="14"/>
  </si>
  <si>
    <t>R2</t>
    <phoneticPr fontId="14"/>
  </si>
  <si>
    <t>※補助シートへの入力分が転記されます↓</t>
    <rPh sb="1" eb="3">
      <t>ホジョ</t>
    </rPh>
    <rPh sb="8" eb="10">
      <t>ニュウリョク</t>
    </rPh>
    <rPh sb="10" eb="11">
      <t>ブン</t>
    </rPh>
    <rPh sb="12" eb="14">
      <t>テンキ</t>
    </rPh>
    <phoneticPr fontId="14"/>
  </si>
  <si>
    <t>1.品質の向上</t>
    <rPh sb="2" eb="4">
      <t>ヒンシツ</t>
    </rPh>
    <rPh sb="5" eb="7">
      <t>コウジョウ</t>
    </rPh>
    <phoneticPr fontId="14"/>
  </si>
  <si>
    <t>2.販路（受注先）開拓</t>
    <rPh sb="2" eb="4">
      <t>ハンロ</t>
    </rPh>
    <rPh sb="5" eb="7">
      <t>ジュチュウ</t>
    </rPh>
    <rPh sb="7" eb="8">
      <t>サキ</t>
    </rPh>
    <rPh sb="9" eb="11">
      <t>カイタク</t>
    </rPh>
    <phoneticPr fontId="14"/>
  </si>
  <si>
    <t>3.新商品開発</t>
    <rPh sb="2" eb="5">
      <t>シンショウヒン</t>
    </rPh>
    <rPh sb="5" eb="7">
      <t>カイハツ</t>
    </rPh>
    <phoneticPr fontId="14"/>
  </si>
  <si>
    <t>4.連携・ネットワーク化</t>
    <rPh sb="2" eb="4">
      <t>レンケイ</t>
    </rPh>
    <rPh sb="11" eb="12">
      <t>カ</t>
    </rPh>
    <phoneticPr fontId="14"/>
  </si>
  <si>
    <t>5.生産（作業）効率の改善</t>
    <rPh sb="2" eb="4">
      <t>セイサン</t>
    </rPh>
    <rPh sb="5" eb="7">
      <t>サギョウ</t>
    </rPh>
    <rPh sb="8" eb="10">
      <t>コウリツ</t>
    </rPh>
    <rPh sb="11" eb="13">
      <t>カイゼン</t>
    </rPh>
    <phoneticPr fontId="14"/>
  </si>
  <si>
    <t>6.生産（作業）量の拡大</t>
    <rPh sb="2" eb="4">
      <t>セイサン</t>
    </rPh>
    <rPh sb="5" eb="7">
      <t>サギョウ</t>
    </rPh>
    <rPh sb="8" eb="9">
      <t>リョウ</t>
    </rPh>
    <rPh sb="10" eb="12">
      <t>カクダイ</t>
    </rPh>
    <phoneticPr fontId="14"/>
  </si>
  <si>
    <t>7.役職員の意識改革</t>
    <rPh sb="2" eb="5">
      <t>ヤクショクイン</t>
    </rPh>
    <rPh sb="6" eb="8">
      <t>イシキ</t>
    </rPh>
    <rPh sb="8" eb="10">
      <t>カイカク</t>
    </rPh>
    <phoneticPr fontId="14"/>
  </si>
  <si>
    <t>8.職員のスキルアップ</t>
    <rPh sb="2" eb="4">
      <t>ショクイン</t>
    </rPh>
    <phoneticPr fontId="14"/>
  </si>
  <si>
    <t>9.利用者のスキルアップ</t>
    <rPh sb="2" eb="5">
      <t>リヨウシャ</t>
    </rPh>
    <phoneticPr fontId="14"/>
  </si>
  <si>
    <t>1.商品に魅力がない</t>
    <rPh sb="2" eb="4">
      <t>ショウヒン</t>
    </rPh>
    <rPh sb="5" eb="7">
      <t>ミリョク</t>
    </rPh>
    <phoneticPr fontId="14"/>
  </si>
  <si>
    <t>4.立地条件が悪い</t>
    <rPh sb="2" eb="4">
      <t>リッチ</t>
    </rPh>
    <rPh sb="4" eb="6">
      <t>ジョウケン</t>
    </rPh>
    <rPh sb="7" eb="8">
      <t>ワル</t>
    </rPh>
    <phoneticPr fontId="14"/>
  </si>
  <si>
    <t>7.連携・ネットワークがない</t>
    <rPh sb="2" eb="4">
      <t>レンケイ</t>
    </rPh>
    <phoneticPr fontId="14"/>
  </si>
  <si>
    <t>10.その他</t>
    <rPh sb="5" eb="6">
      <t>タ</t>
    </rPh>
    <phoneticPr fontId="14"/>
  </si>
  <si>
    <t>2.商品（作業）種類が少ない</t>
    <rPh sb="2" eb="4">
      <t>ショウヒン</t>
    </rPh>
    <rPh sb="5" eb="7">
      <t>サギョウ</t>
    </rPh>
    <rPh sb="8" eb="10">
      <t>シュルイ</t>
    </rPh>
    <rPh sb="11" eb="12">
      <t>スク</t>
    </rPh>
    <phoneticPr fontId="14"/>
  </si>
  <si>
    <t>5.単価が安い</t>
    <rPh sb="2" eb="4">
      <t>タンカ</t>
    </rPh>
    <rPh sb="5" eb="6">
      <t>ヤス</t>
    </rPh>
    <phoneticPr fontId="14"/>
  </si>
  <si>
    <t>8.職員の負荷が大きい</t>
    <rPh sb="2" eb="4">
      <t>ショクイン</t>
    </rPh>
    <rPh sb="5" eb="7">
      <t>フカ</t>
    </rPh>
    <rPh sb="8" eb="9">
      <t>オオ</t>
    </rPh>
    <phoneticPr fontId="14"/>
  </si>
  <si>
    <t>3.販売（発注）先が限られる</t>
    <rPh sb="2" eb="4">
      <t>ハンバイ</t>
    </rPh>
    <rPh sb="5" eb="7">
      <t>ハッチュウ</t>
    </rPh>
    <rPh sb="8" eb="9">
      <t>サキ</t>
    </rPh>
    <rPh sb="10" eb="11">
      <t>カギ</t>
    </rPh>
    <phoneticPr fontId="14"/>
  </si>
  <si>
    <t>6.多量の受注をこなせない</t>
    <rPh sb="2" eb="4">
      <t>タリョウ</t>
    </rPh>
    <rPh sb="5" eb="7">
      <t>ジュチュウ</t>
    </rPh>
    <phoneticPr fontId="14"/>
  </si>
  <si>
    <t>9.利用者の負荷が大きい</t>
    <rPh sb="2" eb="5">
      <t>リヨウシャ</t>
    </rPh>
    <rPh sb="6" eb="8">
      <t>フカ</t>
    </rPh>
    <rPh sb="9" eb="10">
      <t>オオ</t>
    </rPh>
    <phoneticPr fontId="14"/>
  </si>
  <si>
    <t>事業所名</t>
  </si>
  <si>
    <t>更新日</t>
  </si>
  <si>
    <t>傾向⑤</t>
  </si>
  <si>
    <t>売上⑤</t>
  </si>
  <si>
    <t>作業内容⑤</t>
  </si>
  <si>
    <t>区分⑤</t>
  </si>
  <si>
    <t>利用者数⑤</t>
  </si>
  <si>
    <t>作業部門名⑤</t>
  </si>
  <si>
    <t>傾向④</t>
  </si>
  <si>
    <t>売上④</t>
  </si>
  <si>
    <t>作業内容④</t>
  </si>
  <si>
    <t>区分④</t>
  </si>
  <si>
    <t>利用者数④</t>
  </si>
  <si>
    <t>作業部門名④</t>
  </si>
  <si>
    <t>傾向③</t>
  </si>
  <si>
    <t>売上③</t>
  </si>
  <si>
    <t>作業内容③</t>
  </si>
  <si>
    <t>区分③</t>
  </si>
  <si>
    <t>利用者数③</t>
  </si>
  <si>
    <t>作業部門名③</t>
  </si>
  <si>
    <t>傾向②</t>
  </si>
  <si>
    <t>売上②</t>
  </si>
  <si>
    <t>作業内容②</t>
  </si>
  <si>
    <t>区分②</t>
  </si>
  <si>
    <t>利用者数②</t>
  </si>
  <si>
    <t>作業部門名②</t>
  </si>
  <si>
    <t>傾向①</t>
    <phoneticPr fontId="38"/>
  </si>
  <si>
    <t>売上①</t>
    <phoneticPr fontId="38"/>
  </si>
  <si>
    <t>作業内容①</t>
    <phoneticPr fontId="38"/>
  </si>
  <si>
    <t>区分①</t>
    <phoneticPr fontId="38"/>
  </si>
  <si>
    <t>利用者数①</t>
    <phoneticPr fontId="38"/>
  </si>
  <si>
    <t>作業部門名①</t>
    <phoneticPr fontId="38"/>
  </si>
  <si>
    <t>事業所番号</t>
    <rPh sb="0" eb="3">
      <t>ジギョウショ</t>
    </rPh>
    <rPh sb="3" eb="5">
      <t>バンゴウ</t>
    </rPh>
    <phoneticPr fontId="14"/>
  </si>
  <si>
    <t>④利用者数</t>
  </si>
  <si>
    <t>④支払工賃総額</t>
  </si>
  <si>
    <t>④工賃支払前収支</t>
  </si>
  <si>
    <t>④外注費その他</t>
  </si>
  <si>
    <t>④利用者以外の人件費</t>
  </si>
  <si>
    <t>④仕入、原材料費</t>
  </si>
  <si>
    <t>④収入（売上）</t>
  </si>
  <si>
    <t>④平均工賃（時間額）</t>
  </si>
  <si>
    <t>④平均工賃（月額）</t>
  </si>
  <si>
    <t>③利用者数</t>
  </si>
  <si>
    <t>③支払工賃総額</t>
  </si>
  <si>
    <t>①支払工賃総額</t>
  </si>
  <si>
    <t>①工賃支払前収支</t>
  </si>
  <si>
    <t>①外注費その他</t>
  </si>
  <si>
    <t>①利用者以外の人件費</t>
  </si>
  <si>
    <t>①仕入、原材料費</t>
  </si>
  <si>
    <t>①収入（売上）</t>
  </si>
  <si>
    <t>①平均工賃（時間額）</t>
  </si>
  <si>
    <t>①平均工賃（月額）</t>
  </si>
  <si>
    <t>①作業区分</t>
  </si>
  <si>
    <t>年度</t>
    <rPh sb="0" eb="2">
      <t>ネンド</t>
    </rPh>
    <phoneticPr fontId="38"/>
  </si>
  <si>
    <t>施設名</t>
    <rPh sb="0" eb="2">
      <t>シセツ</t>
    </rPh>
    <rPh sb="2" eb="3">
      <t>メイ</t>
    </rPh>
    <phoneticPr fontId="38"/>
  </si>
  <si>
    <t>その他２22</t>
    <rPh sb="0" eb="6">
      <t>タ22</t>
    </rPh>
    <phoneticPr fontId="38"/>
  </si>
  <si>
    <t>10.その他12121212</t>
    <rPh sb="0" eb="14">
      <t>ホカ12121212</t>
    </rPh>
    <phoneticPr fontId="38"/>
  </si>
  <si>
    <t>9.利用者負荷11111111</t>
    <rPh sb="0" eb="15">
      <t>リヨウシャ11111111</t>
    </rPh>
    <phoneticPr fontId="38"/>
  </si>
  <si>
    <t>8.職員負荷10101010</t>
    <rPh sb="0" eb="14">
      <t>ショクイン10101010</t>
    </rPh>
    <phoneticPr fontId="38"/>
  </si>
  <si>
    <t>7.連携困難9999</t>
    <rPh sb="0" eb="10">
      <t>レンケイ9999</t>
    </rPh>
    <phoneticPr fontId="38"/>
  </si>
  <si>
    <t>6.受注困難8888</t>
    <rPh sb="0" eb="10">
      <t>ジュチュウ8888</t>
    </rPh>
    <phoneticPr fontId="38"/>
  </si>
  <si>
    <t>5.安い単価7777</t>
    <rPh sb="0" eb="10">
      <t>ヤス7777</t>
    </rPh>
    <phoneticPr fontId="38"/>
  </si>
  <si>
    <t>4.立地条件6666</t>
    <rPh sb="0" eb="10">
      <t>リッチ6666</t>
    </rPh>
    <phoneticPr fontId="38"/>
  </si>
  <si>
    <t>3.販売先限定5555</t>
    <rPh sb="0" eb="11">
      <t>ハンバイサキ5555</t>
    </rPh>
    <phoneticPr fontId="38"/>
  </si>
  <si>
    <t>2.商品種類4444</t>
    <rPh sb="0" eb="10">
      <t>ショウヒン4444</t>
    </rPh>
    <phoneticPr fontId="38"/>
  </si>
  <si>
    <t>1.商品魅力3333</t>
    <rPh sb="0" eb="10">
      <t>ショウヒン3333</t>
    </rPh>
    <phoneticPr fontId="38"/>
  </si>
  <si>
    <t>①作業区分2222</t>
  </si>
  <si>
    <t>その他２2</t>
    <rPh sb="0" eb="5">
      <t>タ2</t>
    </rPh>
    <phoneticPr fontId="38"/>
  </si>
  <si>
    <t>10.その他121212</t>
    <rPh sb="0" eb="12">
      <t>ホカ121212</t>
    </rPh>
    <phoneticPr fontId="38"/>
  </si>
  <si>
    <t>9.利用者負荷111111</t>
    <rPh sb="0" eb="13">
      <t>リヨウシャ111111</t>
    </rPh>
    <phoneticPr fontId="38"/>
  </si>
  <si>
    <t>8.職員負荷101010</t>
    <rPh sb="0" eb="12">
      <t>ショクイン101010</t>
    </rPh>
    <phoneticPr fontId="38"/>
  </si>
  <si>
    <t>7.連携困難999</t>
    <rPh sb="0" eb="9">
      <t>レンケイ999</t>
    </rPh>
    <phoneticPr fontId="38"/>
  </si>
  <si>
    <t>6.受注困難888</t>
    <rPh sb="0" eb="9">
      <t>ジュチュウ888</t>
    </rPh>
    <phoneticPr fontId="38"/>
  </si>
  <si>
    <t>5.安い単価777</t>
    <rPh sb="0" eb="9">
      <t>ヤス777</t>
    </rPh>
    <phoneticPr fontId="38"/>
  </si>
  <si>
    <t>4.立地条件666</t>
    <rPh sb="0" eb="9">
      <t>リッチ666</t>
    </rPh>
    <phoneticPr fontId="38"/>
  </si>
  <si>
    <t>3.販売先限定555</t>
    <rPh sb="0" eb="10">
      <t>ハンバイサキ555</t>
    </rPh>
    <phoneticPr fontId="38"/>
  </si>
  <si>
    <t>2.商品種類444</t>
    <rPh sb="0" eb="9">
      <t>ショウヒン444</t>
    </rPh>
    <phoneticPr fontId="38"/>
  </si>
  <si>
    <t>1.商品魅力333</t>
    <rPh sb="0" eb="9">
      <t>ショウヒン333</t>
    </rPh>
    <phoneticPr fontId="38"/>
  </si>
  <si>
    <t>①作業区分222</t>
  </si>
  <si>
    <t>その他２1313</t>
    <rPh sb="0" eb="8">
      <t>ホカ1313</t>
    </rPh>
    <phoneticPr fontId="38"/>
  </si>
  <si>
    <t>10.その他1212</t>
    <rPh sb="0" eb="10">
      <t>ホカ1212</t>
    </rPh>
    <phoneticPr fontId="38"/>
  </si>
  <si>
    <t>9.利用者負荷1111</t>
    <rPh sb="0" eb="11">
      <t>リヨウシャ1111</t>
    </rPh>
    <phoneticPr fontId="38"/>
  </si>
  <si>
    <t>8.職員負荷1010</t>
    <rPh sb="0" eb="10">
      <t>ショクイン1010</t>
    </rPh>
    <phoneticPr fontId="38"/>
  </si>
  <si>
    <t>7.連携困難99</t>
    <rPh sb="0" eb="8">
      <t>レンケイ99</t>
    </rPh>
    <phoneticPr fontId="38"/>
  </si>
  <si>
    <t>6.受注困難88</t>
    <rPh sb="0" eb="8">
      <t>ジュチュウ88</t>
    </rPh>
    <phoneticPr fontId="38"/>
  </si>
  <si>
    <t>5.安い単価77</t>
    <rPh sb="0" eb="8">
      <t>ヤス77</t>
    </rPh>
    <phoneticPr fontId="38"/>
  </si>
  <si>
    <t>4.立地条件66</t>
    <rPh sb="0" eb="8">
      <t>リッチ66</t>
    </rPh>
    <phoneticPr fontId="38"/>
  </si>
  <si>
    <t>3.販売先限定55</t>
    <rPh sb="0" eb="9">
      <t>ハンバイサキ55</t>
    </rPh>
    <phoneticPr fontId="38"/>
  </si>
  <si>
    <t>2.商品種類44</t>
    <rPh sb="0" eb="8">
      <t>ショウヒン44</t>
    </rPh>
    <phoneticPr fontId="38"/>
  </si>
  <si>
    <t>1.商品魅力33</t>
    <rPh sb="0" eb="8">
      <t>ショウヒン33</t>
    </rPh>
    <phoneticPr fontId="38"/>
  </si>
  <si>
    <t>①作業区分22</t>
  </si>
  <si>
    <t>その他２13</t>
    <rPh sb="0" eb="6">
      <t>ホカ13</t>
    </rPh>
    <phoneticPr fontId="38"/>
  </si>
  <si>
    <t>10.その他12</t>
    <rPh sb="0" eb="8">
      <t>ホカ12</t>
    </rPh>
    <phoneticPr fontId="38"/>
  </si>
  <si>
    <t>9.利用者負荷11</t>
    <rPh sb="0" eb="9">
      <t>リヨウシャ11</t>
    </rPh>
    <phoneticPr fontId="38"/>
  </si>
  <si>
    <t>8.職員負荷10</t>
    <rPh sb="0" eb="8">
      <t>ショクイン10</t>
    </rPh>
    <phoneticPr fontId="38"/>
  </si>
  <si>
    <t>7.連携困難9</t>
    <rPh sb="0" eb="7">
      <t>レンケイ9</t>
    </rPh>
    <phoneticPr fontId="38"/>
  </si>
  <si>
    <t>6.受注困難8</t>
    <rPh sb="0" eb="7">
      <t>ジュチュウ8</t>
    </rPh>
    <phoneticPr fontId="38"/>
  </si>
  <si>
    <t>5.安い単価7</t>
    <rPh sb="0" eb="7">
      <t>ヤス7</t>
    </rPh>
    <phoneticPr fontId="38"/>
  </si>
  <si>
    <t>4.立地条件6</t>
    <rPh sb="0" eb="7">
      <t>リッチ6</t>
    </rPh>
    <phoneticPr fontId="38"/>
  </si>
  <si>
    <t>3.販売先限定5</t>
    <rPh sb="0" eb="8">
      <t>ハンバイサキ5</t>
    </rPh>
    <phoneticPr fontId="38"/>
  </si>
  <si>
    <t>2.商品種類4</t>
    <rPh sb="0" eb="7">
      <t>ショウヒン4</t>
    </rPh>
    <phoneticPr fontId="38"/>
  </si>
  <si>
    <t>1.商品魅力3</t>
    <rPh sb="0" eb="7">
      <t>ショウヒン3</t>
    </rPh>
    <phoneticPr fontId="38"/>
  </si>
  <si>
    <t>①作業区分2</t>
  </si>
  <si>
    <t>その他２</t>
    <rPh sb="2" eb="3">
      <t>ホカ</t>
    </rPh>
    <phoneticPr fontId="38"/>
  </si>
  <si>
    <t>10.その他</t>
    <rPh sb="5" eb="6">
      <t>ホカ</t>
    </rPh>
    <phoneticPr fontId="38"/>
  </si>
  <si>
    <t>9.利用者負荷</t>
    <rPh sb="2" eb="5">
      <t>リヨウシャ</t>
    </rPh>
    <rPh sb="5" eb="7">
      <t>フカ</t>
    </rPh>
    <phoneticPr fontId="38"/>
  </si>
  <si>
    <t>8.職員負荷</t>
    <rPh sb="2" eb="4">
      <t>ショクイン</t>
    </rPh>
    <rPh sb="4" eb="6">
      <t>フカ</t>
    </rPh>
    <phoneticPr fontId="38"/>
  </si>
  <si>
    <t>7.連携困難</t>
    <rPh sb="2" eb="4">
      <t>レンケイ</t>
    </rPh>
    <rPh sb="4" eb="6">
      <t>コンナン</t>
    </rPh>
    <phoneticPr fontId="38"/>
  </si>
  <si>
    <t>6.受注困難</t>
    <rPh sb="2" eb="4">
      <t>ジュチュウ</t>
    </rPh>
    <rPh sb="4" eb="6">
      <t>コンナン</t>
    </rPh>
    <phoneticPr fontId="38"/>
  </si>
  <si>
    <t>5.安い単価</t>
    <rPh sb="2" eb="3">
      <t>ヤス</t>
    </rPh>
    <rPh sb="4" eb="6">
      <t>タンカ</t>
    </rPh>
    <phoneticPr fontId="38"/>
  </si>
  <si>
    <t>4.立地条件</t>
    <rPh sb="2" eb="4">
      <t>リッチ</t>
    </rPh>
    <rPh sb="4" eb="6">
      <t>ジョウケン</t>
    </rPh>
    <phoneticPr fontId="38"/>
  </si>
  <si>
    <t>3.販売先限定</t>
    <rPh sb="2" eb="5">
      <t>ハンバイサキ</t>
    </rPh>
    <rPh sb="5" eb="7">
      <t>ゲンテイ</t>
    </rPh>
    <phoneticPr fontId="38"/>
  </si>
  <si>
    <t>2.商品種類</t>
    <rPh sb="2" eb="4">
      <t>ショウヒン</t>
    </rPh>
    <rPh sb="4" eb="6">
      <t>シュルイ</t>
    </rPh>
    <phoneticPr fontId="38"/>
  </si>
  <si>
    <t>1.商品魅力</t>
    <rPh sb="2" eb="4">
      <t>ショウヒン</t>
    </rPh>
    <rPh sb="4" eb="6">
      <t>ミリョク</t>
    </rPh>
    <phoneticPr fontId="38"/>
  </si>
  <si>
    <t>課題</t>
    <rPh sb="0" eb="2">
      <t>カダイ</t>
    </rPh>
    <phoneticPr fontId="38"/>
  </si>
  <si>
    <t>法人名2</t>
    <rPh sb="0" eb="2">
      <t>ホウジンメイ2</t>
    </rPh>
    <phoneticPr fontId="38"/>
  </si>
  <si>
    <t>法人番号</t>
    <rPh sb="0" eb="2">
      <t>ホウジン</t>
    </rPh>
    <rPh sb="2" eb="4">
      <t>バンゴウ</t>
    </rPh>
    <phoneticPr fontId="38"/>
  </si>
  <si>
    <t>法人名2</t>
    <rPh sb="0" eb="2">
      <t>ホウジンメイ2</t>
    </rPh>
    <phoneticPr fontId="14"/>
  </si>
  <si>
    <t>法人番号</t>
    <rPh sb="0" eb="4">
      <t>ホウジンバンゴウ</t>
    </rPh>
    <phoneticPr fontId="38"/>
  </si>
  <si>
    <t xml:space="preserve">10.その他   </t>
    <rPh sb="5" eb="6">
      <t>タ</t>
    </rPh>
    <phoneticPr fontId="14"/>
  </si>
  <si>
    <t>←該当箇所を☑する</t>
    <rPh sb="1" eb="3">
      <t>ガイトウ</t>
    </rPh>
    <rPh sb="3" eb="5">
      <t>カショ</t>
    </rPh>
    <phoneticPr fontId="14"/>
  </si>
  <si>
    <t>⑦その他2</t>
    <rPh sb="0" eb="5">
      <t>ホカ2</t>
    </rPh>
    <phoneticPr fontId="38"/>
  </si>
  <si>
    <t>⑦その他</t>
    <rPh sb="3" eb="4">
      <t>ホカ</t>
    </rPh>
    <phoneticPr fontId="38"/>
  </si>
  <si>
    <t>⑥企画力育成</t>
    <rPh sb="1" eb="4">
      <t>キカクリョク</t>
    </rPh>
    <rPh sb="4" eb="6">
      <t>イクセイ</t>
    </rPh>
    <phoneticPr fontId="38"/>
  </si>
  <si>
    <t>⑤意識改革</t>
    <rPh sb="1" eb="3">
      <t>イシキ</t>
    </rPh>
    <rPh sb="3" eb="5">
      <t>カイカク</t>
    </rPh>
    <phoneticPr fontId="38"/>
  </si>
  <si>
    <t>④新規部門開拓</t>
    <rPh sb="1" eb="3">
      <t>シンキ</t>
    </rPh>
    <rPh sb="3" eb="5">
      <t>ブモン</t>
    </rPh>
    <rPh sb="5" eb="7">
      <t>カイタク</t>
    </rPh>
    <phoneticPr fontId="38"/>
  </si>
  <si>
    <t>③新商品開発</t>
    <rPh sb="1" eb="4">
      <t>シンショウヒン</t>
    </rPh>
    <rPh sb="4" eb="6">
      <t>カイハツ</t>
    </rPh>
    <phoneticPr fontId="38"/>
  </si>
  <si>
    <t>②販売量拡大</t>
    <rPh sb="1" eb="4">
      <t>ハンバイリョウ</t>
    </rPh>
    <rPh sb="4" eb="6">
      <t>カクダイ</t>
    </rPh>
    <phoneticPr fontId="38"/>
  </si>
  <si>
    <t>①利益向上</t>
    <rPh sb="1" eb="3">
      <t>リエキ</t>
    </rPh>
    <rPh sb="3" eb="5">
      <t>コウジョウ</t>
    </rPh>
    <phoneticPr fontId="38"/>
  </si>
  <si>
    <t>その他２16</t>
    <rPh sb="0" eb="6">
      <t>ホカ16</t>
    </rPh>
    <phoneticPr fontId="38"/>
  </si>
  <si>
    <t>10.その他15</t>
    <rPh sb="0" eb="8">
      <t>ホカ15</t>
    </rPh>
    <phoneticPr fontId="38"/>
  </si>
  <si>
    <t>9.利用者スキル向上14</t>
    <rPh sb="0" eb="12">
      <t>リヨウシャ14</t>
    </rPh>
    <phoneticPr fontId="38"/>
  </si>
  <si>
    <t>8.職員スキル向上13</t>
    <rPh sb="0" eb="11">
      <t>ショクイン13</t>
    </rPh>
    <phoneticPr fontId="38"/>
  </si>
  <si>
    <t>7.意識改革12</t>
    <rPh sb="0" eb="8">
      <t>イシキ12</t>
    </rPh>
    <phoneticPr fontId="38"/>
  </si>
  <si>
    <t>6.生産量拡大11</t>
    <rPh sb="0" eb="9">
      <t>セイサンリョウ11</t>
    </rPh>
    <phoneticPr fontId="38"/>
  </si>
  <si>
    <t>5.生産効率10</t>
    <rPh sb="0" eb="8">
      <t>セイサン10</t>
    </rPh>
    <phoneticPr fontId="38"/>
  </si>
  <si>
    <t>4.連携9</t>
    <rPh sb="0" eb="5">
      <t>レンケイ9</t>
    </rPh>
    <phoneticPr fontId="38"/>
  </si>
  <si>
    <t>3.新商品8</t>
    <rPh sb="0" eb="6">
      <t>シンショウヒン8</t>
    </rPh>
    <phoneticPr fontId="38"/>
  </si>
  <si>
    <t>2.販路拡大7</t>
    <rPh sb="0" eb="7">
      <t>ハンロ7</t>
    </rPh>
    <phoneticPr fontId="38"/>
  </si>
  <si>
    <t>1.品質向上6</t>
    <rPh sb="0" eb="7">
      <t>ヒンシツ6</t>
    </rPh>
    <phoneticPr fontId="38"/>
  </si>
  <si>
    <t>①作業区分5</t>
  </si>
  <si>
    <t>その他２15</t>
    <rPh sb="0" eb="6">
      <t>ホカ15</t>
    </rPh>
    <phoneticPr fontId="38"/>
  </si>
  <si>
    <t>10.その他14</t>
    <rPh sb="0" eb="8">
      <t>ホカ14</t>
    </rPh>
    <phoneticPr fontId="38"/>
  </si>
  <si>
    <t>9.利用者スキル向上13</t>
    <rPh sb="0" eb="12">
      <t>リヨウシャ13</t>
    </rPh>
    <phoneticPr fontId="38"/>
  </si>
  <si>
    <t>8.職員スキル向上12</t>
    <rPh sb="0" eb="11">
      <t>ショクイン12</t>
    </rPh>
    <phoneticPr fontId="38"/>
  </si>
  <si>
    <t>7.意識改革11</t>
    <rPh sb="0" eb="8">
      <t>イシキ11</t>
    </rPh>
    <phoneticPr fontId="38"/>
  </si>
  <si>
    <t>6.生産量拡大10</t>
    <rPh sb="0" eb="9">
      <t>セイサンリョウ10</t>
    </rPh>
    <phoneticPr fontId="38"/>
  </si>
  <si>
    <t>5.生産効率9</t>
    <rPh sb="0" eb="7">
      <t>セイサン9</t>
    </rPh>
    <phoneticPr fontId="38"/>
  </si>
  <si>
    <t>4.連携8</t>
    <rPh sb="0" eb="5">
      <t>レンケイ8</t>
    </rPh>
    <phoneticPr fontId="38"/>
  </si>
  <si>
    <t>3.新商品7</t>
    <rPh sb="0" eb="6">
      <t>シンショウヒン7</t>
    </rPh>
    <phoneticPr fontId="38"/>
  </si>
  <si>
    <t>2.販路拡大6</t>
    <rPh sb="0" eb="7">
      <t>ハンロ6</t>
    </rPh>
    <phoneticPr fontId="38"/>
  </si>
  <si>
    <t>1.品質向上5</t>
    <rPh sb="0" eb="7">
      <t>ヒンシツ5</t>
    </rPh>
    <phoneticPr fontId="38"/>
  </si>
  <si>
    <t>①作業区分4</t>
  </si>
  <si>
    <t>その他２14</t>
    <rPh sb="0" eb="6">
      <t>ホカ14</t>
    </rPh>
    <phoneticPr fontId="38"/>
  </si>
  <si>
    <t>10.その他13</t>
    <rPh sb="0" eb="8">
      <t>ホカ13</t>
    </rPh>
    <phoneticPr fontId="38"/>
  </si>
  <si>
    <t>9.利用者スキル向上12</t>
    <rPh sb="0" eb="12">
      <t>リヨウシャ12</t>
    </rPh>
    <phoneticPr fontId="38"/>
  </si>
  <si>
    <t>8.職員スキル向上11</t>
    <rPh sb="0" eb="11">
      <t>ショクイン11</t>
    </rPh>
    <phoneticPr fontId="38"/>
  </si>
  <si>
    <t>7.意識改革10</t>
    <rPh sb="0" eb="8">
      <t>イシキ10</t>
    </rPh>
    <phoneticPr fontId="38"/>
  </si>
  <si>
    <t>6.生産量拡大9</t>
    <rPh sb="0" eb="8">
      <t>セイサンリョウ9</t>
    </rPh>
    <phoneticPr fontId="38"/>
  </si>
  <si>
    <t>5.生産効率8</t>
    <rPh sb="0" eb="7">
      <t>セイサン8</t>
    </rPh>
    <phoneticPr fontId="38"/>
  </si>
  <si>
    <t>4.連携7</t>
    <rPh sb="0" eb="5">
      <t>レンケイ7</t>
    </rPh>
    <phoneticPr fontId="38"/>
  </si>
  <si>
    <t>3.新商品6</t>
    <rPh sb="0" eb="6">
      <t>シンショウヒン6</t>
    </rPh>
    <phoneticPr fontId="38"/>
  </si>
  <si>
    <t>2.販路拡大5</t>
    <rPh sb="0" eb="7">
      <t>ハンロ5</t>
    </rPh>
    <phoneticPr fontId="38"/>
  </si>
  <si>
    <t>1.品質向上4</t>
    <rPh sb="0" eb="7">
      <t>ヒンシツ4</t>
    </rPh>
    <phoneticPr fontId="38"/>
  </si>
  <si>
    <t>①作業区分3</t>
  </si>
  <si>
    <t>9.利用者スキル向上11</t>
    <rPh sb="0" eb="12">
      <t>リヨウシャ11</t>
    </rPh>
    <phoneticPr fontId="38"/>
  </si>
  <si>
    <t>8.職員スキル向上10</t>
    <rPh sb="0" eb="11">
      <t>ショクイン10</t>
    </rPh>
    <phoneticPr fontId="38"/>
  </si>
  <si>
    <t>7.意識改革9</t>
    <rPh sb="0" eb="7">
      <t>イシキ9</t>
    </rPh>
    <phoneticPr fontId="38"/>
  </si>
  <si>
    <t>6.生産量拡大8</t>
    <rPh sb="0" eb="8">
      <t>セイサンリョウ8</t>
    </rPh>
    <phoneticPr fontId="38"/>
  </si>
  <si>
    <t>5.生産効率7</t>
    <rPh sb="0" eb="7">
      <t>セイサン7</t>
    </rPh>
    <phoneticPr fontId="38"/>
  </si>
  <si>
    <t>4.連携6</t>
    <rPh sb="0" eb="5">
      <t>レンケイ6</t>
    </rPh>
    <phoneticPr fontId="38"/>
  </si>
  <si>
    <t>3.新商品5</t>
    <rPh sb="0" eb="6">
      <t>シンショウヒン5</t>
    </rPh>
    <phoneticPr fontId="38"/>
  </si>
  <si>
    <t>2.販路拡大4</t>
    <rPh sb="0" eb="7">
      <t>ハンロ4</t>
    </rPh>
    <phoneticPr fontId="38"/>
  </si>
  <si>
    <t>1.品質向上3</t>
    <rPh sb="0" eb="7">
      <t>ヒンシツ3</t>
    </rPh>
    <phoneticPr fontId="38"/>
  </si>
  <si>
    <t>9.利用者スキル向上</t>
    <rPh sb="2" eb="5">
      <t>リヨウシャ</t>
    </rPh>
    <rPh sb="8" eb="10">
      <t>コウジョウ</t>
    </rPh>
    <phoneticPr fontId="38"/>
  </si>
  <si>
    <t>8.職員スキル向上</t>
    <rPh sb="2" eb="4">
      <t>ショクイン</t>
    </rPh>
    <rPh sb="7" eb="9">
      <t>コウジョウ</t>
    </rPh>
    <phoneticPr fontId="38"/>
  </si>
  <si>
    <t>7.意識改革</t>
    <rPh sb="2" eb="4">
      <t>イシキ</t>
    </rPh>
    <rPh sb="4" eb="6">
      <t>カイカク</t>
    </rPh>
    <phoneticPr fontId="38"/>
  </si>
  <si>
    <t>6.生産量拡大</t>
    <rPh sb="2" eb="5">
      <t>セイサンリョウ</t>
    </rPh>
    <rPh sb="5" eb="7">
      <t>カクダイ</t>
    </rPh>
    <phoneticPr fontId="38"/>
  </si>
  <si>
    <t>5.生産効率</t>
    <rPh sb="2" eb="4">
      <t>セイサン</t>
    </rPh>
    <rPh sb="4" eb="6">
      <t>コウリツ</t>
    </rPh>
    <phoneticPr fontId="38"/>
  </si>
  <si>
    <t>4.連携</t>
    <rPh sb="2" eb="4">
      <t>レンケイ</t>
    </rPh>
    <phoneticPr fontId="38"/>
  </si>
  <si>
    <t>3.新商品</t>
    <rPh sb="2" eb="5">
      <t>シンショウヒン</t>
    </rPh>
    <phoneticPr fontId="38"/>
  </si>
  <si>
    <t>2.販路拡大</t>
    <rPh sb="2" eb="4">
      <t>ハンロ</t>
    </rPh>
    <rPh sb="4" eb="6">
      <t>カクダイ</t>
    </rPh>
    <phoneticPr fontId="38"/>
  </si>
  <si>
    <t>1.品質向上</t>
    <rPh sb="2" eb="4">
      <t>ヒンシツ</t>
    </rPh>
    <rPh sb="4" eb="6">
      <t>コウジョウ</t>
    </rPh>
    <phoneticPr fontId="38"/>
  </si>
  <si>
    <t>16.その他</t>
  </si>
  <si>
    <t>16.連携取組み補助金</t>
  </si>
  <si>
    <t>15.連携取組み補助金</t>
  </si>
  <si>
    <t>14.新商品開発補助金</t>
  </si>
  <si>
    <t>13.他産業との連携</t>
  </si>
  <si>
    <t>12.行政との連携</t>
  </si>
  <si>
    <t>11.企業等の連携</t>
  </si>
  <si>
    <t>10.事業所の連携</t>
  </si>
  <si>
    <t>9.官公需斡旋</t>
  </si>
  <si>
    <t>8.共同受注</t>
  </si>
  <si>
    <t>7.受注斡旋</t>
  </si>
  <si>
    <t>6.利用者研修</t>
  </si>
  <si>
    <t>5.職員研修</t>
  </si>
  <si>
    <t>4.幹部意識改革研修</t>
  </si>
  <si>
    <t>3.技術指導</t>
  </si>
  <si>
    <t>2.専門家派遣</t>
  </si>
  <si>
    <t>1.計画作成支援</t>
  </si>
  <si>
    <t>R６</t>
    <phoneticPr fontId="14"/>
  </si>
  <si>
    <t>R７</t>
    <phoneticPr fontId="14"/>
  </si>
  <si>
    <t>R８</t>
    <phoneticPr fontId="14"/>
  </si>
  <si>
    <t>R元</t>
    <rPh sb="1" eb="2">
      <t>モト</t>
    </rPh>
    <phoneticPr fontId="14"/>
  </si>
  <si>
    <t>H３０</t>
    <phoneticPr fontId="14"/>
  </si>
  <si>
    <t>●R５実績（作業区分ごと）</t>
    <rPh sb="3" eb="5">
      <t>ジッセキ</t>
    </rPh>
    <rPh sb="6" eb="8">
      <t>サギョウ</t>
    </rPh>
    <rPh sb="8" eb="10">
      <t>クブン</t>
    </rPh>
    <phoneticPr fontId="14"/>
  </si>
  <si>
    <t>●R６見込み（作業区分ごと）</t>
    <rPh sb="3" eb="5">
      <t>ミコ</t>
    </rPh>
    <phoneticPr fontId="14"/>
  </si>
  <si>
    <t>●R７見込み（作業区分ごと）</t>
    <rPh sb="3" eb="5">
      <t>ミコ</t>
    </rPh>
    <phoneticPr fontId="14"/>
  </si>
  <si>
    <t>●R８見込み（作業区分ごと）</t>
    <rPh sb="3" eb="5">
      <t>ミコ</t>
    </rPh>
    <phoneticPr fontId="14"/>
  </si>
  <si>
    <t>●R６実績（作業区分ごと）</t>
    <rPh sb="3" eb="5">
      <t>ジッセキ</t>
    </rPh>
    <phoneticPr fontId="14"/>
  </si>
  <si>
    <t>●R７実績（作業区分ごと）</t>
    <rPh sb="3" eb="5">
      <t>ジッセキ</t>
    </rPh>
    <phoneticPr fontId="14"/>
  </si>
  <si>
    <t>●R８実績（作業区分ごと）</t>
    <rPh sb="3" eb="5">
      <t>ジッセキ</t>
    </rPh>
    <phoneticPr fontId="14"/>
  </si>
  <si>
    <t>合</t>
    <rPh sb="0" eb="1">
      <t>ゴウ</t>
    </rPh>
    <phoneticPr fontId="14"/>
  </si>
  <si>
    <t>（２０２４～２０２６）</t>
    <phoneticPr fontId="14"/>
  </si>
  <si>
    <t>●作業内容（利用者数の多い順に5つまで）　R５実績</t>
    <rPh sb="1" eb="3">
      <t>サギョウ</t>
    </rPh>
    <rPh sb="3" eb="5">
      <t>ナイヨウ</t>
    </rPh>
    <rPh sb="6" eb="8">
      <t>リヨウ</t>
    </rPh>
    <rPh sb="8" eb="9">
      <t>シャ</t>
    </rPh>
    <rPh sb="9" eb="10">
      <t>スウ</t>
    </rPh>
    <rPh sb="11" eb="12">
      <t>オオ</t>
    </rPh>
    <rPh sb="13" eb="14">
      <t>ジュン</t>
    </rPh>
    <rPh sb="23" eb="25">
      <t>ジッセキ</t>
    </rPh>
    <phoneticPr fontId="14"/>
  </si>
  <si>
    <t>対R５実績</t>
    <rPh sb="0" eb="1">
      <t>タイ</t>
    </rPh>
    <rPh sb="3" eb="5">
      <t>ジッセキ</t>
    </rPh>
    <phoneticPr fontId="14"/>
  </si>
  <si>
    <t>R６
終了
時点</t>
    <rPh sb="3" eb="5">
      <t>シュウリョウ</t>
    </rPh>
    <rPh sb="6" eb="8">
      <t>ジテン</t>
    </rPh>
    <phoneticPr fontId="14"/>
  </si>
  <si>
    <t>R７
終了
時点</t>
    <rPh sb="3" eb="5">
      <t>シュウリョウ</t>
    </rPh>
    <rPh sb="6" eb="8">
      <t>ジテン</t>
    </rPh>
    <phoneticPr fontId="14"/>
  </si>
  <si>
    <t>R８
終了
時点</t>
    <rPh sb="3" eb="5">
      <t>シュウリョウ</t>
    </rPh>
    <rPh sb="6" eb="8">
      <t>ジテン</t>
    </rPh>
    <phoneticPr fontId="14"/>
  </si>
  <si>
    <t>そのほか13</t>
  </si>
  <si>
    <t>⑤見直し212</t>
    <rPh sb="0" eb="7">
      <t>ミナオ212</t>
    </rPh>
    <phoneticPr fontId="38"/>
  </si>
  <si>
    <t>⑤R7事業11</t>
  </si>
  <si>
    <t>④見直し210</t>
    <rPh sb="0" eb="7">
      <t>ミナオ210</t>
    </rPh>
    <phoneticPr fontId="38"/>
  </si>
  <si>
    <t>④R7事業9</t>
  </si>
  <si>
    <t>③見直し28</t>
    <rPh sb="0" eb="6">
      <t>ミナオ28</t>
    </rPh>
    <phoneticPr fontId="38"/>
  </si>
  <si>
    <t>③R7事業7</t>
  </si>
  <si>
    <t>②見直し26</t>
    <rPh sb="0" eb="6">
      <t>ミナオ26</t>
    </rPh>
    <phoneticPr fontId="38"/>
  </si>
  <si>
    <t>②R7事業5</t>
  </si>
  <si>
    <t>①見直し24</t>
    <rPh sb="0" eb="6">
      <t>ミナオ24</t>
    </rPh>
    <phoneticPr fontId="38"/>
  </si>
  <si>
    <t>①R7事業3</t>
  </si>
  <si>
    <t>R７基本方針2</t>
    <rPh sb="0" eb="7">
      <t>キホン2</t>
    </rPh>
    <phoneticPr fontId="38"/>
  </si>
  <si>
    <t>そのほか</t>
    <phoneticPr fontId="38"/>
  </si>
  <si>
    <t>⑤見直し2</t>
    <rPh sb="0" eb="5">
      <t>ミナオ2</t>
    </rPh>
    <phoneticPr fontId="38"/>
  </si>
  <si>
    <t>⑤R7事業</t>
    <phoneticPr fontId="38"/>
  </si>
  <si>
    <t>④見直し2</t>
    <rPh sb="0" eb="5">
      <t>ミナオ2</t>
    </rPh>
    <phoneticPr fontId="38"/>
  </si>
  <si>
    <t>④R7事業</t>
    <phoneticPr fontId="38"/>
  </si>
  <si>
    <t>③見直し2</t>
    <rPh sb="0" eb="5">
      <t>ミナオ2</t>
    </rPh>
    <phoneticPr fontId="38"/>
  </si>
  <si>
    <t>③R7事業</t>
    <phoneticPr fontId="38"/>
  </si>
  <si>
    <t>②見直し2</t>
    <rPh sb="0" eb="5">
      <t>ミナオ2</t>
    </rPh>
    <phoneticPr fontId="38"/>
  </si>
  <si>
    <t>②R7事業</t>
    <phoneticPr fontId="38"/>
  </si>
  <si>
    <t>①見直し2</t>
    <rPh sb="0" eb="5">
      <t>ミナオ2</t>
    </rPh>
    <phoneticPr fontId="38"/>
  </si>
  <si>
    <t>①R7事業</t>
    <phoneticPr fontId="38"/>
  </si>
  <si>
    <t>R７基本方針</t>
    <rPh sb="2" eb="4">
      <t>キホン</t>
    </rPh>
    <rPh sb="4" eb="6">
      <t>ホウシン</t>
    </rPh>
    <phoneticPr fontId="38"/>
  </si>
  <si>
    <t>その他</t>
    <rPh sb="2" eb="3">
      <t>タ</t>
    </rPh>
    <phoneticPr fontId="38"/>
  </si>
  <si>
    <t>⑤見直し</t>
    <rPh sb="1" eb="3">
      <t>ミナオ</t>
    </rPh>
    <phoneticPr fontId="38"/>
  </si>
  <si>
    <t>⑤R6事業</t>
    <rPh sb="3" eb="5">
      <t>ジギョウ</t>
    </rPh>
    <phoneticPr fontId="38"/>
  </si>
  <si>
    <t>④見直し</t>
    <rPh sb="1" eb="3">
      <t>ミナオ</t>
    </rPh>
    <phoneticPr fontId="38"/>
  </si>
  <si>
    <t>④R6事業2</t>
    <rPh sb="3" eb="5">
      <t>ジギョウ</t>
    </rPh>
    <phoneticPr fontId="38"/>
  </si>
  <si>
    <t>③見直し</t>
    <rPh sb="1" eb="3">
      <t>ミナオ</t>
    </rPh>
    <phoneticPr fontId="38"/>
  </si>
  <si>
    <t>③R6事業</t>
    <rPh sb="3" eb="5">
      <t>ジギョウ</t>
    </rPh>
    <phoneticPr fontId="38"/>
  </si>
  <si>
    <t>②見直し</t>
    <rPh sb="1" eb="3">
      <t>ミナオ</t>
    </rPh>
    <phoneticPr fontId="38"/>
  </si>
  <si>
    <t>②R6事業2</t>
    <rPh sb="3" eb="5">
      <t>ジギョウ</t>
    </rPh>
    <phoneticPr fontId="38"/>
  </si>
  <si>
    <t>①見直し</t>
    <rPh sb="1" eb="3">
      <t>ミナオ</t>
    </rPh>
    <phoneticPr fontId="38"/>
  </si>
  <si>
    <t>①R6事業</t>
    <rPh sb="3" eb="5">
      <t>ジギョウ</t>
    </rPh>
    <phoneticPr fontId="38"/>
  </si>
  <si>
    <t>R6基本方針</t>
    <rPh sb="2" eb="4">
      <t>キホン</t>
    </rPh>
    <rPh sb="4" eb="6">
      <t>ホウシン</t>
    </rPh>
    <phoneticPr fontId="38"/>
  </si>
  <si>
    <t>R6 月額</t>
  </si>
  <si>
    <t>R7 月額</t>
  </si>
  <si>
    <t>R8 月額</t>
  </si>
  <si>
    <t>●H30～R4実績（年度ごと）</t>
    <rPh sb="7" eb="9">
      <t>ジッセキ</t>
    </rPh>
    <rPh sb="10" eb="12">
      <t>ネンド</t>
    </rPh>
    <phoneticPr fontId="14"/>
  </si>
  <si>
    <t>A</t>
    <phoneticPr fontId="14"/>
  </si>
  <si>
    <t>B</t>
    <phoneticPr fontId="14"/>
  </si>
  <si>
    <t>C</t>
    <phoneticPr fontId="14"/>
  </si>
  <si>
    <t>D</t>
    <phoneticPr fontId="14"/>
  </si>
  <si>
    <t>E</t>
    <phoneticPr fontId="14"/>
  </si>
  <si>
    <t>F</t>
    <phoneticPr fontId="14"/>
  </si>
  <si>
    <t>G</t>
    <phoneticPr fontId="14"/>
  </si>
  <si>
    <t>001 飾彩房</t>
  </si>
  <si>
    <t>002 はあもにぃはうす</t>
  </si>
  <si>
    <t>003 川本ワークス</t>
  </si>
  <si>
    <t>004 ございな</t>
  </si>
  <si>
    <t>005 まるべりー出雲</t>
  </si>
  <si>
    <t>006 L.C.C.ウイング</t>
  </si>
  <si>
    <t>007 障害福祉サービス事業所　you愛</t>
  </si>
  <si>
    <t>008 櫻苑</t>
  </si>
  <si>
    <t>009 就労継続支援B型事業所　チューリップの里</t>
  </si>
  <si>
    <t>010 ぎば工房ひろせ</t>
  </si>
  <si>
    <t>011 障がい者自立支援事業所ぽんぽん船</t>
  </si>
  <si>
    <t>012 就労継続支援事業所　ぽてとはうす</t>
  </si>
  <si>
    <t>013 はとぽっぽ</t>
  </si>
  <si>
    <t>014 亀の子</t>
  </si>
  <si>
    <t>015 障害者自立支援事業所　さざんか</t>
  </si>
  <si>
    <t>016 障がい者自立支援事業所　どんぐり</t>
  </si>
  <si>
    <t>017 就労継続支援B型事業所　アスター</t>
  </si>
  <si>
    <t>018 就労継続支援B型事業所　ショップみけねこ</t>
  </si>
  <si>
    <t>019 パックしまね</t>
  </si>
  <si>
    <t>020 特定非営利活動法人ふれんど木次事業所さくらんぼ</t>
  </si>
  <si>
    <t>022 さくらの家</t>
  </si>
  <si>
    <t>026 邑智園</t>
  </si>
  <si>
    <t>027 授産センターよつば</t>
  </si>
  <si>
    <t>028 さくらんぼの家</t>
  </si>
  <si>
    <t>029 NPO法人　ひだまり</t>
  </si>
  <si>
    <t>030 ワークハウス「しののめ」</t>
  </si>
  <si>
    <t>031 就労支援事業所しゃぼん玉工房</t>
  </si>
  <si>
    <t>032 ＮＰＯ法人　ふきのとう</t>
  </si>
  <si>
    <t>033 就労支援事業所あそび</t>
  </si>
  <si>
    <t>034 多機能事業所　ワークくわの木金城第１事業所</t>
  </si>
  <si>
    <t>035 多機能型事業所　ひまわりの家</t>
  </si>
  <si>
    <t>036 梨の木園</t>
  </si>
  <si>
    <t>037 美野園</t>
  </si>
  <si>
    <t>038 障害者支援施設ふたば</t>
  </si>
  <si>
    <t>039 障害者支援施設太陽の里</t>
  </si>
  <si>
    <t>040 愛香園</t>
  </si>
  <si>
    <t>041 障害福祉サービス事業所みずうみの里</t>
  </si>
  <si>
    <t>042 松江さくら会</t>
  </si>
  <si>
    <t>043 特定非営利活動法人八雲会</t>
  </si>
  <si>
    <t>044 のぞみ事業所</t>
  </si>
  <si>
    <t>045 通所はばたき</t>
  </si>
  <si>
    <t>046 にじの家</t>
  </si>
  <si>
    <t>047 センターはばたき</t>
  </si>
  <si>
    <t>048 アクティブよつば事業所</t>
  </si>
  <si>
    <t>049 きすきの里</t>
  </si>
  <si>
    <t>050 ワークセンターフロンティ</t>
  </si>
  <si>
    <t>051 なかよし</t>
  </si>
  <si>
    <t>052 ワークケアみずうみ</t>
  </si>
  <si>
    <t>053 やまびこ園</t>
  </si>
  <si>
    <t>054 多機能事業所ワークくわの木金城第２事業所</t>
  </si>
  <si>
    <t>055 多機能事業所ワークくわの木熱田事業所</t>
  </si>
  <si>
    <t>056 多機能型事業所やさか風の里</t>
  </si>
  <si>
    <t>057 障がい者支援センターひまわり</t>
  </si>
  <si>
    <t>058 社会福祉法人仁多福祉会就労継続支援Ｂ型事業所けやきの郷</t>
  </si>
  <si>
    <t>059 松江あけぼの作業所</t>
  </si>
  <si>
    <t>060 かも社会就労センター</t>
  </si>
  <si>
    <t>061 晴雲の里</t>
  </si>
  <si>
    <t>062 フィリア</t>
  </si>
  <si>
    <t>063 希望の園</t>
  </si>
  <si>
    <t>064 障がい者支援施設仁万の里</t>
  </si>
  <si>
    <t>065  若草園</t>
  </si>
  <si>
    <t>066 障がい者就労支援事業所　エルパティオ三葉園</t>
  </si>
  <si>
    <t>067 みんなの作業所</t>
  </si>
  <si>
    <t>068 斐川あしたの丘</t>
  </si>
  <si>
    <t>069 多機能事業所　ワークくわの木江津事業所</t>
  </si>
  <si>
    <t>070 アクティブ工房</t>
  </si>
  <si>
    <t>071 あじさい</t>
  </si>
  <si>
    <t>072 サポートかすが</t>
  </si>
  <si>
    <t>073 就労継続支援事業所山光園</t>
  </si>
  <si>
    <t>074 就労支援事業所サン出雲</t>
  </si>
  <si>
    <t>075 就労継続支援Ａ型・Ｂ型事業所「しおかぜ」</t>
  </si>
  <si>
    <t>076 ワークセンターフレンド</t>
  </si>
  <si>
    <t>077 ハートボックス</t>
  </si>
  <si>
    <t>078 多機能型事業所　わこう苑</t>
  </si>
  <si>
    <t>079 就労継続支援Ｂ型事業所　わこうの里</t>
  </si>
  <si>
    <t>080 多機能型事業所アクティブ‘９９</t>
  </si>
  <si>
    <t xml:space="preserve">082 第２プロジェクトゆうあい </t>
  </si>
  <si>
    <t>083 ふれあい工房ふれんど</t>
  </si>
  <si>
    <t>084 あゆみの里</t>
  </si>
  <si>
    <t>085 わんぱく大使館</t>
  </si>
  <si>
    <t>086 さくらんぼのお家</t>
  </si>
  <si>
    <t>087 障がい者就労支援事業所　のぞみの里</t>
  </si>
  <si>
    <t>088 就労継続支援Ｂ型事業所　つわぶきの里</t>
  </si>
  <si>
    <t>089 つわぶきネット</t>
  </si>
  <si>
    <t>090 かまて</t>
  </si>
  <si>
    <t>091 レッツビギン</t>
  </si>
  <si>
    <t>092 こころクラブ　海陽堂</t>
  </si>
  <si>
    <t>093 まるべりー松江</t>
  </si>
  <si>
    <t>094 就労支援事業所　すばる</t>
  </si>
  <si>
    <t>095 ワークケアはつらつ</t>
  </si>
  <si>
    <t>096 多機能型事業所ポレポレ</t>
  </si>
  <si>
    <t>097 ワークスペース　さくらの家</t>
  </si>
  <si>
    <t>098 就労継続支援Ｂ型事業所　フーズくわの木</t>
  </si>
  <si>
    <t>099 就労継続支援事業所いなほの郷</t>
  </si>
  <si>
    <t>100 就労継続支援Ａ型・Ｂ型事業所「はまかぜ」</t>
  </si>
  <si>
    <t>101 就労支援事業所　だんだん</t>
  </si>
  <si>
    <t>102 就労継続支援Ｂ型事業所アグリプラント甲斐の木</t>
  </si>
  <si>
    <t>103 いずもえん　西園事業所</t>
  </si>
  <si>
    <t>104 麦の家</t>
  </si>
  <si>
    <t>105 障がい者多機能型事業所　オレンジ工房わーくわーく</t>
  </si>
  <si>
    <t>106 無二苑　　</t>
  </si>
  <si>
    <t>107 就労継続支援Ｂ型事業所　わさびの里</t>
  </si>
  <si>
    <t>108 障がい者就労継続支援事業所　アスノワ</t>
  </si>
  <si>
    <t>109 ジョイワークみさと</t>
  </si>
  <si>
    <t>110 あすてっぷ</t>
  </si>
  <si>
    <t>111 なないろ江津駅前</t>
  </si>
  <si>
    <t>113 ＰＣエコステーションゆうあい</t>
  </si>
  <si>
    <t>114 株式会社　ＷＡ</t>
  </si>
  <si>
    <t>115 すずしろ</t>
  </si>
  <si>
    <t>116 多機能型事業所こだま</t>
  </si>
  <si>
    <t>117 就労継続支援Ｂ型事業所　尺の内農園</t>
  </si>
  <si>
    <t>118 フルール益田</t>
  </si>
  <si>
    <t>119 ピー・ター・パン</t>
  </si>
  <si>
    <t>120 合同会社　ローズマリー</t>
  </si>
  <si>
    <t>121 るぴなす</t>
  </si>
  <si>
    <t>122 就労継続支援Ｂ型　みんなのデザイン</t>
  </si>
  <si>
    <t>124 株式会社きのこハウス</t>
  </si>
  <si>
    <t>125 あゆみの里　就労継続支援Ｂ型事業所</t>
  </si>
  <si>
    <t>126 ACC松江</t>
  </si>
  <si>
    <t>127 あどばんす</t>
  </si>
  <si>
    <t>128 就労支援事業所　アトリエール</t>
  </si>
  <si>
    <t>129 障がい者就労継続支援支援Ｂ型事業所　あぴゅい</t>
  </si>
  <si>
    <t>130 虹の工房まるべりー</t>
  </si>
  <si>
    <t>132 就労支援事業所　らいとあっぷ</t>
  </si>
  <si>
    <t>133 就労継続支援Ｂ型事業所　カルミア</t>
  </si>
  <si>
    <t>135 木かげ</t>
  </si>
  <si>
    <t>137 ワークステーション　トーチ</t>
  </si>
  <si>
    <t>138 遊亀館</t>
  </si>
  <si>
    <t>139 就労継続支援Ｂ型　木やサービス</t>
  </si>
  <si>
    <t>140 やしまラボ</t>
  </si>
  <si>
    <t>141 DAYS</t>
  </si>
  <si>
    <t>142 グリーンファーム出雲</t>
  </si>
  <si>
    <t>143 株式会社シンワ</t>
  </si>
  <si>
    <t>144 就労支援事業所　らいとあっぷ　いずも</t>
  </si>
  <si>
    <t>145 ハッチ</t>
  </si>
  <si>
    <t>146 パレット</t>
  </si>
  <si>
    <t>事業所番号</t>
  </si>
  <si>
    <t>所在地</t>
  </si>
  <si>
    <t>運営法人名</t>
  </si>
  <si>
    <t>H30月額</t>
  </si>
  <si>
    <t>R1 月額</t>
  </si>
  <si>
    <t>R2 月額</t>
  </si>
  <si>
    <t>R3 月額</t>
  </si>
  <si>
    <t>R4 月額</t>
  </si>
  <si>
    <t>R5 月額</t>
  </si>
  <si>
    <t>H30 時間額</t>
  </si>
  <si>
    <t>R1 時間額</t>
  </si>
  <si>
    <t>R2 時間額</t>
  </si>
  <si>
    <t>R3 時間額</t>
  </si>
  <si>
    <t>R4 時間額</t>
  </si>
  <si>
    <t>R5 時間額</t>
  </si>
  <si>
    <t>R6 時間額</t>
  </si>
  <si>
    <t>R7 時間額</t>
  </si>
  <si>
    <t>R8 時間額</t>
  </si>
  <si>
    <t>148就労継続支援B型事業所　あっとほーむ</t>
  </si>
  <si>
    <t>149就労継続支援B型事業所　そらいろ</t>
  </si>
  <si>
    <t>150スタンドUP</t>
  </si>
  <si>
    <t>151江友　Bプラス</t>
  </si>
  <si>
    <t>H30 総収入</t>
    <rPh sb="4" eb="7">
      <t>ソウシュウニュウ</t>
    </rPh>
    <phoneticPr fontId="38"/>
  </si>
  <si>
    <t>H30　原価</t>
    <rPh sb="4" eb="6">
      <t>ゲンカ</t>
    </rPh>
    <phoneticPr fontId="38"/>
  </si>
  <si>
    <t>H30　利益率</t>
    <rPh sb="4" eb="7">
      <t>リエキリツ</t>
    </rPh>
    <phoneticPr fontId="38"/>
  </si>
  <si>
    <t>R1 総収入</t>
    <rPh sb="3" eb="6">
      <t>ソウシュウニュウ</t>
    </rPh>
    <phoneticPr fontId="38"/>
  </si>
  <si>
    <t>R1 原価</t>
    <rPh sb="3" eb="5">
      <t>ゲンカ</t>
    </rPh>
    <phoneticPr fontId="38"/>
  </si>
  <si>
    <t>R1　利益率</t>
    <rPh sb="3" eb="5">
      <t>リエキ</t>
    </rPh>
    <rPh sb="5" eb="6">
      <t>リツ</t>
    </rPh>
    <phoneticPr fontId="38"/>
  </si>
  <si>
    <t>R2 総収入</t>
    <rPh sb="3" eb="6">
      <t>ソウシュウニュウ</t>
    </rPh>
    <phoneticPr fontId="38"/>
  </si>
  <si>
    <t>R2 原価</t>
    <rPh sb="3" eb="5">
      <t>ゲンカ</t>
    </rPh>
    <phoneticPr fontId="38"/>
  </si>
  <si>
    <t>R2利益率</t>
    <rPh sb="2" eb="4">
      <t>リエキ</t>
    </rPh>
    <rPh sb="4" eb="5">
      <t>リツ</t>
    </rPh>
    <phoneticPr fontId="38"/>
  </si>
  <si>
    <t>R3総収入</t>
    <rPh sb="2" eb="3">
      <t>ソウ</t>
    </rPh>
    <rPh sb="3" eb="5">
      <t>シュウニュウ</t>
    </rPh>
    <phoneticPr fontId="38"/>
  </si>
  <si>
    <t>R3原価</t>
    <rPh sb="2" eb="4">
      <t>ゲンカ</t>
    </rPh>
    <phoneticPr fontId="38"/>
  </si>
  <si>
    <t>R3利益率</t>
    <rPh sb="2" eb="4">
      <t>リエキ</t>
    </rPh>
    <rPh sb="4" eb="5">
      <t>リツ</t>
    </rPh>
    <phoneticPr fontId="38"/>
  </si>
  <si>
    <t>R4総収入</t>
    <rPh sb="2" eb="3">
      <t>ソウ</t>
    </rPh>
    <rPh sb="3" eb="5">
      <t>シュウニュウ</t>
    </rPh>
    <phoneticPr fontId="38"/>
  </si>
  <si>
    <t>R4原価</t>
    <rPh sb="2" eb="4">
      <t>ゲンカ</t>
    </rPh>
    <phoneticPr fontId="38"/>
  </si>
  <si>
    <t>R4利益率</t>
    <rPh sb="2" eb="4">
      <t>リエキ</t>
    </rPh>
    <rPh sb="4" eb="5">
      <t>リツ</t>
    </rPh>
    <phoneticPr fontId="38"/>
  </si>
  <si>
    <t>R5総収入</t>
    <rPh sb="2" eb="3">
      <t>ソウ</t>
    </rPh>
    <rPh sb="3" eb="5">
      <t>シュウニュウ</t>
    </rPh>
    <phoneticPr fontId="38"/>
  </si>
  <si>
    <t>R5原価</t>
    <rPh sb="2" eb="4">
      <t>ゲンカ</t>
    </rPh>
    <phoneticPr fontId="38"/>
  </si>
  <si>
    <t>R5利益率</t>
    <rPh sb="2" eb="4">
      <t>リエキ</t>
    </rPh>
    <rPh sb="4" eb="5">
      <t>リツ</t>
    </rPh>
    <phoneticPr fontId="38"/>
  </si>
  <si>
    <t>R6総収入</t>
    <rPh sb="2" eb="3">
      <t>ソウ</t>
    </rPh>
    <rPh sb="3" eb="5">
      <t>シュウニュウ</t>
    </rPh>
    <phoneticPr fontId="38"/>
  </si>
  <si>
    <t>R6原価</t>
    <rPh sb="2" eb="4">
      <t>ゲンカ</t>
    </rPh>
    <phoneticPr fontId="38"/>
  </si>
  <si>
    <t>R6利益率</t>
    <rPh sb="2" eb="4">
      <t>リエキ</t>
    </rPh>
    <rPh sb="4" eb="5">
      <t>リツ</t>
    </rPh>
    <phoneticPr fontId="38"/>
  </si>
  <si>
    <t>R7総収入</t>
    <rPh sb="2" eb="3">
      <t>ソウ</t>
    </rPh>
    <rPh sb="3" eb="5">
      <t>シュウニュウ</t>
    </rPh>
    <phoneticPr fontId="38"/>
  </si>
  <si>
    <t>R7原価</t>
    <rPh sb="2" eb="4">
      <t>ゲンカ</t>
    </rPh>
    <phoneticPr fontId="38"/>
  </si>
  <si>
    <t>R7利益率</t>
    <rPh sb="2" eb="4">
      <t>リエキ</t>
    </rPh>
    <rPh sb="4" eb="5">
      <t>リツ</t>
    </rPh>
    <phoneticPr fontId="38"/>
  </si>
  <si>
    <t>R8総収入</t>
    <rPh sb="2" eb="3">
      <t>ソウ</t>
    </rPh>
    <rPh sb="3" eb="5">
      <t>シュウニュウ</t>
    </rPh>
    <phoneticPr fontId="38"/>
  </si>
  <si>
    <t>R8原価</t>
    <rPh sb="2" eb="4">
      <t>ゲンカ</t>
    </rPh>
    <phoneticPr fontId="38"/>
  </si>
  <si>
    <t>R8利益率</t>
    <rPh sb="2" eb="4">
      <t>リエキ</t>
    </rPh>
    <rPh sb="4" eb="5">
      <t>リツ</t>
    </rPh>
    <phoneticPr fontId="38"/>
  </si>
  <si>
    <t>H30 総売上</t>
    <phoneticPr fontId="14"/>
  </si>
  <si>
    <t>R1 総売上</t>
    <phoneticPr fontId="14"/>
  </si>
  <si>
    <t>R2 総売上</t>
    <phoneticPr fontId="14"/>
  </si>
  <si>
    <t>R3総売上</t>
    <phoneticPr fontId="14"/>
  </si>
  <si>
    <t>R4総売上</t>
    <phoneticPr fontId="14"/>
  </si>
  <si>
    <t>R5総売上</t>
    <phoneticPr fontId="14"/>
  </si>
  <si>
    <t>R6総売上</t>
    <phoneticPr fontId="14"/>
  </si>
  <si>
    <t>R7総売上</t>
    <phoneticPr fontId="14"/>
  </si>
  <si>
    <t>R8総売上</t>
    <phoneticPr fontId="14"/>
  </si>
  <si>
    <t>開所月</t>
    <rPh sb="0" eb="2">
      <t>カイショ</t>
    </rPh>
    <rPh sb="2" eb="3">
      <t>ツキ</t>
    </rPh>
    <phoneticPr fontId="14"/>
  </si>
  <si>
    <t>月</t>
    <rPh sb="0" eb="1">
      <t>ツキ</t>
    </rPh>
    <phoneticPr fontId="14"/>
  </si>
  <si>
    <t>人・年</t>
    <rPh sb="0" eb="1">
      <t>ニン</t>
    </rPh>
    <rPh sb="2" eb="3">
      <t>ネン</t>
    </rPh>
    <phoneticPr fontId="14"/>
  </si>
  <si>
    <t>Ｌ</t>
    <phoneticPr fontId="14"/>
  </si>
  <si>
    <t>M</t>
    <phoneticPr fontId="14"/>
  </si>
  <si>
    <t>H/L/J/K</t>
    <phoneticPr fontId="14"/>
  </si>
  <si>
    <t>①開所日時</t>
    <rPh sb="1" eb="5">
      <t>カイショニチジ</t>
    </rPh>
    <phoneticPr fontId="14"/>
  </si>
  <si>
    <t>①開所月</t>
    <rPh sb="1" eb="3">
      <t>カイショ</t>
    </rPh>
    <rPh sb="3" eb="4">
      <t>ツキ</t>
    </rPh>
    <phoneticPr fontId="14"/>
  </si>
  <si>
    <t>①延べ利用者（年）</t>
    <rPh sb="1" eb="2">
      <t>ノ</t>
    </rPh>
    <rPh sb="3" eb="6">
      <t>リヨウシャ</t>
    </rPh>
    <rPh sb="7" eb="8">
      <t>ネン</t>
    </rPh>
    <phoneticPr fontId="14"/>
  </si>
  <si>
    <t>①利用者数（時間）</t>
    <rPh sb="6" eb="8">
      <t>ジカン</t>
    </rPh>
    <phoneticPr fontId="14"/>
  </si>
  <si>
    <t>①利用者数</t>
    <rPh sb="1" eb="5">
      <t>リヨウシャスウ</t>
    </rPh>
    <phoneticPr fontId="14"/>
  </si>
  <si>
    <t>⑤利用者数（時間）</t>
    <phoneticPr fontId="14"/>
  </si>
  <si>
    <t>⑤利用者数</t>
    <phoneticPr fontId="14"/>
  </si>
  <si>
    <t>⑤開所日数</t>
    <rPh sb="4" eb="5">
      <t>スウ</t>
    </rPh>
    <phoneticPr fontId="14"/>
  </si>
  <si>
    <t>⑤開所月</t>
    <phoneticPr fontId="14"/>
  </si>
  <si>
    <t>⑤延べ利用者（年）</t>
    <phoneticPr fontId="14"/>
  </si>
  <si>
    <t>⑤支払工賃総額</t>
    <phoneticPr fontId="14"/>
  </si>
  <si>
    <t>④作業区分</t>
  </si>
  <si>
    <t>④開所日数</t>
    <rPh sb="4" eb="5">
      <t>スウ</t>
    </rPh>
    <phoneticPr fontId="14"/>
  </si>
  <si>
    <t>④開所月</t>
  </si>
  <si>
    <t>④延べ利用者（年）</t>
  </si>
  <si>
    <t>④利用者数（時間）</t>
  </si>
  <si>
    <t>⑤作業区分22</t>
  </si>
  <si>
    <t>⑤平均工賃（月額）33</t>
  </si>
  <si>
    <t>⑤平均工賃（時間額）44</t>
  </si>
  <si>
    <t>⑤収入（売上）55</t>
  </si>
  <si>
    <t>⑤仕入、原材料費66</t>
  </si>
  <si>
    <t>⑤利用者以外の人件費77</t>
  </si>
  <si>
    <t>⑤外注費その他88</t>
  </si>
  <si>
    <t>⑤工賃支払前収支99</t>
  </si>
  <si>
    <t>③開所日数</t>
    <rPh sb="4" eb="5">
      <t>スウ</t>
    </rPh>
    <phoneticPr fontId="14"/>
  </si>
  <si>
    <t>③開所月</t>
  </si>
  <si>
    <t>③延べ利用者（年）</t>
  </si>
  <si>
    <t>③利用者数（時間）</t>
  </si>
  <si>
    <t>③作業区分</t>
    <phoneticPr fontId="14"/>
  </si>
  <si>
    <t>③平均工賃（時間額）</t>
    <phoneticPr fontId="14"/>
  </si>
  <si>
    <t>③収入（売上）</t>
    <phoneticPr fontId="14"/>
  </si>
  <si>
    <t>③仕入、原材料費</t>
    <phoneticPr fontId="14"/>
  </si>
  <si>
    <t>③利用者以外の人件費</t>
    <phoneticPr fontId="14"/>
  </si>
  <si>
    <t>③外注費その他</t>
    <phoneticPr fontId="14"/>
  </si>
  <si>
    <t>③工賃支払前収支</t>
    <phoneticPr fontId="14"/>
  </si>
  <si>
    <t>②作業区分</t>
    <phoneticPr fontId="14"/>
  </si>
  <si>
    <t>②平均工賃（月額）</t>
    <phoneticPr fontId="14"/>
  </si>
  <si>
    <t>②平均工賃（時間額）</t>
    <phoneticPr fontId="14"/>
  </si>
  <si>
    <t>②収入（売上）</t>
    <phoneticPr fontId="14"/>
  </si>
  <si>
    <t>②仕入、原材料費</t>
    <phoneticPr fontId="14"/>
  </si>
  <si>
    <t>②利用者以外の人件費</t>
    <phoneticPr fontId="14"/>
  </si>
  <si>
    <t>②外注費その他</t>
    <phoneticPr fontId="14"/>
  </si>
  <si>
    <t>②工賃支払前収支</t>
    <phoneticPr fontId="14"/>
  </si>
  <si>
    <t>②支払工賃総額②</t>
    <phoneticPr fontId="14"/>
  </si>
  <si>
    <t>②利用者数</t>
    <phoneticPr fontId="14"/>
  </si>
  <si>
    <t>②開所日時</t>
    <phoneticPr fontId="14"/>
  </si>
  <si>
    <t>②開所月</t>
    <phoneticPr fontId="14"/>
  </si>
  <si>
    <t>②延べ利用者（年）</t>
    <phoneticPr fontId="14"/>
  </si>
  <si>
    <t>②利用者数（時間）</t>
    <phoneticPr fontId="14"/>
  </si>
  <si>
    <t>③平均工賃（月額）</t>
    <phoneticPr fontId="14"/>
  </si>
  <si>
    <t>←施設の年間の開所日数を記載</t>
    <rPh sb="1" eb="3">
      <t>シセツ</t>
    </rPh>
    <rPh sb="4" eb="6">
      <t>ネンカン</t>
    </rPh>
    <rPh sb="7" eb="9">
      <t>カイショ</t>
    </rPh>
    <rPh sb="9" eb="11">
      <t>ニッスウ</t>
    </rPh>
    <rPh sb="12" eb="14">
      <t>キサイ</t>
    </rPh>
    <phoneticPr fontId="14"/>
  </si>
  <si>
    <t>←年間の利用者数</t>
    <rPh sb="1" eb="3">
      <t>ネンカン</t>
    </rPh>
    <rPh sb="4" eb="8">
      <t>リヨウシャスウ</t>
    </rPh>
    <phoneticPr fontId="14"/>
  </si>
  <si>
    <t>開所日数</t>
    <rPh sb="0" eb="2">
      <t>カイショ</t>
    </rPh>
    <rPh sb="2" eb="4">
      <t>ニッスウ</t>
    </rPh>
    <phoneticPr fontId="14"/>
  </si>
  <si>
    <t>年</t>
    <rPh sb="0" eb="1">
      <t>ネン</t>
    </rPh>
    <phoneticPr fontId="14"/>
  </si>
  <si>
    <t>開所月</t>
    <rPh sb="0" eb="2">
      <t>カイショ</t>
    </rPh>
    <rPh sb="2" eb="3">
      <t>ツキ</t>
    </rPh>
    <phoneticPr fontId="14"/>
  </si>
  <si>
    <t>月</t>
    <rPh sb="0" eb="1">
      <t>ツキ</t>
    </rPh>
    <phoneticPr fontId="14"/>
  </si>
  <si>
    <t>R6 工賃総額</t>
    <rPh sb="3" eb="7">
      <t>コウチンソウガク</t>
    </rPh>
    <phoneticPr fontId="14"/>
  </si>
  <si>
    <t>R6 開所日数</t>
    <rPh sb="3" eb="7">
      <t>カイショニッスウ</t>
    </rPh>
    <phoneticPr fontId="14"/>
  </si>
  <si>
    <t>R6 開所月</t>
    <rPh sb="3" eb="6">
      <t>カイショツキ</t>
    </rPh>
    <phoneticPr fontId="14"/>
  </si>
  <si>
    <t>R6 目標工賃（月額）</t>
    <rPh sb="3" eb="5">
      <t>モクヒョウ</t>
    </rPh>
    <rPh sb="5" eb="7">
      <t>コウチン</t>
    </rPh>
    <rPh sb="8" eb="10">
      <t>ゲツガク</t>
    </rPh>
    <phoneticPr fontId="14"/>
  </si>
  <si>
    <t>R6 延べ利用者</t>
    <rPh sb="3" eb="4">
      <t>ノ</t>
    </rPh>
    <rPh sb="5" eb="8">
      <t>リヨウシャ</t>
    </rPh>
    <phoneticPr fontId="14"/>
  </si>
  <si>
    <t>R８ 開所月</t>
    <phoneticPr fontId="14"/>
  </si>
  <si>
    <t>R7 目標工賃（月額）</t>
    <phoneticPr fontId="14"/>
  </si>
  <si>
    <t>R7 工賃総額</t>
    <phoneticPr fontId="14"/>
  </si>
  <si>
    <t>R7 延べ利用者</t>
    <phoneticPr fontId="14"/>
  </si>
  <si>
    <t>R7 開所日数</t>
    <phoneticPr fontId="14"/>
  </si>
  <si>
    <t>R7 開所月</t>
    <phoneticPr fontId="14"/>
  </si>
  <si>
    <t>R８ 目標工賃（月額）</t>
    <phoneticPr fontId="14"/>
  </si>
  <si>
    <t>R８ 工賃総額</t>
    <phoneticPr fontId="14"/>
  </si>
  <si>
    <t>R８ 延べ利用者</t>
    <phoneticPr fontId="14"/>
  </si>
  <si>
    <t>R８ 開所日数</t>
    <phoneticPr fontId="14"/>
  </si>
  <si>
    <t>R6 目標工賃（時間額）</t>
    <rPh sb="3" eb="5">
      <t>モクヒョウ</t>
    </rPh>
    <rPh sb="5" eb="7">
      <t>コウチン</t>
    </rPh>
    <rPh sb="8" eb="11">
      <t>ジカンガク</t>
    </rPh>
    <phoneticPr fontId="14"/>
  </si>
  <si>
    <t>H÷M</t>
    <phoneticPr fontId="14"/>
  </si>
  <si>
    <t>147就労継続支援Ｂ型　すまいる　笑</t>
    <phoneticPr fontId="14"/>
  </si>
  <si>
    <t>134 就労継続支援事業所　ミライカ</t>
    <phoneticPr fontId="14"/>
  </si>
  <si>
    <t>152就労支援事業所KUKKULA</t>
    <phoneticPr fontId="14"/>
  </si>
  <si>
    <t>153ゆめの森ファーム</t>
    <phoneticPr fontId="14"/>
  </si>
  <si>
    <t>日</t>
    <rPh sb="0" eb="1">
      <t>ニチ</t>
    </rPh>
    <phoneticPr fontId="14"/>
  </si>
  <si>
    <t>年間開所日数</t>
    <rPh sb="0" eb="2">
      <t>ネンカン</t>
    </rPh>
    <rPh sb="2" eb="4">
      <t>カイショ</t>
    </rPh>
    <rPh sb="4" eb="6">
      <t>ニッスウ</t>
    </rPh>
    <phoneticPr fontId="14"/>
  </si>
  <si>
    <t>年間延べ利用者数</t>
    <rPh sb="0" eb="2">
      <t>ネンカン</t>
    </rPh>
    <rPh sb="2" eb="3">
      <t>ノ</t>
    </rPh>
    <rPh sb="4" eb="6">
      <t>リヨウ</t>
    </rPh>
    <rPh sb="6" eb="7">
      <t>シャ</t>
    </rPh>
    <rPh sb="7" eb="8">
      <t>スウ</t>
    </rPh>
    <phoneticPr fontId="14"/>
  </si>
  <si>
    <t>←作業部門①～⑤ごとに入力(利用者の多い順に部門を記載）</t>
    <rPh sb="1" eb="3">
      <t>サギョウ</t>
    </rPh>
    <rPh sb="3" eb="5">
      <t>ブモン</t>
    </rPh>
    <rPh sb="11" eb="13">
      <t>ニュウリョク</t>
    </rPh>
    <rPh sb="14" eb="17">
      <t>リヨウシャ</t>
    </rPh>
    <rPh sb="18" eb="19">
      <t>オオ</t>
    </rPh>
    <rPh sb="20" eb="21">
      <t>ジュン</t>
    </rPh>
    <rPh sb="22" eb="24">
      <t>ブモン</t>
    </rPh>
    <rPh sb="25" eb="27">
      <t>キサイ</t>
    </rPh>
    <phoneticPr fontId="14"/>
  </si>
  <si>
    <t>←事業所名は選択、新規事業所は直接入力してください。</t>
    <rPh sb="1" eb="4">
      <t>ジギョウショ</t>
    </rPh>
    <rPh sb="4" eb="5">
      <t>メイ</t>
    </rPh>
    <rPh sb="6" eb="8">
      <t>センタク</t>
    </rPh>
    <rPh sb="9" eb="11">
      <t>シンキ</t>
    </rPh>
    <rPh sb="11" eb="14">
      <t>ジギョウショ</t>
    </rPh>
    <rPh sb="15" eb="17">
      <t>チョクセツ</t>
    </rPh>
    <rPh sb="17" eb="19">
      <t>ニュウリョク</t>
    </rPh>
    <phoneticPr fontId="14"/>
  </si>
  <si>
    <t>←利用者を受け入れた月を記載（最大　12か月）、新規事業所は修正して入力してください</t>
    <rPh sb="1" eb="4">
      <t>リヨウシャ</t>
    </rPh>
    <rPh sb="5" eb="6">
      <t>ウ</t>
    </rPh>
    <rPh sb="7" eb="8">
      <t>イ</t>
    </rPh>
    <rPh sb="10" eb="11">
      <t>ツキ</t>
    </rPh>
    <rPh sb="12" eb="14">
      <t>キサイ</t>
    </rPh>
    <rPh sb="15" eb="17">
      <t>サイダイ</t>
    </rPh>
    <rPh sb="21" eb="22">
      <t>ゲツ</t>
    </rPh>
    <rPh sb="24" eb="26">
      <t>シンキ</t>
    </rPh>
    <rPh sb="26" eb="29">
      <t>ジギョウショ</t>
    </rPh>
    <rPh sb="30" eb="32">
      <t>シュウセイ</t>
    </rPh>
    <rPh sb="34" eb="36">
      <t>ニュウリョク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</si>
</sst>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%"/>
    <numFmt numFmtId="178" formatCode="[$-411]ggge&quot;年&quot;m&quot;月&quot;d&quot;日&quot;;@"/>
    <numFmt numFmtId="179" formatCode="0_);[Red]\(0\)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mediumGray">
        <fgColor rgb="FFFFFFCC"/>
        <bgColor auto="1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109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5" borderId="110" applyNumberFormat="0" applyFont="0" applyAlignment="0" applyProtection="0">
      <alignment vertical="center"/>
    </xf>
    <xf numFmtId="0" fontId="26" fillId="0" borderId="1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1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30" fillId="0" borderId="113" applyNumberFormat="0" applyFill="0" applyAlignment="0" applyProtection="0">
      <alignment vertical="center"/>
    </xf>
    <xf numFmtId="0" fontId="31" fillId="0" borderId="114" applyNumberFormat="0" applyFill="0" applyAlignment="0" applyProtection="0">
      <alignment vertical="center"/>
    </xf>
    <xf numFmtId="0" fontId="32" fillId="0" borderId="1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6" applyNumberFormat="0" applyFill="0" applyAlignment="0" applyProtection="0">
      <alignment vertical="center"/>
    </xf>
    <xf numFmtId="0" fontId="34" fillId="33" borderId="11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12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562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NumberFormat="1" applyBorder="1" applyAlignment="1">
      <alignment vertical="center"/>
    </xf>
    <xf numFmtId="38" fontId="0" fillId="0" borderId="0" xfId="34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quotePrefix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38" fontId="15" fillId="0" borderId="0" xfId="34" applyFont="1" applyBorder="1" applyAlignment="1">
      <alignment vertical="center" shrinkToFit="1"/>
    </xf>
    <xf numFmtId="0" fontId="0" fillId="2" borderId="24" xfId="0" applyFill="1" applyBorder="1" applyAlignment="1">
      <alignment vertical="center"/>
    </xf>
    <xf numFmtId="0" fontId="0" fillId="2" borderId="24" xfId="0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right" vertical="center"/>
    </xf>
    <xf numFmtId="0" fontId="0" fillId="2" borderId="26" xfId="0" applyFill="1" applyBorder="1" applyAlignment="1">
      <alignment vertical="center"/>
    </xf>
    <xf numFmtId="0" fontId="0" fillId="2" borderId="26" xfId="0" applyFill="1" applyBorder="1" applyAlignment="1">
      <alignment horizontal="right" vertical="center"/>
    </xf>
    <xf numFmtId="0" fontId="0" fillId="2" borderId="2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29" xfId="0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0" fontId="0" fillId="2" borderId="2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38" xfId="0" applyFill="1" applyBorder="1" applyAlignment="1">
      <alignment horizontal="right" vertical="center"/>
    </xf>
    <xf numFmtId="0" fontId="0" fillId="2" borderId="39" xfId="0" applyFill="1" applyBorder="1" applyAlignment="1">
      <alignment horizontal="righ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vertical="center"/>
    </xf>
    <xf numFmtId="0" fontId="0" fillId="2" borderId="23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2" borderId="43" xfId="0" applyFill="1" applyBorder="1" applyAlignment="1">
      <alignment vertical="center"/>
    </xf>
    <xf numFmtId="0" fontId="0" fillId="2" borderId="43" xfId="0" applyFill="1" applyBorder="1" applyAlignment="1">
      <alignment horizontal="right" vertical="center"/>
    </xf>
    <xf numFmtId="0" fontId="0" fillId="2" borderId="44" xfId="0" applyFill="1" applyBorder="1" applyAlignment="1">
      <alignment vertical="center"/>
    </xf>
    <xf numFmtId="0" fontId="0" fillId="2" borderId="44" xfId="0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28" applyNumberFormat="1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NumberFormat="1" applyBorder="1" applyAlignment="1">
      <alignment vertical="center" shrinkToFit="1"/>
    </xf>
    <xf numFmtId="0" fontId="0" fillId="0" borderId="6" xfId="0" applyNumberFormat="1" applyBorder="1" applyAlignment="1">
      <alignment vertical="center" shrinkToFit="1"/>
    </xf>
    <xf numFmtId="0" fontId="0" fillId="0" borderId="5" xfId="0" applyNumberFormat="1" applyFont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8" fontId="0" fillId="0" borderId="1" xfId="0" applyNumberFormat="1" applyFont="1" applyBorder="1" applyAlignment="1">
      <alignment horizontal="centerContinuous" vertical="center"/>
    </xf>
    <xf numFmtId="178" fontId="0" fillId="0" borderId="45" xfId="0" applyNumberFormat="1" applyFont="1" applyBorder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2" fillId="0" borderId="0" xfId="44">
      <alignment vertical="center"/>
    </xf>
    <xf numFmtId="178" fontId="0" fillId="0" borderId="4" xfId="0" applyNumberFormat="1" applyFont="1" applyBorder="1" applyAlignment="1">
      <alignment horizontal="centerContinuous" vertical="center"/>
    </xf>
    <xf numFmtId="178" fontId="0" fillId="0" borderId="10" xfId="0" applyNumberFormat="1" applyFont="1" applyBorder="1" applyAlignment="1">
      <alignment horizontal="centerContinuous" vertical="center"/>
    </xf>
    <xf numFmtId="0" fontId="0" fillId="0" borderId="0" xfId="0" applyBorder="1" applyAlignment="1">
      <alignment vertical="center" shrinkToFit="1"/>
    </xf>
    <xf numFmtId="0" fontId="12" fillId="36" borderId="10" xfId="44" applyFill="1" applyBorder="1">
      <alignment vertical="center"/>
    </xf>
    <xf numFmtId="0" fontId="12" fillId="36" borderId="53" xfId="44" applyFill="1" applyBorder="1">
      <alignment vertical="center"/>
    </xf>
    <xf numFmtId="0" fontId="12" fillId="36" borderId="53" xfId="44" applyFill="1" applyBorder="1" applyAlignment="1">
      <alignment vertical="center"/>
    </xf>
    <xf numFmtId="0" fontId="12" fillId="36" borderId="8" xfId="44" applyFill="1" applyBorder="1" applyAlignment="1">
      <alignment vertical="center"/>
    </xf>
    <xf numFmtId="176" fontId="12" fillId="0" borderId="6" xfId="44" applyNumberFormat="1" applyBorder="1">
      <alignment vertical="center"/>
    </xf>
    <xf numFmtId="176" fontId="12" fillId="0" borderId="13" xfId="44" applyNumberFormat="1" applyBorder="1">
      <alignment vertical="center"/>
    </xf>
    <xf numFmtId="0" fontId="12" fillId="0" borderId="13" xfId="44" applyBorder="1">
      <alignment vertical="center"/>
    </xf>
    <xf numFmtId="0" fontId="12" fillId="0" borderId="14" xfId="44" applyBorder="1">
      <alignment vertical="center"/>
    </xf>
    <xf numFmtId="0" fontId="12" fillId="35" borderId="10" xfId="44" applyFill="1" applyBorder="1">
      <alignment vertical="center"/>
    </xf>
    <xf numFmtId="0" fontId="12" fillId="35" borderId="53" xfId="44" applyFill="1" applyBorder="1">
      <alignment vertical="center"/>
    </xf>
    <xf numFmtId="0" fontId="12" fillId="35" borderId="8" xfId="44" applyFill="1" applyBorder="1">
      <alignment vertical="center"/>
    </xf>
    <xf numFmtId="38" fontId="12" fillId="0" borderId="13" xfId="34" applyFont="1" applyBorder="1">
      <alignment vertical="center"/>
    </xf>
    <xf numFmtId="0" fontId="13" fillId="0" borderId="0" xfId="47" applyAlignment="1">
      <alignment vertical="center"/>
    </xf>
    <xf numFmtId="0" fontId="9" fillId="0" borderId="0" xfId="48">
      <alignment vertical="center"/>
    </xf>
    <xf numFmtId="38" fontId="9" fillId="0" borderId="52" xfId="48" applyNumberFormat="1" applyFill="1" applyBorder="1">
      <alignment vertical="center"/>
    </xf>
    <xf numFmtId="38" fontId="9" fillId="0" borderId="13" xfId="48" applyNumberFormat="1" applyBorder="1">
      <alignment vertical="center"/>
    </xf>
    <xf numFmtId="38" fontId="9" fillId="39" borderId="13" xfId="48" applyNumberFormat="1" applyFill="1" applyBorder="1">
      <alignment vertical="center"/>
    </xf>
    <xf numFmtId="38" fontId="9" fillId="39" borderId="14" xfId="48" applyNumberFormat="1" applyFill="1" applyBorder="1">
      <alignment vertical="center"/>
    </xf>
    <xf numFmtId="0" fontId="9" fillId="39" borderId="13" xfId="48" applyNumberFormat="1" applyFill="1" applyBorder="1">
      <alignment vertical="center"/>
    </xf>
    <xf numFmtId="0" fontId="9" fillId="0" borderId="13" xfId="48" applyBorder="1">
      <alignment vertical="center"/>
    </xf>
    <xf numFmtId="0" fontId="9" fillId="0" borderId="6" xfId="48" applyBorder="1">
      <alignment vertical="center"/>
    </xf>
    <xf numFmtId="0" fontId="9" fillId="22" borderId="53" xfId="48" applyFill="1" applyBorder="1" applyAlignment="1">
      <alignment vertical="center"/>
    </xf>
    <xf numFmtId="0" fontId="0" fillId="22" borderId="53" xfId="48" applyFont="1" applyFill="1" applyBorder="1" applyAlignment="1">
      <alignment vertical="center"/>
    </xf>
    <xf numFmtId="0" fontId="0" fillId="22" borderId="53" xfId="48" applyFont="1" applyFill="1" applyBorder="1">
      <alignment vertical="center"/>
    </xf>
    <xf numFmtId="0" fontId="9" fillId="22" borderId="53" xfId="48" applyFill="1" applyBorder="1">
      <alignment vertical="center"/>
    </xf>
    <xf numFmtId="0" fontId="0" fillId="40" borderId="53" xfId="48" applyFont="1" applyFill="1" applyBorder="1" applyAlignment="1">
      <alignment vertical="center"/>
    </xf>
    <xf numFmtId="0" fontId="0" fillId="40" borderId="53" xfId="48" applyFont="1" applyFill="1" applyBorder="1">
      <alignment vertical="center"/>
    </xf>
    <xf numFmtId="0" fontId="9" fillId="40" borderId="53" xfId="48" applyFill="1" applyBorder="1">
      <alignment vertical="center"/>
    </xf>
    <xf numFmtId="0" fontId="0" fillId="21" borderId="53" xfId="48" applyFont="1" applyFill="1" applyBorder="1" applyAlignment="1">
      <alignment vertical="center"/>
    </xf>
    <xf numFmtId="0" fontId="0" fillId="21" borderId="53" xfId="48" applyFont="1" applyFill="1" applyBorder="1">
      <alignment vertical="center"/>
    </xf>
    <xf numFmtId="0" fontId="9" fillId="21" borderId="53" xfId="48" applyFill="1" applyBorder="1">
      <alignment vertical="center"/>
    </xf>
    <xf numFmtId="0" fontId="0" fillId="23" borderId="53" xfId="48" applyFont="1" applyFill="1" applyBorder="1" applyAlignment="1">
      <alignment vertical="center"/>
    </xf>
    <xf numFmtId="0" fontId="0" fillId="23" borderId="53" xfId="48" applyFont="1" applyFill="1" applyBorder="1">
      <alignment vertical="center"/>
    </xf>
    <xf numFmtId="0" fontId="9" fillId="23" borderId="53" xfId="48" applyFill="1" applyBorder="1">
      <alignment vertical="center"/>
    </xf>
    <xf numFmtId="0" fontId="0" fillId="37" borderId="53" xfId="48" applyFont="1" applyFill="1" applyBorder="1">
      <alignment vertical="center"/>
    </xf>
    <xf numFmtId="0" fontId="9" fillId="37" borderId="53" xfId="48" applyFill="1" applyBorder="1">
      <alignment vertical="center"/>
    </xf>
    <xf numFmtId="0" fontId="0" fillId="37" borderId="10" xfId="48" applyFont="1" applyFill="1" applyBorder="1">
      <alignment vertical="center"/>
    </xf>
    <xf numFmtId="0" fontId="9" fillId="0" borderId="53" xfId="48" applyBorder="1">
      <alignment vertical="center"/>
    </xf>
    <xf numFmtId="0" fontId="0" fillId="37" borderId="3" xfId="48" applyFont="1" applyFill="1" applyBorder="1">
      <alignment vertical="center"/>
    </xf>
    <xf numFmtId="0" fontId="8" fillId="0" borderId="0" xfId="49">
      <alignment vertical="center"/>
    </xf>
    <xf numFmtId="38" fontId="8" fillId="0" borderId="13" xfId="49" applyNumberFormat="1" applyBorder="1">
      <alignment vertical="center"/>
    </xf>
    <xf numFmtId="38" fontId="8" fillId="0" borderId="13" xfId="49" applyNumberFormat="1" applyFill="1" applyBorder="1">
      <alignment vertical="center"/>
    </xf>
    <xf numFmtId="0" fontId="8" fillId="0" borderId="13" xfId="49" applyBorder="1">
      <alignment vertical="center"/>
    </xf>
    <xf numFmtId="176" fontId="8" fillId="0" borderId="13" xfId="49" applyNumberFormat="1" applyBorder="1">
      <alignment vertical="center"/>
    </xf>
    <xf numFmtId="0" fontId="39" fillId="36" borderId="53" xfId="49" applyFont="1" applyFill="1" applyBorder="1">
      <alignment vertical="center"/>
    </xf>
    <xf numFmtId="0" fontId="39" fillId="36" borderId="53" xfId="49" applyFont="1" applyFill="1" applyBorder="1" applyAlignment="1">
      <alignment vertical="center"/>
    </xf>
    <xf numFmtId="0" fontId="40" fillId="36" borderId="119" xfId="49" applyNumberFormat="1" applyFont="1" applyFill="1" applyBorder="1" applyAlignment="1">
      <alignment vertical="center"/>
    </xf>
    <xf numFmtId="0" fontId="39" fillId="36" borderId="120" xfId="49" applyFont="1" applyFill="1" applyBorder="1" applyAlignment="1">
      <alignment vertical="center"/>
    </xf>
    <xf numFmtId="0" fontId="39" fillId="0" borderId="0" xfId="49" applyFont="1">
      <alignment vertical="center"/>
    </xf>
    <xf numFmtId="0" fontId="7" fillId="0" borderId="0" xfId="50">
      <alignment vertical="center"/>
    </xf>
    <xf numFmtId="38" fontId="7" fillId="0" borderId="13" xfId="50" applyNumberFormat="1" applyBorder="1">
      <alignment vertical="center"/>
    </xf>
    <xf numFmtId="0" fontId="7" fillId="0" borderId="6" xfId="50" applyBorder="1">
      <alignment vertical="center"/>
    </xf>
    <xf numFmtId="176" fontId="7" fillId="38" borderId="3" xfId="51" applyNumberFormat="1" applyFont="1" applyFill="1" applyBorder="1" applyAlignment="1">
      <alignment vertical="center"/>
    </xf>
    <xf numFmtId="0" fontId="7" fillId="22" borderId="53" xfId="50" applyFill="1" applyBorder="1" applyAlignment="1">
      <alignment vertical="center"/>
    </xf>
    <xf numFmtId="0" fontId="7" fillId="22" borderId="53" xfId="50" applyFill="1" applyBorder="1">
      <alignment vertical="center"/>
    </xf>
    <xf numFmtId="0" fontId="7" fillId="0" borderId="53" xfId="50" applyBorder="1">
      <alignment vertical="center"/>
    </xf>
    <xf numFmtId="0" fontId="7" fillId="0" borderId="10" xfId="50" applyBorder="1">
      <alignment vertical="center"/>
    </xf>
    <xf numFmtId="0" fontId="7" fillId="0" borderId="10" xfId="50" applyFont="1" applyBorder="1">
      <alignment vertical="center"/>
    </xf>
    <xf numFmtId="0" fontId="7" fillId="0" borderId="0" xfId="52">
      <alignment vertical="center"/>
    </xf>
    <xf numFmtId="38" fontId="7" fillId="0" borderId="13" xfId="52" applyNumberFormat="1" applyFill="1" applyBorder="1">
      <alignment vertical="center"/>
    </xf>
    <xf numFmtId="38" fontId="7" fillId="0" borderId="13" xfId="52" applyNumberFormat="1" applyBorder="1">
      <alignment vertical="center"/>
    </xf>
    <xf numFmtId="0" fontId="7" fillId="0" borderId="13" xfId="52" applyBorder="1">
      <alignment vertical="center"/>
    </xf>
    <xf numFmtId="176" fontId="7" fillId="0" borderId="13" xfId="52" applyNumberFormat="1" applyBorder="1">
      <alignment vertical="center"/>
    </xf>
    <xf numFmtId="0" fontId="39" fillId="0" borderId="0" xfId="52" applyFont="1">
      <alignment vertical="center"/>
    </xf>
    <xf numFmtId="0" fontId="39" fillId="36" borderId="120" xfId="52" applyFont="1" applyFill="1" applyBorder="1" applyAlignment="1">
      <alignment vertical="center"/>
    </xf>
    <xf numFmtId="0" fontId="40" fillId="36" borderId="119" xfId="52" applyNumberFormat="1" applyFont="1" applyFill="1" applyBorder="1" applyAlignment="1">
      <alignment vertical="center"/>
    </xf>
    <xf numFmtId="0" fontId="39" fillId="36" borderId="53" xfId="52" applyFont="1" applyFill="1" applyBorder="1" applyAlignment="1">
      <alignment vertical="center"/>
    </xf>
    <xf numFmtId="0" fontId="39" fillId="36" borderId="53" xfId="52" applyFont="1" applyFill="1" applyBorder="1">
      <alignment vertical="center"/>
    </xf>
    <xf numFmtId="179" fontId="7" fillId="0" borderId="13" xfId="50" applyNumberFormat="1" applyBorder="1">
      <alignment vertical="center"/>
    </xf>
    <xf numFmtId="179" fontId="7" fillId="0" borderId="0" xfId="50" applyNumberFormat="1">
      <alignment vertical="center"/>
    </xf>
    <xf numFmtId="179" fontId="7" fillId="0" borderId="14" xfId="50" applyNumberFormat="1" applyBorder="1">
      <alignment vertical="center"/>
    </xf>
    <xf numFmtId="179" fontId="7" fillId="0" borderId="6" xfId="50" applyNumberFormat="1" applyBorder="1">
      <alignment vertical="center"/>
    </xf>
    <xf numFmtId="179" fontId="7" fillId="38" borderId="3" xfId="51" applyNumberFormat="1" applyFont="1" applyFill="1" applyBorder="1" applyAlignment="1">
      <alignment vertical="center"/>
    </xf>
    <xf numFmtId="0" fontId="0" fillId="41" borderId="10" xfId="50" applyFont="1" applyFill="1" applyBorder="1">
      <alignment vertical="center"/>
    </xf>
    <xf numFmtId="0" fontId="0" fillId="41" borderId="118" xfId="50" applyFont="1" applyFill="1" applyBorder="1">
      <alignment vertical="center"/>
    </xf>
    <xf numFmtId="0" fontId="0" fillId="41" borderId="8" xfId="50" applyFont="1" applyFill="1" applyBorder="1" applyAlignment="1">
      <alignment vertical="center"/>
    </xf>
    <xf numFmtId="0" fontId="0" fillId="41" borderId="53" xfId="50" applyFont="1" applyFill="1" applyBorder="1" applyAlignment="1">
      <alignment vertical="center"/>
    </xf>
    <xf numFmtId="0" fontId="0" fillId="41" borderId="53" xfId="50" applyFont="1" applyFill="1" applyBorder="1">
      <alignment vertical="center"/>
    </xf>
    <xf numFmtId="0" fontId="0" fillId="23" borderId="10" xfId="50" applyFont="1" applyFill="1" applyBorder="1">
      <alignment vertical="center"/>
    </xf>
    <xf numFmtId="0" fontId="0" fillId="23" borderId="118" xfId="50" applyFont="1" applyFill="1" applyBorder="1">
      <alignment vertical="center"/>
    </xf>
    <xf numFmtId="0" fontId="0" fillId="23" borderId="8" xfId="50" applyFont="1" applyFill="1" applyBorder="1" applyAlignment="1">
      <alignment vertical="center"/>
    </xf>
    <xf numFmtId="0" fontId="0" fillId="23" borderId="53" xfId="50" applyFont="1" applyFill="1" applyBorder="1" applyAlignment="1">
      <alignment vertical="center"/>
    </xf>
    <xf numFmtId="0" fontId="0" fillId="23" borderId="53" xfId="50" applyFont="1" applyFill="1" applyBorder="1">
      <alignment vertical="center"/>
    </xf>
    <xf numFmtId="0" fontId="0" fillId="22" borderId="53" xfId="50" applyFont="1" applyFill="1" applyBorder="1">
      <alignment vertical="center"/>
    </xf>
    <xf numFmtId="0" fontId="41" fillId="0" borderId="0" xfId="0" applyFont="1" applyBorder="1" applyAlignment="1">
      <alignment vertical="center"/>
    </xf>
    <xf numFmtId="0" fontId="6" fillId="0" borderId="0" xfId="53">
      <alignment vertical="center"/>
    </xf>
    <xf numFmtId="0" fontId="39" fillId="36" borderId="53" xfId="55" applyFont="1" applyFill="1" applyBorder="1">
      <alignment vertical="center"/>
    </xf>
    <xf numFmtId="0" fontId="39" fillId="36" borderId="53" xfId="55" applyFont="1" applyFill="1" applyBorder="1" applyAlignment="1">
      <alignment vertical="center"/>
    </xf>
    <xf numFmtId="0" fontId="39" fillId="0" borderId="0" xfId="55" applyFont="1">
      <alignment vertical="center"/>
    </xf>
    <xf numFmtId="38" fontId="4" fillId="0" borderId="13" xfId="55" applyNumberFormat="1" applyFill="1" applyBorder="1">
      <alignment vertical="center"/>
    </xf>
    <xf numFmtId="0" fontId="4" fillId="0" borderId="0" xfId="55">
      <alignment vertical="center"/>
    </xf>
    <xf numFmtId="38" fontId="0" fillId="0" borderId="0" xfId="34" applyFont="1" applyAlignment="1">
      <alignment vertical="center"/>
    </xf>
    <xf numFmtId="0" fontId="39" fillId="36" borderId="10" xfId="49" applyFont="1" applyFill="1" applyBorder="1">
      <alignment vertical="center"/>
    </xf>
    <xf numFmtId="176" fontId="8" fillId="0" borderId="6" xfId="49" applyNumberFormat="1" applyBorder="1">
      <alignment vertical="center"/>
    </xf>
    <xf numFmtId="38" fontId="3" fillId="43" borderId="13" xfId="49" applyNumberFormat="1" applyFont="1" applyFill="1" applyBorder="1" applyAlignment="1">
      <alignment vertical="center"/>
    </xf>
    <xf numFmtId="0" fontId="40" fillId="36" borderId="120" xfId="49" applyNumberFormat="1" applyFont="1" applyFill="1" applyBorder="1" applyAlignment="1">
      <alignment vertical="center"/>
    </xf>
    <xf numFmtId="38" fontId="0" fillId="0" borderId="0" xfId="34" applyFont="1" applyAlignment="1">
      <alignment vertical="center"/>
    </xf>
    <xf numFmtId="38" fontId="0" fillId="0" borderId="0" xfId="34" applyFont="1" applyAlignment="1">
      <alignment vertical="center"/>
    </xf>
    <xf numFmtId="0" fontId="0" fillId="44" borderId="21" xfId="0" applyFill="1" applyBorder="1" applyAlignment="1">
      <alignment horizontal="center" vertical="center"/>
    </xf>
    <xf numFmtId="0" fontId="0" fillId="44" borderId="25" xfId="0" applyFill="1" applyBorder="1" applyAlignment="1">
      <alignment vertical="center"/>
    </xf>
    <xf numFmtId="0" fontId="0" fillId="44" borderId="25" xfId="0" applyFill="1" applyBorder="1" applyAlignment="1">
      <alignment horizontal="right" vertical="center"/>
    </xf>
    <xf numFmtId="0" fontId="0" fillId="44" borderId="25" xfId="0" applyFill="1" applyBorder="1" applyAlignment="1">
      <alignment horizontal="center" vertical="center"/>
    </xf>
    <xf numFmtId="0" fontId="0" fillId="44" borderId="48" xfId="0" applyFill="1" applyBorder="1" applyAlignment="1">
      <alignment horizontal="center" vertical="center"/>
    </xf>
    <xf numFmtId="0" fontId="0" fillId="44" borderId="12" xfId="0" applyFill="1" applyBorder="1" applyAlignment="1">
      <alignment horizontal="center" vertical="center"/>
    </xf>
    <xf numFmtId="0" fontId="0" fillId="44" borderId="25" xfId="0" applyFill="1" applyBorder="1" applyAlignment="1">
      <alignment horizontal="center" vertical="center"/>
    </xf>
    <xf numFmtId="0" fontId="0" fillId="44" borderId="48" xfId="0" applyFill="1" applyBorder="1" applyAlignment="1">
      <alignment horizontal="center" vertical="center"/>
    </xf>
    <xf numFmtId="0" fontId="2" fillId="22" borderId="53" xfId="50" applyFont="1" applyFill="1" applyBorder="1" applyAlignment="1">
      <alignment vertical="center"/>
    </xf>
    <xf numFmtId="0" fontId="7" fillId="46" borderId="53" xfId="50" applyFill="1" applyBorder="1">
      <alignment vertical="center"/>
    </xf>
    <xf numFmtId="0" fontId="7" fillId="46" borderId="53" xfId="50" applyFill="1" applyBorder="1" applyAlignment="1">
      <alignment vertical="center"/>
    </xf>
    <xf numFmtId="0" fontId="2" fillId="46" borderId="53" xfId="50" applyFont="1" applyFill="1" applyBorder="1" applyAlignment="1">
      <alignment vertical="center"/>
    </xf>
    <xf numFmtId="0" fontId="2" fillId="23" borderId="53" xfId="50" applyFont="1" applyFill="1" applyBorder="1" applyAlignment="1">
      <alignment vertical="center"/>
    </xf>
    <xf numFmtId="0" fontId="7" fillId="45" borderId="53" xfId="50" applyFill="1" applyBorder="1" applyAlignment="1">
      <alignment vertical="center"/>
    </xf>
    <xf numFmtId="0" fontId="2" fillId="45" borderId="53" xfId="50" applyFont="1" applyFill="1" applyBorder="1" applyAlignment="1">
      <alignment vertical="center"/>
    </xf>
    <xf numFmtId="0" fontId="2" fillId="45" borderId="53" xfId="50" applyFont="1" applyFill="1" applyBorder="1">
      <alignment vertical="center"/>
    </xf>
    <xf numFmtId="0" fontId="2" fillId="23" borderId="53" xfId="50" applyFont="1" applyFill="1" applyBorder="1">
      <alignment vertical="center"/>
    </xf>
    <xf numFmtId="0" fontId="40" fillId="18" borderId="53" xfId="50" applyFont="1" applyFill="1" applyBorder="1">
      <alignment vertical="center"/>
    </xf>
    <xf numFmtId="0" fontId="40" fillId="18" borderId="53" xfId="50" applyFont="1" applyFill="1" applyBorder="1" applyAlignment="1">
      <alignment vertical="center"/>
    </xf>
    <xf numFmtId="0" fontId="39" fillId="47" borderId="52" xfId="55" applyFont="1" applyFill="1" applyBorder="1" applyAlignment="1">
      <alignment vertical="center"/>
    </xf>
    <xf numFmtId="0" fontId="39" fillId="48" borderId="52" xfId="55" applyFont="1" applyFill="1" applyBorder="1" applyAlignment="1">
      <alignment vertical="center"/>
    </xf>
    <xf numFmtId="176" fontId="4" fillId="0" borderId="13" xfId="55" applyNumberFormat="1" applyFill="1" applyBorder="1">
      <alignment vertical="center"/>
    </xf>
    <xf numFmtId="0" fontId="4" fillId="0" borderId="13" xfId="55" applyFill="1" applyBorder="1">
      <alignment vertical="center"/>
    </xf>
    <xf numFmtId="0" fontId="4" fillId="0" borderId="0" xfId="55" applyFill="1">
      <alignment vertical="center"/>
    </xf>
    <xf numFmtId="0" fontId="39" fillId="49" borderId="52" xfId="55" applyFont="1" applyFill="1" applyBorder="1" applyAlignment="1">
      <alignment vertical="center"/>
    </xf>
    <xf numFmtId="0" fontId="1" fillId="0" borderId="0" xfId="53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38" fontId="0" fillId="42" borderId="78" xfId="34" applyFont="1" applyFill="1" applyBorder="1" applyAlignment="1">
      <alignment vertical="center" shrinkToFit="1"/>
    </xf>
    <xf numFmtId="38" fontId="0" fillId="42" borderId="26" xfId="34" applyFont="1" applyFill="1" applyBorder="1" applyAlignment="1">
      <alignment vertical="center" shrinkToFit="1"/>
    </xf>
    <xf numFmtId="38" fontId="0" fillId="42" borderId="103" xfId="34" applyFont="1" applyFill="1" applyBorder="1" applyAlignment="1">
      <alignment vertical="center" shrinkToFit="1"/>
    </xf>
    <xf numFmtId="38" fontId="0" fillId="42" borderId="76" xfId="34" applyFont="1" applyFill="1" applyBorder="1" applyAlignment="1">
      <alignment vertical="center" shrinkToFit="1"/>
    </xf>
    <xf numFmtId="38" fontId="0" fillId="42" borderId="25" xfId="34" applyFont="1" applyFill="1" applyBorder="1" applyAlignment="1">
      <alignment vertical="center" shrinkToFit="1"/>
    </xf>
    <xf numFmtId="38" fontId="0" fillId="42" borderId="62" xfId="34" applyFont="1" applyFill="1" applyBorder="1" applyAlignment="1">
      <alignment vertical="center" shrinkToFit="1"/>
    </xf>
    <xf numFmtId="38" fontId="0" fillId="4" borderId="57" xfId="34" applyFont="1" applyFill="1" applyBorder="1" applyAlignment="1">
      <alignment vertical="center" shrinkToFit="1"/>
    </xf>
    <xf numFmtId="38" fontId="0" fillId="4" borderId="46" xfId="34" applyFont="1" applyFill="1" applyBorder="1" applyAlignment="1">
      <alignment vertical="center" shrinkToFit="1"/>
    </xf>
    <xf numFmtId="38" fontId="0" fillId="4" borderId="76" xfId="34" applyFont="1" applyFill="1" applyBorder="1" applyAlignment="1">
      <alignment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38" fontId="0" fillId="42" borderId="80" xfId="34" applyFont="1" applyFill="1" applyBorder="1" applyAlignment="1">
      <alignment vertical="center" shrinkToFit="1"/>
    </xf>
    <xf numFmtId="38" fontId="0" fillId="42" borderId="43" xfId="34" applyFont="1" applyFill="1" applyBorder="1" applyAlignment="1">
      <alignment vertical="center" shrinkToFit="1"/>
    </xf>
    <xf numFmtId="38" fontId="0" fillId="42" borderId="64" xfId="34" applyFont="1" applyFill="1" applyBorder="1" applyAlignment="1">
      <alignment vertical="center" shrinkToFit="1"/>
    </xf>
    <xf numFmtId="38" fontId="0" fillId="4" borderId="67" xfId="34" applyFont="1" applyFill="1" applyBorder="1" applyAlignment="1">
      <alignment vertical="center" shrinkToFit="1"/>
    </xf>
    <xf numFmtId="38" fontId="16" fillId="4" borderId="68" xfId="34" applyFont="1" applyFill="1" applyBorder="1" applyAlignment="1">
      <alignment vertical="center" shrinkToFit="1"/>
    </xf>
    <xf numFmtId="38" fontId="16" fillId="42" borderId="80" xfId="34" applyFont="1" applyFill="1" applyBorder="1" applyAlignment="1">
      <alignment vertical="center" shrinkToFit="1"/>
    </xf>
    <xf numFmtId="38" fontId="16" fillId="42" borderId="43" xfId="34" applyFont="1" applyFill="1" applyBorder="1" applyAlignment="1">
      <alignment vertical="center" shrinkToFit="1"/>
    </xf>
    <xf numFmtId="38" fontId="16" fillId="42" borderId="64" xfId="34" applyFont="1" applyFill="1" applyBorder="1" applyAlignment="1">
      <alignment vertical="center" shrinkToFit="1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38" fontId="16" fillId="4" borderId="67" xfId="34" applyFont="1" applyFill="1" applyBorder="1" applyAlignment="1">
      <alignment vertical="center" shrinkToFit="1"/>
    </xf>
    <xf numFmtId="0" fontId="0" fillId="0" borderId="45" xfId="0" applyNumberFormat="1" applyBorder="1" applyAlignment="1">
      <alignment horizontal="left" vertical="center" shrinkToFit="1"/>
    </xf>
    <xf numFmtId="0" fontId="0" fillId="0" borderId="1" xfId="0" applyNumberFormat="1" applyBorder="1" applyAlignment="1">
      <alignment horizontal="left" vertical="center" shrinkToFit="1"/>
    </xf>
    <xf numFmtId="0" fontId="0" fillId="0" borderId="2" xfId="0" applyNumberFormat="1" applyBorder="1" applyAlignment="1">
      <alignment horizontal="left" vertical="center" shrinkToFit="1"/>
    </xf>
    <xf numFmtId="0" fontId="0" fillId="2" borderId="45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0" fontId="0" fillId="2" borderId="2" xfId="0" applyNumberForma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2" borderId="45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38" fontId="0" fillId="2" borderId="45" xfId="34" applyFont="1" applyFill="1" applyBorder="1" applyAlignment="1">
      <alignment vertical="center" shrinkToFit="1"/>
    </xf>
    <xf numFmtId="38" fontId="0" fillId="2" borderId="1" xfId="34" applyFont="1" applyFill="1" applyBorder="1" applyAlignment="1">
      <alignment vertical="center" shrinkToFit="1"/>
    </xf>
    <xf numFmtId="38" fontId="0" fillId="2" borderId="2" xfId="34" applyFont="1" applyFill="1" applyBorder="1" applyAlignment="1">
      <alignment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38" fontId="0" fillId="4" borderId="45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38" fontId="0" fillId="4" borderId="45" xfId="34" applyFont="1" applyFill="1" applyBorder="1" applyAlignment="1">
      <alignment vertical="center" shrinkToFit="1"/>
    </xf>
    <xf numFmtId="38" fontId="0" fillId="4" borderId="1" xfId="34" applyFont="1" applyFill="1" applyBorder="1" applyAlignment="1">
      <alignment vertical="center" shrinkToFit="1"/>
    </xf>
    <xf numFmtId="38" fontId="0" fillId="4" borderId="2" xfId="34" applyFont="1" applyFill="1" applyBorder="1" applyAlignment="1">
      <alignment vertical="center" shrinkToFit="1"/>
    </xf>
    <xf numFmtId="0" fontId="0" fillId="2" borderId="45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8" fontId="16" fillId="42" borderId="82" xfId="34" applyFont="1" applyFill="1" applyBorder="1" applyAlignment="1">
      <alignment vertical="center" shrinkToFit="1"/>
    </xf>
    <xf numFmtId="38" fontId="16" fillId="42" borderId="44" xfId="34" applyFont="1" applyFill="1" applyBorder="1" applyAlignment="1">
      <alignment vertical="center" shrinkToFit="1"/>
    </xf>
    <xf numFmtId="38" fontId="16" fillId="42" borderId="72" xfId="34" applyFont="1" applyFill="1" applyBorder="1" applyAlignment="1">
      <alignment vertical="center" shrinkToFit="1"/>
    </xf>
    <xf numFmtId="38" fontId="16" fillId="4" borderId="82" xfId="34" applyFont="1" applyFill="1" applyBorder="1" applyAlignment="1">
      <alignment vertical="center" shrinkToFit="1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2" borderId="8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21" xfId="0" applyFill="1" applyBorder="1" applyAlignment="1">
      <alignment horizontal="center" vertical="center"/>
    </xf>
    <xf numFmtId="38" fontId="0" fillId="4" borderId="47" xfId="34" applyFont="1" applyFill="1" applyBorder="1" applyAlignment="1">
      <alignment vertical="center" shrinkToFit="1"/>
    </xf>
    <xf numFmtId="38" fontId="0" fillId="4" borderId="25" xfId="34" applyFont="1" applyFill="1" applyBorder="1" applyAlignment="1">
      <alignment vertical="center" shrinkToFit="1"/>
    </xf>
    <xf numFmtId="38" fontId="0" fillId="4" borderId="65" xfId="34" applyFont="1" applyFill="1" applyBorder="1" applyAlignment="1">
      <alignment vertical="center" shrinkToFit="1"/>
    </xf>
    <xf numFmtId="38" fontId="0" fillId="4" borderId="43" xfId="34" applyFont="1" applyFill="1" applyBorder="1" applyAlignment="1">
      <alignment vertical="center" shrinkToFit="1"/>
    </xf>
    <xf numFmtId="38" fontId="0" fillId="4" borderId="61" xfId="34" applyFont="1" applyFill="1" applyBorder="1" applyAlignment="1">
      <alignment vertical="center" shrinkToFit="1"/>
    </xf>
    <xf numFmtId="38" fontId="0" fillId="4" borderId="48" xfId="34" applyFont="1" applyFill="1" applyBorder="1" applyAlignment="1">
      <alignment vertical="center" shrinkToFit="1"/>
    </xf>
    <xf numFmtId="38" fontId="0" fillId="4" borderId="62" xfId="34" applyFont="1" applyFill="1" applyBorder="1" applyAlignment="1">
      <alignment vertical="center" shrinkToFit="1"/>
    </xf>
    <xf numFmtId="38" fontId="0" fillId="4" borderId="63" xfId="34" applyFont="1" applyFill="1" applyBorder="1" applyAlignment="1">
      <alignment vertical="center" shrinkToFit="1"/>
    </xf>
    <xf numFmtId="38" fontId="0" fillId="4" borderId="64" xfId="34" applyFont="1" applyFill="1" applyBorder="1" applyAlignment="1">
      <alignment vertical="center" shrinkToFit="1"/>
    </xf>
    <xf numFmtId="38" fontId="0" fillId="4" borderId="77" xfId="34" applyFont="1" applyFill="1" applyBorder="1" applyAlignment="1">
      <alignment vertical="center" shrinkToFit="1"/>
    </xf>
    <xf numFmtId="38" fontId="0" fillId="4" borderId="80" xfId="34" applyFont="1" applyFill="1" applyBorder="1" applyAlignment="1">
      <alignment vertical="center" shrinkToFit="1"/>
    </xf>
    <xf numFmtId="38" fontId="0" fillId="4" borderId="81" xfId="34" applyFont="1" applyFill="1" applyBorder="1" applyAlignment="1">
      <alignment vertical="center" shrinkToFit="1"/>
    </xf>
    <xf numFmtId="38" fontId="16" fillId="4" borderId="44" xfId="34" applyFont="1" applyFill="1" applyBorder="1" applyAlignment="1">
      <alignment vertical="center" shrinkToFit="1"/>
    </xf>
    <xf numFmtId="38" fontId="16" fillId="4" borderId="83" xfId="34" applyFont="1" applyFill="1" applyBorder="1" applyAlignment="1">
      <alignment vertical="center" shrinkToFit="1"/>
    </xf>
    <xf numFmtId="38" fontId="16" fillId="4" borderId="80" xfId="34" applyFont="1" applyFill="1" applyBorder="1" applyAlignment="1">
      <alignment vertical="center" shrinkToFit="1"/>
    </xf>
    <xf numFmtId="38" fontId="16" fillId="4" borderId="43" xfId="34" applyFont="1" applyFill="1" applyBorder="1" applyAlignment="1">
      <alignment vertical="center" shrinkToFit="1"/>
    </xf>
    <xf numFmtId="38" fontId="16" fillId="4" borderId="81" xfId="34" applyFont="1" applyFill="1" applyBorder="1" applyAlignment="1">
      <alignment vertical="center" shrinkToFit="1"/>
    </xf>
    <xf numFmtId="38" fontId="0" fillId="4" borderId="66" xfId="34" applyFont="1" applyFill="1" applyBorder="1" applyAlignment="1">
      <alignment vertical="center" shrinkToFit="1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38" fontId="16" fillId="4" borderId="71" xfId="34" applyFont="1" applyFill="1" applyBorder="1" applyAlignment="1">
      <alignment vertical="center" shrinkToFit="1"/>
    </xf>
    <xf numFmtId="38" fontId="16" fillId="4" borderId="72" xfId="34" applyFont="1" applyFill="1" applyBorder="1" applyAlignment="1">
      <alignment vertical="center" shrinkToFit="1"/>
    </xf>
    <xf numFmtId="0" fontId="0" fillId="2" borderId="6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38" fontId="16" fillId="4" borderId="63" xfId="34" applyFont="1" applyFill="1" applyBorder="1" applyAlignment="1">
      <alignment vertical="center" shrinkToFit="1"/>
    </xf>
    <xf numFmtId="38" fontId="16" fillId="4" borderId="64" xfId="34" applyFont="1" applyFill="1" applyBorder="1" applyAlignment="1">
      <alignment vertical="center" shrinkToFit="1"/>
    </xf>
    <xf numFmtId="38" fontId="16" fillId="4" borderId="54" xfId="34" applyFont="1" applyFill="1" applyBorder="1" applyAlignment="1">
      <alignment vertical="center" shrinkToFit="1"/>
    </xf>
    <xf numFmtId="38" fontId="16" fillId="4" borderId="65" xfId="34" applyFont="1" applyFill="1" applyBorder="1" applyAlignment="1">
      <alignment vertical="center" shrinkToFit="1"/>
    </xf>
    <xf numFmtId="38" fontId="16" fillId="4" borderId="66" xfId="34" applyFont="1" applyFill="1" applyBorder="1" applyAlignment="1">
      <alignment vertical="center" shrinkToFit="1"/>
    </xf>
    <xf numFmtId="38" fontId="16" fillId="4" borderId="55" xfId="34" applyFont="1" applyFill="1" applyBorder="1" applyAlignment="1">
      <alignment vertical="center" shrinkToFit="1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38" fontId="0" fillId="4" borderId="78" xfId="34" applyFont="1" applyFill="1" applyBorder="1" applyAlignment="1">
      <alignment vertical="center" shrinkToFit="1"/>
    </xf>
    <xf numFmtId="0" fontId="0" fillId="2" borderId="85" xfId="0" applyFill="1" applyBorder="1" applyAlignment="1">
      <alignment vertical="center" textRotation="255"/>
    </xf>
    <xf numFmtId="0" fontId="0" fillId="2" borderId="86" xfId="0" applyFill="1" applyBorder="1" applyAlignment="1">
      <alignment vertical="center" textRotation="255"/>
    </xf>
    <xf numFmtId="0" fontId="0" fillId="2" borderId="87" xfId="0" applyFill="1" applyBorder="1" applyAlignment="1">
      <alignment vertical="center" textRotation="255"/>
    </xf>
    <xf numFmtId="0" fontId="42" fillId="2" borderId="43" xfId="0" applyFont="1" applyFill="1" applyBorder="1" applyAlignment="1">
      <alignment horizontal="center" vertical="center"/>
    </xf>
    <xf numFmtId="0" fontId="42" fillId="2" borderId="66" xfId="0" applyFont="1" applyFill="1" applyBorder="1" applyAlignment="1">
      <alignment horizontal="center" vertical="center"/>
    </xf>
    <xf numFmtId="38" fontId="0" fillId="4" borderId="90" xfId="34" applyFont="1" applyFill="1" applyBorder="1" applyAlignment="1">
      <alignment horizontal="center" vertical="center"/>
    </xf>
    <xf numFmtId="38" fontId="0" fillId="4" borderId="26" xfId="34" applyFont="1" applyFill="1" applyBorder="1" applyAlignment="1">
      <alignment horizontal="center" vertical="center"/>
    </xf>
    <xf numFmtId="38" fontId="0" fillId="4" borderId="103" xfId="34" applyFont="1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0" fontId="0" fillId="44" borderId="25" xfId="0" applyFill="1" applyBorder="1" applyAlignment="1">
      <alignment horizontal="center" vertical="center"/>
    </xf>
    <xf numFmtId="0" fontId="0" fillId="44" borderId="48" xfId="0" applyFill="1" applyBorder="1" applyAlignment="1">
      <alignment horizontal="center" vertical="center"/>
    </xf>
    <xf numFmtId="38" fontId="0" fillId="4" borderId="91" xfId="34" applyFont="1" applyFill="1" applyBorder="1" applyAlignment="1">
      <alignment vertical="center"/>
    </xf>
    <xf numFmtId="38" fontId="0" fillId="4" borderId="50" xfId="34" applyFont="1" applyFill="1" applyBorder="1" applyAlignment="1">
      <alignment vertical="center"/>
    </xf>
    <xf numFmtId="38" fontId="0" fillId="4" borderId="93" xfId="34" applyFont="1" applyFill="1" applyBorder="1" applyAlignment="1">
      <alignment vertical="center"/>
    </xf>
    <xf numFmtId="0" fontId="0" fillId="2" borderId="100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177" fontId="0" fillId="4" borderId="91" xfId="28" applyNumberFormat="1" applyFont="1" applyFill="1" applyBorder="1" applyAlignment="1">
      <alignment vertical="center"/>
    </xf>
    <xf numFmtId="177" fontId="0" fillId="4" borderId="50" xfId="28" applyNumberFormat="1" applyFont="1" applyFill="1" applyBorder="1" applyAlignment="1">
      <alignment vertical="center"/>
    </xf>
    <xf numFmtId="177" fontId="0" fillId="4" borderId="93" xfId="28" applyNumberFormat="1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8" fontId="0" fillId="4" borderId="91" xfId="34" applyFont="1" applyFill="1" applyBorder="1" applyAlignment="1">
      <alignment horizontal="center" vertical="center"/>
    </xf>
    <xf numFmtId="38" fontId="0" fillId="4" borderId="50" xfId="34" applyFont="1" applyFill="1" applyBorder="1" applyAlignment="1">
      <alignment horizontal="center" vertical="center"/>
    </xf>
    <xf numFmtId="38" fontId="0" fillId="4" borderId="93" xfId="34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0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7" fontId="0" fillId="4" borderId="88" xfId="28" applyNumberFormat="1" applyFont="1" applyFill="1" applyBorder="1" applyAlignment="1">
      <alignment vertical="center"/>
    </xf>
    <xf numFmtId="177" fontId="0" fillId="4" borderId="51" xfId="28" applyNumberFormat="1" applyFont="1" applyFill="1" applyBorder="1" applyAlignment="1">
      <alignment vertical="center"/>
    </xf>
    <xf numFmtId="177" fontId="0" fillId="4" borderId="69" xfId="28" applyNumberFormat="1" applyFont="1" applyFill="1" applyBorder="1" applyAlignment="1">
      <alignment vertical="center"/>
    </xf>
    <xf numFmtId="177" fontId="0" fillId="4" borderId="26" xfId="28" applyNumberFormat="1" applyFont="1" applyFill="1" applyBorder="1" applyAlignment="1">
      <alignment vertical="center"/>
    </xf>
    <xf numFmtId="177" fontId="0" fillId="4" borderId="70" xfId="28" applyNumberFormat="1" applyFont="1" applyFill="1" applyBorder="1" applyAlignment="1">
      <alignment vertical="center"/>
    </xf>
    <xf numFmtId="177" fontId="0" fillId="4" borderId="90" xfId="28" applyNumberFormat="1" applyFont="1" applyFill="1" applyBorder="1" applyAlignment="1">
      <alignment vertical="center"/>
    </xf>
    <xf numFmtId="177" fontId="0" fillId="4" borderId="79" xfId="28" applyNumberFormat="1" applyFont="1" applyFill="1" applyBorder="1" applyAlignment="1">
      <alignment vertical="center"/>
    </xf>
    <xf numFmtId="177" fontId="0" fillId="4" borderId="92" xfId="28" applyNumberFormat="1" applyFont="1" applyFill="1" applyBorder="1" applyAlignment="1">
      <alignment vertical="center"/>
    </xf>
    <xf numFmtId="38" fontId="0" fillId="4" borderId="90" xfId="34" applyFont="1" applyFill="1" applyBorder="1" applyAlignment="1">
      <alignment vertical="center"/>
    </xf>
    <xf numFmtId="38" fontId="0" fillId="4" borderId="26" xfId="34" applyFont="1" applyFill="1" applyBorder="1" applyAlignment="1">
      <alignment vertical="center"/>
    </xf>
    <xf numFmtId="38" fontId="0" fillId="4" borderId="103" xfId="34" applyFont="1" applyFill="1" applyBorder="1" applyAlignment="1">
      <alignment vertical="center"/>
    </xf>
    <xf numFmtId="177" fontId="0" fillId="4" borderId="103" xfId="28" applyNumberFormat="1" applyFont="1" applyFill="1" applyBorder="1" applyAlignment="1">
      <alignment vertical="center"/>
    </xf>
    <xf numFmtId="177" fontId="0" fillId="4" borderId="91" xfId="28" applyNumberFormat="1" applyFont="1" applyFill="1" applyBorder="1" applyAlignment="1">
      <alignment horizontal="center" vertical="center"/>
    </xf>
    <xf numFmtId="177" fontId="0" fillId="4" borderId="50" xfId="28" applyNumberFormat="1" applyFont="1" applyFill="1" applyBorder="1" applyAlignment="1">
      <alignment horizontal="center" vertical="center"/>
    </xf>
    <xf numFmtId="177" fontId="0" fillId="4" borderId="93" xfId="28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38" fontId="16" fillId="4" borderId="91" xfId="34" applyFont="1" applyFill="1" applyBorder="1" applyAlignment="1">
      <alignment vertical="center"/>
    </xf>
    <xf numFmtId="38" fontId="16" fillId="4" borderId="50" xfId="34" applyFont="1" applyFill="1" applyBorder="1" applyAlignment="1">
      <alignment vertical="center"/>
    </xf>
    <xf numFmtId="38" fontId="16" fillId="4" borderId="93" xfId="34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2" borderId="88" xfId="0" applyFill="1" applyBorder="1" applyAlignment="1">
      <alignment horizontal="center" vertical="center"/>
    </xf>
    <xf numFmtId="38" fontId="0" fillId="0" borderId="45" xfId="34" applyFont="1" applyBorder="1" applyAlignment="1">
      <alignment horizontal="left" vertical="center"/>
    </xf>
    <xf numFmtId="38" fontId="0" fillId="0" borderId="1" xfId="34" applyFont="1" applyBorder="1" applyAlignment="1">
      <alignment horizontal="left" vertical="center"/>
    </xf>
    <xf numFmtId="38" fontId="16" fillId="4" borderId="71" xfId="34" applyFont="1" applyFill="1" applyBorder="1" applyAlignment="1">
      <alignment vertical="center"/>
    </xf>
    <xf numFmtId="38" fontId="16" fillId="4" borderId="44" xfId="34" applyFont="1" applyFill="1" applyBorder="1" applyAlignment="1">
      <alignment vertical="center"/>
    </xf>
    <xf numFmtId="38" fontId="16" fillId="4" borderId="72" xfId="34" applyFont="1" applyFill="1" applyBorder="1" applyAlignment="1">
      <alignment vertical="center"/>
    </xf>
    <xf numFmtId="0" fontId="0" fillId="2" borderId="27" xfId="0" applyFill="1" applyBorder="1" applyAlignment="1">
      <alignment horizontal="center" vertical="center" textRotation="255"/>
    </xf>
    <xf numFmtId="0" fontId="0" fillId="2" borderId="94" xfId="0" applyFill="1" applyBorder="1" applyAlignment="1">
      <alignment horizontal="center" vertical="center" textRotation="255"/>
    </xf>
    <xf numFmtId="0" fontId="0" fillId="2" borderId="95" xfId="0" applyFill="1" applyBorder="1" applyAlignment="1">
      <alignment horizontal="center" vertical="center" textRotation="255"/>
    </xf>
    <xf numFmtId="0" fontId="0" fillId="2" borderId="96" xfId="0" applyFill="1" applyBorder="1" applyAlignment="1">
      <alignment horizontal="center" vertical="center" textRotation="255"/>
    </xf>
    <xf numFmtId="0" fontId="0" fillId="2" borderId="97" xfId="0" applyFill="1" applyBorder="1" applyAlignment="1">
      <alignment horizontal="center" vertical="center" textRotation="255"/>
    </xf>
    <xf numFmtId="0" fontId="0" fillId="2" borderId="98" xfId="0" applyFill="1" applyBorder="1" applyAlignment="1">
      <alignment horizontal="center" vertical="center" textRotation="255"/>
    </xf>
    <xf numFmtId="177" fontId="0" fillId="4" borderId="88" xfId="28" applyNumberFormat="1" applyFont="1" applyFill="1" applyBorder="1" applyAlignment="1">
      <alignment horizontal="center" vertical="center"/>
    </xf>
    <xf numFmtId="177" fontId="0" fillId="4" borderId="51" xfId="28" applyNumberFormat="1" applyFont="1" applyFill="1" applyBorder="1" applyAlignment="1">
      <alignment horizontal="center" vertical="center"/>
    </xf>
    <xf numFmtId="177" fontId="0" fillId="4" borderId="69" xfId="28" applyNumberFormat="1" applyFont="1" applyFill="1" applyBorder="1" applyAlignment="1">
      <alignment horizontal="center" vertical="center"/>
    </xf>
    <xf numFmtId="177" fontId="0" fillId="4" borderId="26" xfId="28" applyNumberFormat="1" applyFont="1" applyFill="1" applyBorder="1" applyAlignment="1">
      <alignment horizontal="center" vertical="center"/>
    </xf>
    <xf numFmtId="177" fontId="0" fillId="4" borderId="70" xfId="28" applyNumberFormat="1" applyFont="1" applyFill="1" applyBorder="1" applyAlignment="1">
      <alignment horizontal="center" vertical="center"/>
    </xf>
    <xf numFmtId="177" fontId="0" fillId="4" borderId="90" xfId="28" applyNumberFormat="1" applyFont="1" applyFill="1" applyBorder="1" applyAlignment="1">
      <alignment horizontal="center" vertical="center"/>
    </xf>
    <xf numFmtId="177" fontId="0" fillId="4" borderId="103" xfId="28" applyNumberFormat="1" applyFont="1" applyFill="1" applyBorder="1" applyAlignment="1">
      <alignment horizontal="center" vertical="center"/>
    </xf>
    <xf numFmtId="38" fontId="16" fillId="4" borderId="90" xfId="34" applyFont="1" applyFill="1" applyBorder="1" applyAlignment="1">
      <alignment vertical="center"/>
    </xf>
    <xf numFmtId="38" fontId="16" fillId="4" borderId="26" xfId="34" applyFont="1" applyFill="1" applyBorder="1" applyAlignment="1">
      <alignment vertical="center"/>
    </xf>
    <xf numFmtId="38" fontId="16" fillId="4" borderId="103" xfId="34" applyFont="1" applyFill="1" applyBorder="1" applyAlignment="1">
      <alignment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45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45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4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38" fontId="0" fillId="44" borderId="76" xfId="34" applyFont="1" applyFill="1" applyBorder="1" applyAlignment="1">
      <alignment horizontal="right" vertical="center" shrinkToFit="1"/>
    </xf>
    <xf numFmtId="38" fontId="0" fillId="44" borderId="25" xfId="34" applyFont="1" applyFill="1" applyBorder="1" applyAlignment="1">
      <alignment horizontal="right" vertical="center" shrinkToFit="1"/>
    </xf>
    <xf numFmtId="38" fontId="0" fillId="44" borderId="48" xfId="34" applyFont="1" applyFill="1" applyBorder="1" applyAlignment="1">
      <alignment horizontal="right" vertical="center" shrinkToFit="1"/>
    </xf>
    <xf numFmtId="38" fontId="0" fillId="0" borderId="78" xfId="34" applyFont="1" applyBorder="1" applyAlignment="1">
      <alignment vertical="center" shrinkToFit="1"/>
    </xf>
    <xf numFmtId="38" fontId="0" fillId="0" borderId="26" xfId="34" applyFont="1" applyBorder="1" applyAlignment="1">
      <alignment vertical="center" shrinkToFit="1"/>
    </xf>
    <xf numFmtId="38" fontId="0" fillId="0" borderId="70" xfId="34" applyFont="1" applyBorder="1" applyAlignment="1">
      <alignment vertical="center" shrinkToFit="1"/>
    </xf>
    <xf numFmtId="38" fontId="0" fillId="4" borderId="26" xfId="34" applyFont="1" applyFill="1" applyBorder="1" applyAlignment="1">
      <alignment vertical="center" shrinkToFit="1"/>
    </xf>
    <xf numFmtId="38" fontId="0" fillId="4" borderId="70" xfId="34" applyFont="1" applyFill="1" applyBorder="1" applyAlignment="1">
      <alignment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/>
    </xf>
    <xf numFmtId="38" fontId="0" fillId="0" borderId="106" xfId="34" applyFont="1" applyBorder="1" applyAlignment="1">
      <alignment vertical="center" shrinkToFit="1"/>
    </xf>
    <xf numFmtId="38" fontId="0" fillId="0" borderId="24" xfId="34" applyFont="1" applyBorder="1" applyAlignment="1">
      <alignment vertical="center" shrinkToFit="1"/>
    </xf>
    <xf numFmtId="38" fontId="0" fillId="0" borderId="60" xfId="34" applyFont="1" applyBorder="1" applyAlignment="1">
      <alignment vertical="center" shrinkToFit="1"/>
    </xf>
    <xf numFmtId="38" fontId="0" fillId="0" borderId="76" xfId="34" applyFont="1" applyBorder="1" applyAlignment="1">
      <alignment vertical="center" shrinkToFit="1"/>
    </xf>
    <xf numFmtId="38" fontId="0" fillId="0" borderId="25" xfId="34" applyFont="1" applyBorder="1" applyAlignment="1">
      <alignment vertical="center" shrinkToFit="1"/>
    </xf>
    <xf numFmtId="38" fontId="0" fillId="0" borderId="48" xfId="34" applyFont="1" applyBorder="1" applyAlignment="1">
      <alignment vertical="center" shrinkToFit="1"/>
    </xf>
    <xf numFmtId="38" fontId="0" fillId="4" borderId="106" xfId="34" applyFont="1" applyFill="1" applyBorder="1" applyAlignment="1">
      <alignment vertical="center" shrinkToFit="1"/>
    </xf>
    <xf numFmtId="38" fontId="0" fillId="4" borderId="24" xfId="34" applyFont="1" applyFill="1" applyBorder="1" applyAlignment="1">
      <alignment vertical="center" shrinkToFit="1"/>
    </xf>
    <xf numFmtId="38" fontId="0" fillId="4" borderId="60" xfId="34" applyFont="1" applyFill="1" applyBorder="1" applyAlignment="1">
      <alignment vertical="center" shrinkToFit="1"/>
    </xf>
    <xf numFmtId="0" fontId="0" fillId="2" borderId="24" xfId="0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107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7" xfId="0" applyFill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38" fontId="0" fillId="0" borderId="80" xfId="34" applyFont="1" applyBorder="1" applyAlignment="1">
      <alignment vertical="center" shrinkToFit="1"/>
    </xf>
    <xf numFmtId="38" fontId="0" fillId="0" borderId="43" xfId="34" applyFont="1" applyBorder="1" applyAlignment="1">
      <alignment vertical="center" shrinkToFit="1"/>
    </xf>
    <xf numFmtId="38" fontId="0" fillId="0" borderId="66" xfId="34" applyFont="1" applyBorder="1" applyAlignment="1">
      <alignment vertical="center" shrinkToFit="1"/>
    </xf>
    <xf numFmtId="38" fontId="0" fillId="42" borderId="48" xfId="34" applyFont="1" applyFill="1" applyBorder="1" applyAlignment="1">
      <alignment vertical="center" shrinkToFit="1"/>
    </xf>
    <xf numFmtId="38" fontId="0" fillId="0" borderId="76" xfId="34" applyFont="1" applyFill="1" applyBorder="1" applyAlignment="1">
      <alignment vertical="center" shrinkToFit="1"/>
    </xf>
    <xf numFmtId="38" fontId="0" fillId="0" borderId="25" xfId="34" applyFont="1" applyFill="1" applyBorder="1" applyAlignment="1">
      <alignment vertical="center" shrinkToFit="1"/>
    </xf>
    <xf numFmtId="38" fontId="0" fillId="0" borderId="48" xfId="34" applyFont="1" applyFill="1" applyBorder="1" applyAlignment="1">
      <alignment vertical="center" shrinkToFit="1"/>
    </xf>
    <xf numFmtId="38" fontId="0" fillId="42" borderId="106" xfId="34" applyFont="1" applyFill="1" applyBorder="1" applyAlignment="1">
      <alignment vertical="center" shrinkToFit="1"/>
    </xf>
    <xf numFmtId="38" fontId="0" fillId="42" borderId="24" xfId="34" applyFont="1" applyFill="1" applyBorder="1" applyAlignment="1">
      <alignment vertical="center" shrinkToFit="1"/>
    </xf>
    <xf numFmtId="38" fontId="0" fillId="42" borderId="60" xfId="34" applyFont="1" applyFill="1" applyBorder="1" applyAlignment="1">
      <alignment vertical="center" shrinkToFit="1"/>
    </xf>
    <xf numFmtId="38" fontId="0" fillId="0" borderId="67" xfId="34" applyFont="1" applyFill="1" applyBorder="1" applyAlignment="1">
      <alignment vertical="center" shrinkToFit="1"/>
    </xf>
    <xf numFmtId="38" fontId="0" fillId="0" borderId="0" xfId="34" applyFont="1" applyAlignment="1">
      <alignment vertical="center"/>
    </xf>
    <xf numFmtId="38" fontId="0" fillId="0" borderId="78" xfId="34" applyFont="1" applyFill="1" applyBorder="1" applyAlignment="1">
      <alignment vertical="center" shrinkToFit="1"/>
    </xf>
    <xf numFmtId="38" fontId="0" fillId="0" borderId="26" xfId="34" applyFont="1" applyFill="1" applyBorder="1" applyAlignment="1">
      <alignment vertical="center" shrinkToFit="1"/>
    </xf>
    <xf numFmtId="38" fontId="0" fillId="0" borderId="70" xfId="34" applyFont="1" applyFill="1" applyBorder="1" applyAlignment="1">
      <alignment vertical="center" shrinkToFit="1"/>
    </xf>
    <xf numFmtId="38" fontId="0" fillId="0" borderId="46" xfId="34" applyFont="1" applyFill="1" applyBorder="1" applyAlignment="1">
      <alignment vertical="center" shrinkToFit="1"/>
    </xf>
    <xf numFmtId="0" fontId="0" fillId="2" borderId="43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4" borderId="45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176" fontId="0" fillId="4" borderId="45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標準 2 2" xfId="47"/>
    <cellStyle name="標準 2 3" xfId="49"/>
    <cellStyle name="標準 2 3 2" xfId="52"/>
    <cellStyle name="標準 2 3 3" xfId="54"/>
    <cellStyle name="標準 2 3 4" xfId="55"/>
    <cellStyle name="標準 2 4" xfId="51"/>
    <cellStyle name="標準 3" xfId="45"/>
    <cellStyle name="標準 3 2" xfId="46"/>
    <cellStyle name="標準 3 2 2" xfId="48"/>
    <cellStyle name="標準 3 2 3" xfId="50"/>
    <cellStyle name="標準 4" xfId="53"/>
    <cellStyle name="良い" xfId="43" builtinId="26" customBuiltin="1"/>
  </cellStyles>
  <dxfs count="651"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9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9" formatCode="0_);[Red]\(0\)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color theme="1"/>
      </font>
      <numFmt numFmtId="179" formatCode="0_);[Red]\(0\)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9" formatCode="0_);[Red]\(0\)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176" formatCode="[$-411]ge\.m\.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color theme="1"/>
      </font>
      <numFmt numFmtId="176" formatCode="[$-411]ge\.m\.d;@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color theme="1"/>
      </font>
      <numFmt numFmtId="176" formatCode="[$-411]ge\.m\.d;@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color theme="1"/>
      </font>
      <numFmt numFmtId="176" formatCode="[$-411]ge\.m\.d;@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ill>
        <patternFill patternType="solid">
          <fgColor indexed="64"/>
          <bgColor rgb="FFCC00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color theme="1"/>
      </font>
      <numFmt numFmtId="6" formatCode="#,##0;[Red]\-#,##0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176" formatCode="[$-411]ge\.m\.d;@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indexed="64"/>
        </left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[$-411]ge\.m\.d;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6" formatCode="#,##0;[Red]\-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[$-411]ge\.m\.d;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6" formatCode="#,##0;[Red]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[$-411]ge\.m\.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[$-411]ge\.m\.d;@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[$-411]ge\.m\.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[$-411]ge\.m\.d;@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課題!$F$2" lockText="1" noThreeD="1"/>
</file>

<file path=xl/ctrlProps/ctrlProp10.xml><?xml version="1.0" encoding="utf-8"?>
<formControlPr xmlns="http://schemas.microsoft.com/office/spreadsheetml/2009/9/main" objectType="CheckBox" fmlaLink="課題!$H$2" lockText="1" noThreeD="1"/>
</file>

<file path=xl/ctrlProps/ctrlProp100.xml><?xml version="1.0" encoding="utf-8"?>
<formControlPr xmlns="http://schemas.microsoft.com/office/spreadsheetml/2009/9/main" objectType="CheckBox" fmlaLink="課題!$AD$2" lockText="1" noThreeD="1"/>
</file>

<file path=xl/ctrlProps/ctrlProp101.xml><?xml version="1.0" encoding="utf-8"?>
<formControlPr xmlns="http://schemas.microsoft.com/office/spreadsheetml/2009/9/main" objectType="CheckBox" fmlaLink="課題!$AJ$2" lockText="1" noThreeD="1"/>
</file>

<file path=xl/ctrlProps/ctrlProp102.xml><?xml version="1.0" encoding="utf-8"?>
<formControlPr xmlns="http://schemas.microsoft.com/office/spreadsheetml/2009/9/main" objectType="CheckBox" fmlaLink="課題!$AG$2" lockText="1" noThreeD="1"/>
</file>

<file path=xl/ctrlProps/ctrlProp103.xml><?xml version="1.0" encoding="utf-8"?>
<formControlPr xmlns="http://schemas.microsoft.com/office/spreadsheetml/2009/9/main" objectType="CheckBox" fmlaLink="課題!$AM$2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fmlaLink="課題!$AI$2" lockText="1" noThreeD="1"/>
</file>

<file path=xl/ctrlProps/ctrlProp108.xml><?xml version="1.0" encoding="utf-8"?>
<formControlPr xmlns="http://schemas.microsoft.com/office/spreadsheetml/2009/9/main" objectType="CheckBox" fmlaLink="課題!$AL$2" lockText="1" noThreeD="1"/>
</file>

<file path=xl/ctrlProps/ctrlProp109.xml><?xml version="1.0" encoding="utf-8"?>
<formControlPr xmlns="http://schemas.microsoft.com/office/spreadsheetml/2009/9/main" objectType="CheckBox" fmlaLink="課題!$AF$2" lockText="1" noThreeD="1"/>
</file>

<file path=xl/ctrlProps/ctrlProp11.xml><?xml version="1.0" encoding="utf-8"?>
<formControlPr xmlns="http://schemas.microsoft.com/office/spreadsheetml/2009/9/main" objectType="CheckBox" fmlaLink="作業部門ごとの対応策!$F$2" lockText="1" noThreeD="1"/>
</file>

<file path=xl/ctrlProps/ctrlProp110.xml><?xml version="1.0" encoding="utf-8"?>
<formControlPr xmlns="http://schemas.microsoft.com/office/spreadsheetml/2009/9/main" objectType="CheckBox" fmlaLink="課題!$AH$2" lockText="1" noThreeD="1"/>
</file>

<file path=xl/ctrlProps/ctrlProp111.xml><?xml version="1.0" encoding="utf-8"?>
<formControlPr xmlns="http://schemas.microsoft.com/office/spreadsheetml/2009/9/main" objectType="CheckBox" fmlaLink="課題!$AE$2" lockText="1" noThreeD="1"/>
</file>

<file path=xl/ctrlProps/ctrlProp112.xml><?xml version="1.0" encoding="utf-8"?>
<formControlPr xmlns="http://schemas.microsoft.com/office/spreadsheetml/2009/9/main" objectType="CheckBox" fmlaLink="課題!$AK$2" lockText="1" noThreeD="1"/>
</file>

<file path=xl/ctrlProps/ctrlProp113.xml><?xml version="1.0" encoding="utf-8"?>
<formControlPr xmlns="http://schemas.microsoft.com/office/spreadsheetml/2009/9/main" objectType="CheckBox" fmlaLink="課題!$AP$2" lockText="1" noThreeD="1"/>
</file>

<file path=xl/ctrlProps/ctrlProp114.xml><?xml version="1.0" encoding="utf-8"?>
<formControlPr xmlns="http://schemas.microsoft.com/office/spreadsheetml/2009/9/main" objectType="CheckBox" fmlaLink="課題!$AV$2" lockText="1" noThreeD="1"/>
</file>

<file path=xl/ctrlProps/ctrlProp115.xml><?xml version="1.0" encoding="utf-8"?>
<formControlPr xmlns="http://schemas.microsoft.com/office/spreadsheetml/2009/9/main" objectType="CheckBox" fmlaLink="課題!$AS$2" lockText="1" noThreeD="1"/>
</file>

<file path=xl/ctrlProps/ctrlProp116.xml><?xml version="1.0" encoding="utf-8"?>
<formControlPr xmlns="http://schemas.microsoft.com/office/spreadsheetml/2009/9/main" objectType="CheckBox" fmlaLink="課題!$AY$2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作業部門ごとの対応策!$L$2" lockText="1" noThreeD="1"/>
</file>

<file path=xl/ctrlProps/ctrlProp120.xml><?xml version="1.0" encoding="utf-8"?>
<formControlPr xmlns="http://schemas.microsoft.com/office/spreadsheetml/2009/9/main" objectType="CheckBox" fmlaLink="課題!$AU$2" lockText="1" noThreeD="1"/>
</file>

<file path=xl/ctrlProps/ctrlProp121.xml><?xml version="1.0" encoding="utf-8"?>
<formControlPr xmlns="http://schemas.microsoft.com/office/spreadsheetml/2009/9/main" objectType="CheckBox" fmlaLink="課題!$AX$2" lockText="1" noThreeD="1"/>
</file>

<file path=xl/ctrlProps/ctrlProp122.xml><?xml version="1.0" encoding="utf-8"?>
<formControlPr xmlns="http://schemas.microsoft.com/office/spreadsheetml/2009/9/main" objectType="CheckBox" fmlaLink="課題!$AR$2" lockText="1" noThreeD="1"/>
</file>

<file path=xl/ctrlProps/ctrlProp123.xml><?xml version="1.0" encoding="utf-8"?>
<formControlPr xmlns="http://schemas.microsoft.com/office/spreadsheetml/2009/9/main" objectType="CheckBox" fmlaLink="課題!$AT$2" lockText="1" noThreeD="1"/>
</file>

<file path=xl/ctrlProps/ctrlProp124.xml><?xml version="1.0" encoding="utf-8"?>
<formControlPr xmlns="http://schemas.microsoft.com/office/spreadsheetml/2009/9/main" objectType="CheckBox" fmlaLink="課題!$AQ$2" lockText="1" noThreeD="1"/>
</file>

<file path=xl/ctrlProps/ctrlProp125.xml><?xml version="1.0" encoding="utf-8"?>
<formControlPr xmlns="http://schemas.microsoft.com/office/spreadsheetml/2009/9/main" objectType="CheckBox" fmlaLink="課題!$AW$2" lockText="1" noThreeD="1"/>
</file>

<file path=xl/ctrlProps/ctrlProp126.xml><?xml version="1.0" encoding="utf-8"?>
<formControlPr xmlns="http://schemas.microsoft.com/office/spreadsheetml/2009/9/main" objectType="CheckBox" fmlaLink="課題!$BB$2" lockText="1" noThreeD="1"/>
</file>

<file path=xl/ctrlProps/ctrlProp127.xml><?xml version="1.0" encoding="utf-8"?>
<formControlPr xmlns="http://schemas.microsoft.com/office/spreadsheetml/2009/9/main" objectType="CheckBox" fmlaLink="課題!$BH$2" lockText="1" noThreeD="1"/>
</file>

<file path=xl/ctrlProps/ctrlProp128.xml><?xml version="1.0" encoding="utf-8"?>
<formControlPr xmlns="http://schemas.microsoft.com/office/spreadsheetml/2009/9/main" objectType="CheckBox" fmlaLink="課題!$BE$2" lockText="1" noThreeD="1"/>
</file>

<file path=xl/ctrlProps/ctrlProp129.xml><?xml version="1.0" encoding="utf-8"?>
<formControlPr xmlns="http://schemas.microsoft.com/office/spreadsheetml/2009/9/main" objectType="CheckBox" fmlaLink="課題!$BK$2" lockText="1" noThreeD="1"/>
</file>

<file path=xl/ctrlProps/ctrlProp13.xml><?xml version="1.0" encoding="utf-8"?>
<formControlPr xmlns="http://schemas.microsoft.com/office/spreadsheetml/2009/9/main" objectType="CheckBox" fmlaLink="作業部門ごとの対応策!$I$2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課題!$BG$2" lockText="1" noThreeD="1"/>
</file>

<file path=xl/ctrlProps/ctrlProp134.xml><?xml version="1.0" encoding="utf-8"?>
<formControlPr xmlns="http://schemas.microsoft.com/office/spreadsheetml/2009/9/main" objectType="CheckBox" fmlaLink="課題!$BJ$2" lockText="1" noThreeD="1"/>
</file>

<file path=xl/ctrlProps/ctrlProp135.xml><?xml version="1.0" encoding="utf-8"?>
<formControlPr xmlns="http://schemas.microsoft.com/office/spreadsheetml/2009/9/main" objectType="CheckBox" fmlaLink="課題!$BD$2" lockText="1" noThreeD="1"/>
</file>

<file path=xl/ctrlProps/ctrlProp136.xml><?xml version="1.0" encoding="utf-8"?>
<formControlPr xmlns="http://schemas.microsoft.com/office/spreadsheetml/2009/9/main" objectType="CheckBox" fmlaLink="課題!$BF$2" lockText="1" noThreeD="1"/>
</file>

<file path=xl/ctrlProps/ctrlProp137.xml><?xml version="1.0" encoding="utf-8"?>
<formControlPr xmlns="http://schemas.microsoft.com/office/spreadsheetml/2009/9/main" objectType="CheckBox" fmlaLink="課題!$BC$2" lockText="1" noThreeD="1"/>
</file>

<file path=xl/ctrlProps/ctrlProp138.xml><?xml version="1.0" encoding="utf-8"?>
<formControlPr xmlns="http://schemas.microsoft.com/office/spreadsheetml/2009/9/main" objectType="CheckBox" fmlaLink="課題!$BI$2" lockText="1" noThreeD="1"/>
</file>

<file path=xl/ctrlProps/ctrlProp14.xml><?xml version="1.0" encoding="utf-8"?>
<formControlPr xmlns="http://schemas.microsoft.com/office/spreadsheetml/2009/9/main" objectType="CheckBox" fmlaLink="作業部門ごとの対応策!$O$2" lockText="1" noThreeD="1"/>
</file>

<file path=xl/ctrlProps/ctrlProp15.xml><?xml version="1.0" encoding="utf-8"?>
<formControlPr xmlns="http://schemas.microsoft.com/office/spreadsheetml/2009/9/main" objectType="CheckBox" fmlaLink="課題!$J$2" lockText="1" noThreeD="1"/>
</file>

<file path=xl/ctrlProps/ctrlProp16.xml><?xml version="1.0" encoding="utf-8"?>
<formControlPr xmlns="http://schemas.microsoft.com/office/spreadsheetml/2009/9/main" objectType="CheckBox" fmlaLink="課題!$G$2" lockText="1" noThreeD="1"/>
</file>

<file path=xl/ctrlProps/ctrlProp17.xml><?xml version="1.0" encoding="utf-8"?>
<formControlPr xmlns="http://schemas.microsoft.com/office/spreadsheetml/2009/9/main" objectType="CheckBox" fmlaLink="課題!$M$2" lockText="1" noThreeD="1"/>
</file>

<file path=xl/ctrlProps/ctrlProp18.xml><?xml version="1.0" encoding="utf-8"?>
<formControlPr xmlns="http://schemas.microsoft.com/office/spreadsheetml/2009/9/main" objectType="CheckBox" fmlaLink="作業部門ごとの対応策!$H$2" lockText="1" noThreeD="1"/>
</file>

<file path=xl/ctrlProps/ctrlProp19.xml><?xml version="1.0" encoding="utf-8"?>
<formControlPr xmlns="http://schemas.microsoft.com/office/spreadsheetml/2009/9/main" objectType="CheckBox" fmlaLink="作業部門ごとの対応策!$K$2" lockText="1" noThreeD="1"/>
</file>

<file path=xl/ctrlProps/ctrlProp2.xml><?xml version="1.0" encoding="utf-8"?>
<formControlPr xmlns="http://schemas.microsoft.com/office/spreadsheetml/2009/9/main" objectType="CheckBox" fmlaLink="課題!$L$2" lockText="1" noThreeD="1"/>
</file>

<file path=xl/ctrlProps/ctrlProp20.xml><?xml version="1.0" encoding="utf-8"?>
<formControlPr xmlns="http://schemas.microsoft.com/office/spreadsheetml/2009/9/main" objectType="CheckBox" fmlaLink="作業部門ごとの対応策!$N$2" lockText="1" noThreeD="1"/>
</file>

<file path=xl/ctrlProps/ctrlProp21.xml><?xml version="1.0" encoding="utf-8"?>
<formControlPr xmlns="http://schemas.microsoft.com/office/spreadsheetml/2009/9/main" objectType="CheckBox" fmlaLink="作業部門ごとの対応策!$X$2" lockText="1" noThreeD="1"/>
</file>

<file path=xl/ctrlProps/ctrlProp22.xml><?xml version="1.0" encoding="utf-8"?>
<formControlPr xmlns="http://schemas.microsoft.com/office/spreadsheetml/2009/9/main" objectType="CheckBox" fmlaLink="作業部門ごとの対応策!$U$2" lockText="1" noThreeD="1"/>
</file>

<file path=xl/ctrlProps/ctrlProp23.xml><?xml version="1.0" encoding="utf-8"?>
<formControlPr xmlns="http://schemas.microsoft.com/office/spreadsheetml/2009/9/main" objectType="CheckBox" fmlaLink="作業部門ごとの対応策!$AA$2" lockText="1" noThreeD="1"/>
</file>

<file path=xl/ctrlProps/ctrlProp24.xml><?xml version="1.0" encoding="utf-8"?>
<formControlPr xmlns="http://schemas.microsoft.com/office/spreadsheetml/2009/9/main" objectType="CheckBox" fmlaLink="作業部門ごとの対応策!$S$2" lockText="1" noThreeD="1"/>
</file>

<file path=xl/ctrlProps/ctrlProp25.xml><?xml version="1.0" encoding="utf-8"?>
<formControlPr xmlns="http://schemas.microsoft.com/office/spreadsheetml/2009/9/main" objectType="CheckBox" fmlaLink="作業部門ごとの対応策!$V$2" lockText="1" noThreeD="1"/>
</file>

<file path=xl/ctrlProps/ctrlProp26.xml><?xml version="1.0" encoding="utf-8"?>
<formControlPr xmlns="http://schemas.microsoft.com/office/spreadsheetml/2009/9/main" objectType="CheckBox" fmlaLink="作業部門ごとの対応策!$Y$2" lockText="1" noThreeD="1"/>
</file>

<file path=xl/ctrlProps/ctrlProp27.xml><?xml version="1.0" encoding="utf-8"?>
<formControlPr xmlns="http://schemas.microsoft.com/office/spreadsheetml/2009/9/main" objectType="CheckBox" fmlaLink="作業部門ごとの対応策!$T$2" lockText="1" noThreeD="1"/>
</file>

<file path=xl/ctrlProps/ctrlProp28.xml><?xml version="1.0" encoding="utf-8"?>
<formControlPr xmlns="http://schemas.microsoft.com/office/spreadsheetml/2009/9/main" objectType="CheckBox" fmlaLink="作業部門ごとの対応策!$W$2" lockText="1" noThreeD="1"/>
</file>

<file path=xl/ctrlProps/ctrlProp29.xml><?xml version="1.0" encoding="utf-8"?>
<formControlPr xmlns="http://schemas.microsoft.com/office/spreadsheetml/2009/9/main" objectType="CheckBox" fmlaLink="作業部門ごとの対応策!$Z$2" lockText="1" noThreeD="1"/>
</file>

<file path=xl/ctrlProps/ctrlProp3.xml><?xml version="1.0" encoding="utf-8"?>
<formControlPr xmlns="http://schemas.microsoft.com/office/spreadsheetml/2009/9/main" objectType="CheckBox" fmlaLink="課題!$I$2" lockText="1" noThreeD="1"/>
</file>

<file path=xl/ctrlProps/ctrlProp30.xml><?xml version="1.0" encoding="utf-8"?>
<formControlPr xmlns="http://schemas.microsoft.com/office/spreadsheetml/2009/9/main" objectType="CheckBox" fmlaLink="作業部門ごとの対応策!$R$2" lockText="1" noThreeD="1"/>
</file>

<file path=xl/ctrlProps/ctrlProp31.xml><?xml version="1.0" encoding="utf-8"?>
<formControlPr xmlns="http://schemas.microsoft.com/office/spreadsheetml/2009/9/main" objectType="CheckBox" fmlaLink="作業部門ごとの対応策!$AJ$2" lockText="1" noThreeD="1"/>
</file>

<file path=xl/ctrlProps/ctrlProp32.xml><?xml version="1.0" encoding="utf-8"?>
<formControlPr xmlns="http://schemas.microsoft.com/office/spreadsheetml/2009/9/main" objectType="CheckBox" fmlaLink="作業部門ごとの対応策!$AG$2" lockText="1" noThreeD="1"/>
</file>

<file path=xl/ctrlProps/ctrlProp33.xml><?xml version="1.0" encoding="utf-8"?>
<formControlPr xmlns="http://schemas.microsoft.com/office/spreadsheetml/2009/9/main" objectType="CheckBox" fmlaLink="作業部門ごとの対応策!$AM$2" lockText="1" noThreeD="1"/>
</file>

<file path=xl/ctrlProps/ctrlProp34.xml><?xml version="1.0" encoding="utf-8"?>
<formControlPr xmlns="http://schemas.microsoft.com/office/spreadsheetml/2009/9/main" objectType="CheckBox" fmlaLink="作業部門ごとの対応策!$AE$2" lockText="1" noThreeD="1"/>
</file>

<file path=xl/ctrlProps/ctrlProp35.xml><?xml version="1.0" encoding="utf-8"?>
<formControlPr xmlns="http://schemas.microsoft.com/office/spreadsheetml/2009/9/main" objectType="CheckBox" fmlaLink="作業部門ごとの対応策!$AH$2" lockText="1" noThreeD="1"/>
</file>

<file path=xl/ctrlProps/ctrlProp36.xml><?xml version="1.0" encoding="utf-8"?>
<formControlPr xmlns="http://schemas.microsoft.com/office/spreadsheetml/2009/9/main" objectType="CheckBox" fmlaLink="作業部門ごとの対応策!$AK$2" lockText="1" noThreeD="1"/>
</file>

<file path=xl/ctrlProps/ctrlProp37.xml><?xml version="1.0" encoding="utf-8"?>
<formControlPr xmlns="http://schemas.microsoft.com/office/spreadsheetml/2009/9/main" objectType="CheckBox" fmlaLink="作業部門ごとの対応策!$AF$2" lockText="1" noThreeD="1"/>
</file>

<file path=xl/ctrlProps/ctrlProp38.xml><?xml version="1.0" encoding="utf-8"?>
<formControlPr xmlns="http://schemas.microsoft.com/office/spreadsheetml/2009/9/main" objectType="CheckBox" fmlaLink="作業部門ごとの対応策!$AI$2" lockText="1" noThreeD="1"/>
</file>

<file path=xl/ctrlProps/ctrlProp39.xml><?xml version="1.0" encoding="utf-8"?>
<formControlPr xmlns="http://schemas.microsoft.com/office/spreadsheetml/2009/9/main" objectType="CheckBox" fmlaLink="作業部門ごとの対応策!$AL$2" lockText="1" noThreeD="1"/>
</file>

<file path=xl/ctrlProps/ctrlProp4.xml><?xml version="1.0" encoding="utf-8"?>
<formControlPr xmlns="http://schemas.microsoft.com/office/spreadsheetml/2009/9/main" objectType="CheckBox" fmlaLink="課題!$O$2" lockText="1" noThreeD="1"/>
</file>

<file path=xl/ctrlProps/ctrlProp40.xml><?xml version="1.0" encoding="utf-8"?>
<formControlPr xmlns="http://schemas.microsoft.com/office/spreadsheetml/2009/9/main" objectType="CheckBox" fmlaLink="作業部門ごとの対応策!$AD$2" lockText="1" noThreeD="1"/>
</file>

<file path=xl/ctrlProps/ctrlProp41.xml><?xml version="1.0" encoding="utf-8"?>
<formControlPr xmlns="http://schemas.microsoft.com/office/spreadsheetml/2009/9/main" objectType="CheckBox" fmlaLink="作業部門ごとの対応策!$AV$2" lockText="1" noThreeD="1"/>
</file>

<file path=xl/ctrlProps/ctrlProp42.xml><?xml version="1.0" encoding="utf-8"?>
<formControlPr xmlns="http://schemas.microsoft.com/office/spreadsheetml/2009/9/main" objectType="CheckBox" fmlaLink="作業部門ごとの対応策!$AS$2" lockText="1" noThreeD="1"/>
</file>

<file path=xl/ctrlProps/ctrlProp43.xml><?xml version="1.0" encoding="utf-8"?>
<formControlPr xmlns="http://schemas.microsoft.com/office/spreadsheetml/2009/9/main" objectType="CheckBox" fmlaLink="作業部門ごとの対応策!$AY$2" lockText="1" noThreeD="1"/>
</file>

<file path=xl/ctrlProps/ctrlProp44.xml><?xml version="1.0" encoding="utf-8"?>
<formControlPr xmlns="http://schemas.microsoft.com/office/spreadsheetml/2009/9/main" objectType="CheckBox" fmlaLink="作業部門ごとの対応策!$AQ$2" lockText="1" noThreeD="1"/>
</file>

<file path=xl/ctrlProps/ctrlProp45.xml><?xml version="1.0" encoding="utf-8"?>
<formControlPr xmlns="http://schemas.microsoft.com/office/spreadsheetml/2009/9/main" objectType="CheckBox" fmlaLink="作業部門ごとの対応策!$AT$2" lockText="1" noThreeD="1"/>
</file>

<file path=xl/ctrlProps/ctrlProp46.xml><?xml version="1.0" encoding="utf-8"?>
<formControlPr xmlns="http://schemas.microsoft.com/office/spreadsheetml/2009/9/main" objectType="CheckBox" fmlaLink="作業部門ごとの対応策!$AW$2" lockText="1" noThreeD="1"/>
</file>

<file path=xl/ctrlProps/ctrlProp47.xml><?xml version="1.0" encoding="utf-8"?>
<formControlPr xmlns="http://schemas.microsoft.com/office/spreadsheetml/2009/9/main" objectType="CheckBox" fmlaLink="作業部門ごとの対応策!$AR$2" lockText="1" noThreeD="1"/>
</file>

<file path=xl/ctrlProps/ctrlProp48.xml><?xml version="1.0" encoding="utf-8"?>
<formControlPr xmlns="http://schemas.microsoft.com/office/spreadsheetml/2009/9/main" objectType="CheckBox" fmlaLink="作業部門ごとの対応策!$AU$2" lockText="1" noThreeD="1"/>
</file>

<file path=xl/ctrlProps/ctrlProp49.xml><?xml version="1.0" encoding="utf-8"?>
<formControlPr xmlns="http://schemas.microsoft.com/office/spreadsheetml/2009/9/main" objectType="CheckBox" fmlaLink="作業部門ごとの対応策!$AX$2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作業部門ごとの対応策!$AP$2" lockText="1" noThreeD="1"/>
</file>

<file path=xl/ctrlProps/ctrlProp51.xml><?xml version="1.0" encoding="utf-8"?>
<formControlPr xmlns="http://schemas.microsoft.com/office/spreadsheetml/2009/9/main" objectType="CheckBox" fmlaLink="作業部門ごとの対応策!$BH$2" lockText="1" noThreeD="1"/>
</file>

<file path=xl/ctrlProps/ctrlProp52.xml><?xml version="1.0" encoding="utf-8"?>
<formControlPr xmlns="http://schemas.microsoft.com/office/spreadsheetml/2009/9/main" objectType="CheckBox" fmlaLink="作業部門ごとの対応策!$BE$2" lockText="1" noThreeD="1"/>
</file>

<file path=xl/ctrlProps/ctrlProp53.xml><?xml version="1.0" encoding="utf-8"?>
<formControlPr xmlns="http://schemas.microsoft.com/office/spreadsheetml/2009/9/main" objectType="CheckBox" fmlaLink="作業部門ごとの対応策!$BK$2" lockText="1" noThreeD="1"/>
</file>

<file path=xl/ctrlProps/ctrlProp54.xml><?xml version="1.0" encoding="utf-8"?>
<formControlPr xmlns="http://schemas.microsoft.com/office/spreadsheetml/2009/9/main" objectType="CheckBox" fmlaLink="作業部門ごとの対応策!$BC$2" lockText="1" noThreeD="1"/>
</file>

<file path=xl/ctrlProps/ctrlProp55.xml><?xml version="1.0" encoding="utf-8"?>
<formControlPr xmlns="http://schemas.microsoft.com/office/spreadsheetml/2009/9/main" objectType="CheckBox" fmlaLink="作業部門ごとの対応策!$BF$2" lockText="1" noThreeD="1"/>
</file>

<file path=xl/ctrlProps/ctrlProp56.xml><?xml version="1.0" encoding="utf-8"?>
<formControlPr xmlns="http://schemas.microsoft.com/office/spreadsheetml/2009/9/main" objectType="CheckBox" fmlaLink="作業部門ごとの対応策!$BI$2" lockText="1" noThreeD="1"/>
</file>

<file path=xl/ctrlProps/ctrlProp57.xml><?xml version="1.0" encoding="utf-8"?>
<formControlPr xmlns="http://schemas.microsoft.com/office/spreadsheetml/2009/9/main" objectType="CheckBox" fmlaLink="作業部門ごとの対応策!$BD$2" lockText="1" noThreeD="1"/>
</file>

<file path=xl/ctrlProps/ctrlProp58.xml><?xml version="1.0" encoding="utf-8"?>
<formControlPr xmlns="http://schemas.microsoft.com/office/spreadsheetml/2009/9/main" objectType="CheckBox" fmlaLink="作業部門ごとの対応策!$BG$2" lockText="1" noThreeD="1"/>
</file>

<file path=xl/ctrlProps/ctrlProp59.xml><?xml version="1.0" encoding="utf-8"?>
<formControlPr xmlns="http://schemas.microsoft.com/office/spreadsheetml/2009/9/main" objectType="CheckBox" fmlaLink="作業部門ごとの対応策!$BJ$2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作業部門ごとの対応策!$BB$2" lockText="1" noThreeD="1"/>
</file>

<file path=xl/ctrlProps/ctrlProp61.xml><?xml version="1.0" encoding="utf-8"?>
<formControlPr xmlns="http://schemas.microsoft.com/office/spreadsheetml/2009/9/main" objectType="CheckBox" fmlaLink="作業部門ごとの対応策!$G$2" lockText="1" noThreeD="1"/>
</file>

<file path=xl/ctrlProps/ctrlProp62.xml><?xml version="1.0" encoding="utf-8"?>
<formControlPr xmlns="http://schemas.microsoft.com/office/spreadsheetml/2009/9/main" objectType="CheckBox" fmlaLink="作業部門ごとの対応策!$J$2" lockText="1" noThreeD="1"/>
</file>

<file path=xl/ctrlProps/ctrlProp63.xml><?xml version="1.0" encoding="utf-8"?>
<formControlPr xmlns="http://schemas.microsoft.com/office/spreadsheetml/2009/9/main" objectType="CheckBox" fmlaLink="作業部門ごとの対応策!$M$2" lockText="1" noThreeD="1"/>
</file>

<file path=xl/ctrlProps/ctrlProp64.xml><?xml version="1.0" encoding="utf-8"?>
<formControlPr xmlns="http://schemas.microsoft.com/office/spreadsheetml/2009/9/main" objectType="CheckBox" fmlaLink="支援の希望!$E$2" lockText="1" noThreeD="1"/>
</file>

<file path=xl/ctrlProps/ctrlProp65.xml><?xml version="1.0" encoding="utf-8"?>
<formControlPr xmlns="http://schemas.microsoft.com/office/spreadsheetml/2009/9/main" objectType="CheckBox" fmlaLink="支援の希望!$H$2" lockText="1" noThreeD="1"/>
</file>

<file path=xl/ctrlProps/ctrlProp66.xml><?xml version="1.0" encoding="utf-8"?>
<formControlPr xmlns="http://schemas.microsoft.com/office/spreadsheetml/2009/9/main" objectType="CheckBox" fmlaLink="支援の希望!$K$2" lockText="1" noThreeD="1"/>
</file>

<file path=xl/ctrlProps/ctrlProp67.xml><?xml version="1.0" encoding="utf-8"?>
<formControlPr xmlns="http://schemas.microsoft.com/office/spreadsheetml/2009/9/main" objectType="CheckBox" fmlaLink="支援の希望!$N$2" lockText="1" noThreeD="1"/>
</file>

<file path=xl/ctrlProps/ctrlProp68.xml><?xml version="1.0" encoding="utf-8"?>
<formControlPr xmlns="http://schemas.microsoft.com/office/spreadsheetml/2009/9/main" objectType="CheckBox" fmlaLink="支援の希望!$Q$2" lockText="1" noThreeD="1"/>
</file>

<file path=xl/ctrlProps/ctrlProp69.xml><?xml version="1.0" encoding="utf-8"?>
<formControlPr xmlns="http://schemas.microsoft.com/office/spreadsheetml/2009/9/main" objectType="CheckBox" fmlaLink="支援の希望!$T$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支援の希望!$F$2" lockText="1" noThreeD="1"/>
</file>

<file path=xl/ctrlProps/ctrlProp71.xml><?xml version="1.0" encoding="utf-8"?>
<formControlPr xmlns="http://schemas.microsoft.com/office/spreadsheetml/2009/9/main" objectType="CheckBox" fmlaLink="支援の希望!$I$2" lockText="1" noThreeD="1"/>
</file>

<file path=xl/ctrlProps/ctrlProp72.xml><?xml version="1.0" encoding="utf-8"?>
<formControlPr xmlns="http://schemas.microsoft.com/office/spreadsheetml/2009/9/main" objectType="CheckBox" fmlaLink="支援の希望!$L$2" lockText="1" noThreeD="1"/>
</file>

<file path=xl/ctrlProps/ctrlProp73.xml><?xml version="1.0" encoding="utf-8"?>
<formControlPr xmlns="http://schemas.microsoft.com/office/spreadsheetml/2009/9/main" objectType="CheckBox" fmlaLink="支援の希望!$O$2" lockText="1" noThreeD="1"/>
</file>

<file path=xl/ctrlProps/ctrlProp74.xml><?xml version="1.0" encoding="utf-8"?>
<formControlPr xmlns="http://schemas.microsoft.com/office/spreadsheetml/2009/9/main" objectType="CheckBox" fmlaLink="支援の希望!$R$2" lockText="1" noThreeD="1"/>
</file>

<file path=xl/ctrlProps/ctrlProp75.xml><?xml version="1.0" encoding="utf-8"?>
<formControlPr xmlns="http://schemas.microsoft.com/office/spreadsheetml/2009/9/main" objectType="CheckBox" fmlaLink="支援の希望!$G$2" lockText="1" noThreeD="1"/>
</file>

<file path=xl/ctrlProps/ctrlProp76.xml><?xml version="1.0" encoding="utf-8"?>
<formControlPr xmlns="http://schemas.microsoft.com/office/spreadsheetml/2009/9/main" objectType="CheckBox" fmlaLink="支援の希望!$J$2" lockText="1" noThreeD="1"/>
</file>

<file path=xl/ctrlProps/ctrlProp77.xml><?xml version="1.0" encoding="utf-8"?>
<formControlPr xmlns="http://schemas.microsoft.com/office/spreadsheetml/2009/9/main" objectType="CheckBox" fmlaLink="支援の希望!$M$2" lockText="1" noThreeD="1"/>
</file>

<file path=xl/ctrlProps/ctrlProp78.xml><?xml version="1.0" encoding="utf-8"?>
<formControlPr xmlns="http://schemas.microsoft.com/office/spreadsheetml/2009/9/main" objectType="CheckBox" fmlaLink="支援の希望!$P$2" lockText="1" noThreeD="1"/>
</file>

<file path=xl/ctrlProps/ctrlProp79.xml><?xml version="1.0" encoding="utf-8"?>
<formControlPr xmlns="http://schemas.microsoft.com/office/spreadsheetml/2009/9/main" objectType="CheckBox" fmlaLink="支援の希望!$S$2" lockText="1" noThreeD="1"/>
</file>

<file path=xl/ctrlProps/ctrlProp8.xml><?xml version="1.0" encoding="utf-8"?>
<formControlPr xmlns="http://schemas.microsoft.com/office/spreadsheetml/2009/9/main" objectType="CheckBox" fmlaLink="課題!$K$2" lockText="1" noThreeD="1"/>
</file>

<file path=xl/ctrlProps/ctrlProp80.xml><?xml version="1.0" encoding="utf-8"?>
<formControlPr xmlns="http://schemas.microsoft.com/office/spreadsheetml/2009/9/main" objectType="CheckBox" fmlaLink="対応策の基本方針・方向性!$F$2" lockText="1" noThreeD="1"/>
</file>

<file path=xl/ctrlProps/ctrlProp81.xml><?xml version="1.0" encoding="utf-8"?>
<formControlPr xmlns="http://schemas.microsoft.com/office/spreadsheetml/2009/9/main" objectType="CheckBox" fmlaLink="対応策の基本方針・方向性!$H$2" lockText="1" noThreeD="1"/>
</file>

<file path=xl/ctrlProps/ctrlProp82.xml><?xml version="1.0" encoding="utf-8"?>
<formControlPr xmlns="http://schemas.microsoft.com/office/spreadsheetml/2009/9/main" objectType="CheckBox" fmlaLink="対応策の基本方針・方向性!$J$2" lockText="1" noThreeD="1"/>
</file>

<file path=xl/ctrlProps/ctrlProp83.xml><?xml version="1.0" encoding="utf-8"?>
<formControlPr xmlns="http://schemas.microsoft.com/office/spreadsheetml/2009/9/main" objectType="CheckBox" fmlaLink="対応策の基本方針・方向性!$E$2" lockText="1" noThreeD="1"/>
</file>

<file path=xl/ctrlProps/ctrlProp84.xml><?xml version="1.0" encoding="utf-8"?>
<formControlPr xmlns="http://schemas.microsoft.com/office/spreadsheetml/2009/9/main" objectType="CheckBox" fmlaLink="対応策の基本方針・方向性!$G$2" lockText="1" noThreeD="1"/>
</file>

<file path=xl/ctrlProps/ctrlProp85.xml><?xml version="1.0" encoding="utf-8"?>
<formControlPr xmlns="http://schemas.microsoft.com/office/spreadsheetml/2009/9/main" objectType="CheckBox" fmlaLink="対応策の基本方針・方向性!$I$2" lockText="1" noThreeD="1"/>
</file>

<file path=xl/ctrlProps/ctrlProp86.xml><?xml version="1.0" encoding="utf-8"?>
<formControlPr xmlns="http://schemas.microsoft.com/office/spreadsheetml/2009/9/main" objectType="CheckBox" fmlaLink="対応策の基本方針・方向性!$K$2" lockText="1" noThreeD="1"/>
</file>

<file path=xl/ctrlProps/ctrlProp87.xml><?xml version="1.0" encoding="utf-8"?>
<formControlPr xmlns="http://schemas.microsoft.com/office/spreadsheetml/2009/9/main" objectType="CheckBox" fmlaLink="課題!$R$2" lockText="1" noThreeD="1"/>
</file>

<file path=xl/ctrlProps/ctrlProp88.xml><?xml version="1.0" encoding="utf-8"?>
<formControlPr xmlns="http://schemas.microsoft.com/office/spreadsheetml/2009/9/main" objectType="CheckBox" fmlaLink="課題!$X$2" lockText="1" noThreeD="1"/>
</file>

<file path=xl/ctrlProps/ctrlProp89.xml><?xml version="1.0" encoding="utf-8"?>
<formControlPr xmlns="http://schemas.microsoft.com/office/spreadsheetml/2009/9/main" objectType="CheckBox" fmlaLink="課題!$U$2" lockText="1" noThreeD="1"/>
</file>

<file path=xl/ctrlProps/ctrlProp9.xml><?xml version="1.0" encoding="utf-8"?>
<formControlPr xmlns="http://schemas.microsoft.com/office/spreadsheetml/2009/9/main" objectType="CheckBox" fmlaLink="課題!$N$2" lockText="1" noThreeD="1"/>
</file>

<file path=xl/ctrlProps/ctrlProp90.xml><?xml version="1.0" encoding="utf-8"?>
<formControlPr xmlns="http://schemas.microsoft.com/office/spreadsheetml/2009/9/main" objectType="CheckBox" fmlaLink="課題!$AA$2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fmlaLink="課題!$W$2" lockText="1" noThreeD="1"/>
</file>

<file path=xl/ctrlProps/ctrlProp95.xml><?xml version="1.0" encoding="utf-8"?>
<formControlPr xmlns="http://schemas.microsoft.com/office/spreadsheetml/2009/9/main" objectType="CheckBox" fmlaLink="課題!$Z$2" lockText="1" noThreeD="1"/>
</file>

<file path=xl/ctrlProps/ctrlProp96.xml><?xml version="1.0" encoding="utf-8"?>
<formControlPr xmlns="http://schemas.microsoft.com/office/spreadsheetml/2009/9/main" objectType="CheckBox" fmlaLink="課題!$T$2" lockText="1" noThreeD="1"/>
</file>

<file path=xl/ctrlProps/ctrlProp97.xml><?xml version="1.0" encoding="utf-8"?>
<formControlPr xmlns="http://schemas.microsoft.com/office/spreadsheetml/2009/9/main" objectType="CheckBox" fmlaLink="課題!$V$2" lockText="1" noThreeD="1"/>
</file>

<file path=xl/ctrlProps/ctrlProp98.xml><?xml version="1.0" encoding="utf-8"?>
<formControlPr xmlns="http://schemas.microsoft.com/office/spreadsheetml/2009/9/main" objectType="CheckBox" fmlaLink="課題!$S$2" lockText="1" noThreeD="1"/>
</file>

<file path=xl/ctrlProps/ctrlProp99.xml><?xml version="1.0" encoding="utf-8"?>
<formControlPr xmlns="http://schemas.microsoft.com/office/spreadsheetml/2009/9/main" objectType="CheckBox" fmlaLink="課題!$Y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177</xdr:row>
      <xdr:rowOff>57150</xdr:rowOff>
    </xdr:from>
    <xdr:to>
      <xdr:col>4</xdr:col>
      <xdr:colOff>152400</xdr:colOff>
      <xdr:row>180</xdr:row>
      <xdr:rowOff>114300</xdr:rowOff>
    </xdr:to>
    <xdr:sp macro="" textlink="">
      <xdr:nvSpPr>
        <xdr:cNvPr id="14994" name="AutoShape 238">
          <a:extLst>
            <a:ext uri="{FF2B5EF4-FFF2-40B4-BE49-F238E27FC236}">
              <a16:creationId xmlns:a16="http://schemas.microsoft.com/office/drawing/2014/main" id="{C7088E7F-7717-57EB-B77F-C0E8802FBA0B}"/>
            </a:ext>
          </a:extLst>
        </xdr:cNvPr>
        <xdr:cNvSpPr>
          <a:spLocks/>
        </xdr:cNvSpPr>
      </xdr:nvSpPr>
      <xdr:spPr bwMode="auto">
        <a:xfrm>
          <a:off x="927100" y="30099000"/>
          <a:ext cx="88900" cy="571500"/>
        </a:xfrm>
        <a:prstGeom prst="leftBracket">
          <a:avLst>
            <a:gd name="adj" fmla="val 535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101600</xdr:colOff>
      <xdr:row>177</xdr:row>
      <xdr:rowOff>38100</xdr:rowOff>
    </xdr:from>
    <xdr:to>
      <xdr:col>27</xdr:col>
      <xdr:colOff>196850</xdr:colOff>
      <xdr:row>180</xdr:row>
      <xdr:rowOff>133350</xdr:rowOff>
    </xdr:to>
    <xdr:sp macro="" textlink="">
      <xdr:nvSpPr>
        <xdr:cNvPr id="14995" name="AutoShape 239">
          <a:extLst>
            <a:ext uri="{FF2B5EF4-FFF2-40B4-BE49-F238E27FC236}">
              <a16:creationId xmlns:a16="http://schemas.microsoft.com/office/drawing/2014/main" id="{CE84B117-12E7-067D-D7CF-019CFC4BC209}"/>
            </a:ext>
          </a:extLst>
        </xdr:cNvPr>
        <xdr:cNvSpPr>
          <a:spLocks/>
        </xdr:cNvSpPr>
      </xdr:nvSpPr>
      <xdr:spPr bwMode="auto">
        <a:xfrm>
          <a:off x="5930900" y="30079950"/>
          <a:ext cx="95250" cy="609600"/>
        </a:xfrm>
        <a:prstGeom prst="rightBracket">
          <a:avLst>
            <a:gd name="adj" fmla="val 5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190500</xdr:colOff>
      <xdr:row>76</xdr:row>
      <xdr:rowOff>88900</xdr:rowOff>
    </xdr:from>
    <xdr:to>
      <xdr:col>32</xdr:col>
      <xdr:colOff>330200</xdr:colOff>
      <xdr:row>76</xdr:row>
      <xdr:rowOff>88900</xdr:rowOff>
    </xdr:to>
    <xdr:sp macro="" textlink="">
      <xdr:nvSpPr>
        <xdr:cNvPr id="14999" name="Line 252">
          <a:extLst>
            <a:ext uri="{FF2B5EF4-FFF2-40B4-BE49-F238E27FC236}">
              <a16:creationId xmlns:a16="http://schemas.microsoft.com/office/drawing/2014/main" id="{5A3EF1EE-D167-87F7-68A8-0214AFED7A6D}"/>
            </a:ext>
          </a:extLst>
        </xdr:cNvPr>
        <xdr:cNvSpPr>
          <a:spLocks noChangeShapeType="1"/>
        </xdr:cNvSpPr>
      </xdr:nvSpPr>
      <xdr:spPr bwMode="auto">
        <a:xfrm>
          <a:off x="6451600" y="131572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77</xdr:row>
      <xdr:rowOff>76200</xdr:rowOff>
    </xdr:from>
    <xdr:to>
      <xdr:col>32</xdr:col>
      <xdr:colOff>323850</xdr:colOff>
      <xdr:row>77</xdr:row>
      <xdr:rowOff>76200</xdr:rowOff>
    </xdr:to>
    <xdr:sp macro="" textlink="">
      <xdr:nvSpPr>
        <xdr:cNvPr id="15000" name="Line 253">
          <a:extLst>
            <a:ext uri="{FF2B5EF4-FFF2-40B4-BE49-F238E27FC236}">
              <a16:creationId xmlns:a16="http://schemas.microsoft.com/office/drawing/2014/main" id="{36BCB78D-4971-18E1-DE69-04B7A6CEE804}"/>
            </a:ext>
          </a:extLst>
        </xdr:cNvPr>
        <xdr:cNvSpPr>
          <a:spLocks noChangeShapeType="1"/>
        </xdr:cNvSpPr>
      </xdr:nvSpPr>
      <xdr:spPr bwMode="auto">
        <a:xfrm>
          <a:off x="6445250" y="133159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78</xdr:row>
      <xdr:rowOff>76200</xdr:rowOff>
    </xdr:from>
    <xdr:to>
      <xdr:col>32</xdr:col>
      <xdr:colOff>323850</xdr:colOff>
      <xdr:row>78</xdr:row>
      <xdr:rowOff>76200</xdr:rowOff>
    </xdr:to>
    <xdr:sp macro="" textlink="">
      <xdr:nvSpPr>
        <xdr:cNvPr id="15001" name="Line 254">
          <a:extLst>
            <a:ext uri="{FF2B5EF4-FFF2-40B4-BE49-F238E27FC236}">
              <a16:creationId xmlns:a16="http://schemas.microsoft.com/office/drawing/2014/main" id="{2A7E0007-8718-E36C-A680-6B4F58FAA662}"/>
            </a:ext>
          </a:extLst>
        </xdr:cNvPr>
        <xdr:cNvSpPr>
          <a:spLocks noChangeShapeType="1"/>
        </xdr:cNvSpPr>
      </xdr:nvSpPr>
      <xdr:spPr bwMode="auto">
        <a:xfrm>
          <a:off x="6445250" y="134874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79</xdr:row>
      <xdr:rowOff>76200</xdr:rowOff>
    </xdr:from>
    <xdr:to>
      <xdr:col>32</xdr:col>
      <xdr:colOff>323850</xdr:colOff>
      <xdr:row>79</xdr:row>
      <xdr:rowOff>76200</xdr:rowOff>
    </xdr:to>
    <xdr:sp macro="" textlink="">
      <xdr:nvSpPr>
        <xdr:cNvPr id="15002" name="Line 255">
          <a:extLst>
            <a:ext uri="{FF2B5EF4-FFF2-40B4-BE49-F238E27FC236}">
              <a16:creationId xmlns:a16="http://schemas.microsoft.com/office/drawing/2014/main" id="{A511748E-E8D4-72F0-CE0C-952C36EFC9E1}"/>
            </a:ext>
          </a:extLst>
        </xdr:cNvPr>
        <xdr:cNvSpPr>
          <a:spLocks noChangeShapeType="1"/>
        </xdr:cNvSpPr>
      </xdr:nvSpPr>
      <xdr:spPr bwMode="auto">
        <a:xfrm>
          <a:off x="6445250" y="136588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80</xdr:row>
      <xdr:rowOff>76200</xdr:rowOff>
    </xdr:from>
    <xdr:to>
      <xdr:col>32</xdr:col>
      <xdr:colOff>323850</xdr:colOff>
      <xdr:row>80</xdr:row>
      <xdr:rowOff>76200</xdr:rowOff>
    </xdr:to>
    <xdr:sp macro="" textlink="">
      <xdr:nvSpPr>
        <xdr:cNvPr id="15003" name="Line 256">
          <a:extLst>
            <a:ext uri="{FF2B5EF4-FFF2-40B4-BE49-F238E27FC236}">
              <a16:creationId xmlns:a16="http://schemas.microsoft.com/office/drawing/2014/main" id="{CF3C0E0A-4C56-522E-46FE-4475AAEA5968}"/>
            </a:ext>
          </a:extLst>
        </xdr:cNvPr>
        <xdr:cNvSpPr>
          <a:spLocks noChangeShapeType="1"/>
        </xdr:cNvSpPr>
      </xdr:nvSpPr>
      <xdr:spPr bwMode="auto">
        <a:xfrm>
          <a:off x="6445250" y="138303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81</xdr:row>
      <xdr:rowOff>76200</xdr:rowOff>
    </xdr:from>
    <xdr:to>
      <xdr:col>32</xdr:col>
      <xdr:colOff>323850</xdr:colOff>
      <xdr:row>81</xdr:row>
      <xdr:rowOff>76200</xdr:rowOff>
    </xdr:to>
    <xdr:sp macro="" textlink="">
      <xdr:nvSpPr>
        <xdr:cNvPr id="15004" name="Line 257">
          <a:extLst>
            <a:ext uri="{FF2B5EF4-FFF2-40B4-BE49-F238E27FC236}">
              <a16:creationId xmlns:a16="http://schemas.microsoft.com/office/drawing/2014/main" id="{1FB47895-DCF6-A31A-819D-00E3B211C066}"/>
            </a:ext>
          </a:extLst>
        </xdr:cNvPr>
        <xdr:cNvSpPr>
          <a:spLocks noChangeShapeType="1"/>
        </xdr:cNvSpPr>
      </xdr:nvSpPr>
      <xdr:spPr bwMode="auto">
        <a:xfrm>
          <a:off x="6445250" y="140017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82</xdr:row>
      <xdr:rowOff>76200</xdr:rowOff>
    </xdr:from>
    <xdr:to>
      <xdr:col>32</xdr:col>
      <xdr:colOff>323850</xdr:colOff>
      <xdr:row>82</xdr:row>
      <xdr:rowOff>76200</xdr:rowOff>
    </xdr:to>
    <xdr:sp macro="" textlink="">
      <xdr:nvSpPr>
        <xdr:cNvPr id="15005" name="Line 258">
          <a:extLst>
            <a:ext uri="{FF2B5EF4-FFF2-40B4-BE49-F238E27FC236}">
              <a16:creationId xmlns:a16="http://schemas.microsoft.com/office/drawing/2014/main" id="{3098B163-61F4-A7DB-293E-EA3211C6E683}"/>
            </a:ext>
          </a:extLst>
        </xdr:cNvPr>
        <xdr:cNvSpPr>
          <a:spLocks noChangeShapeType="1"/>
        </xdr:cNvSpPr>
      </xdr:nvSpPr>
      <xdr:spPr bwMode="auto">
        <a:xfrm>
          <a:off x="6445250" y="141732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83</xdr:row>
      <xdr:rowOff>76200</xdr:rowOff>
    </xdr:from>
    <xdr:to>
      <xdr:col>32</xdr:col>
      <xdr:colOff>323850</xdr:colOff>
      <xdr:row>83</xdr:row>
      <xdr:rowOff>76200</xdr:rowOff>
    </xdr:to>
    <xdr:sp macro="" textlink="">
      <xdr:nvSpPr>
        <xdr:cNvPr id="15006" name="Line 259">
          <a:extLst>
            <a:ext uri="{FF2B5EF4-FFF2-40B4-BE49-F238E27FC236}">
              <a16:creationId xmlns:a16="http://schemas.microsoft.com/office/drawing/2014/main" id="{A4FD8716-6774-D5A0-D7CC-00459684D1F6}"/>
            </a:ext>
          </a:extLst>
        </xdr:cNvPr>
        <xdr:cNvSpPr>
          <a:spLocks noChangeShapeType="1"/>
        </xdr:cNvSpPr>
      </xdr:nvSpPr>
      <xdr:spPr bwMode="auto">
        <a:xfrm>
          <a:off x="6445250" y="143446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84</xdr:row>
      <xdr:rowOff>76200</xdr:rowOff>
    </xdr:from>
    <xdr:to>
      <xdr:col>32</xdr:col>
      <xdr:colOff>323850</xdr:colOff>
      <xdr:row>84</xdr:row>
      <xdr:rowOff>76200</xdr:rowOff>
    </xdr:to>
    <xdr:sp macro="" textlink="">
      <xdr:nvSpPr>
        <xdr:cNvPr id="15007" name="Line 260">
          <a:extLst>
            <a:ext uri="{FF2B5EF4-FFF2-40B4-BE49-F238E27FC236}">
              <a16:creationId xmlns:a16="http://schemas.microsoft.com/office/drawing/2014/main" id="{2F0D822E-B020-4AE6-2EC7-CE85CE017BEB}"/>
            </a:ext>
          </a:extLst>
        </xdr:cNvPr>
        <xdr:cNvSpPr>
          <a:spLocks noChangeShapeType="1"/>
        </xdr:cNvSpPr>
      </xdr:nvSpPr>
      <xdr:spPr bwMode="auto">
        <a:xfrm>
          <a:off x="6445250" y="145161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85</xdr:row>
      <xdr:rowOff>76200</xdr:rowOff>
    </xdr:from>
    <xdr:to>
      <xdr:col>32</xdr:col>
      <xdr:colOff>323850</xdr:colOff>
      <xdr:row>85</xdr:row>
      <xdr:rowOff>76200</xdr:rowOff>
    </xdr:to>
    <xdr:sp macro="" textlink="">
      <xdr:nvSpPr>
        <xdr:cNvPr id="15008" name="Line 261">
          <a:extLst>
            <a:ext uri="{FF2B5EF4-FFF2-40B4-BE49-F238E27FC236}">
              <a16:creationId xmlns:a16="http://schemas.microsoft.com/office/drawing/2014/main" id="{CACA684D-27CC-AA78-68DC-27025853EDBD}"/>
            </a:ext>
          </a:extLst>
        </xdr:cNvPr>
        <xdr:cNvSpPr>
          <a:spLocks noChangeShapeType="1"/>
        </xdr:cNvSpPr>
      </xdr:nvSpPr>
      <xdr:spPr bwMode="auto">
        <a:xfrm>
          <a:off x="6445250" y="146875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86</xdr:row>
      <xdr:rowOff>76200</xdr:rowOff>
    </xdr:from>
    <xdr:to>
      <xdr:col>32</xdr:col>
      <xdr:colOff>323850</xdr:colOff>
      <xdr:row>86</xdr:row>
      <xdr:rowOff>76200</xdr:rowOff>
    </xdr:to>
    <xdr:sp macro="" textlink="">
      <xdr:nvSpPr>
        <xdr:cNvPr id="15009" name="Line 262">
          <a:extLst>
            <a:ext uri="{FF2B5EF4-FFF2-40B4-BE49-F238E27FC236}">
              <a16:creationId xmlns:a16="http://schemas.microsoft.com/office/drawing/2014/main" id="{B9F4D94C-2853-2A1B-AE14-982BBC110C02}"/>
            </a:ext>
          </a:extLst>
        </xdr:cNvPr>
        <xdr:cNvSpPr>
          <a:spLocks noChangeShapeType="1"/>
        </xdr:cNvSpPr>
      </xdr:nvSpPr>
      <xdr:spPr bwMode="auto">
        <a:xfrm>
          <a:off x="6445250" y="148590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87</xdr:row>
      <xdr:rowOff>76200</xdr:rowOff>
    </xdr:from>
    <xdr:to>
      <xdr:col>32</xdr:col>
      <xdr:colOff>323850</xdr:colOff>
      <xdr:row>87</xdr:row>
      <xdr:rowOff>76200</xdr:rowOff>
    </xdr:to>
    <xdr:sp macro="" textlink="">
      <xdr:nvSpPr>
        <xdr:cNvPr id="15010" name="Line 263">
          <a:extLst>
            <a:ext uri="{FF2B5EF4-FFF2-40B4-BE49-F238E27FC236}">
              <a16:creationId xmlns:a16="http://schemas.microsoft.com/office/drawing/2014/main" id="{1356C803-85A0-DE2D-D0F5-EB69C93249F8}"/>
            </a:ext>
          </a:extLst>
        </xdr:cNvPr>
        <xdr:cNvSpPr>
          <a:spLocks noChangeShapeType="1"/>
        </xdr:cNvSpPr>
      </xdr:nvSpPr>
      <xdr:spPr bwMode="auto">
        <a:xfrm>
          <a:off x="6445250" y="150304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88</xdr:row>
      <xdr:rowOff>76200</xdr:rowOff>
    </xdr:from>
    <xdr:to>
      <xdr:col>32</xdr:col>
      <xdr:colOff>323850</xdr:colOff>
      <xdr:row>88</xdr:row>
      <xdr:rowOff>76200</xdr:rowOff>
    </xdr:to>
    <xdr:sp macro="" textlink="">
      <xdr:nvSpPr>
        <xdr:cNvPr id="15011" name="Line 264">
          <a:extLst>
            <a:ext uri="{FF2B5EF4-FFF2-40B4-BE49-F238E27FC236}">
              <a16:creationId xmlns:a16="http://schemas.microsoft.com/office/drawing/2014/main" id="{D98D935B-BD41-11B1-C96D-EB0C01F8269F}"/>
            </a:ext>
          </a:extLst>
        </xdr:cNvPr>
        <xdr:cNvSpPr>
          <a:spLocks noChangeShapeType="1"/>
        </xdr:cNvSpPr>
      </xdr:nvSpPr>
      <xdr:spPr bwMode="auto">
        <a:xfrm>
          <a:off x="6445250" y="152019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89</xdr:row>
      <xdr:rowOff>76200</xdr:rowOff>
    </xdr:from>
    <xdr:to>
      <xdr:col>32</xdr:col>
      <xdr:colOff>323850</xdr:colOff>
      <xdr:row>89</xdr:row>
      <xdr:rowOff>76200</xdr:rowOff>
    </xdr:to>
    <xdr:sp macro="" textlink="">
      <xdr:nvSpPr>
        <xdr:cNvPr id="15012" name="Line 265">
          <a:extLst>
            <a:ext uri="{FF2B5EF4-FFF2-40B4-BE49-F238E27FC236}">
              <a16:creationId xmlns:a16="http://schemas.microsoft.com/office/drawing/2014/main" id="{C3040BD4-8C1D-EFB0-7103-7DFED22E64E9}"/>
            </a:ext>
          </a:extLst>
        </xdr:cNvPr>
        <xdr:cNvSpPr>
          <a:spLocks noChangeShapeType="1"/>
        </xdr:cNvSpPr>
      </xdr:nvSpPr>
      <xdr:spPr bwMode="auto">
        <a:xfrm>
          <a:off x="6445250" y="153733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90</xdr:row>
      <xdr:rowOff>76200</xdr:rowOff>
    </xdr:from>
    <xdr:to>
      <xdr:col>32</xdr:col>
      <xdr:colOff>323850</xdr:colOff>
      <xdr:row>90</xdr:row>
      <xdr:rowOff>76200</xdr:rowOff>
    </xdr:to>
    <xdr:sp macro="" textlink="">
      <xdr:nvSpPr>
        <xdr:cNvPr id="15013" name="Line 266">
          <a:extLst>
            <a:ext uri="{FF2B5EF4-FFF2-40B4-BE49-F238E27FC236}">
              <a16:creationId xmlns:a16="http://schemas.microsoft.com/office/drawing/2014/main" id="{3DB11C41-696F-06A3-5A38-A7A08E59994D}"/>
            </a:ext>
          </a:extLst>
        </xdr:cNvPr>
        <xdr:cNvSpPr>
          <a:spLocks noChangeShapeType="1"/>
        </xdr:cNvSpPr>
      </xdr:nvSpPr>
      <xdr:spPr bwMode="auto">
        <a:xfrm>
          <a:off x="6445250" y="155448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91</xdr:row>
      <xdr:rowOff>76200</xdr:rowOff>
    </xdr:from>
    <xdr:to>
      <xdr:col>32</xdr:col>
      <xdr:colOff>323850</xdr:colOff>
      <xdr:row>91</xdr:row>
      <xdr:rowOff>76200</xdr:rowOff>
    </xdr:to>
    <xdr:sp macro="" textlink="">
      <xdr:nvSpPr>
        <xdr:cNvPr id="15014" name="Line 267">
          <a:extLst>
            <a:ext uri="{FF2B5EF4-FFF2-40B4-BE49-F238E27FC236}">
              <a16:creationId xmlns:a16="http://schemas.microsoft.com/office/drawing/2014/main" id="{6CACA672-0337-B3D6-6920-BDA6FC576170}"/>
            </a:ext>
          </a:extLst>
        </xdr:cNvPr>
        <xdr:cNvSpPr>
          <a:spLocks noChangeShapeType="1"/>
        </xdr:cNvSpPr>
      </xdr:nvSpPr>
      <xdr:spPr bwMode="auto">
        <a:xfrm>
          <a:off x="6445250" y="157162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92</xdr:row>
      <xdr:rowOff>76200</xdr:rowOff>
    </xdr:from>
    <xdr:to>
      <xdr:col>32</xdr:col>
      <xdr:colOff>323850</xdr:colOff>
      <xdr:row>92</xdr:row>
      <xdr:rowOff>76200</xdr:rowOff>
    </xdr:to>
    <xdr:sp macro="" textlink="">
      <xdr:nvSpPr>
        <xdr:cNvPr id="15015" name="Line 268">
          <a:extLst>
            <a:ext uri="{FF2B5EF4-FFF2-40B4-BE49-F238E27FC236}">
              <a16:creationId xmlns:a16="http://schemas.microsoft.com/office/drawing/2014/main" id="{E745EBE1-0509-FC1D-C3E8-56F92127D12C}"/>
            </a:ext>
          </a:extLst>
        </xdr:cNvPr>
        <xdr:cNvSpPr>
          <a:spLocks noChangeShapeType="1"/>
        </xdr:cNvSpPr>
      </xdr:nvSpPr>
      <xdr:spPr bwMode="auto">
        <a:xfrm>
          <a:off x="6445250" y="158877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93</xdr:row>
      <xdr:rowOff>76200</xdr:rowOff>
    </xdr:from>
    <xdr:to>
      <xdr:col>32</xdr:col>
      <xdr:colOff>323850</xdr:colOff>
      <xdr:row>93</xdr:row>
      <xdr:rowOff>76200</xdr:rowOff>
    </xdr:to>
    <xdr:sp macro="" textlink="">
      <xdr:nvSpPr>
        <xdr:cNvPr id="15016" name="Line 269">
          <a:extLst>
            <a:ext uri="{FF2B5EF4-FFF2-40B4-BE49-F238E27FC236}">
              <a16:creationId xmlns:a16="http://schemas.microsoft.com/office/drawing/2014/main" id="{FBC39CBA-0377-F82D-3D6A-75ACB4341EE3}"/>
            </a:ext>
          </a:extLst>
        </xdr:cNvPr>
        <xdr:cNvSpPr>
          <a:spLocks noChangeShapeType="1"/>
        </xdr:cNvSpPr>
      </xdr:nvSpPr>
      <xdr:spPr bwMode="auto">
        <a:xfrm>
          <a:off x="6445250" y="160591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105</xdr:row>
      <xdr:rowOff>76200</xdr:rowOff>
    </xdr:from>
    <xdr:to>
      <xdr:col>32</xdr:col>
      <xdr:colOff>323850</xdr:colOff>
      <xdr:row>105</xdr:row>
      <xdr:rowOff>76200</xdr:rowOff>
    </xdr:to>
    <xdr:sp macro="" textlink="">
      <xdr:nvSpPr>
        <xdr:cNvPr id="15023" name="Line 276">
          <a:extLst>
            <a:ext uri="{FF2B5EF4-FFF2-40B4-BE49-F238E27FC236}">
              <a16:creationId xmlns:a16="http://schemas.microsoft.com/office/drawing/2014/main" id="{4B973987-D60F-D083-6DA7-CB9D3648BFC8}"/>
            </a:ext>
          </a:extLst>
        </xdr:cNvPr>
        <xdr:cNvSpPr>
          <a:spLocks noChangeShapeType="1"/>
        </xdr:cNvSpPr>
      </xdr:nvSpPr>
      <xdr:spPr bwMode="auto">
        <a:xfrm>
          <a:off x="6445250" y="181165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106</xdr:row>
      <xdr:rowOff>76200</xdr:rowOff>
    </xdr:from>
    <xdr:to>
      <xdr:col>32</xdr:col>
      <xdr:colOff>323850</xdr:colOff>
      <xdr:row>106</xdr:row>
      <xdr:rowOff>76200</xdr:rowOff>
    </xdr:to>
    <xdr:sp macro="" textlink="">
      <xdr:nvSpPr>
        <xdr:cNvPr id="15024" name="Line 277">
          <a:extLst>
            <a:ext uri="{FF2B5EF4-FFF2-40B4-BE49-F238E27FC236}">
              <a16:creationId xmlns:a16="http://schemas.microsoft.com/office/drawing/2014/main" id="{70226ED3-8E94-AC29-D389-FEEF3219672C}"/>
            </a:ext>
          </a:extLst>
        </xdr:cNvPr>
        <xdr:cNvSpPr>
          <a:spLocks noChangeShapeType="1"/>
        </xdr:cNvSpPr>
      </xdr:nvSpPr>
      <xdr:spPr bwMode="auto">
        <a:xfrm>
          <a:off x="6445250" y="182880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107</xdr:row>
      <xdr:rowOff>76200</xdr:rowOff>
    </xdr:from>
    <xdr:to>
      <xdr:col>32</xdr:col>
      <xdr:colOff>323850</xdr:colOff>
      <xdr:row>107</xdr:row>
      <xdr:rowOff>76200</xdr:rowOff>
    </xdr:to>
    <xdr:sp macro="" textlink="">
      <xdr:nvSpPr>
        <xdr:cNvPr id="15025" name="Line 278">
          <a:extLst>
            <a:ext uri="{FF2B5EF4-FFF2-40B4-BE49-F238E27FC236}">
              <a16:creationId xmlns:a16="http://schemas.microsoft.com/office/drawing/2014/main" id="{9C1ABE32-78A6-D18F-9DF5-E133795DB115}"/>
            </a:ext>
          </a:extLst>
        </xdr:cNvPr>
        <xdr:cNvSpPr>
          <a:spLocks noChangeShapeType="1"/>
        </xdr:cNvSpPr>
      </xdr:nvSpPr>
      <xdr:spPr bwMode="auto">
        <a:xfrm>
          <a:off x="6445250" y="184594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108</xdr:row>
      <xdr:rowOff>76200</xdr:rowOff>
    </xdr:from>
    <xdr:to>
      <xdr:col>32</xdr:col>
      <xdr:colOff>323850</xdr:colOff>
      <xdr:row>108</xdr:row>
      <xdr:rowOff>76200</xdr:rowOff>
    </xdr:to>
    <xdr:sp macro="" textlink="">
      <xdr:nvSpPr>
        <xdr:cNvPr id="15026" name="Line 279">
          <a:extLst>
            <a:ext uri="{FF2B5EF4-FFF2-40B4-BE49-F238E27FC236}">
              <a16:creationId xmlns:a16="http://schemas.microsoft.com/office/drawing/2014/main" id="{95C0441A-E133-160A-85EC-93C115610A65}"/>
            </a:ext>
          </a:extLst>
        </xdr:cNvPr>
        <xdr:cNvSpPr>
          <a:spLocks noChangeShapeType="1"/>
        </xdr:cNvSpPr>
      </xdr:nvSpPr>
      <xdr:spPr bwMode="auto">
        <a:xfrm>
          <a:off x="6445250" y="186309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109</xdr:row>
      <xdr:rowOff>76200</xdr:rowOff>
    </xdr:from>
    <xdr:to>
      <xdr:col>32</xdr:col>
      <xdr:colOff>323850</xdr:colOff>
      <xdr:row>109</xdr:row>
      <xdr:rowOff>76200</xdr:rowOff>
    </xdr:to>
    <xdr:sp macro="" textlink="">
      <xdr:nvSpPr>
        <xdr:cNvPr id="15027" name="Line 280">
          <a:extLst>
            <a:ext uri="{FF2B5EF4-FFF2-40B4-BE49-F238E27FC236}">
              <a16:creationId xmlns:a16="http://schemas.microsoft.com/office/drawing/2014/main" id="{6A7BFF1D-0028-22FC-D94B-FBB2F9F3C51E}"/>
            </a:ext>
          </a:extLst>
        </xdr:cNvPr>
        <xdr:cNvSpPr>
          <a:spLocks noChangeShapeType="1"/>
        </xdr:cNvSpPr>
      </xdr:nvSpPr>
      <xdr:spPr bwMode="auto">
        <a:xfrm>
          <a:off x="6445250" y="188023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110</xdr:row>
      <xdr:rowOff>76200</xdr:rowOff>
    </xdr:from>
    <xdr:to>
      <xdr:col>32</xdr:col>
      <xdr:colOff>323850</xdr:colOff>
      <xdr:row>110</xdr:row>
      <xdr:rowOff>76200</xdr:rowOff>
    </xdr:to>
    <xdr:sp macro="" textlink="">
      <xdr:nvSpPr>
        <xdr:cNvPr id="15028" name="Line 281">
          <a:extLst>
            <a:ext uri="{FF2B5EF4-FFF2-40B4-BE49-F238E27FC236}">
              <a16:creationId xmlns:a16="http://schemas.microsoft.com/office/drawing/2014/main" id="{BF55D1FF-434F-E4A7-E604-44B4CCFBE8DA}"/>
            </a:ext>
          </a:extLst>
        </xdr:cNvPr>
        <xdr:cNvSpPr>
          <a:spLocks noChangeShapeType="1"/>
        </xdr:cNvSpPr>
      </xdr:nvSpPr>
      <xdr:spPr bwMode="auto">
        <a:xfrm>
          <a:off x="6445250" y="189738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111</xdr:row>
      <xdr:rowOff>76200</xdr:rowOff>
    </xdr:from>
    <xdr:to>
      <xdr:col>32</xdr:col>
      <xdr:colOff>323850</xdr:colOff>
      <xdr:row>111</xdr:row>
      <xdr:rowOff>76200</xdr:rowOff>
    </xdr:to>
    <xdr:sp macro="" textlink="">
      <xdr:nvSpPr>
        <xdr:cNvPr id="15029" name="Line 282">
          <a:extLst>
            <a:ext uri="{FF2B5EF4-FFF2-40B4-BE49-F238E27FC236}">
              <a16:creationId xmlns:a16="http://schemas.microsoft.com/office/drawing/2014/main" id="{9E408E56-DD3A-09D1-0481-DA9D637189B0}"/>
            </a:ext>
          </a:extLst>
        </xdr:cNvPr>
        <xdr:cNvSpPr>
          <a:spLocks noChangeShapeType="1"/>
        </xdr:cNvSpPr>
      </xdr:nvSpPr>
      <xdr:spPr bwMode="auto">
        <a:xfrm>
          <a:off x="6445250" y="191452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112</xdr:row>
      <xdr:rowOff>76200</xdr:rowOff>
    </xdr:from>
    <xdr:to>
      <xdr:col>32</xdr:col>
      <xdr:colOff>323850</xdr:colOff>
      <xdr:row>112</xdr:row>
      <xdr:rowOff>76200</xdr:rowOff>
    </xdr:to>
    <xdr:sp macro="" textlink="">
      <xdr:nvSpPr>
        <xdr:cNvPr id="15030" name="Line 283">
          <a:extLst>
            <a:ext uri="{FF2B5EF4-FFF2-40B4-BE49-F238E27FC236}">
              <a16:creationId xmlns:a16="http://schemas.microsoft.com/office/drawing/2014/main" id="{150BB7BA-4A8A-9A75-6198-6D50C9F84FBA}"/>
            </a:ext>
          </a:extLst>
        </xdr:cNvPr>
        <xdr:cNvSpPr>
          <a:spLocks noChangeShapeType="1"/>
        </xdr:cNvSpPr>
      </xdr:nvSpPr>
      <xdr:spPr bwMode="auto">
        <a:xfrm>
          <a:off x="6445250" y="193167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113</xdr:row>
      <xdr:rowOff>76200</xdr:rowOff>
    </xdr:from>
    <xdr:to>
      <xdr:col>32</xdr:col>
      <xdr:colOff>323850</xdr:colOff>
      <xdr:row>113</xdr:row>
      <xdr:rowOff>76200</xdr:rowOff>
    </xdr:to>
    <xdr:sp macro="" textlink="">
      <xdr:nvSpPr>
        <xdr:cNvPr id="15031" name="Line 284">
          <a:extLst>
            <a:ext uri="{FF2B5EF4-FFF2-40B4-BE49-F238E27FC236}">
              <a16:creationId xmlns:a16="http://schemas.microsoft.com/office/drawing/2014/main" id="{C98D093F-6633-9049-FF2D-B2E6BBFE5E94}"/>
            </a:ext>
          </a:extLst>
        </xdr:cNvPr>
        <xdr:cNvSpPr>
          <a:spLocks noChangeShapeType="1"/>
        </xdr:cNvSpPr>
      </xdr:nvSpPr>
      <xdr:spPr bwMode="auto">
        <a:xfrm>
          <a:off x="6445250" y="194881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114</xdr:row>
      <xdr:rowOff>76200</xdr:rowOff>
    </xdr:from>
    <xdr:to>
      <xdr:col>32</xdr:col>
      <xdr:colOff>323850</xdr:colOff>
      <xdr:row>114</xdr:row>
      <xdr:rowOff>76200</xdr:rowOff>
    </xdr:to>
    <xdr:sp macro="" textlink="">
      <xdr:nvSpPr>
        <xdr:cNvPr id="15032" name="Line 285">
          <a:extLst>
            <a:ext uri="{FF2B5EF4-FFF2-40B4-BE49-F238E27FC236}">
              <a16:creationId xmlns:a16="http://schemas.microsoft.com/office/drawing/2014/main" id="{BD5B73BA-8554-92A1-1B7C-EBB33AEBAB75}"/>
            </a:ext>
          </a:extLst>
        </xdr:cNvPr>
        <xdr:cNvSpPr>
          <a:spLocks noChangeShapeType="1"/>
        </xdr:cNvSpPr>
      </xdr:nvSpPr>
      <xdr:spPr bwMode="auto">
        <a:xfrm>
          <a:off x="6445250" y="196596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115</xdr:row>
      <xdr:rowOff>76200</xdr:rowOff>
    </xdr:from>
    <xdr:to>
      <xdr:col>32</xdr:col>
      <xdr:colOff>323850</xdr:colOff>
      <xdr:row>115</xdr:row>
      <xdr:rowOff>76200</xdr:rowOff>
    </xdr:to>
    <xdr:sp macro="" textlink="">
      <xdr:nvSpPr>
        <xdr:cNvPr id="15033" name="Line 286">
          <a:extLst>
            <a:ext uri="{FF2B5EF4-FFF2-40B4-BE49-F238E27FC236}">
              <a16:creationId xmlns:a16="http://schemas.microsoft.com/office/drawing/2014/main" id="{FF783F53-FC69-3782-A72F-443C6BDF543F}"/>
            </a:ext>
          </a:extLst>
        </xdr:cNvPr>
        <xdr:cNvSpPr>
          <a:spLocks noChangeShapeType="1"/>
        </xdr:cNvSpPr>
      </xdr:nvSpPr>
      <xdr:spPr bwMode="auto">
        <a:xfrm>
          <a:off x="6445250" y="198310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116</xdr:row>
      <xdr:rowOff>76200</xdr:rowOff>
    </xdr:from>
    <xdr:to>
      <xdr:col>32</xdr:col>
      <xdr:colOff>323850</xdr:colOff>
      <xdr:row>116</xdr:row>
      <xdr:rowOff>76200</xdr:rowOff>
    </xdr:to>
    <xdr:sp macro="" textlink="">
      <xdr:nvSpPr>
        <xdr:cNvPr id="15034" name="Line 287">
          <a:extLst>
            <a:ext uri="{FF2B5EF4-FFF2-40B4-BE49-F238E27FC236}">
              <a16:creationId xmlns:a16="http://schemas.microsoft.com/office/drawing/2014/main" id="{C3A43792-F9B1-2585-C103-26054074D2BD}"/>
            </a:ext>
          </a:extLst>
        </xdr:cNvPr>
        <xdr:cNvSpPr>
          <a:spLocks noChangeShapeType="1"/>
        </xdr:cNvSpPr>
      </xdr:nvSpPr>
      <xdr:spPr bwMode="auto">
        <a:xfrm>
          <a:off x="6445250" y="200025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117</xdr:row>
      <xdr:rowOff>76200</xdr:rowOff>
    </xdr:from>
    <xdr:to>
      <xdr:col>32</xdr:col>
      <xdr:colOff>323850</xdr:colOff>
      <xdr:row>117</xdr:row>
      <xdr:rowOff>76200</xdr:rowOff>
    </xdr:to>
    <xdr:sp macro="" textlink="">
      <xdr:nvSpPr>
        <xdr:cNvPr id="15035" name="Line 288">
          <a:extLst>
            <a:ext uri="{FF2B5EF4-FFF2-40B4-BE49-F238E27FC236}">
              <a16:creationId xmlns:a16="http://schemas.microsoft.com/office/drawing/2014/main" id="{998AC62C-8908-5E27-8E27-FA59F3CC6BCC}"/>
            </a:ext>
          </a:extLst>
        </xdr:cNvPr>
        <xdr:cNvSpPr>
          <a:spLocks noChangeShapeType="1"/>
        </xdr:cNvSpPr>
      </xdr:nvSpPr>
      <xdr:spPr bwMode="auto">
        <a:xfrm>
          <a:off x="6445250" y="2017395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368300</xdr:colOff>
      <xdr:row>85</xdr:row>
      <xdr:rowOff>127000</xdr:rowOff>
    </xdr:from>
    <xdr:to>
      <xdr:col>41</xdr:col>
      <xdr:colOff>190500</xdr:colOff>
      <xdr:row>85</xdr:row>
      <xdr:rowOff>133350</xdr:rowOff>
    </xdr:to>
    <xdr:sp macro="" textlink="">
      <xdr:nvSpPr>
        <xdr:cNvPr id="15075" name="Line 244">
          <a:extLst>
            <a:ext uri="{FF2B5EF4-FFF2-40B4-BE49-F238E27FC236}">
              <a16:creationId xmlns:a16="http://schemas.microsoft.com/office/drawing/2014/main" id="{4AF0EA95-60EC-0FE0-336E-932E61E4085D}"/>
            </a:ext>
          </a:extLst>
        </xdr:cNvPr>
        <xdr:cNvSpPr>
          <a:spLocks noChangeShapeType="1"/>
        </xdr:cNvSpPr>
      </xdr:nvSpPr>
      <xdr:spPr bwMode="auto">
        <a:xfrm flipV="1">
          <a:off x="8439150" y="14738350"/>
          <a:ext cx="4851400" cy="63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84</xdr:row>
      <xdr:rowOff>76200</xdr:rowOff>
    </xdr:from>
    <xdr:to>
      <xdr:col>32</xdr:col>
      <xdr:colOff>323850</xdr:colOff>
      <xdr:row>84</xdr:row>
      <xdr:rowOff>76200</xdr:rowOff>
    </xdr:to>
    <xdr:sp macro="" textlink="">
      <xdr:nvSpPr>
        <xdr:cNvPr id="15077" name="Line 263">
          <a:extLst>
            <a:ext uri="{FF2B5EF4-FFF2-40B4-BE49-F238E27FC236}">
              <a16:creationId xmlns:a16="http://schemas.microsoft.com/office/drawing/2014/main" id="{8883A065-3AE0-B436-7B69-78B9CCA31CB5}"/>
            </a:ext>
          </a:extLst>
        </xdr:cNvPr>
        <xdr:cNvSpPr>
          <a:spLocks noChangeShapeType="1"/>
        </xdr:cNvSpPr>
      </xdr:nvSpPr>
      <xdr:spPr bwMode="auto">
        <a:xfrm>
          <a:off x="6445250" y="145161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184150</xdr:colOff>
      <xdr:row>84</xdr:row>
      <xdr:rowOff>76200</xdr:rowOff>
    </xdr:from>
    <xdr:to>
      <xdr:col>32</xdr:col>
      <xdr:colOff>323850</xdr:colOff>
      <xdr:row>84</xdr:row>
      <xdr:rowOff>76200</xdr:rowOff>
    </xdr:to>
    <xdr:sp macro="" textlink="">
      <xdr:nvSpPr>
        <xdr:cNvPr id="15078" name="Line 263">
          <a:extLst>
            <a:ext uri="{FF2B5EF4-FFF2-40B4-BE49-F238E27FC236}">
              <a16:creationId xmlns:a16="http://schemas.microsoft.com/office/drawing/2014/main" id="{C1DDC919-1274-6804-3719-17A139609D5A}"/>
            </a:ext>
          </a:extLst>
        </xdr:cNvPr>
        <xdr:cNvSpPr>
          <a:spLocks noChangeShapeType="1"/>
        </xdr:cNvSpPr>
      </xdr:nvSpPr>
      <xdr:spPr bwMode="auto">
        <a:xfrm>
          <a:off x="6445250" y="14516100"/>
          <a:ext cx="1320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234950</xdr:colOff>
      <xdr:row>89</xdr:row>
      <xdr:rowOff>38100</xdr:rowOff>
    </xdr:from>
    <xdr:to>
      <xdr:col>42</xdr:col>
      <xdr:colOff>69850</xdr:colOff>
      <xdr:row>89</xdr:row>
      <xdr:rowOff>38100</xdr:rowOff>
    </xdr:to>
    <xdr:sp macro="" textlink="">
      <xdr:nvSpPr>
        <xdr:cNvPr id="15085" name="Line 244">
          <a:extLst>
            <a:ext uri="{FF2B5EF4-FFF2-40B4-BE49-F238E27FC236}">
              <a16:creationId xmlns:a16="http://schemas.microsoft.com/office/drawing/2014/main" id="{77C4B1CC-3E48-570E-F731-A25BCF1F70BB}"/>
            </a:ext>
          </a:extLst>
        </xdr:cNvPr>
        <xdr:cNvSpPr>
          <a:spLocks noChangeShapeType="1"/>
        </xdr:cNvSpPr>
      </xdr:nvSpPr>
      <xdr:spPr bwMode="auto">
        <a:xfrm flipV="1">
          <a:off x="8934450" y="15335250"/>
          <a:ext cx="4864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374650</xdr:colOff>
      <xdr:row>90</xdr:row>
      <xdr:rowOff>19050</xdr:rowOff>
    </xdr:from>
    <xdr:to>
      <xdr:col>42</xdr:col>
      <xdr:colOff>209550</xdr:colOff>
      <xdr:row>90</xdr:row>
      <xdr:rowOff>31750</xdr:rowOff>
    </xdr:to>
    <xdr:sp macro="" textlink="">
      <xdr:nvSpPr>
        <xdr:cNvPr id="15086" name="Line 244">
          <a:extLst>
            <a:ext uri="{FF2B5EF4-FFF2-40B4-BE49-F238E27FC236}">
              <a16:creationId xmlns:a16="http://schemas.microsoft.com/office/drawing/2014/main" id="{F75AA68B-823A-A778-7DEB-1CB78FBC871C}"/>
            </a:ext>
          </a:extLst>
        </xdr:cNvPr>
        <xdr:cNvSpPr>
          <a:spLocks noChangeShapeType="1"/>
        </xdr:cNvSpPr>
      </xdr:nvSpPr>
      <xdr:spPr bwMode="auto">
        <a:xfrm flipV="1">
          <a:off x="9074150" y="15487650"/>
          <a:ext cx="4864100" cy="12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514350</xdr:colOff>
      <xdr:row>91</xdr:row>
      <xdr:rowOff>6350</xdr:rowOff>
    </xdr:from>
    <xdr:to>
      <xdr:col>42</xdr:col>
      <xdr:colOff>349250</xdr:colOff>
      <xdr:row>91</xdr:row>
      <xdr:rowOff>6350</xdr:rowOff>
    </xdr:to>
    <xdr:sp macro="" textlink="">
      <xdr:nvSpPr>
        <xdr:cNvPr id="15087" name="Line 244">
          <a:extLst>
            <a:ext uri="{FF2B5EF4-FFF2-40B4-BE49-F238E27FC236}">
              <a16:creationId xmlns:a16="http://schemas.microsoft.com/office/drawing/2014/main" id="{3A078388-C5AF-0F1F-4CA9-900F800F6248}"/>
            </a:ext>
          </a:extLst>
        </xdr:cNvPr>
        <xdr:cNvSpPr>
          <a:spLocks noChangeShapeType="1"/>
        </xdr:cNvSpPr>
      </xdr:nvSpPr>
      <xdr:spPr bwMode="auto">
        <a:xfrm flipV="1">
          <a:off x="9213850" y="15646400"/>
          <a:ext cx="4864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25400</xdr:colOff>
      <xdr:row>91</xdr:row>
      <xdr:rowOff>165100</xdr:rowOff>
    </xdr:from>
    <xdr:to>
      <xdr:col>42</xdr:col>
      <xdr:colOff>488950</xdr:colOff>
      <xdr:row>91</xdr:row>
      <xdr:rowOff>165100</xdr:rowOff>
    </xdr:to>
    <xdr:sp macro="" textlink="">
      <xdr:nvSpPr>
        <xdr:cNvPr id="15088" name="Line 244">
          <a:extLst>
            <a:ext uri="{FF2B5EF4-FFF2-40B4-BE49-F238E27FC236}">
              <a16:creationId xmlns:a16="http://schemas.microsoft.com/office/drawing/2014/main" id="{6B4C75EF-874E-19F3-A2C5-F431D9CF189D}"/>
            </a:ext>
          </a:extLst>
        </xdr:cNvPr>
        <xdr:cNvSpPr>
          <a:spLocks noChangeShapeType="1"/>
        </xdr:cNvSpPr>
      </xdr:nvSpPr>
      <xdr:spPr bwMode="auto">
        <a:xfrm flipV="1">
          <a:off x="9353550" y="15805150"/>
          <a:ext cx="4864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165100</xdr:colOff>
      <xdr:row>92</xdr:row>
      <xdr:rowOff>139700</xdr:rowOff>
    </xdr:from>
    <xdr:to>
      <xdr:col>42</xdr:col>
      <xdr:colOff>628650</xdr:colOff>
      <xdr:row>92</xdr:row>
      <xdr:rowOff>152400</xdr:rowOff>
    </xdr:to>
    <xdr:sp macro="" textlink="">
      <xdr:nvSpPr>
        <xdr:cNvPr id="15089" name="Line 244">
          <a:extLst>
            <a:ext uri="{FF2B5EF4-FFF2-40B4-BE49-F238E27FC236}">
              <a16:creationId xmlns:a16="http://schemas.microsoft.com/office/drawing/2014/main" id="{9B8BD08B-1EF9-5171-57A2-52779D73879D}"/>
            </a:ext>
          </a:extLst>
        </xdr:cNvPr>
        <xdr:cNvSpPr>
          <a:spLocks noChangeShapeType="1"/>
        </xdr:cNvSpPr>
      </xdr:nvSpPr>
      <xdr:spPr bwMode="auto">
        <a:xfrm flipV="1">
          <a:off x="9493250" y="15951200"/>
          <a:ext cx="4864100" cy="12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304800</xdr:colOff>
      <xdr:row>93</xdr:row>
      <xdr:rowOff>133350</xdr:rowOff>
    </xdr:from>
    <xdr:to>
      <xdr:col>43</xdr:col>
      <xdr:colOff>133350</xdr:colOff>
      <xdr:row>93</xdr:row>
      <xdr:rowOff>133350</xdr:rowOff>
    </xdr:to>
    <xdr:sp macro="" textlink="">
      <xdr:nvSpPr>
        <xdr:cNvPr id="15090" name="Line 244">
          <a:extLst>
            <a:ext uri="{FF2B5EF4-FFF2-40B4-BE49-F238E27FC236}">
              <a16:creationId xmlns:a16="http://schemas.microsoft.com/office/drawing/2014/main" id="{4C067A08-F052-4166-3C24-4AEF07E68E94}"/>
            </a:ext>
          </a:extLst>
        </xdr:cNvPr>
        <xdr:cNvSpPr>
          <a:spLocks noChangeShapeType="1"/>
        </xdr:cNvSpPr>
      </xdr:nvSpPr>
      <xdr:spPr bwMode="auto">
        <a:xfrm flipV="1">
          <a:off x="9632950" y="16116300"/>
          <a:ext cx="48577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123825</xdr:rowOff>
        </xdr:from>
        <xdr:to>
          <xdr:col>6</xdr:col>
          <xdr:colOff>0</xdr:colOff>
          <xdr:row>20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123825</xdr:rowOff>
        </xdr:from>
        <xdr:to>
          <xdr:col>6</xdr:col>
          <xdr:colOff>0</xdr:colOff>
          <xdr:row>22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133350</xdr:rowOff>
        </xdr:from>
        <xdr:to>
          <xdr:col>6</xdr:col>
          <xdr:colOff>0</xdr:colOff>
          <xdr:row>21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123825</xdr:rowOff>
        </xdr:from>
        <xdr:to>
          <xdr:col>6</xdr:col>
          <xdr:colOff>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123825</xdr:rowOff>
        </xdr:from>
        <xdr:to>
          <xdr:col>12</xdr:col>
          <xdr:colOff>240195</xdr:colOff>
          <xdr:row>21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123825</xdr:rowOff>
        </xdr:from>
        <xdr:to>
          <xdr:col>12</xdr:col>
          <xdr:colOff>240195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133350</xdr:rowOff>
        </xdr:from>
        <xdr:to>
          <xdr:col>12</xdr:col>
          <xdr:colOff>240195</xdr:colOff>
          <xdr:row>22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142875</xdr:rowOff>
        </xdr:from>
        <xdr:to>
          <xdr:col>21</xdr:col>
          <xdr:colOff>9525</xdr:colOff>
          <xdr:row>21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133350</xdr:rowOff>
        </xdr:from>
        <xdr:to>
          <xdr:col>21</xdr:col>
          <xdr:colOff>9525</xdr:colOff>
          <xdr:row>22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123825</xdr:rowOff>
        </xdr:from>
        <xdr:to>
          <xdr:col>21</xdr:col>
          <xdr:colOff>0</xdr:colOff>
          <xdr:row>20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48</xdr:row>
          <xdr:rowOff>123825</xdr:rowOff>
        </xdr:from>
        <xdr:to>
          <xdr:col>6</xdr:col>
          <xdr:colOff>0</xdr:colOff>
          <xdr:row>50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50</xdr:row>
          <xdr:rowOff>123825</xdr:rowOff>
        </xdr:from>
        <xdr:to>
          <xdr:col>6</xdr:col>
          <xdr:colOff>0</xdr:colOff>
          <xdr:row>52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49</xdr:row>
          <xdr:rowOff>133350</xdr:rowOff>
        </xdr:from>
        <xdr:to>
          <xdr:col>6</xdr:col>
          <xdr:colOff>0</xdr:colOff>
          <xdr:row>51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51</xdr:row>
          <xdr:rowOff>123825</xdr:rowOff>
        </xdr:from>
        <xdr:to>
          <xdr:col>6</xdr:col>
          <xdr:colOff>0</xdr:colOff>
          <xdr:row>53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123825</xdr:rowOff>
        </xdr:from>
        <xdr:to>
          <xdr:col>12</xdr:col>
          <xdr:colOff>240195</xdr:colOff>
          <xdr:row>21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123825</xdr:rowOff>
        </xdr:from>
        <xdr:to>
          <xdr:col>12</xdr:col>
          <xdr:colOff>240195</xdr:colOff>
          <xdr:row>20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133350</xdr:rowOff>
        </xdr:from>
        <xdr:to>
          <xdr:col>12</xdr:col>
          <xdr:colOff>240195</xdr:colOff>
          <xdr:row>22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48</xdr:row>
          <xdr:rowOff>133350</xdr:rowOff>
        </xdr:from>
        <xdr:to>
          <xdr:col>21</xdr:col>
          <xdr:colOff>228600</xdr:colOff>
          <xdr:row>50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49</xdr:row>
          <xdr:rowOff>152400</xdr:rowOff>
        </xdr:from>
        <xdr:to>
          <xdr:col>21</xdr:col>
          <xdr:colOff>228600</xdr:colOff>
          <xdr:row>51</xdr:row>
          <xdr:rowOff>57150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50</xdr:row>
          <xdr:rowOff>161925</xdr:rowOff>
        </xdr:from>
        <xdr:to>
          <xdr:col>21</xdr:col>
          <xdr:colOff>238125</xdr:colOff>
          <xdr:row>52</xdr:row>
          <xdr:rowOff>66675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54</xdr:row>
          <xdr:rowOff>123825</xdr:rowOff>
        </xdr:from>
        <xdr:to>
          <xdr:col>5</xdr:col>
          <xdr:colOff>238125</xdr:colOff>
          <xdr:row>56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53</xdr:row>
          <xdr:rowOff>133350</xdr:rowOff>
        </xdr:from>
        <xdr:to>
          <xdr:col>5</xdr:col>
          <xdr:colOff>238125</xdr:colOff>
          <xdr:row>55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55</xdr:row>
          <xdr:rowOff>123825</xdr:rowOff>
        </xdr:from>
        <xdr:to>
          <xdr:col>6</xdr:col>
          <xdr:colOff>0</xdr:colOff>
          <xdr:row>57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52</xdr:row>
          <xdr:rowOff>123825</xdr:rowOff>
        </xdr:from>
        <xdr:to>
          <xdr:col>13</xdr:col>
          <xdr:colOff>38100</xdr:colOff>
          <xdr:row>54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53</xdr:row>
          <xdr:rowOff>142875</xdr:rowOff>
        </xdr:from>
        <xdr:to>
          <xdr:col>12</xdr:col>
          <xdr:colOff>228600</xdr:colOff>
          <xdr:row>55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54</xdr:row>
          <xdr:rowOff>152400</xdr:rowOff>
        </xdr:from>
        <xdr:to>
          <xdr:col>12</xdr:col>
          <xdr:colOff>238125</xdr:colOff>
          <xdr:row>56</xdr:row>
          <xdr:rowOff>57150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52</xdr:row>
          <xdr:rowOff>133350</xdr:rowOff>
        </xdr:from>
        <xdr:to>
          <xdr:col>21</xdr:col>
          <xdr:colOff>228600</xdr:colOff>
          <xdr:row>54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53</xdr:row>
          <xdr:rowOff>152400</xdr:rowOff>
        </xdr:from>
        <xdr:to>
          <xdr:col>21</xdr:col>
          <xdr:colOff>228600</xdr:colOff>
          <xdr:row>55</xdr:row>
          <xdr:rowOff>57150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54</xdr:row>
          <xdr:rowOff>161925</xdr:rowOff>
        </xdr:from>
        <xdr:to>
          <xdr:col>21</xdr:col>
          <xdr:colOff>238125</xdr:colOff>
          <xdr:row>56</xdr:row>
          <xdr:rowOff>66675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123825</xdr:rowOff>
        </xdr:from>
        <xdr:to>
          <xdr:col>6</xdr:col>
          <xdr:colOff>57150</xdr:colOff>
          <xdr:row>54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58</xdr:row>
          <xdr:rowOff>123825</xdr:rowOff>
        </xdr:from>
        <xdr:to>
          <xdr:col>5</xdr:col>
          <xdr:colOff>238125</xdr:colOff>
          <xdr:row>60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57</xdr:row>
          <xdr:rowOff>133350</xdr:rowOff>
        </xdr:from>
        <xdr:to>
          <xdr:col>5</xdr:col>
          <xdr:colOff>238125</xdr:colOff>
          <xdr:row>59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59</xdr:row>
          <xdr:rowOff>123825</xdr:rowOff>
        </xdr:from>
        <xdr:to>
          <xdr:col>6</xdr:col>
          <xdr:colOff>0</xdr:colOff>
          <xdr:row>61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56</xdr:row>
          <xdr:rowOff>123825</xdr:rowOff>
        </xdr:from>
        <xdr:to>
          <xdr:col>12</xdr:col>
          <xdr:colOff>228600</xdr:colOff>
          <xdr:row>58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57</xdr:row>
          <xdr:rowOff>142875</xdr:rowOff>
        </xdr:from>
        <xdr:to>
          <xdr:col>12</xdr:col>
          <xdr:colOff>228600</xdr:colOff>
          <xdr:row>59</xdr:row>
          <xdr:rowOff>47625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58</xdr:row>
          <xdr:rowOff>152400</xdr:rowOff>
        </xdr:from>
        <xdr:to>
          <xdr:col>12</xdr:col>
          <xdr:colOff>238125</xdr:colOff>
          <xdr:row>60</xdr:row>
          <xdr:rowOff>57150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56</xdr:row>
          <xdr:rowOff>133350</xdr:rowOff>
        </xdr:from>
        <xdr:to>
          <xdr:col>21</xdr:col>
          <xdr:colOff>228600</xdr:colOff>
          <xdr:row>58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57</xdr:row>
          <xdr:rowOff>152400</xdr:rowOff>
        </xdr:from>
        <xdr:to>
          <xdr:col>21</xdr:col>
          <xdr:colOff>228600</xdr:colOff>
          <xdr:row>59</xdr:row>
          <xdr:rowOff>57150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58</xdr:row>
          <xdr:rowOff>161925</xdr:rowOff>
        </xdr:from>
        <xdr:to>
          <xdr:col>21</xdr:col>
          <xdr:colOff>238125</xdr:colOff>
          <xdr:row>60</xdr:row>
          <xdr:rowOff>66675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56</xdr:row>
          <xdr:rowOff>123825</xdr:rowOff>
        </xdr:from>
        <xdr:to>
          <xdr:col>6</xdr:col>
          <xdr:colOff>76200</xdr:colOff>
          <xdr:row>58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62</xdr:row>
          <xdr:rowOff>123825</xdr:rowOff>
        </xdr:from>
        <xdr:to>
          <xdr:col>5</xdr:col>
          <xdr:colOff>238125</xdr:colOff>
          <xdr:row>64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61</xdr:row>
          <xdr:rowOff>133350</xdr:rowOff>
        </xdr:from>
        <xdr:to>
          <xdr:col>5</xdr:col>
          <xdr:colOff>238125</xdr:colOff>
          <xdr:row>63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63</xdr:row>
          <xdr:rowOff>123825</xdr:rowOff>
        </xdr:from>
        <xdr:to>
          <xdr:col>6</xdr:col>
          <xdr:colOff>0</xdr:colOff>
          <xdr:row>65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60</xdr:row>
          <xdr:rowOff>123825</xdr:rowOff>
        </xdr:from>
        <xdr:to>
          <xdr:col>12</xdr:col>
          <xdr:colOff>228600</xdr:colOff>
          <xdr:row>62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61</xdr:row>
          <xdr:rowOff>142875</xdr:rowOff>
        </xdr:from>
        <xdr:to>
          <xdr:col>12</xdr:col>
          <xdr:colOff>228600</xdr:colOff>
          <xdr:row>63</xdr:row>
          <xdr:rowOff>47625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62</xdr:row>
          <xdr:rowOff>152400</xdr:rowOff>
        </xdr:from>
        <xdr:to>
          <xdr:col>12</xdr:col>
          <xdr:colOff>238125</xdr:colOff>
          <xdr:row>64</xdr:row>
          <xdr:rowOff>57150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60</xdr:row>
          <xdr:rowOff>133350</xdr:rowOff>
        </xdr:from>
        <xdr:to>
          <xdr:col>21</xdr:col>
          <xdr:colOff>228600</xdr:colOff>
          <xdr:row>62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61</xdr:row>
          <xdr:rowOff>152400</xdr:rowOff>
        </xdr:from>
        <xdr:to>
          <xdr:col>21</xdr:col>
          <xdr:colOff>228600</xdr:colOff>
          <xdr:row>63</xdr:row>
          <xdr:rowOff>57150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161925</xdr:rowOff>
        </xdr:from>
        <xdr:to>
          <xdr:col>21</xdr:col>
          <xdr:colOff>238125</xdr:colOff>
          <xdr:row>64</xdr:row>
          <xdr:rowOff>66675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60</xdr:row>
          <xdr:rowOff>123825</xdr:rowOff>
        </xdr:from>
        <xdr:to>
          <xdr:col>6</xdr:col>
          <xdr:colOff>76200</xdr:colOff>
          <xdr:row>62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66</xdr:row>
          <xdr:rowOff>123825</xdr:rowOff>
        </xdr:from>
        <xdr:to>
          <xdr:col>5</xdr:col>
          <xdr:colOff>238125</xdr:colOff>
          <xdr:row>68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65</xdr:row>
          <xdr:rowOff>133350</xdr:rowOff>
        </xdr:from>
        <xdr:to>
          <xdr:col>5</xdr:col>
          <xdr:colOff>238125</xdr:colOff>
          <xdr:row>67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67</xdr:row>
          <xdr:rowOff>123825</xdr:rowOff>
        </xdr:from>
        <xdr:to>
          <xdr:col>6</xdr:col>
          <xdr:colOff>0</xdr:colOff>
          <xdr:row>69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64</xdr:row>
          <xdr:rowOff>123825</xdr:rowOff>
        </xdr:from>
        <xdr:to>
          <xdr:col>12</xdr:col>
          <xdr:colOff>228600</xdr:colOff>
          <xdr:row>66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65</xdr:row>
          <xdr:rowOff>142875</xdr:rowOff>
        </xdr:from>
        <xdr:to>
          <xdr:col>12</xdr:col>
          <xdr:colOff>228600</xdr:colOff>
          <xdr:row>67</xdr:row>
          <xdr:rowOff>47625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66</xdr:row>
          <xdr:rowOff>152400</xdr:rowOff>
        </xdr:from>
        <xdr:to>
          <xdr:col>12</xdr:col>
          <xdr:colOff>238125</xdr:colOff>
          <xdr:row>68</xdr:row>
          <xdr:rowOff>57150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64</xdr:row>
          <xdr:rowOff>133350</xdr:rowOff>
        </xdr:from>
        <xdr:to>
          <xdr:col>21</xdr:col>
          <xdr:colOff>228600</xdr:colOff>
          <xdr:row>66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65</xdr:row>
          <xdr:rowOff>152400</xdr:rowOff>
        </xdr:from>
        <xdr:to>
          <xdr:col>21</xdr:col>
          <xdr:colOff>228600</xdr:colOff>
          <xdr:row>67</xdr:row>
          <xdr:rowOff>57150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66</xdr:row>
          <xdr:rowOff>161925</xdr:rowOff>
        </xdr:from>
        <xdr:to>
          <xdr:col>21</xdr:col>
          <xdr:colOff>238125</xdr:colOff>
          <xdr:row>68</xdr:row>
          <xdr:rowOff>66675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64</xdr:row>
          <xdr:rowOff>123825</xdr:rowOff>
        </xdr:from>
        <xdr:to>
          <xdr:col>6</xdr:col>
          <xdr:colOff>76200</xdr:colOff>
          <xdr:row>66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142875</xdr:rowOff>
        </xdr:from>
        <xdr:to>
          <xdr:col>12</xdr:col>
          <xdr:colOff>228600</xdr:colOff>
          <xdr:row>50</xdr:row>
          <xdr:rowOff>47625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49</xdr:row>
          <xdr:rowOff>161925</xdr:rowOff>
        </xdr:from>
        <xdr:to>
          <xdr:col>12</xdr:col>
          <xdr:colOff>228600</xdr:colOff>
          <xdr:row>51</xdr:row>
          <xdr:rowOff>66675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171450</xdr:rowOff>
        </xdr:from>
        <xdr:to>
          <xdr:col>12</xdr:col>
          <xdr:colOff>240195</xdr:colOff>
          <xdr:row>52</xdr:row>
          <xdr:rowOff>76200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171</xdr:row>
          <xdr:rowOff>142875</xdr:rowOff>
        </xdr:from>
        <xdr:to>
          <xdr:col>1</xdr:col>
          <xdr:colOff>9525</xdr:colOff>
          <xdr:row>173</xdr:row>
          <xdr:rowOff>47625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172</xdr:row>
          <xdr:rowOff>142875</xdr:rowOff>
        </xdr:from>
        <xdr:to>
          <xdr:col>1</xdr:col>
          <xdr:colOff>9525</xdr:colOff>
          <xdr:row>174</xdr:row>
          <xdr:rowOff>47625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173</xdr:row>
          <xdr:rowOff>142875</xdr:rowOff>
        </xdr:from>
        <xdr:to>
          <xdr:col>1</xdr:col>
          <xdr:colOff>9525</xdr:colOff>
          <xdr:row>175</xdr:row>
          <xdr:rowOff>47625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174</xdr:row>
          <xdr:rowOff>142875</xdr:rowOff>
        </xdr:from>
        <xdr:to>
          <xdr:col>1</xdr:col>
          <xdr:colOff>9525</xdr:colOff>
          <xdr:row>176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175</xdr:row>
          <xdr:rowOff>142875</xdr:rowOff>
        </xdr:from>
        <xdr:to>
          <xdr:col>1</xdr:col>
          <xdr:colOff>9525</xdr:colOff>
          <xdr:row>177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176</xdr:row>
          <xdr:rowOff>142875</xdr:rowOff>
        </xdr:from>
        <xdr:to>
          <xdr:col>1</xdr:col>
          <xdr:colOff>9525</xdr:colOff>
          <xdr:row>178</xdr:row>
          <xdr:rowOff>47625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171</xdr:row>
          <xdr:rowOff>142875</xdr:rowOff>
        </xdr:from>
        <xdr:to>
          <xdr:col>10</xdr:col>
          <xdr:colOff>85725</xdr:colOff>
          <xdr:row>173</xdr:row>
          <xdr:rowOff>47625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172</xdr:row>
          <xdr:rowOff>142875</xdr:rowOff>
        </xdr:from>
        <xdr:to>
          <xdr:col>10</xdr:col>
          <xdr:colOff>85725</xdr:colOff>
          <xdr:row>174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173</xdr:row>
          <xdr:rowOff>142875</xdr:rowOff>
        </xdr:from>
        <xdr:to>
          <xdr:col>10</xdr:col>
          <xdr:colOff>85725</xdr:colOff>
          <xdr:row>175</xdr:row>
          <xdr:rowOff>47625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174</xdr:row>
          <xdr:rowOff>142875</xdr:rowOff>
        </xdr:from>
        <xdr:to>
          <xdr:col>10</xdr:col>
          <xdr:colOff>85725</xdr:colOff>
          <xdr:row>176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175</xdr:row>
          <xdr:rowOff>142875</xdr:rowOff>
        </xdr:from>
        <xdr:to>
          <xdr:col>10</xdr:col>
          <xdr:colOff>85725</xdr:colOff>
          <xdr:row>177</xdr:row>
          <xdr:rowOff>47625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171</xdr:row>
          <xdr:rowOff>142875</xdr:rowOff>
        </xdr:from>
        <xdr:to>
          <xdr:col>20</xdr:col>
          <xdr:colOff>57150</xdr:colOff>
          <xdr:row>173</xdr:row>
          <xdr:rowOff>47625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172</xdr:row>
          <xdr:rowOff>142875</xdr:rowOff>
        </xdr:from>
        <xdr:to>
          <xdr:col>20</xdr:col>
          <xdr:colOff>57150</xdr:colOff>
          <xdr:row>174</xdr:row>
          <xdr:rowOff>47625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173</xdr:row>
          <xdr:rowOff>142875</xdr:rowOff>
        </xdr:from>
        <xdr:to>
          <xdr:col>20</xdr:col>
          <xdr:colOff>57150</xdr:colOff>
          <xdr:row>175</xdr:row>
          <xdr:rowOff>47625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174</xdr:row>
          <xdr:rowOff>142875</xdr:rowOff>
        </xdr:from>
        <xdr:to>
          <xdr:col>20</xdr:col>
          <xdr:colOff>57150</xdr:colOff>
          <xdr:row>176</xdr:row>
          <xdr:rowOff>47625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175</xdr:row>
          <xdr:rowOff>142875</xdr:rowOff>
        </xdr:from>
        <xdr:to>
          <xdr:col>20</xdr:col>
          <xdr:colOff>57150</xdr:colOff>
          <xdr:row>177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41</xdr:row>
          <xdr:rowOff>142875</xdr:rowOff>
        </xdr:from>
        <xdr:to>
          <xdr:col>15</xdr:col>
          <xdr:colOff>133350</xdr:colOff>
          <xdr:row>43</xdr:row>
          <xdr:rowOff>47625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42</xdr:row>
          <xdr:rowOff>142875</xdr:rowOff>
        </xdr:from>
        <xdr:to>
          <xdr:col>15</xdr:col>
          <xdr:colOff>133350</xdr:colOff>
          <xdr:row>44</xdr:row>
          <xdr:rowOff>47625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43</xdr:row>
          <xdr:rowOff>142875</xdr:rowOff>
        </xdr:from>
        <xdr:to>
          <xdr:col>15</xdr:col>
          <xdr:colOff>142875</xdr:colOff>
          <xdr:row>45</xdr:row>
          <xdr:rowOff>47625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142875</xdr:rowOff>
        </xdr:from>
        <xdr:to>
          <xdr:col>2</xdr:col>
          <xdr:colOff>133350</xdr:colOff>
          <xdr:row>43</xdr:row>
          <xdr:rowOff>47625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142875</xdr:rowOff>
        </xdr:from>
        <xdr:to>
          <xdr:col>2</xdr:col>
          <xdr:colOff>133350</xdr:colOff>
          <xdr:row>44</xdr:row>
          <xdr:rowOff>47625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142875</xdr:rowOff>
        </xdr:from>
        <xdr:to>
          <xdr:col>2</xdr:col>
          <xdr:colOff>142875</xdr:colOff>
          <xdr:row>45</xdr:row>
          <xdr:rowOff>47625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123825</xdr:rowOff>
        </xdr:from>
        <xdr:to>
          <xdr:col>2</xdr:col>
          <xdr:colOff>142875</xdr:colOff>
          <xdr:row>46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123825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123825</xdr:rowOff>
        </xdr:from>
        <xdr:to>
          <xdr:col>6</xdr:col>
          <xdr:colOff>0</xdr:colOff>
          <xdr:row>26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133350</xdr:rowOff>
        </xdr:from>
        <xdr:to>
          <xdr:col>6</xdr:col>
          <xdr:colOff>0</xdr:colOff>
          <xdr:row>25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25</xdr:row>
          <xdr:rowOff>123825</xdr:rowOff>
        </xdr:from>
        <xdr:to>
          <xdr:col>6</xdr:col>
          <xdr:colOff>0</xdr:colOff>
          <xdr:row>27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123825</xdr:rowOff>
        </xdr:from>
        <xdr:to>
          <xdr:col>12</xdr:col>
          <xdr:colOff>240195</xdr:colOff>
          <xdr:row>25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123825</xdr:rowOff>
        </xdr:from>
        <xdr:to>
          <xdr:col>12</xdr:col>
          <xdr:colOff>240195</xdr:colOff>
          <xdr:row>24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133350</xdr:rowOff>
        </xdr:from>
        <xdr:to>
          <xdr:col>12</xdr:col>
          <xdr:colOff>240195</xdr:colOff>
          <xdr:row>26</xdr:row>
          <xdr:rowOff>38100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23</xdr:row>
          <xdr:rowOff>142875</xdr:rowOff>
        </xdr:from>
        <xdr:to>
          <xdr:col>21</xdr:col>
          <xdr:colOff>9525</xdr:colOff>
          <xdr:row>25</xdr:row>
          <xdr:rowOff>47625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133350</xdr:rowOff>
        </xdr:from>
        <xdr:to>
          <xdr:col>21</xdr:col>
          <xdr:colOff>9525</xdr:colOff>
          <xdr:row>26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123825</xdr:rowOff>
        </xdr:from>
        <xdr:to>
          <xdr:col>21</xdr:col>
          <xdr:colOff>0</xdr:colOff>
          <xdr:row>24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123825</xdr:rowOff>
        </xdr:from>
        <xdr:to>
          <xdr:col>12</xdr:col>
          <xdr:colOff>240195</xdr:colOff>
          <xdr:row>25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123825</xdr:rowOff>
        </xdr:from>
        <xdr:to>
          <xdr:col>12</xdr:col>
          <xdr:colOff>240195</xdr:colOff>
          <xdr:row>24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133350</xdr:rowOff>
        </xdr:from>
        <xdr:to>
          <xdr:col>12</xdr:col>
          <xdr:colOff>240195</xdr:colOff>
          <xdr:row>26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26</xdr:row>
          <xdr:rowOff>123825</xdr:rowOff>
        </xdr:from>
        <xdr:to>
          <xdr:col>6</xdr:col>
          <xdr:colOff>0</xdr:colOff>
          <xdr:row>28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28</xdr:row>
          <xdr:rowOff>123825</xdr:rowOff>
        </xdr:from>
        <xdr:to>
          <xdr:col>6</xdr:col>
          <xdr:colOff>0</xdr:colOff>
          <xdr:row>30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</xdr:row>
          <xdr:rowOff>133350</xdr:rowOff>
        </xdr:from>
        <xdr:to>
          <xdr:col>6</xdr:col>
          <xdr:colOff>0</xdr:colOff>
          <xdr:row>29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29</xdr:row>
          <xdr:rowOff>123825</xdr:rowOff>
        </xdr:from>
        <xdr:to>
          <xdr:col>6</xdr:col>
          <xdr:colOff>0</xdr:colOff>
          <xdr:row>31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123825</xdr:rowOff>
        </xdr:from>
        <xdr:to>
          <xdr:col>12</xdr:col>
          <xdr:colOff>240195</xdr:colOff>
          <xdr:row>29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123825</xdr:rowOff>
        </xdr:from>
        <xdr:to>
          <xdr:col>12</xdr:col>
          <xdr:colOff>240195</xdr:colOff>
          <xdr:row>28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133350</xdr:rowOff>
        </xdr:from>
        <xdr:to>
          <xdr:col>12</xdr:col>
          <xdr:colOff>240195</xdr:colOff>
          <xdr:row>30</xdr:row>
          <xdr:rowOff>38100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142875</xdr:rowOff>
        </xdr:from>
        <xdr:to>
          <xdr:col>21</xdr:col>
          <xdr:colOff>9525</xdr:colOff>
          <xdr:row>29</xdr:row>
          <xdr:rowOff>47625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133350</xdr:rowOff>
        </xdr:from>
        <xdr:to>
          <xdr:col>21</xdr:col>
          <xdr:colOff>9525</xdr:colOff>
          <xdr:row>30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123825</xdr:rowOff>
        </xdr:from>
        <xdr:to>
          <xdr:col>21</xdr:col>
          <xdr:colOff>0</xdr:colOff>
          <xdr:row>28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123825</xdr:rowOff>
        </xdr:from>
        <xdr:to>
          <xdr:col>12</xdr:col>
          <xdr:colOff>240195</xdr:colOff>
          <xdr:row>29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123825</xdr:rowOff>
        </xdr:from>
        <xdr:to>
          <xdr:col>12</xdr:col>
          <xdr:colOff>240195</xdr:colOff>
          <xdr:row>28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133350</xdr:rowOff>
        </xdr:from>
        <xdr:to>
          <xdr:col>12</xdr:col>
          <xdr:colOff>240195</xdr:colOff>
          <xdr:row>30</xdr:row>
          <xdr:rowOff>38100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30</xdr:row>
          <xdr:rowOff>123825</xdr:rowOff>
        </xdr:from>
        <xdr:to>
          <xdr:col>6</xdr:col>
          <xdr:colOff>0</xdr:colOff>
          <xdr:row>32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32</xdr:row>
          <xdr:rowOff>123825</xdr:rowOff>
        </xdr:from>
        <xdr:to>
          <xdr:col>6</xdr:col>
          <xdr:colOff>0</xdr:colOff>
          <xdr:row>34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31</xdr:row>
          <xdr:rowOff>133350</xdr:rowOff>
        </xdr:from>
        <xdr:to>
          <xdr:col>6</xdr:col>
          <xdr:colOff>0</xdr:colOff>
          <xdr:row>33</xdr:row>
          <xdr:rowOff>38100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33</xdr:row>
          <xdr:rowOff>123825</xdr:rowOff>
        </xdr:from>
        <xdr:to>
          <xdr:col>6</xdr:col>
          <xdr:colOff>0</xdr:colOff>
          <xdr:row>35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123825</xdr:rowOff>
        </xdr:from>
        <xdr:to>
          <xdr:col>12</xdr:col>
          <xdr:colOff>240195</xdr:colOff>
          <xdr:row>33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123825</xdr:rowOff>
        </xdr:from>
        <xdr:to>
          <xdr:col>12</xdr:col>
          <xdr:colOff>240195</xdr:colOff>
          <xdr:row>32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133350</xdr:rowOff>
        </xdr:from>
        <xdr:to>
          <xdr:col>12</xdr:col>
          <xdr:colOff>240195</xdr:colOff>
          <xdr:row>34</xdr:row>
          <xdr:rowOff>38100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31</xdr:row>
          <xdr:rowOff>142875</xdr:rowOff>
        </xdr:from>
        <xdr:to>
          <xdr:col>21</xdr:col>
          <xdr:colOff>9525</xdr:colOff>
          <xdr:row>33</xdr:row>
          <xdr:rowOff>47625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32</xdr:row>
          <xdr:rowOff>133350</xdr:rowOff>
        </xdr:from>
        <xdr:to>
          <xdr:col>21</xdr:col>
          <xdr:colOff>9525</xdr:colOff>
          <xdr:row>34</xdr:row>
          <xdr:rowOff>38100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30</xdr:row>
          <xdr:rowOff>123825</xdr:rowOff>
        </xdr:from>
        <xdr:to>
          <xdr:col>21</xdr:col>
          <xdr:colOff>0</xdr:colOff>
          <xdr:row>32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123825</xdr:rowOff>
        </xdr:from>
        <xdr:to>
          <xdr:col>12</xdr:col>
          <xdr:colOff>240195</xdr:colOff>
          <xdr:row>33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123825</xdr:rowOff>
        </xdr:from>
        <xdr:to>
          <xdr:col>12</xdr:col>
          <xdr:colOff>240195</xdr:colOff>
          <xdr:row>32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133350</xdr:rowOff>
        </xdr:from>
        <xdr:to>
          <xdr:col>12</xdr:col>
          <xdr:colOff>240195</xdr:colOff>
          <xdr:row>34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</xdr:row>
          <xdr:rowOff>123825</xdr:rowOff>
        </xdr:from>
        <xdr:to>
          <xdr:col>6</xdr:col>
          <xdr:colOff>0</xdr:colOff>
          <xdr:row>36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36</xdr:row>
          <xdr:rowOff>123825</xdr:rowOff>
        </xdr:from>
        <xdr:to>
          <xdr:col>6</xdr:col>
          <xdr:colOff>0</xdr:colOff>
          <xdr:row>38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</xdr:row>
          <xdr:rowOff>133350</xdr:rowOff>
        </xdr:from>
        <xdr:to>
          <xdr:col>6</xdr:col>
          <xdr:colOff>0</xdr:colOff>
          <xdr:row>37</xdr:row>
          <xdr:rowOff>38100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37</xdr:row>
          <xdr:rowOff>123825</xdr:rowOff>
        </xdr:from>
        <xdr:to>
          <xdr:col>6</xdr:col>
          <xdr:colOff>0</xdr:colOff>
          <xdr:row>39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123825</xdr:rowOff>
        </xdr:from>
        <xdr:to>
          <xdr:col>12</xdr:col>
          <xdr:colOff>240195</xdr:colOff>
          <xdr:row>37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123825</xdr:rowOff>
        </xdr:from>
        <xdr:to>
          <xdr:col>12</xdr:col>
          <xdr:colOff>240195</xdr:colOff>
          <xdr:row>36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133350</xdr:rowOff>
        </xdr:from>
        <xdr:to>
          <xdr:col>12</xdr:col>
          <xdr:colOff>240195</xdr:colOff>
          <xdr:row>38</xdr:row>
          <xdr:rowOff>38100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142875</xdr:rowOff>
        </xdr:from>
        <xdr:to>
          <xdr:col>21</xdr:col>
          <xdr:colOff>9525</xdr:colOff>
          <xdr:row>37</xdr:row>
          <xdr:rowOff>47625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36</xdr:row>
          <xdr:rowOff>133350</xdr:rowOff>
        </xdr:from>
        <xdr:to>
          <xdr:col>21</xdr:col>
          <xdr:colOff>9525</xdr:colOff>
          <xdr:row>38</xdr:row>
          <xdr:rowOff>38100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123825</xdr:rowOff>
        </xdr:from>
        <xdr:to>
          <xdr:col>21</xdr:col>
          <xdr:colOff>0</xdr:colOff>
          <xdr:row>36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123825</xdr:rowOff>
        </xdr:from>
        <xdr:to>
          <xdr:col>12</xdr:col>
          <xdr:colOff>240195</xdr:colOff>
          <xdr:row>37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123825</xdr:rowOff>
        </xdr:from>
        <xdr:to>
          <xdr:col>12</xdr:col>
          <xdr:colOff>240195</xdr:colOff>
          <xdr:row>36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133350</xdr:rowOff>
        </xdr:from>
        <xdr:to>
          <xdr:col>12</xdr:col>
          <xdr:colOff>240195</xdr:colOff>
          <xdr:row>38</xdr:row>
          <xdr:rowOff>38100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56;&#12364;&#12356;&#31119;&#31049;&#35506;/&#22320;&#22495;&#29983;&#27963;&#25903;&#25588;&#12473;&#12479;&#12483;&#12501;/025-11-(001&#65374;011)&#12288;&#24037;&#36035;&#21521;&#19978;/007-2&#24037;&#36035;&#21521;&#19978;&#35336;&#30011;&#65288;H24&#65374;&#65289;&#12288;&#12288;&#12288;&#12288;/R05%20&#35336;&#30011;&#31574;&#23450;(R6&#65374;R8)/&#20107;&#26989;&#25152;&#12288;&#25552;&#20986;/145%20&#12495;&#12483;&#124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賃向上計画"/>
      <sheetName val="工賃計算補助シート"/>
      <sheetName val="基礎データ"/>
      <sheetName val="作業内容"/>
      <sheetName val="工賃推移"/>
      <sheetName val="工賃目標額"/>
      <sheetName val="R６実績"/>
      <sheetName val="R7実績"/>
      <sheetName val="R８実績"/>
      <sheetName val="課題"/>
      <sheetName val="対応策の基本方針・方向性"/>
      <sheetName val="作業部門ごとの対応策"/>
      <sheetName val="支援の希望"/>
      <sheetName val="計画見直し"/>
      <sheetName val="B型事業所"/>
    </sheetNames>
    <sheetDataSet>
      <sheetData sheetId="0">
        <row r="1">
          <cell r="AA1" t="str">
            <v>145</v>
          </cell>
        </row>
        <row r="7">
          <cell r="C7">
            <v>20</v>
          </cell>
          <cell r="H7">
            <v>2</v>
          </cell>
          <cell r="AA7">
            <v>37</v>
          </cell>
        </row>
        <row r="11">
          <cell r="B11" t="str">
            <v>農作業</v>
          </cell>
          <cell r="F11">
            <v>0</v>
          </cell>
          <cell r="I11" t="str">
            <v>自社販売</v>
          </cell>
          <cell r="L11" t="str">
            <v>紙漉き和紙の原料生産、野菜の生産・出荷</v>
          </cell>
          <cell r="Y11">
            <v>0</v>
          </cell>
        </row>
        <row r="12">
          <cell r="B12" t="str">
            <v>食品出荷加工</v>
          </cell>
          <cell r="F12">
            <v>0</v>
          </cell>
          <cell r="I12" t="str">
            <v>作業受託</v>
          </cell>
          <cell r="L12" t="str">
            <v>ワカメの選別作業</v>
          </cell>
        </row>
        <row r="13">
          <cell r="B13" t="str">
            <v>紙器製品加工</v>
          </cell>
          <cell r="F13">
            <v>0</v>
          </cell>
          <cell r="I13" t="str">
            <v>作業受託</v>
          </cell>
          <cell r="L13" t="str">
            <v>紙器製品組立、包装用紙・名刺作成　他</v>
          </cell>
          <cell r="Y13">
            <v>0</v>
          </cell>
        </row>
        <row r="14">
          <cell r="F14">
            <v>0</v>
          </cell>
          <cell r="Y14">
            <v>0</v>
          </cell>
        </row>
        <row r="15">
          <cell r="F15">
            <v>0</v>
          </cell>
          <cell r="Y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id="1" name="テーブル1" displayName="テーブル1" ref="A1:L2" totalsRowShown="0" headerRowDxfId="650" headerRowBorderDxfId="649" tableBorderDxfId="648" totalsRowBorderDxfId="647" headerRowCellStyle="標準 2" dataCellStyle="標準 2">
  <autoFilter ref="A1:L2"/>
  <tableColumns count="12">
    <tableColumn id="1" name="更新日" dataDxfId="646" dataCellStyle="標準 2">
      <calculatedColumnFormula>工賃向上計画!X2</calculatedColumnFormula>
    </tableColumn>
    <tableColumn id="2" name="事業所番号" dataDxfId="645" dataCellStyle="標準 2">
      <calculatedColumnFormula>事業所番号</calculatedColumnFormula>
    </tableColumn>
    <tableColumn id="3" name="事業所名" dataDxfId="644" dataCellStyle="標準 2">
      <calculatedColumnFormula>MID(事業所名,5,LEN(事業所名))</calculatedColumnFormula>
    </tableColumn>
    <tableColumn id="4" name="所在地" dataDxfId="643" dataCellStyle="標準 2">
      <calculatedColumnFormula>所在地</calculatedColumnFormula>
    </tableColumn>
    <tableColumn id="5" name="運営法人名" dataDxfId="642" dataCellStyle="標準 2">
      <calculatedColumnFormula>運営法人名</calculatedColumnFormula>
    </tableColumn>
    <tableColumn id="6" name="代表者名" dataDxfId="641" dataCellStyle="標準 2">
      <calculatedColumnFormula>代表者名</calculatedColumnFormula>
    </tableColumn>
    <tableColumn id="7" name="開設日" dataDxfId="640" dataCellStyle="標準 2">
      <calculatedColumnFormula>開設日</calculatedColumnFormula>
    </tableColumn>
    <tableColumn id="8" name="事業所区分" dataDxfId="639" dataCellStyle="標準 2">
      <calculatedColumnFormula>事業所区分</calculatedColumnFormula>
    </tableColumn>
    <tableColumn id="9" name="定員" dataDxfId="638" dataCellStyle="標準 2">
      <calculatedColumnFormula>定員</calculatedColumnFormula>
    </tableColumn>
    <tableColumn id="10" name="現員" dataDxfId="637" dataCellStyle="標準 2">
      <calculatedColumnFormula>現員</calculatedColumnFormula>
    </tableColumn>
    <tableColumn id="11" name="障がい区分" dataDxfId="636" dataCellStyle="標準 2">
      <calculatedColumnFormula>+工賃向上計画!O7&amp;","&amp;工賃向上計画!Q7&amp;","&amp;工賃向上計画!S7&amp;","&amp;工賃向上計画!U7</calculatedColumnFormula>
    </tableColumn>
    <tableColumn id="12" name="平均年齢" dataDxfId="635" dataCellStyle="標準 2">
      <calculatedColumnFormula>平均年齢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4" name="テーブル449" displayName="テーブル449" ref="A1:BL2" totalsRowShown="0" headerRowDxfId="240" headerRowBorderDxfId="239" tableBorderDxfId="238" totalsRowBorderDxfId="237">
  <autoFilter ref="A1:BL2"/>
  <tableColumns count="64">
    <tableColumn id="1" name="法人番号" dataDxfId="236" dataCellStyle="標準 3 2">
      <calculatedColumnFormula>事業所番号</calculatedColumnFormula>
    </tableColumn>
    <tableColumn id="73" name="法人名2" dataDxfId="235" dataCellStyle="標準 3 2"/>
    <tableColumn id="2" name="施設名" dataDxfId="234"/>
    <tableColumn id="3" name="課題" dataDxfId="233">
      <calculatedColumnFormula>MID(工賃向上計画!$A$18,2,10)</calculatedColumnFormula>
    </tableColumn>
    <tableColumn id="4" name="①作業区分" dataDxfId="232">
      <calculatedColumnFormula>工賃計算補助シート!$L120</calculatedColumnFormula>
    </tableColumn>
    <tableColumn id="5" name="1.商品魅力" dataDxfId="231"/>
    <tableColumn id="6" name="2.商品種類" dataDxfId="230"/>
    <tableColumn id="7" name="3.販売先限定" dataDxfId="229"/>
    <tableColumn id="8" name="4.立地条件" dataDxfId="228"/>
    <tableColumn id="9" name="5.安い単価" dataDxfId="227"/>
    <tableColumn id="10" name="6.受注困難" dataDxfId="226"/>
    <tableColumn id="11" name="7.連携困難" dataDxfId="225"/>
    <tableColumn id="12" name="8.職員負荷" dataDxfId="224"/>
    <tableColumn id="13" name="9.利用者負荷" dataDxfId="223"/>
    <tableColumn id="64" name="10.その他" dataDxfId="222" dataCellStyle="標準 3 2"/>
    <tableColumn id="65" name="その他２" dataDxfId="221" dataCellStyle="標準 3 2">
      <calculatedColumnFormula>IF(工賃向上計画!$K$23="","",工賃向上計画!$K$23)</calculatedColumnFormula>
    </tableColumn>
    <tableColumn id="14" name="①作業区分2" dataDxfId="220"/>
    <tableColumn id="15" name="1.商品魅力3" dataDxfId="219"/>
    <tableColumn id="16" name="2.商品種類4" dataDxfId="218"/>
    <tableColumn id="17" name="3.販売先限定5" dataDxfId="217"/>
    <tableColumn id="18" name="4.立地条件6" dataDxfId="216"/>
    <tableColumn id="19" name="5.安い単価7" dataDxfId="215"/>
    <tableColumn id="20" name="6.受注困難8" dataDxfId="214"/>
    <tableColumn id="21" name="7.連携困難9" dataDxfId="213"/>
    <tableColumn id="22" name="8.職員負荷10" dataDxfId="212"/>
    <tableColumn id="23" name="9.利用者負荷11" dataDxfId="211"/>
    <tableColumn id="24" name="10.その他12" dataDxfId="210">
      <calculatedColumnFormula>#REF!</calculatedColumnFormula>
    </tableColumn>
    <tableColumn id="25" name="その他２13" dataDxfId="209">
      <calculatedColumnFormula>IF(工賃向上計画!$K$27="","",工賃向上計画!$K$27)</calculatedColumnFormula>
    </tableColumn>
    <tableColumn id="26" name="①作業区分22" dataDxfId="208"/>
    <tableColumn id="27" name="1.商品魅力33" dataDxfId="207"/>
    <tableColumn id="28" name="2.商品種類44" dataDxfId="206"/>
    <tableColumn id="29" name="3.販売先限定55" dataDxfId="205"/>
    <tableColumn id="30" name="4.立地条件66" dataDxfId="204"/>
    <tableColumn id="31" name="5.安い単価77" dataDxfId="203"/>
    <tableColumn id="32" name="6.受注困難88" dataDxfId="202"/>
    <tableColumn id="33" name="7.連携困難99" dataDxfId="201"/>
    <tableColumn id="34" name="8.職員負荷1010" dataDxfId="200"/>
    <tableColumn id="35" name="9.利用者負荷1111" dataDxfId="199"/>
    <tableColumn id="36" name="10.その他1212" dataDxfId="198"/>
    <tableColumn id="37" name="その他２1313" dataDxfId="197" dataCellStyle="標準 3 2">
      <calculatedColumnFormula>IF(工賃向上計画!$K$31="","",工賃向上計画!$K$31)</calculatedColumnFormula>
    </tableColumn>
    <tableColumn id="66" name="①作業区分222" dataDxfId="196" dataCellStyle="標準 3 2"/>
    <tableColumn id="67" name="1.商品魅力333" dataDxfId="195" dataCellStyle="標準 3 2"/>
    <tableColumn id="68" name="2.商品種類444" dataDxfId="194" dataCellStyle="標準 3 2"/>
    <tableColumn id="69" name="3.販売先限定555" dataDxfId="193" dataCellStyle="標準 3 2"/>
    <tableColumn id="38" name="4.立地条件666" dataDxfId="192" dataCellStyle="標準 3 2"/>
    <tableColumn id="39" name="5.安い単価777" dataDxfId="191" dataCellStyle="標準 3 2"/>
    <tableColumn id="40" name="6.受注困難888" dataDxfId="190" dataCellStyle="標準 3 2"/>
    <tableColumn id="41" name="7.連携困難999" dataDxfId="189" dataCellStyle="標準 3 2"/>
    <tableColumn id="42" name="8.職員負荷101010" dataDxfId="188" dataCellStyle="標準 3 2"/>
    <tableColumn id="43" name="9.利用者負荷111111" dataDxfId="187" dataCellStyle="標準 3 2"/>
    <tableColumn id="44" name="10.その他121212" dataDxfId="186" dataCellStyle="標準 3 2"/>
    <tableColumn id="45" name="その他２2" dataDxfId="185" dataCellStyle="標準 3 2">
      <calculatedColumnFormula>IF(工賃向上計画!$K$35="","",工賃向上計画!$K$35)</calculatedColumnFormula>
    </tableColumn>
    <tableColumn id="54" name="①作業区分2222" dataDxfId="184" dataCellStyle="標準 3 2"/>
    <tableColumn id="55" name="1.商品魅力3333" dataDxfId="183" dataCellStyle="標準 3 2"/>
    <tableColumn id="56" name="2.商品種類4444" dataDxfId="182" dataCellStyle="標準 3 2"/>
    <tableColumn id="57" name="3.販売先限定5555" dataDxfId="181" dataCellStyle="標準 3 2"/>
    <tableColumn id="58" name="4.立地条件6666" dataDxfId="180" dataCellStyle="標準 3 2"/>
    <tableColumn id="59" name="5.安い単価7777" dataDxfId="179" dataCellStyle="標準 3 2"/>
    <tableColumn id="60" name="6.受注困難8888" dataDxfId="178" dataCellStyle="標準 3 2"/>
    <tableColumn id="61" name="7.連携困難9999" dataDxfId="177" dataCellStyle="標準 3 2"/>
    <tableColumn id="62" name="8.職員負荷10101010" dataDxfId="176" dataCellStyle="標準 3 2"/>
    <tableColumn id="63" name="9.利用者負荷11111111" dataDxfId="175" dataCellStyle="標準 3 2"/>
    <tableColumn id="70" name="10.その他12121212" dataDxfId="174"/>
    <tableColumn id="72" name="その他２22" dataDxfId="173">
      <calculatedColumnFormula>IF(工賃向上計画!$K$39="","",工賃向上計画!$K$39)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5" name="テーブル4496" displayName="テーブル4496" ref="A1:L2" totalsRowShown="0" headerRowDxfId="172" headerRowBorderDxfId="171" tableBorderDxfId="170" totalsRowBorderDxfId="169">
  <autoFilter ref="A1:L2"/>
  <tableColumns count="12">
    <tableColumn id="1" name="法人番号" dataDxfId="168">
      <calculatedColumnFormula>事業所番号</calculatedColumnFormula>
    </tableColumn>
    <tableColumn id="73" name="法人名2" dataDxfId="167">
      <calculatedColumnFormula>[0]!運営法人名</calculatedColumnFormula>
    </tableColumn>
    <tableColumn id="2" name="施設名" dataDxfId="166">
      <calculatedColumnFormula>[0]!事業所名</calculatedColumnFormula>
    </tableColumn>
    <tableColumn id="3" name="課題" dataDxfId="165">
      <calculatedColumnFormula>MID(工賃向上計画!$A$41,2,10)</calculatedColumnFormula>
    </tableColumn>
    <tableColumn id="4" name="①利益向上" dataDxfId="164"/>
    <tableColumn id="5" name="②販売量拡大" dataDxfId="163"/>
    <tableColumn id="6" name="③新商品開発" dataDxfId="162"/>
    <tableColumn id="7" name="④新規部門開拓" dataDxfId="161"/>
    <tableColumn id="8" name="⑤意識改革" dataDxfId="160"/>
    <tableColumn id="9" name="⑥企画力育成" dataDxfId="159"/>
    <tableColumn id="10" name="⑦その他" dataDxfId="158"/>
    <tableColumn id="11" name="⑦その他2" dataDxfId="157">
      <calculatedColumnFormula>IF(工賃向上計画!$G$46=0,"",工賃向上計画!$G$46)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8" name="テーブル4494" displayName="テーブル4494" ref="A1:BL2" totalsRowShown="0" headerRowDxfId="156" headerRowBorderDxfId="155" tableBorderDxfId="154" totalsRowBorderDxfId="153">
  <autoFilter ref="A1:BL2"/>
  <tableColumns count="64">
    <tableColumn id="1" name="法人番号" dataDxfId="152">
      <calculatedColumnFormula>事業所番号</calculatedColumnFormula>
    </tableColumn>
    <tableColumn id="73" name="法人名2" dataDxfId="151">
      <calculatedColumnFormula>[0]!運営法人名</calculatedColumnFormula>
    </tableColumn>
    <tableColumn id="2" name="施設名" dataDxfId="150">
      <calculatedColumnFormula>[0]!事業所名</calculatedColumnFormula>
    </tableColumn>
    <tableColumn id="3" name="課題" dataDxfId="149">
      <calculatedColumnFormula>MID(工賃向上計画!$A$48,2,10)</calculatedColumnFormula>
    </tableColumn>
    <tableColumn id="4" name="①作業区分" dataDxfId="148">
      <calculatedColumnFormula>#REF!</calculatedColumnFormula>
    </tableColumn>
    <tableColumn id="5" name="1.品質向上" dataDxfId="147"/>
    <tableColumn id="6" name="2.販路拡大" dataDxfId="146"/>
    <tableColumn id="7" name="3.新商品" dataDxfId="145"/>
    <tableColumn id="8" name="4.連携" dataDxfId="144"/>
    <tableColumn id="9" name="5.生産効率" dataDxfId="143"/>
    <tableColumn id="10" name="6.生産量拡大" dataDxfId="142"/>
    <tableColumn id="11" name="7.意識改革" dataDxfId="141"/>
    <tableColumn id="12" name="8.職員スキル向上" dataDxfId="140"/>
    <tableColumn id="13" name="9.利用者スキル向上" dataDxfId="139"/>
    <tableColumn id="64" name="10.その他" dataDxfId="138"/>
    <tableColumn id="65" name="その他２" dataDxfId="137">
      <calculatedColumnFormula>IF(工賃向上計画!$K$53="","",工賃向上計画!$K$53)</calculatedColumnFormula>
    </tableColumn>
    <tableColumn id="14" name="①作業区分2" dataDxfId="136">
      <calculatedColumnFormula>#REF!</calculatedColumnFormula>
    </tableColumn>
    <tableColumn id="15" name="1.品質向上3" dataDxfId="135"/>
    <tableColumn id="16" name="2.販路拡大4" dataDxfId="134"/>
    <tableColumn id="17" name="3.新商品5" dataDxfId="133"/>
    <tableColumn id="18" name="4.連携6" dataDxfId="132"/>
    <tableColumn id="19" name="5.生産効率7" dataDxfId="131"/>
    <tableColumn id="20" name="6.生産量拡大8" dataDxfId="130"/>
    <tableColumn id="21" name="7.意識改革9" dataDxfId="129"/>
    <tableColumn id="22" name="8.職員スキル向上10" dataDxfId="128"/>
    <tableColumn id="23" name="9.利用者スキル向上11" dataDxfId="127"/>
    <tableColumn id="24" name="10.その他12" dataDxfId="126"/>
    <tableColumn id="25" name="その他２13" dataDxfId="125">
      <calculatedColumnFormula>IF(工賃向上計画!$K$57="","",工賃向上計画!$K$57)</calculatedColumnFormula>
    </tableColumn>
    <tableColumn id="26" name="①作業区分3" dataDxfId="124">
      <calculatedColumnFormula>+#REF!</calculatedColumnFormula>
    </tableColumn>
    <tableColumn id="27" name="1.品質向上4" dataDxfId="123"/>
    <tableColumn id="28" name="2.販路拡大5" dataDxfId="122"/>
    <tableColumn id="29" name="3.新商品6" dataDxfId="121"/>
    <tableColumn id="30" name="4.連携7" dataDxfId="120"/>
    <tableColumn id="31" name="5.生産効率8" dataDxfId="119"/>
    <tableColumn id="32" name="6.生産量拡大9" dataDxfId="118"/>
    <tableColumn id="33" name="7.意識改革10" dataDxfId="117"/>
    <tableColumn id="34" name="8.職員スキル向上11" dataDxfId="116"/>
    <tableColumn id="35" name="9.利用者スキル向上12" dataDxfId="115"/>
    <tableColumn id="36" name="10.その他13" dataDxfId="114"/>
    <tableColumn id="37" name="その他２14" dataDxfId="113">
      <calculatedColumnFormula>IF(工賃向上計画!$K$61="","",工賃向上計画!$K$61)</calculatedColumnFormula>
    </tableColumn>
    <tableColumn id="66" name="①作業区分4" dataDxfId="112">
      <calculatedColumnFormula>+#REF!</calculatedColumnFormula>
    </tableColumn>
    <tableColumn id="67" name="1.品質向上5" dataDxfId="111"/>
    <tableColumn id="68" name="2.販路拡大6" dataDxfId="110"/>
    <tableColumn id="69" name="3.新商品7" dataDxfId="109"/>
    <tableColumn id="38" name="4.連携8" dataDxfId="108"/>
    <tableColumn id="39" name="5.生産効率9" dataDxfId="107"/>
    <tableColumn id="40" name="6.生産量拡大10" dataDxfId="106"/>
    <tableColumn id="41" name="7.意識改革11" dataDxfId="105"/>
    <tableColumn id="42" name="8.職員スキル向上12" dataDxfId="104"/>
    <tableColumn id="43" name="9.利用者スキル向上13" dataDxfId="103"/>
    <tableColumn id="44" name="10.その他14" dataDxfId="102"/>
    <tableColumn id="45" name="その他２15" dataDxfId="101">
      <calculatedColumnFormula>IF(工賃向上計画!$K$65="","",工賃向上計画!$K$65)</calculatedColumnFormula>
    </tableColumn>
    <tableColumn id="54" name="①作業区分5" dataDxfId="100">
      <calculatedColumnFormula>+#REF!</calculatedColumnFormula>
    </tableColumn>
    <tableColumn id="55" name="1.品質向上6" dataDxfId="99"/>
    <tableColumn id="56" name="2.販路拡大7" dataDxfId="98"/>
    <tableColumn id="57" name="3.新商品8" dataDxfId="97"/>
    <tableColumn id="58" name="4.連携9" dataDxfId="96"/>
    <tableColumn id="59" name="5.生産効率10" dataDxfId="95"/>
    <tableColumn id="60" name="6.生産量拡大11" dataDxfId="94"/>
    <tableColumn id="61" name="7.意識改革12" dataDxfId="93"/>
    <tableColumn id="62" name="8.職員スキル向上13" dataDxfId="92"/>
    <tableColumn id="63" name="9.利用者スキル向上14" dataDxfId="91"/>
    <tableColumn id="70" name="10.その他15" dataDxfId="90"/>
    <tableColumn id="72" name="その他２16" dataDxfId="89">
      <calculatedColumnFormula>IF(工賃向上計画!$K$69="","",工賃向上計画!$K$69)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テーブル11013" displayName="テーブル11013" ref="A1:U2" totalsRowShown="0" headerRowDxfId="88" headerRowBorderDxfId="87" tableBorderDxfId="86" totalsRowBorderDxfId="85">
  <autoFilter ref="A1:U2"/>
  <tableColumns count="21">
    <tableColumn id="2" name="事業所番号" dataDxfId="84" totalsRowDxfId="83">
      <calculatedColumnFormula>事業所番号</calculatedColumnFormula>
    </tableColumn>
    <tableColumn id="3" name="事業所名" dataDxfId="82" totalsRowDxfId="81">
      <calculatedColumnFormula>MID(事業所名,5,LEN(事業所名))</calculatedColumnFormula>
    </tableColumn>
    <tableColumn id="4" name="所在地" dataDxfId="80" totalsRowDxfId="79">
      <calculatedColumnFormula>所在地</calculatedColumnFormula>
    </tableColumn>
    <tableColumn id="5" name="運営法人名" dataDxfId="78" totalsRowDxfId="77">
      <calculatedColumnFormula>運営法人名</calculatedColumnFormula>
    </tableColumn>
    <tableColumn id="6" name="1.計画作成支援" dataDxfId="76" totalsRowDxfId="75"/>
    <tableColumn id="7" name="2.専門家派遣" dataDxfId="74" totalsRowDxfId="73"/>
    <tableColumn id="8" name="3.技術指導" dataDxfId="72" totalsRowDxfId="71"/>
    <tableColumn id="9" name="4.幹部意識改革研修" dataDxfId="70" totalsRowDxfId="69"/>
    <tableColumn id="10" name="5.職員研修" dataDxfId="68" totalsRowDxfId="67"/>
    <tableColumn id="11" name="6.利用者研修" dataDxfId="66" totalsRowDxfId="65"/>
    <tableColumn id="12" name="7.受注斡旋" dataDxfId="64" totalsRowDxfId="63"/>
    <tableColumn id="13" name="8.共同受注" dataDxfId="62" totalsRowDxfId="61"/>
    <tableColumn id="14" name="9.官公需斡旋" dataDxfId="60" totalsRowDxfId="59"/>
    <tableColumn id="15" name="10.事業所の連携" dataDxfId="58" totalsRowDxfId="57"/>
    <tableColumn id="16" name="11.企業等の連携" dataDxfId="56" totalsRowDxfId="55"/>
    <tableColumn id="17" name="12.行政との連携" dataDxfId="54" totalsRowDxfId="53"/>
    <tableColumn id="18" name="13.他産業との連携" dataDxfId="52" totalsRowDxfId="51" dataCellStyle="標準 2 3"/>
    <tableColumn id="19" name="14.新商品開発補助金" dataDxfId="50" totalsRowDxfId="49" dataCellStyle="標準 2 3"/>
    <tableColumn id="20" name="15.連携取組み補助金" dataDxfId="48" totalsRowDxfId="47" dataCellStyle="標準 2 3"/>
    <tableColumn id="24" name="16.連携取組み補助金" dataDxfId="46" totalsRowDxfId="45" dataCellStyle="標準 2 3"/>
    <tableColumn id="21" name="16.その他" dataDxfId="44" totalsRowDxfId="43" dataCellStyle="標準 2 3">
      <calculatedColumnFormula>工賃向上計画!$F$178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7" name="テーブル44318" displayName="テーブル44318" ref="A1:AL2" totalsRowShown="0" headerRowDxfId="42" dataDxfId="40" headerRowBorderDxfId="41" tableBorderDxfId="39" totalsRowBorderDxfId="38">
  <autoFilter ref="A1:AL2"/>
  <tableColumns count="38">
    <tableColumn id="1" name="法人番号" dataDxfId="37">
      <calculatedColumnFormula>事業所番号</calculatedColumnFormula>
    </tableColumn>
    <tableColumn id="2" name="法人名2" dataDxfId="36">
      <calculatedColumnFormula>[0]!運営法人名</calculatedColumnFormula>
    </tableColumn>
    <tableColumn id="4" name="R6基本方針" dataDxfId="35">
      <calculatedColumnFormula>+工賃向上計画!$H$184</calculatedColumnFormula>
    </tableColumn>
    <tableColumn id="5" name="①R6事業" dataDxfId="34" dataCellStyle="標準 3 2 3">
      <calculatedColumnFormula>工賃向上計画!$D$187</calculatedColumnFormula>
    </tableColumn>
    <tableColumn id="6" name="①見直し" dataDxfId="33">
      <calculatedColumnFormula>工賃向上計画!$H$187</calculatedColumnFormula>
    </tableColumn>
    <tableColumn id="7" name="②R6事業2" dataDxfId="32">
      <calculatedColumnFormula>工賃向上計画!$D$190</calculatedColumnFormula>
    </tableColumn>
    <tableColumn id="8" name="②見直し" dataDxfId="31">
      <calculatedColumnFormula>工賃向上計画!$H$190</calculatedColumnFormula>
    </tableColumn>
    <tableColumn id="9" name="③R6事業" dataDxfId="30" dataCellStyle="標準 3 2 3">
      <calculatedColumnFormula>工賃向上計画!$D$193</calculatedColumnFormula>
    </tableColumn>
    <tableColumn id="10" name="③見直し" dataDxfId="29" dataCellStyle="標準 3 2 3">
      <calculatedColumnFormula>工賃向上計画!$H$193</calculatedColumnFormula>
    </tableColumn>
    <tableColumn id="11" name="④R6事業2" dataDxfId="28" dataCellStyle="標準 3 2 3">
      <calculatedColumnFormula>工賃向上計画!$D$196</calculatedColumnFormula>
    </tableColumn>
    <tableColumn id="12" name="④見直し" dataDxfId="27" dataCellStyle="標準 3 2 3">
      <calculatedColumnFormula>工賃向上計画!$H$196</calculatedColumnFormula>
    </tableColumn>
    <tableColumn id="13" name="⑤R6事業" dataDxfId="26" dataCellStyle="標準 3 2 3">
      <calculatedColumnFormula>工賃向上計画!$D$199</calculatedColumnFormula>
    </tableColumn>
    <tableColumn id="14" name="⑤見直し" dataDxfId="25" dataCellStyle="標準 3 2 3">
      <calculatedColumnFormula>工賃向上計画!$H$199</calculatedColumnFormula>
    </tableColumn>
    <tableColumn id="64" name="その他" dataDxfId="24" dataCellStyle="標準 3 2 3">
      <calculatedColumnFormula>工賃向上計画!$H$202</calculatedColumnFormula>
    </tableColumn>
    <tableColumn id="3" name="R７基本方針" dataDxfId="23" dataCellStyle="標準 3 2 3">
      <calculatedColumnFormula>+工賃向上計画!$H$204</calculatedColumnFormula>
    </tableColumn>
    <tableColumn id="15" name="①R7事業" dataDxfId="22">
      <calculatedColumnFormula>工賃向上計画!$D$207</calculatedColumnFormula>
    </tableColumn>
    <tableColumn id="16" name="①見直し2" dataDxfId="21">
      <calculatedColumnFormula>工賃向上計画!$H$207</calculatedColumnFormula>
    </tableColumn>
    <tableColumn id="17" name="②R7事業" dataDxfId="20">
      <calculatedColumnFormula>工賃向上計画!$D$210</calculatedColumnFormula>
    </tableColumn>
    <tableColumn id="18" name="②見直し2" dataDxfId="19">
      <calculatedColumnFormula>工賃向上計画!$H$210</calculatedColumnFormula>
    </tableColumn>
    <tableColumn id="19" name="③R7事業" dataDxfId="18">
      <calculatedColumnFormula>工賃向上計画!$D$213</calculatedColumnFormula>
    </tableColumn>
    <tableColumn id="20" name="③見直し2" dataDxfId="17">
      <calculatedColumnFormula>工賃向上計画!$H$213</calculatedColumnFormula>
    </tableColumn>
    <tableColumn id="21" name="④R7事業" dataDxfId="16">
      <calculatedColumnFormula>工賃向上計画!$D$216</calculatedColumnFormula>
    </tableColumn>
    <tableColumn id="22" name="④見直し2" dataDxfId="15">
      <calculatedColumnFormula>工賃向上計画!$H$216</calculatedColumnFormula>
    </tableColumn>
    <tableColumn id="23" name="⑤R7事業" dataDxfId="14">
      <calculatedColumnFormula>工賃向上計画!$D$219</calculatedColumnFormula>
    </tableColumn>
    <tableColumn id="24" name="⑤見直し2" dataDxfId="13">
      <calculatedColumnFormula>工賃向上計画!$H$219</calculatedColumnFormula>
    </tableColumn>
    <tableColumn id="65" name="そのほか" dataDxfId="12" dataCellStyle="標準 3 2 3">
      <calculatedColumnFormula>工賃向上計画!$H$222</calculatedColumnFormula>
    </tableColumn>
    <tableColumn id="25" name="R７基本方針2" dataDxfId="11" dataCellStyle="標準 3 2 3">
      <calculatedColumnFormula>+工賃向上計画!$H$224</calculatedColumnFormula>
    </tableColumn>
    <tableColumn id="26" name="①R7事業3" dataDxfId="10" dataCellStyle="標準 3 2 3">
      <calculatedColumnFormula>工賃向上計画!$D$227</calculatedColumnFormula>
    </tableColumn>
    <tableColumn id="27" name="①見直し24" dataDxfId="9" dataCellStyle="標準 3 2 3">
      <calculatedColumnFormula>工賃向上計画!$H$227</calculatedColumnFormula>
    </tableColumn>
    <tableColumn id="28" name="②R7事業5" dataDxfId="8" dataCellStyle="標準 3 2 3">
      <calculatedColumnFormula>工賃向上計画!$D$230</calculatedColumnFormula>
    </tableColumn>
    <tableColumn id="29" name="②見直し26" dataDxfId="7" dataCellStyle="標準 3 2 3">
      <calculatedColumnFormula>工賃向上計画!$H$230</calculatedColumnFormula>
    </tableColumn>
    <tableColumn id="30" name="③R7事業7" dataDxfId="6" dataCellStyle="標準 3 2 3">
      <calculatedColumnFormula>工賃向上計画!$D$233</calculatedColumnFormula>
    </tableColumn>
    <tableColumn id="31" name="③見直し28" dataDxfId="5" dataCellStyle="標準 3 2 3">
      <calculatedColumnFormula>工賃向上計画!$H$233</calculatedColumnFormula>
    </tableColumn>
    <tableColumn id="32" name="④R7事業9" dataDxfId="4" dataCellStyle="標準 3 2 3">
      <calculatedColumnFormula>工賃向上計画!$D$236</calculatedColumnFormula>
    </tableColumn>
    <tableColumn id="33" name="④見直し210" dataDxfId="3" dataCellStyle="標準 3 2 3">
      <calculatedColumnFormula>工賃向上計画!$H$236</calculatedColumnFormula>
    </tableColumn>
    <tableColumn id="34" name="⑤R7事業11" dataDxfId="2" dataCellStyle="標準 3 2 3">
      <calculatedColumnFormula>工賃向上計画!$D$239</calculatedColumnFormula>
    </tableColumn>
    <tableColumn id="35" name="⑤見直し212" dataDxfId="1" dataCellStyle="標準 3 2 3">
      <calculatedColumnFormula>工賃向上計画!$H$239</calculatedColumnFormula>
    </tableColumn>
    <tableColumn id="36" name="そのほか13" dataDxfId="0" dataCellStyle="標準 3 2 3">
      <calculatedColumnFormula>工賃向上計画!$H$242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1:AF2" totalsRowShown="0" headerRowDxfId="634" headerRowBorderDxfId="633" tableBorderDxfId="632" totalsRowBorderDxfId="631" headerRowCellStyle="標準 2" dataCellStyle="標準 2">
  <autoFilter ref="A1:AF2"/>
  <tableColumns count="32">
    <tableColumn id="1" name="事業所番号" dataDxfId="630" dataCellStyle="標準 2">
      <calculatedColumnFormula>事業所番号</calculatedColumnFormula>
    </tableColumn>
    <tableColumn id="2" name="事業所名" dataDxfId="629" dataCellStyle="標準 2">
      <calculatedColumnFormula>RIGHT(事業所名,LEN(事業所名)-4)</calculatedColumnFormula>
    </tableColumn>
    <tableColumn id="3" name="作業部門名①" dataDxfId="628" dataCellStyle="標準 2">
      <calculatedColumnFormula>作業部門名①</calculatedColumnFormula>
    </tableColumn>
    <tableColumn id="4" name="利用者数①" dataDxfId="627" dataCellStyle="標準 2">
      <calculatedColumnFormula>作業部門名①利用者数</calculatedColumnFormula>
    </tableColumn>
    <tableColumn id="5" name="区分①" dataDxfId="626" dataCellStyle="標準 2">
      <calculatedColumnFormula>作業部門名①区分</calculatedColumnFormula>
    </tableColumn>
    <tableColumn id="6" name="作業内容①" dataDxfId="625" dataCellStyle="標準 2">
      <calculatedColumnFormula>作業部門名①作業内容</calculatedColumnFormula>
    </tableColumn>
    <tableColumn id="7" name="売上①" dataDxfId="624" dataCellStyle="桁区切り">
      <calculatedColumnFormula>作業部門名①売上</calculatedColumnFormula>
    </tableColumn>
    <tableColumn id="8" name="傾向①" dataDxfId="623" dataCellStyle="標準 2">
      <calculatedColumnFormula>作業部門名①傾向</calculatedColumnFormula>
    </tableColumn>
    <tableColumn id="9" name="作業部門名②" dataDxfId="622" dataCellStyle="標準 2">
      <calculatedColumnFormula>作業部門名②</calculatedColumnFormula>
    </tableColumn>
    <tableColumn id="10" name="利用者数②" dataDxfId="621" dataCellStyle="標準 2">
      <calculatedColumnFormula>作業部門名②利用者数</calculatedColumnFormula>
    </tableColumn>
    <tableColumn id="11" name="区分②" dataDxfId="620" dataCellStyle="標準 2">
      <calculatedColumnFormula>作業部門名②区分</calculatedColumnFormula>
    </tableColumn>
    <tableColumn id="12" name="作業内容②" dataDxfId="619" dataCellStyle="標準 2">
      <calculatedColumnFormula>作業部門名②作業内容</calculatedColumnFormula>
    </tableColumn>
    <tableColumn id="13" name="売上②" dataDxfId="618" dataCellStyle="桁区切り">
      <calculatedColumnFormula>作業部門名②売上</calculatedColumnFormula>
    </tableColumn>
    <tableColumn id="14" name="傾向②" dataDxfId="617" dataCellStyle="標準 2">
      <calculatedColumnFormula>作業部門名②傾向</calculatedColumnFormula>
    </tableColumn>
    <tableColumn id="15" name="作業部門名③" dataDxfId="616" dataCellStyle="標準 2">
      <calculatedColumnFormula>作業部門名③</calculatedColumnFormula>
    </tableColumn>
    <tableColumn id="16" name="利用者数③" dataDxfId="615" dataCellStyle="標準 2">
      <calculatedColumnFormula>作業部門名③利用者数</calculatedColumnFormula>
    </tableColumn>
    <tableColumn id="17" name="区分③" dataDxfId="614" dataCellStyle="標準 2">
      <calculatedColumnFormula>作業部門名③区分</calculatedColumnFormula>
    </tableColumn>
    <tableColumn id="18" name="作業内容③" dataDxfId="613" dataCellStyle="標準 2">
      <calculatedColumnFormula>作業部門名③作業内容</calculatedColumnFormula>
    </tableColumn>
    <tableColumn id="19" name="売上③" dataDxfId="612" dataCellStyle="桁区切り">
      <calculatedColumnFormula>作業部門名③売上</calculatedColumnFormula>
    </tableColumn>
    <tableColumn id="20" name="傾向③" dataDxfId="611" dataCellStyle="標準 2">
      <calculatedColumnFormula>作業部門名③傾向</calculatedColumnFormula>
    </tableColumn>
    <tableColumn id="21" name="作業部門名④" dataDxfId="610" dataCellStyle="標準 2">
      <calculatedColumnFormula>作業部門名④</calculatedColumnFormula>
    </tableColumn>
    <tableColumn id="22" name="利用者数④" dataDxfId="609" dataCellStyle="標準 2">
      <calculatedColumnFormula>作業部門名④利用者数</calculatedColumnFormula>
    </tableColumn>
    <tableColumn id="23" name="区分④" dataDxfId="608" dataCellStyle="標準 2">
      <calculatedColumnFormula>作業部門名④区分</calculatedColumnFormula>
    </tableColumn>
    <tableColumn id="24" name="作業内容④" dataDxfId="607" dataCellStyle="標準 2">
      <calculatedColumnFormula>作業部門名④作業内容</calculatedColumnFormula>
    </tableColumn>
    <tableColumn id="25" name="売上④" dataDxfId="606" dataCellStyle="桁区切り">
      <calculatedColumnFormula>作業部門名④売上</calculatedColumnFormula>
    </tableColumn>
    <tableColumn id="26" name="傾向④" dataDxfId="605" dataCellStyle="標準 2">
      <calculatedColumnFormula>作業部門名④傾向</calculatedColumnFormula>
    </tableColumn>
    <tableColumn id="27" name="作業部門名⑤" dataDxfId="604" dataCellStyle="標準 2">
      <calculatedColumnFormula>作業部門名⑤</calculatedColumnFormula>
    </tableColumn>
    <tableColumn id="28" name="利用者数⑤" dataDxfId="603" dataCellStyle="標準 2">
      <calculatedColumnFormula>作業部門名⑤利用者数</calculatedColumnFormula>
    </tableColumn>
    <tableColumn id="29" name="区分⑤" dataDxfId="602" dataCellStyle="標準 2">
      <calculatedColumnFormula>作業部門名⑤区分</calculatedColumnFormula>
    </tableColumn>
    <tableColumn id="30" name="作業内容⑤" dataDxfId="601" dataCellStyle="標準 2">
      <calculatedColumnFormula>作業部門名⑤作業内容</calculatedColumnFormula>
    </tableColumn>
    <tableColumn id="31" name="売上⑤" dataDxfId="600" dataCellStyle="桁区切り">
      <calculatedColumnFormula>作業部門名⑤売上</calculatedColumnFormula>
    </tableColumn>
    <tableColumn id="32" name="傾向⑤" dataDxfId="599" dataCellStyle="標準 2">
      <calculatedColumnFormula>作業部門名⑤傾向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1" name="テーブル110" displayName="テーブル110" ref="A1:V2" totalsRowShown="0" headerRowDxfId="598" headerRowBorderDxfId="597" tableBorderDxfId="596" totalsRowBorderDxfId="595" headerRowCellStyle="標準 2" dataCellStyle="標準 2">
  <autoFilter ref="A1:V2"/>
  <tableColumns count="22">
    <tableColumn id="2" name="事業所番号" dataDxfId="594" dataCellStyle="標準 2">
      <calculatedColumnFormula>事業所番号</calculatedColumnFormula>
    </tableColumn>
    <tableColumn id="3" name="事業所名" dataDxfId="593" dataCellStyle="標準 2">
      <calculatedColumnFormula>MID(事業所名,5,LEN(事業所名))</calculatedColumnFormula>
    </tableColumn>
    <tableColumn id="4" name="所在地" dataDxfId="592" dataCellStyle="標準 2">
      <calculatedColumnFormula>所在地</calculatedColumnFormula>
    </tableColumn>
    <tableColumn id="5" name="運営法人名" dataDxfId="591" dataCellStyle="標準 2">
      <calculatedColumnFormula>運営法人名</calculatedColumnFormula>
    </tableColumn>
    <tableColumn id="6" name="H30月額" dataDxfId="590" dataCellStyle="標準 2"/>
    <tableColumn id="8" name="R1 月額" dataDxfId="589" dataCellStyle="標準 2"/>
    <tableColumn id="10" name="R2 月額" dataDxfId="588" dataCellStyle="標準 2"/>
    <tableColumn id="12" name="R3 月額" dataDxfId="587" dataCellStyle="標準 2"/>
    <tableColumn id="14" name="R4 月額" dataDxfId="586" dataCellStyle="標準 2"/>
    <tableColumn id="16" name="R5 月額" dataDxfId="585" dataCellStyle="標準 2"/>
    <tableColumn id="18" name="R6 月額" dataDxfId="584" dataCellStyle="標準 2 3"/>
    <tableColumn id="20" name="R7 月額" dataDxfId="583" dataCellStyle="標準 2 3"/>
    <tableColumn id="22" name="R8 月額" dataDxfId="582" dataCellStyle="標準 2 3"/>
    <tableColumn id="7" name="H30 時間額" dataDxfId="581" dataCellStyle="標準 2 3"/>
    <tableColumn id="9" name="R1 時間額" dataDxfId="580" dataCellStyle="標準 2 3"/>
    <tableColumn id="11" name="R2 時間額" dataDxfId="579" dataCellStyle="標準 2 3"/>
    <tableColumn id="13" name="R3 時間額" dataDxfId="578" dataCellStyle="標準 2 3"/>
    <tableColumn id="15" name="R4 時間額" dataDxfId="577" dataCellStyle="標準 2 3"/>
    <tableColumn id="17" name="R5 時間額" dataDxfId="576" dataCellStyle="標準 2 3"/>
    <tableColumn id="19" name="R6 時間額" dataDxfId="575" dataCellStyle="標準 2 3"/>
    <tableColumn id="21" name="R7 時間額" dataDxfId="574" dataCellStyle="標準 2 3"/>
    <tableColumn id="32" name="R8 時間額" dataDxfId="573" dataCellStyle="標準 2 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テーブル1101110" displayName="テーブル1101110" ref="A1:S2" totalsRowShown="0" headerRowDxfId="572" dataDxfId="570" headerRowBorderDxfId="571" tableBorderDxfId="569" totalsRowBorderDxfId="568" headerRowCellStyle="標準 2" dataCellStyle="標準 2">
  <autoFilter ref="A1:S2"/>
  <tableColumns count="19">
    <tableColumn id="2" name="事業所番号" dataDxfId="567" dataCellStyle="標準 2">
      <calculatedColumnFormula>+事業所番号</calculatedColumnFormula>
    </tableColumn>
    <tableColumn id="3" name="事業所名" dataDxfId="566" dataCellStyle="標準 2">
      <calculatedColumnFormula>+事業所名</calculatedColumnFormula>
    </tableColumn>
    <tableColumn id="4" name="所在地" dataDxfId="565" dataCellStyle="標準 2">
      <calculatedColumnFormula>+所在地</calculatedColumnFormula>
    </tableColumn>
    <tableColumn id="5" name="運営法人名" dataDxfId="564" dataCellStyle="標準 2">
      <calculatedColumnFormula>+運営法人名</calculatedColumnFormula>
    </tableColumn>
    <tableColumn id="24" name="R6 目標工賃（月額）" dataDxfId="563" dataCellStyle="標準 2 3">
      <calculatedColumnFormula>+工賃向上計画!$L$146</calculatedColumnFormula>
    </tableColumn>
    <tableColumn id="1" name="R6 工賃総額" dataDxfId="562" dataCellStyle="標準 2 3 4">
      <calculatedColumnFormula>+工賃向上計画!$L$152</calculatedColumnFormula>
    </tableColumn>
    <tableColumn id="6" name="R6 延べ利用者" dataDxfId="561" dataCellStyle="標準 2 3 4">
      <calculatedColumnFormula>+工賃向上計画!$L$157</calculatedColumnFormula>
    </tableColumn>
    <tableColumn id="7" name="R6 開所日数" dataDxfId="560" dataCellStyle="標準 2 3 4">
      <calculatedColumnFormula>+工賃向上計画!$L$155</calculatedColumnFormula>
    </tableColumn>
    <tableColumn id="8" name="R6 開所月" dataDxfId="559" dataCellStyle="標準 2 3 4">
      <calculatedColumnFormula>+工賃向上計画!$L$156</calculatedColumnFormula>
    </tableColumn>
    <tableColumn id="9" name="R7 目標工賃（月額）" dataDxfId="558" dataCellStyle="標準 2 3 4"/>
    <tableColumn id="10" name="R7 工賃総額" dataDxfId="557" dataCellStyle="標準 2 3 4"/>
    <tableColumn id="25" name="R7 延べ利用者" dataDxfId="556" dataCellStyle="標準 2 3 4"/>
    <tableColumn id="26" name="R7 開所日数" dataDxfId="555" dataCellStyle="標準 2 3 4"/>
    <tableColumn id="32" name="R7 開所月" dataDxfId="554" dataCellStyle="標準 2 3 4"/>
    <tableColumn id="11" name="R８ 目標工賃（月額）" dataDxfId="553" dataCellStyle="標準 2 3 4"/>
    <tableColumn id="12" name="R８ 工賃総額" dataDxfId="552" dataCellStyle="標準 2 3 4"/>
    <tableColumn id="13" name="R８ 延べ利用者" dataDxfId="551" dataCellStyle="標準 2 3 4"/>
    <tableColumn id="33" name="R８ 開所日数" dataDxfId="550" dataCellStyle="標準 2 3 4"/>
    <tableColumn id="14" name="R８ 開所月" dataDxfId="549" dataCellStyle="標準 2 3 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4" name="テーブル110111015" displayName="テーブル110111015" ref="A1:S2" totalsRowShown="0" headerRowDxfId="548" dataDxfId="546" headerRowBorderDxfId="547" tableBorderDxfId="545" totalsRowBorderDxfId="544" headerRowCellStyle="標準 2" dataCellStyle="標準 2">
  <autoFilter ref="A1:S2"/>
  <tableColumns count="19">
    <tableColumn id="2" name="事業所番号" dataDxfId="543" dataCellStyle="標準 2">
      <calculatedColumnFormula>+事業所番号</calculatedColumnFormula>
    </tableColumn>
    <tableColumn id="3" name="事業所名" dataDxfId="542" dataCellStyle="標準 2">
      <calculatedColumnFormula>+事業所名</calculatedColumnFormula>
    </tableColumn>
    <tableColumn id="4" name="所在地" dataDxfId="541" dataCellStyle="標準 2">
      <calculatedColumnFormula>+所在地</calculatedColumnFormula>
    </tableColumn>
    <tableColumn id="5" name="運営法人名" dataDxfId="540" dataCellStyle="標準 2">
      <calculatedColumnFormula>+運営法人名</calculatedColumnFormula>
    </tableColumn>
    <tableColumn id="24" name="R6 目標工賃（月額）" dataDxfId="539" dataCellStyle="標準 2 3"/>
    <tableColumn id="1" name="R6 工賃総額" dataDxfId="538" dataCellStyle="標準 2 3 4"/>
    <tableColumn id="6" name="R6 延べ利用者" dataDxfId="537" dataCellStyle="標準 2 3 4"/>
    <tableColumn id="7" name="R6 開所日数" dataDxfId="536" dataCellStyle="標準 2 3 4"/>
    <tableColumn id="8" name="R6 開所月" dataDxfId="535" dataCellStyle="標準 2 3 4"/>
    <tableColumn id="9" name="R7 目標工賃（月額）" dataDxfId="534" dataCellStyle="標準 2 3 4"/>
    <tableColumn id="10" name="R7 工賃総額" dataDxfId="533" dataCellStyle="標準 2 3 4"/>
    <tableColumn id="25" name="R7 延べ利用者" dataDxfId="532" dataCellStyle="標準 2 3 4"/>
    <tableColumn id="26" name="R7 開所日数" dataDxfId="531" dataCellStyle="標準 2 3 4"/>
    <tableColumn id="32" name="R7 開所月" dataDxfId="530" dataCellStyle="標準 2 3 4"/>
    <tableColumn id="11" name="R８ 目標工賃（月額）" dataDxfId="529" dataCellStyle="標準 2 3 4"/>
    <tableColumn id="12" name="R８ 工賃総額" dataDxfId="528" dataCellStyle="標準 2 3 4"/>
    <tableColumn id="13" name="R８ 延べ利用者" dataDxfId="527" dataCellStyle="標準 2 3 4"/>
    <tableColumn id="33" name="R８ 開所日数" dataDxfId="526" dataCellStyle="標準 2 3 4"/>
    <tableColumn id="14" name="R８ 開所月" dataDxfId="525" dataCellStyle="標準 2 3 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0" name="テーブル11011" displayName="テーブル11011" ref="A1:AG2" totalsRowShown="0" headerRowDxfId="524" dataDxfId="522" headerRowBorderDxfId="523" tableBorderDxfId="521" totalsRowBorderDxfId="520" headerRowCellStyle="標準 2 3" dataCellStyle="標準 2 3">
  <autoFilter ref="A1:AG2"/>
  <tableColumns count="33">
    <tableColumn id="2" name="事業所番号" dataDxfId="519" totalsRowDxfId="518" dataCellStyle="標準 2 3">
      <calculatedColumnFormula>事業所番号</calculatedColumnFormula>
    </tableColumn>
    <tableColumn id="3" name="事業所名" dataDxfId="517" totalsRowDxfId="516" dataCellStyle="標準 2 3">
      <calculatedColumnFormula>MID(事業所名,5,LEN(事業所名))</calculatedColumnFormula>
    </tableColumn>
    <tableColumn id="4" name="所在地" dataDxfId="515" totalsRowDxfId="514" dataCellStyle="標準 2 3">
      <calculatedColumnFormula>所在地</calculatedColumnFormula>
    </tableColumn>
    <tableColumn id="5" name="運営法人名" dataDxfId="513" totalsRowDxfId="512" dataCellStyle="標準 2 3">
      <calculatedColumnFormula>運営法人名</calculatedColumnFormula>
    </tableColumn>
    <tableColumn id="1" name="H30 総売上" dataDxfId="511" totalsRowDxfId="510" dataCellStyle="標準 2 3">
      <calculatedColumnFormula>+工賃計算補助シート!$L$9</calculatedColumnFormula>
    </tableColumn>
    <tableColumn id="6" name="H30 総収入" dataDxfId="509" totalsRowDxfId="508" dataCellStyle="標準 2 3"/>
    <tableColumn id="8" name="H30　原価" dataDxfId="507" totalsRowDxfId="506" dataCellStyle="標準 2 3"/>
    <tableColumn id="10" name="H30　利益率" dataDxfId="505" totalsRowDxfId="504" dataCellStyle="標準 2 3">
      <calculatedColumnFormula>+テーブル11011[H30 総収入]/テーブル11011[H30 総売上]*100</calculatedColumnFormula>
    </tableColumn>
    <tableColumn id="23" name="R1 総売上" dataDxfId="503" totalsRowDxfId="502" dataCellStyle="標準 2 3">
      <calculatedColumnFormula>+工賃計算補助シート!$O$9</calculatedColumnFormula>
    </tableColumn>
    <tableColumn id="12" name="R1 総収入" dataDxfId="501" totalsRowDxfId="500" dataCellStyle="標準 2 3"/>
    <tableColumn id="14" name="R1 原価" dataDxfId="499" totalsRowDxfId="498" dataCellStyle="標準 2 3"/>
    <tableColumn id="16" name="R1　利益率" dataDxfId="497" totalsRowDxfId="496" dataCellStyle="標準 2 3">
      <calculatedColumnFormula>+テーブル11011[R1 総収入]/テーブル11011[R1 総売上]*100</calculatedColumnFormula>
    </tableColumn>
    <tableColumn id="27" name="R2 総売上" dataDxfId="495" totalsRowDxfId="494" dataCellStyle="標準 2 3">
      <calculatedColumnFormula>+工賃計算補助シート!$R$9</calculatedColumnFormula>
    </tableColumn>
    <tableColumn id="18" name="R2 総収入" dataDxfId="493" totalsRowDxfId="492" dataCellStyle="標準 2 3"/>
    <tableColumn id="20" name="R2 原価" dataDxfId="491" totalsRowDxfId="490" dataCellStyle="標準 2 3"/>
    <tableColumn id="22" name="R2利益率" dataDxfId="489" totalsRowDxfId="488" dataCellStyle="標準 2 3">
      <calculatedColumnFormula>+テーブル11011[R2 総収入]/テーブル11011[R2 総売上]*100</calculatedColumnFormula>
    </tableColumn>
    <tableColumn id="28" name="R3総売上" dataDxfId="487" totalsRowDxfId="486" dataCellStyle="標準 2 3">
      <calculatedColumnFormula>+工賃計算補助シート!$U$9</calculatedColumnFormula>
    </tableColumn>
    <tableColumn id="24" name="R3総収入" dataDxfId="485" totalsRowDxfId="484" dataCellStyle="標準 2 3"/>
    <tableColumn id="25" name="R3原価" dataDxfId="483" totalsRowDxfId="482" dataCellStyle="標準 2 3"/>
    <tableColumn id="26" name="R3利益率" dataDxfId="481" totalsRowDxfId="480" dataCellStyle="標準 2 3">
      <calculatedColumnFormula>+テーブル11011[R3総収入]/テーブル11011[R3総売上]*100</calculatedColumnFormula>
    </tableColumn>
    <tableColumn id="29" name="R4総売上" dataDxfId="479" totalsRowDxfId="478" dataCellStyle="標準 2 3">
      <calculatedColumnFormula>+工賃計算補助シート!$X$9</calculatedColumnFormula>
    </tableColumn>
    <tableColumn id="7" name="R4総収入" dataDxfId="477" totalsRowDxfId="476" dataCellStyle="標準 2 3"/>
    <tableColumn id="9" name="R4原価" dataDxfId="475" totalsRowDxfId="474" dataCellStyle="標準 2 3"/>
    <tableColumn id="11" name="R4利益率" dataDxfId="473" totalsRowDxfId="472" dataCellStyle="標準 2 3">
      <calculatedColumnFormula>+テーブル11011[R4総収入]/テーブル11011[R4総売上]*100</calculatedColumnFormula>
    </tableColumn>
    <tableColumn id="30" name="R5総売上" dataDxfId="471" totalsRowDxfId="470" dataCellStyle="標準 2 3">
      <calculatedColumnFormula>工賃計算補助シート!$AA$24</calculatedColumnFormula>
    </tableColumn>
    <tableColumn id="13" name="R5総収入" dataDxfId="469" totalsRowDxfId="468" dataCellStyle="標準 2 3">
      <calculatedColumnFormula>工賃計算補助シート!$AA$28</calculatedColumnFormula>
    </tableColumn>
    <tableColumn id="15" name="R5原価" dataDxfId="467" totalsRowDxfId="466" dataCellStyle="標準 2 3">
      <calculatedColumnFormula>+工賃計算補助シート!$AA$25+工賃計算補助シート!$AA$26+工賃計算補助シート!$AA$27</calculatedColumnFormula>
    </tableColumn>
    <tableColumn id="17" name="R5利益率" dataDxfId="465" totalsRowDxfId="464" dataCellStyle="標準 2 3">
      <calculatedColumnFormula>+テーブル11011[R5総収入]/テーブル11011[R5総売上]*100</calculatedColumnFormula>
    </tableColumn>
    <tableColumn id="31" name="R6総売上" dataDxfId="463" totalsRowDxfId="462" dataCellStyle="標準 2 3">
      <calculatedColumnFormula>工賃計算補助シート!$AA$40</calculatedColumnFormula>
    </tableColumn>
    <tableColumn id="19" name="R6総収入" dataDxfId="461" totalsRowDxfId="460" dataCellStyle="標準 2 3">
      <calculatedColumnFormula>工賃計算補助シート!$AA$44</calculatedColumnFormula>
    </tableColumn>
    <tableColumn id="21" name="R6原価" dataDxfId="459" totalsRowDxfId="458" dataCellStyle="標準 2 3">
      <calculatedColumnFormula>+工賃計算補助シート!$AA$41+工賃計算補助シート!$AA$42+工賃計算補助シート!$AA$43</calculatedColumnFormula>
    </tableColumn>
    <tableColumn id="32" name="R6利益率" dataDxfId="457" totalsRowDxfId="456" dataCellStyle="標準 2 3">
      <calculatedColumnFormula>+テーブル11011[R6総収入]/テーブル11011[R6総売上]*100</calculatedColumnFormula>
    </tableColumn>
    <tableColumn id="33" name="R7総売上" dataDxfId="455" totalsRowDxfId="454" dataCellStyle="標準 2 3">
      <calculatedColumnFormula>工賃計算補助シート!$AA$56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3" name="テーブル4435" displayName="テーブル4435" ref="A1:BO2" totalsRowShown="0" headerRowDxfId="453" headerRowBorderDxfId="452" tableBorderDxfId="451" totalsRowBorderDxfId="450">
  <autoFilter ref="A1:BO2"/>
  <tableColumns count="67">
    <tableColumn id="1" name="法人番号" dataDxfId="449" dataCellStyle="標準 2">
      <calculatedColumnFormula>事業所番号</calculatedColumnFormula>
    </tableColumn>
    <tableColumn id="2" name="法人名2" dataDxfId="448" dataCellStyle="標準 3 2">
      <calculatedColumnFormula>運営法人名</calculatedColumnFormula>
    </tableColumn>
    <tableColumn id="3" name="年度" dataDxfId="447">
      <calculatedColumnFormula>MID(工賃計算補助シート!$A$86,2,4)</calculatedColumnFormula>
    </tableColumn>
    <tableColumn id="4" name="①作業区分" dataDxfId="446">
      <calculatedColumnFormula>工賃計算補助シート!$L88</calculatedColumnFormula>
    </tableColumn>
    <tableColumn id="5" name="①平均工賃（月額）" dataDxfId="445">
      <calculatedColumnFormula>工賃計算補助シート!$L89</calculatedColumnFormula>
    </tableColumn>
    <tableColumn id="6" name="①平均工賃（時間額）" dataDxfId="444">
      <calculatedColumnFormula>工賃計算補助シート!$L90</calculatedColumnFormula>
    </tableColumn>
    <tableColumn id="7" name="①収入（売上）" dataDxfId="443">
      <calculatedColumnFormula>工賃計算補助シート!$L91</calculatedColumnFormula>
    </tableColumn>
    <tableColumn id="8" name="①仕入、原材料費" dataDxfId="442">
      <calculatedColumnFormula>工賃計算補助シート!$L92</calculatedColumnFormula>
    </tableColumn>
    <tableColumn id="9" name="①利用者以外の人件費" dataDxfId="441">
      <calculatedColumnFormula>工賃計算補助シート!$L93</calculatedColumnFormula>
    </tableColumn>
    <tableColumn id="10" name="①外注費その他" dataDxfId="440">
      <calculatedColumnFormula>工賃計算補助シート!$L94</calculatedColumnFormula>
    </tableColumn>
    <tableColumn id="11" name="①工賃支払前収支" dataDxfId="439">
      <calculatedColumnFormula>工賃計算補助シート!$L95</calculatedColumnFormula>
    </tableColumn>
    <tableColumn id="12" name="①支払工賃総額" dataDxfId="438" dataCellStyle="標準 3 2 3">
      <calculatedColumnFormula>工賃計算補助シート!$L96</calculatedColumnFormula>
    </tableColumn>
    <tableColumn id="67" name="①利用者数" dataDxfId="437" dataCellStyle="標準 3 2 3">
      <calculatedColumnFormula>工賃計算補助シート!$L97</calculatedColumnFormula>
    </tableColumn>
    <tableColumn id="64" name="①開所日時" dataDxfId="436" dataCellStyle="標準 3 2 3">
      <calculatedColumnFormula>工賃計算補助シート!$L98</calculatedColumnFormula>
    </tableColumn>
    <tableColumn id="65" name="①開所月" dataDxfId="435" dataCellStyle="標準 3 2 3">
      <calculatedColumnFormula>工賃計算補助シート!$L99</calculatedColumnFormula>
    </tableColumn>
    <tableColumn id="66" name="①延べ利用者（年）" dataDxfId="434" dataCellStyle="標準 3 2 3">
      <calculatedColumnFormula>工賃計算補助シート!$L100</calculatedColumnFormula>
    </tableColumn>
    <tableColumn id="13" name="①利用者数（時間）" dataDxfId="433">
      <calculatedColumnFormula>工賃計算補助シート!$L101</calculatedColumnFormula>
    </tableColumn>
    <tableColumn id="14" name="②作業区分" dataDxfId="432" dataCellStyle="標準 3 2 3"/>
    <tableColumn id="15" name="②平均工賃（月額）" dataDxfId="431" dataCellStyle="標準 3 2 3"/>
    <tableColumn id="16" name="②平均工賃（時間額）" dataDxfId="430" dataCellStyle="標準 3 2 3"/>
    <tableColumn id="17" name="②収入（売上）" dataDxfId="429" dataCellStyle="標準 3 2 3"/>
    <tableColumn id="18" name="②仕入、原材料費" dataDxfId="428" dataCellStyle="標準 3 2 3"/>
    <tableColumn id="19" name="②利用者以外の人件費" dataDxfId="427" dataCellStyle="標準 3 2 3"/>
    <tableColumn id="20" name="②外注費その他" dataDxfId="426" dataCellStyle="標準 3 2 3"/>
    <tableColumn id="21" name="②工賃支払前収支" dataDxfId="425" dataCellStyle="標準 3 2 3"/>
    <tableColumn id="22" name="②支払工賃総額②" dataDxfId="424" dataCellStyle="標準 3 2 3"/>
    <tableColumn id="23" name="②利用者数" dataDxfId="423" dataCellStyle="標準 3 2 3"/>
    <tableColumn id="24" name="②開所日時" dataDxfId="422" dataCellStyle="標準 3 2 3"/>
    <tableColumn id="25" name="②開所月" dataDxfId="421" dataCellStyle="標準 3 2 3"/>
    <tableColumn id="26" name="②延べ利用者（年）" dataDxfId="420" dataCellStyle="標準 3 2 3"/>
    <tableColumn id="27" name="②利用者数（時間）" dataDxfId="419" dataCellStyle="標準 3 2 3"/>
    <tableColumn id="28" name="③作業区分" dataDxfId="418" dataCellStyle="標準 3 2 3"/>
    <tableColumn id="29" name="③平均工賃（月額）" dataDxfId="417" dataCellStyle="標準 3 2 3"/>
    <tableColumn id="30" name="③平均工賃（時間額）" dataDxfId="416" dataCellStyle="標準 3 2 3"/>
    <tableColumn id="31" name="③収入（売上）" dataDxfId="415" dataCellStyle="標準 3 2 3"/>
    <tableColumn id="32" name="③仕入、原材料費" dataDxfId="414" dataCellStyle="標準 3 2 3"/>
    <tableColumn id="33" name="③利用者以外の人件費" dataDxfId="413" dataCellStyle="標準 3 2 3"/>
    <tableColumn id="34" name="③外注費その他" dataDxfId="412" dataCellStyle="標準 3 2 3"/>
    <tableColumn id="35" name="③工賃支払前収支" dataDxfId="411" dataCellStyle="標準 3 2 3"/>
    <tableColumn id="36" name="③支払工賃総額" dataDxfId="410" dataCellStyle="標準 3 2 3"/>
    <tableColumn id="37" name="③利用者数" dataDxfId="409" dataCellStyle="標準 3 2 3"/>
    <tableColumn id="38" name="③開所日数" dataDxfId="408" dataCellStyle="標準 3 2 3"/>
    <tableColumn id="39" name="③開所月" dataDxfId="407" dataCellStyle="標準 3 2 3"/>
    <tableColumn id="40" name="③延べ利用者（年）" dataDxfId="406" dataCellStyle="標準 3 2 3"/>
    <tableColumn id="41" name="③利用者数（時間）" dataDxfId="405" dataCellStyle="標準 3 2 3"/>
    <tableColumn id="42" name="④作業区分" dataDxfId="404" dataCellStyle="標準 3 2 3"/>
    <tableColumn id="43" name="④平均工賃（月額）" dataDxfId="403" dataCellStyle="標準 3 2 3"/>
    <tableColumn id="44" name="④平均工賃（時間額）" dataDxfId="402" dataCellStyle="標準 3 2 3"/>
    <tableColumn id="45" name="④収入（売上）" dataDxfId="401" dataCellStyle="標準 3 2 3"/>
    <tableColumn id="46" name="④仕入、原材料費" dataDxfId="400" dataCellStyle="標準 3 2 3"/>
    <tableColumn id="47" name="④利用者以外の人件費" dataDxfId="399" dataCellStyle="標準 3 2 3"/>
    <tableColumn id="48" name="④外注費その他" dataDxfId="398" dataCellStyle="標準 3 2 3"/>
    <tableColumn id="49" name="④工賃支払前収支" dataDxfId="397" dataCellStyle="標準 3 2 3"/>
    <tableColumn id="50" name="④支払工賃総額" dataDxfId="396" dataCellStyle="標準 3 2 3"/>
    <tableColumn id="51" name="④利用者数" dataDxfId="395" dataCellStyle="標準 3 2 3"/>
    <tableColumn id="52" name="④開所日数" dataDxfId="394" dataCellStyle="標準 3 2 3"/>
    <tableColumn id="53" name="④開所月" dataDxfId="393" dataCellStyle="標準 3 2 3"/>
    <tableColumn id="54" name="④延べ利用者（年）" dataDxfId="392" dataCellStyle="標準 3 2 3"/>
    <tableColumn id="55" name="④利用者数（時間）" dataDxfId="391" dataCellStyle="標準 3 2 3"/>
    <tableColumn id="56" name="⑤作業区分22" dataDxfId="390" dataCellStyle="標準 3 2 3"/>
    <tableColumn id="57" name="⑤平均工賃（月額）33" dataDxfId="389" dataCellStyle="標準 3 2 3"/>
    <tableColumn id="58" name="⑤平均工賃（時間額）44" dataDxfId="388" dataCellStyle="標準 3 2 3"/>
    <tableColumn id="59" name="⑤収入（売上）55" dataDxfId="387" dataCellStyle="標準 3 2 3"/>
    <tableColumn id="60" name="⑤仕入、原材料費66" dataDxfId="386" dataCellStyle="標準 3 2 3"/>
    <tableColumn id="61" name="⑤利用者以外の人件費77" dataDxfId="385" dataCellStyle="標準 3 2 3"/>
    <tableColumn id="62" name="⑤外注費その他88" dataDxfId="384" dataCellStyle="標準 3 2 3"/>
    <tableColumn id="63" name="⑤工賃支払前収支99" dataDxfId="383" dataCellStyle="標準 3 2 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テーブル443513" displayName="テーブル443513" ref="A1:BO2" totalsRowShown="0" headerRowDxfId="382" headerRowBorderDxfId="381" tableBorderDxfId="380" totalsRowBorderDxfId="379">
  <autoFilter ref="A1:BO2"/>
  <tableColumns count="67">
    <tableColumn id="1" name="法人番号" dataDxfId="378" dataCellStyle="標準 2">
      <calculatedColumnFormula>事業所番号</calculatedColumnFormula>
    </tableColumn>
    <tableColumn id="2" name="法人名2" dataDxfId="377" dataCellStyle="標準 3 2">
      <calculatedColumnFormula>運営法人名</calculatedColumnFormula>
    </tableColumn>
    <tableColumn id="3" name="年度" dataDxfId="376">
      <calculatedColumnFormula>MID(工賃計算補助シート!$A$102,2,4)</calculatedColumnFormula>
    </tableColumn>
    <tableColumn id="4" name="①作業区分" dataDxfId="375"/>
    <tableColumn id="5" name="①平均工賃（月額）" dataDxfId="374"/>
    <tableColumn id="6" name="①平均工賃（時間額）" dataDxfId="373"/>
    <tableColumn id="7" name="①収入（売上）" dataDxfId="372"/>
    <tableColumn id="8" name="①仕入、原材料費" dataDxfId="371"/>
    <tableColumn id="9" name="①利用者以外の人件費" dataDxfId="370"/>
    <tableColumn id="10" name="①外注費その他" dataDxfId="369"/>
    <tableColumn id="11" name="①工賃支払前収支" dataDxfId="368"/>
    <tableColumn id="12" name="①支払工賃総額" dataDxfId="367" dataCellStyle="標準 3 2 3"/>
    <tableColumn id="67" name="①利用者数" dataDxfId="366" dataCellStyle="標準 3 2 3"/>
    <tableColumn id="64" name="①開所日時" dataDxfId="365" dataCellStyle="標準 3 2 3"/>
    <tableColumn id="65" name="①開所月" dataDxfId="364" dataCellStyle="標準 3 2 3"/>
    <tableColumn id="66" name="①延べ利用者（年）" dataDxfId="363" dataCellStyle="標準 3 2 3"/>
    <tableColumn id="13" name="①利用者数（時間）" dataDxfId="362"/>
    <tableColumn id="14" name="②作業区分" dataDxfId="361" dataCellStyle="標準 3 2 3"/>
    <tableColumn id="15" name="②平均工賃（月額）" dataDxfId="360" dataCellStyle="標準 3 2 3"/>
    <tableColumn id="16" name="②平均工賃（時間額）" dataDxfId="359" dataCellStyle="標準 3 2 3"/>
    <tableColumn id="17" name="②収入（売上）" dataDxfId="358" dataCellStyle="標準 3 2 3"/>
    <tableColumn id="18" name="②仕入、原材料費" dataDxfId="357" dataCellStyle="標準 3 2 3"/>
    <tableColumn id="19" name="②利用者以外の人件費" dataDxfId="356" dataCellStyle="標準 3 2 3"/>
    <tableColumn id="20" name="②外注費その他" dataDxfId="355" dataCellStyle="標準 3 2 3"/>
    <tableColumn id="21" name="②工賃支払前収支" dataDxfId="354" dataCellStyle="標準 3 2 3"/>
    <tableColumn id="22" name="②支払工賃総額②" dataDxfId="353" dataCellStyle="標準 3 2 3"/>
    <tableColumn id="23" name="②利用者数" dataDxfId="352" dataCellStyle="標準 3 2 3"/>
    <tableColumn id="24" name="②開所日時" dataDxfId="351" dataCellStyle="標準 3 2 3"/>
    <tableColumn id="25" name="②開所月" dataDxfId="350" dataCellStyle="標準 3 2 3"/>
    <tableColumn id="26" name="②延べ利用者（年）" dataDxfId="349" dataCellStyle="標準 3 2 3"/>
    <tableColumn id="27" name="②利用者数（時間）" dataDxfId="348" dataCellStyle="標準 3 2 3"/>
    <tableColumn id="28" name="③作業区分" dataDxfId="347" dataCellStyle="標準 3 2 3"/>
    <tableColumn id="29" name="③平均工賃（月額）" dataDxfId="346" dataCellStyle="標準 3 2 3"/>
    <tableColumn id="30" name="③平均工賃（時間額）" dataDxfId="345" dataCellStyle="標準 3 2 3"/>
    <tableColumn id="31" name="③収入（売上）" dataDxfId="344" dataCellStyle="標準 3 2 3"/>
    <tableColumn id="32" name="③仕入、原材料費" dataDxfId="343" dataCellStyle="標準 3 2 3"/>
    <tableColumn id="33" name="③利用者以外の人件費" dataDxfId="342" dataCellStyle="標準 3 2 3"/>
    <tableColumn id="34" name="③外注費その他" dataDxfId="341" dataCellStyle="標準 3 2 3"/>
    <tableColumn id="35" name="③工賃支払前収支" dataDxfId="340" dataCellStyle="標準 3 2 3"/>
    <tableColumn id="36" name="③支払工賃総額" dataDxfId="339" dataCellStyle="標準 3 2 3"/>
    <tableColumn id="37" name="③利用者数" dataDxfId="338" dataCellStyle="標準 3 2 3"/>
    <tableColumn id="38" name="③開所日数" dataDxfId="337" dataCellStyle="標準 3 2 3"/>
    <tableColumn id="39" name="③開所月" dataDxfId="336" dataCellStyle="標準 3 2 3"/>
    <tableColumn id="40" name="③延べ利用者（年）" dataDxfId="335" dataCellStyle="標準 3 2 3"/>
    <tableColumn id="41" name="③利用者数（時間）" dataDxfId="334" dataCellStyle="標準 3 2 3"/>
    <tableColumn id="42" name="④作業区分" dataDxfId="333" dataCellStyle="標準 3 2 3"/>
    <tableColumn id="43" name="④平均工賃（月額）" dataDxfId="332" dataCellStyle="標準 3 2 3"/>
    <tableColumn id="44" name="④平均工賃（時間額）" dataDxfId="331" dataCellStyle="標準 3 2 3"/>
    <tableColumn id="45" name="④収入（売上）" dataDxfId="330" dataCellStyle="標準 3 2 3"/>
    <tableColumn id="46" name="④仕入、原材料費" dataDxfId="329" dataCellStyle="標準 3 2 3"/>
    <tableColumn id="47" name="④利用者以外の人件費" dataDxfId="328" dataCellStyle="標準 3 2 3"/>
    <tableColumn id="48" name="④外注費その他" dataDxfId="327" dataCellStyle="標準 3 2 3"/>
    <tableColumn id="49" name="④工賃支払前収支" dataDxfId="326" dataCellStyle="標準 3 2 3"/>
    <tableColumn id="50" name="④支払工賃総額" dataDxfId="325" dataCellStyle="標準 3 2 3"/>
    <tableColumn id="51" name="④利用者数" dataDxfId="324" dataCellStyle="標準 3 2 3"/>
    <tableColumn id="52" name="④開所日数" dataDxfId="323" dataCellStyle="標準 3 2 3"/>
    <tableColumn id="53" name="④開所月" dataDxfId="322" dataCellStyle="標準 3 2 3"/>
    <tableColumn id="54" name="④延べ利用者（年）" dataDxfId="321" dataCellStyle="標準 3 2 3"/>
    <tableColumn id="55" name="④利用者数（時間）" dataDxfId="320" dataCellStyle="標準 3 2 3"/>
    <tableColumn id="56" name="⑤作業区分22" dataDxfId="319" dataCellStyle="標準 3 2 3"/>
    <tableColumn id="57" name="⑤平均工賃（月額）33" dataDxfId="318" dataCellStyle="標準 3 2 3"/>
    <tableColumn id="58" name="⑤平均工賃（時間額）44" dataDxfId="317" dataCellStyle="標準 3 2 3"/>
    <tableColumn id="59" name="⑤収入（売上）55" dataDxfId="316" dataCellStyle="標準 3 2 3"/>
    <tableColumn id="60" name="⑤仕入、原材料費66" dataDxfId="315" dataCellStyle="標準 3 2 3"/>
    <tableColumn id="61" name="⑤利用者以外の人件費77" dataDxfId="314" dataCellStyle="標準 3 2 3"/>
    <tableColumn id="62" name="⑤外注費その他88" dataDxfId="313" dataCellStyle="標準 3 2 3"/>
    <tableColumn id="63" name="⑤工賃支払前収支99" dataDxfId="312" dataCellStyle="標準 3 2 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テーブル44351314" displayName="テーブル44351314" ref="A1:BO2" totalsRowShown="0" headerRowDxfId="311" headerRowBorderDxfId="310" tableBorderDxfId="309" totalsRowBorderDxfId="308">
  <autoFilter ref="A1:BO2"/>
  <tableColumns count="67">
    <tableColumn id="1" name="法人番号" dataDxfId="307" dataCellStyle="標準 2">
      <calculatedColumnFormula>事業所番号</calculatedColumnFormula>
    </tableColumn>
    <tableColumn id="2" name="法人名2" dataDxfId="306" dataCellStyle="標準 3 2">
      <calculatedColumnFormula>運営法人名</calculatedColumnFormula>
    </tableColumn>
    <tableColumn id="3" name="年度" dataDxfId="305">
      <calculatedColumnFormula>MID(工賃計算補助シート!$A$118,2,4)</calculatedColumnFormula>
    </tableColumn>
    <tableColumn id="4" name="①作業区分" dataDxfId="304"/>
    <tableColumn id="5" name="①平均工賃（月額）" dataDxfId="303"/>
    <tableColumn id="6" name="①平均工賃（時間額）" dataDxfId="302"/>
    <tableColumn id="7" name="①収入（売上）" dataDxfId="301"/>
    <tableColumn id="8" name="①仕入、原材料費" dataDxfId="300"/>
    <tableColumn id="9" name="①利用者以外の人件費" dataDxfId="299"/>
    <tableColumn id="10" name="①外注費その他" dataDxfId="298"/>
    <tableColumn id="11" name="①工賃支払前収支" dataDxfId="297"/>
    <tableColumn id="12" name="①支払工賃総額" dataDxfId="296" dataCellStyle="標準 3 2 3"/>
    <tableColumn id="67" name="①利用者数" dataDxfId="295" dataCellStyle="標準 3 2 3"/>
    <tableColumn id="64" name="①開所日時" dataDxfId="294" dataCellStyle="標準 3 2 3"/>
    <tableColumn id="65" name="①開所月" dataDxfId="293" dataCellStyle="標準 3 2 3"/>
    <tableColumn id="66" name="①延べ利用者（年）" dataDxfId="292" dataCellStyle="標準 3 2 3"/>
    <tableColumn id="13" name="①利用者数（時間）" dataDxfId="291"/>
    <tableColumn id="14" name="②作業区分" dataDxfId="290" dataCellStyle="標準 3 2 3"/>
    <tableColumn id="15" name="②平均工賃（月額）" dataDxfId="289" dataCellStyle="標準 3 2 3"/>
    <tableColumn id="16" name="②平均工賃（時間額）" dataDxfId="288" dataCellStyle="標準 3 2 3"/>
    <tableColumn id="17" name="②収入（売上）" dataDxfId="287" dataCellStyle="標準 3 2 3"/>
    <tableColumn id="18" name="②仕入、原材料費" dataDxfId="286" dataCellStyle="標準 3 2 3"/>
    <tableColumn id="19" name="②利用者以外の人件費" dataDxfId="285" dataCellStyle="標準 3 2 3"/>
    <tableColumn id="20" name="②外注費その他" dataDxfId="284" dataCellStyle="標準 3 2 3"/>
    <tableColumn id="21" name="②工賃支払前収支" dataDxfId="283" dataCellStyle="標準 3 2 3"/>
    <tableColumn id="22" name="②支払工賃総額②" dataDxfId="282" dataCellStyle="標準 3 2 3"/>
    <tableColumn id="23" name="②利用者数" dataDxfId="281" dataCellStyle="標準 3 2 3"/>
    <tableColumn id="24" name="②開所日時" dataDxfId="280" dataCellStyle="標準 3 2 3"/>
    <tableColumn id="25" name="②開所月" dataDxfId="279" dataCellStyle="標準 3 2 3"/>
    <tableColumn id="26" name="②延べ利用者（年）" dataDxfId="278" dataCellStyle="標準 3 2 3"/>
    <tableColumn id="27" name="②利用者数（時間）" dataDxfId="277" dataCellStyle="標準 3 2 3"/>
    <tableColumn id="28" name="③作業区分" dataDxfId="276" dataCellStyle="標準 3 2 3"/>
    <tableColumn id="29" name="③平均工賃（月額）" dataDxfId="275" dataCellStyle="標準 3 2 3"/>
    <tableColumn id="30" name="③平均工賃（時間額）" dataDxfId="274" dataCellStyle="標準 3 2 3"/>
    <tableColumn id="31" name="③収入（売上）" dataDxfId="273" dataCellStyle="標準 3 2 3"/>
    <tableColumn id="32" name="③仕入、原材料費" dataDxfId="272" dataCellStyle="標準 3 2 3"/>
    <tableColumn id="33" name="③利用者以外の人件費" dataDxfId="271" dataCellStyle="標準 3 2 3"/>
    <tableColumn id="34" name="③外注費その他" dataDxfId="270" dataCellStyle="標準 3 2 3"/>
    <tableColumn id="35" name="③工賃支払前収支" dataDxfId="269" dataCellStyle="標準 3 2 3"/>
    <tableColumn id="36" name="③支払工賃総額" dataDxfId="268" dataCellStyle="標準 3 2 3"/>
    <tableColumn id="37" name="③利用者数" dataDxfId="267" dataCellStyle="標準 3 2 3"/>
    <tableColumn id="38" name="③開所日数" dataDxfId="266" dataCellStyle="標準 3 2 3"/>
    <tableColumn id="39" name="③開所月" dataDxfId="265" dataCellStyle="標準 3 2 3"/>
    <tableColumn id="40" name="③延べ利用者（年）" dataDxfId="264" dataCellStyle="標準 3 2 3"/>
    <tableColumn id="41" name="③利用者数（時間）" dataDxfId="263" dataCellStyle="標準 3 2 3"/>
    <tableColumn id="42" name="④作業区分" dataDxfId="262" dataCellStyle="標準 3 2 3"/>
    <tableColumn id="43" name="④平均工賃（月額）" dataDxfId="261" dataCellStyle="標準 3 2 3"/>
    <tableColumn id="44" name="④平均工賃（時間額）" dataDxfId="260" dataCellStyle="標準 3 2 3"/>
    <tableColumn id="45" name="④収入（売上）" dataDxfId="259" dataCellStyle="標準 3 2 3"/>
    <tableColumn id="46" name="④仕入、原材料費" dataDxfId="258" dataCellStyle="標準 3 2 3"/>
    <tableColumn id="47" name="④利用者以外の人件費" dataDxfId="257" dataCellStyle="標準 3 2 3"/>
    <tableColumn id="48" name="④外注費その他" dataDxfId="256" dataCellStyle="標準 3 2 3"/>
    <tableColumn id="49" name="④工賃支払前収支" dataDxfId="255" dataCellStyle="標準 3 2 3"/>
    <tableColumn id="50" name="④支払工賃総額" dataDxfId="254" dataCellStyle="標準 3 2 3"/>
    <tableColumn id="51" name="④利用者数" dataDxfId="253" dataCellStyle="標準 3 2 3"/>
    <tableColumn id="52" name="④開所日数" dataDxfId="252" dataCellStyle="標準 3 2 3"/>
    <tableColumn id="53" name="④開所月" dataDxfId="251" dataCellStyle="標準 3 2 3"/>
    <tableColumn id="54" name="④延べ利用者（年）" dataDxfId="250" dataCellStyle="標準 3 2 3"/>
    <tableColumn id="55" name="④利用者数（時間）" dataDxfId="249" dataCellStyle="標準 3 2 3"/>
    <tableColumn id="56" name="⑤作業区分22" dataDxfId="248" dataCellStyle="標準 3 2 3"/>
    <tableColumn id="57" name="⑤平均工賃（月額）33" dataDxfId="247" dataCellStyle="標準 3 2 3"/>
    <tableColumn id="58" name="⑤平均工賃（時間額）44" dataDxfId="246" dataCellStyle="標準 3 2 3"/>
    <tableColumn id="59" name="⑤収入（売上）55" dataDxfId="245" dataCellStyle="標準 3 2 3"/>
    <tableColumn id="60" name="⑤仕入、原材料費66" dataDxfId="244" dataCellStyle="標準 3 2 3"/>
    <tableColumn id="61" name="⑤利用者以外の人件費77" dataDxfId="243" dataCellStyle="標準 3 2 3"/>
    <tableColumn id="62" name="⑤外注費その他88" dataDxfId="242" dataCellStyle="標準 3 2 3"/>
    <tableColumn id="63" name="⑤工賃支払前収支99" dataDxfId="241" dataCellStyle="標準 3 2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N243"/>
  <sheetViews>
    <sheetView showGridLines="0" showZeros="0" view="pageBreakPreview" topLeftCell="A139" zoomScale="115" zoomScaleNormal="100" zoomScaleSheetLayoutView="115" workbookViewId="0">
      <selection activeCell="L149" sqref="L149:N149"/>
    </sheetView>
  </sheetViews>
  <sheetFormatPr defaultRowHeight="13.5" x14ac:dyDescent="0.15"/>
  <cols>
    <col min="1" max="29" width="3.125" customWidth="1"/>
    <col min="30" max="30" width="12" style="43" customWidth="1"/>
    <col min="31" max="31" width="5.625" style="43" customWidth="1"/>
    <col min="32" max="44" width="2.25" style="43" customWidth="1"/>
    <col min="45" max="51" width="9" style="43" customWidth="1"/>
  </cols>
  <sheetData>
    <row r="1" spans="1:31" ht="18" thickBot="1" x14ac:dyDescent="0.2">
      <c r="A1" s="93" t="s">
        <v>146</v>
      </c>
      <c r="B1" s="92"/>
      <c r="C1" s="92"/>
      <c r="D1" s="92"/>
      <c r="E1" s="114" t="s">
        <v>14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86" t="str">
        <f>LEFT(事業所名,3)</f>
        <v/>
      </c>
      <c r="AB1" s="487"/>
      <c r="AC1" s="488"/>
      <c r="AE1" s="43" t="s">
        <v>138</v>
      </c>
    </row>
    <row r="2" spans="1:31" ht="13.5" customHeight="1" x14ac:dyDescent="0.15">
      <c r="L2" s="93"/>
      <c r="M2" s="93" t="s">
        <v>403</v>
      </c>
      <c r="N2" s="93"/>
      <c r="O2" s="93"/>
      <c r="P2" s="93"/>
      <c r="Q2" s="93"/>
      <c r="R2" s="93"/>
      <c r="S2" s="93"/>
      <c r="T2" s="106" t="s">
        <v>161</v>
      </c>
      <c r="U2" s="107"/>
      <c r="V2" s="107"/>
      <c r="W2" s="108"/>
      <c r="X2" s="113"/>
      <c r="Y2" s="112"/>
      <c r="Z2" s="112"/>
      <c r="AA2" s="116"/>
      <c r="AB2" s="116"/>
      <c r="AC2" s="117"/>
      <c r="AD2" s="49"/>
      <c r="AE2" s="43" t="s">
        <v>139</v>
      </c>
    </row>
    <row r="3" spans="1:31" ht="13.5" customHeight="1" x14ac:dyDescent="0.15">
      <c r="A3" t="s">
        <v>8</v>
      </c>
      <c r="L3" s="93"/>
      <c r="M3" s="93"/>
      <c r="N3" s="93"/>
      <c r="O3" s="93"/>
      <c r="P3" s="93"/>
      <c r="Q3" s="93"/>
      <c r="R3" s="93"/>
      <c r="S3" s="93"/>
      <c r="T3" s="96" t="s">
        <v>162</v>
      </c>
      <c r="U3" s="93"/>
      <c r="V3" s="93"/>
      <c r="W3" s="93"/>
      <c r="X3" s="112"/>
      <c r="Y3" s="112"/>
      <c r="Z3" s="112"/>
      <c r="AA3" s="112"/>
      <c r="AB3" s="112"/>
      <c r="AC3" s="112"/>
    </row>
    <row r="4" spans="1:31" ht="13.5" customHeight="1" x14ac:dyDescent="0.15">
      <c r="A4" s="109" t="s">
        <v>0</v>
      </c>
      <c r="B4" s="110"/>
      <c r="C4" s="110"/>
      <c r="D4" s="111"/>
      <c r="E4" s="489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1"/>
      <c r="T4" s="109" t="s">
        <v>1</v>
      </c>
      <c r="U4" s="110"/>
      <c r="V4" s="110"/>
      <c r="W4" s="111"/>
      <c r="X4" s="489"/>
      <c r="Y4" s="490"/>
      <c r="Z4" s="490"/>
      <c r="AA4" s="490"/>
      <c r="AB4" s="490"/>
      <c r="AC4" s="491"/>
      <c r="AD4" s="50"/>
      <c r="AE4" s="43" t="s">
        <v>737</v>
      </c>
    </row>
    <row r="5" spans="1:31" ht="13.5" customHeight="1" x14ac:dyDescent="0.15">
      <c r="A5" s="109" t="s">
        <v>2</v>
      </c>
      <c r="B5" s="110"/>
      <c r="C5" s="110"/>
      <c r="D5" s="111"/>
      <c r="E5" s="489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1"/>
      <c r="T5" s="109" t="s">
        <v>4</v>
      </c>
      <c r="U5" s="110"/>
      <c r="V5" s="110"/>
      <c r="W5" s="111"/>
      <c r="X5" s="492"/>
      <c r="Y5" s="493"/>
      <c r="Z5" s="493"/>
      <c r="AA5" s="493"/>
      <c r="AB5" s="493"/>
      <c r="AC5" s="494"/>
      <c r="AD5" s="51"/>
    </row>
    <row r="6" spans="1:31" ht="13.5" customHeight="1" x14ac:dyDescent="0.15">
      <c r="A6" s="109" t="s">
        <v>11</v>
      </c>
      <c r="B6" s="110"/>
      <c r="C6" s="110"/>
      <c r="D6" s="111"/>
      <c r="E6" s="489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1"/>
      <c r="T6" s="109" t="s">
        <v>3</v>
      </c>
      <c r="U6" s="110"/>
      <c r="V6" s="110"/>
      <c r="W6" s="111"/>
      <c r="X6" s="495"/>
      <c r="Y6" s="496"/>
      <c r="Z6" s="496"/>
      <c r="AA6" s="496"/>
      <c r="AB6" s="496"/>
      <c r="AC6" s="496"/>
      <c r="AE6" s="43" t="s">
        <v>73</v>
      </c>
    </row>
    <row r="7" spans="1:31" ht="13.5" customHeight="1" x14ac:dyDescent="0.15">
      <c r="A7" s="109" t="s">
        <v>5</v>
      </c>
      <c r="B7" s="110"/>
      <c r="C7" s="465"/>
      <c r="D7" s="466"/>
      <c r="E7" s="102" t="s">
        <v>10</v>
      </c>
      <c r="F7" s="109" t="s">
        <v>6</v>
      </c>
      <c r="G7" s="111"/>
      <c r="H7" s="465"/>
      <c r="I7" s="466"/>
      <c r="J7" s="101" t="s">
        <v>10</v>
      </c>
      <c r="K7" s="109" t="s">
        <v>72</v>
      </c>
      <c r="L7" s="110"/>
      <c r="M7" s="110"/>
      <c r="N7" s="111"/>
      <c r="O7" s="497"/>
      <c r="P7" s="498"/>
      <c r="Q7" s="498"/>
      <c r="R7" s="498"/>
      <c r="S7" s="498"/>
      <c r="T7" s="498"/>
      <c r="U7" s="498"/>
      <c r="V7" s="498"/>
      <c r="W7" s="499"/>
      <c r="X7" s="109" t="s">
        <v>12</v>
      </c>
      <c r="Y7" s="110"/>
      <c r="Z7" s="111"/>
      <c r="AA7" s="465"/>
      <c r="AB7" s="466"/>
      <c r="AC7" s="102" t="s">
        <v>13</v>
      </c>
      <c r="AD7" s="52"/>
      <c r="AE7" s="43" t="s">
        <v>74</v>
      </c>
    </row>
    <row r="8" spans="1:31" ht="13.5" customHeight="1" x14ac:dyDescent="0.15">
      <c r="AE8" s="43" t="s">
        <v>83</v>
      </c>
    </row>
    <row r="9" spans="1:31" ht="13.5" customHeight="1" x14ac:dyDescent="0.15">
      <c r="A9" t="s">
        <v>404</v>
      </c>
    </row>
    <row r="10" spans="1:31" ht="13.5" customHeight="1" x14ac:dyDescent="0.15">
      <c r="A10" s="16"/>
      <c r="B10" s="265" t="s">
        <v>128</v>
      </c>
      <c r="C10" s="266"/>
      <c r="D10" s="266"/>
      <c r="E10" s="267"/>
      <c r="F10" s="265" t="s">
        <v>20</v>
      </c>
      <c r="G10" s="266"/>
      <c r="H10" s="266"/>
      <c r="I10" s="265" t="s">
        <v>22</v>
      </c>
      <c r="J10" s="266"/>
      <c r="K10" s="266"/>
      <c r="L10" s="334" t="s">
        <v>9</v>
      </c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6"/>
      <c r="Y10" s="337" t="s">
        <v>24</v>
      </c>
      <c r="Z10" s="338"/>
      <c r="AA10" s="339"/>
      <c r="AB10" s="266" t="s">
        <v>21</v>
      </c>
      <c r="AC10" s="267"/>
      <c r="AD10" s="95"/>
      <c r="AE10" s="43" t="s">
        <v>75</v>
      </c>
    </row>
    <row r="11" spans="1:31" ht="13.5" customHeight="1" x14ac:dyDescent="0.15">
      <c r="A11" s="2" t="s">
        <v>15</v>
      </c>
      <c r="B11" s="326"/>
      <c r="C11" s="327"/>
      <c r="D11" s="327"/>
      <c r="E11" s="328"/>
      <c r="F11" s="329">
        <f>+工賃計算補助シート!L$30</f>
        <v>0</v>
      </c>
      <c r="G11" s="330"/>
      <c r="H11" s="1" t="s">
        <v>10</v>
      </c>
      <c r="I11" s="260"/>
      <c r="J11" s="261"/>
      <c r="K11" s="261"/>
      <c r="L11" s="314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6"/>
      <c r="Y11" s="331">
        <f>+工賃計算補助シート!L$24/1000</f>
        <v>0</v>
      </c>
      <c r="Z11" s="332"/>
      <c r="AA11" s="333"/>
      <c r="AB11" s="341"/>
      <c r="AC11" s="342"/>
      <c r="AE11" s="43" t="s">
        <v>126</v>
      </c>
    </row>
    <row r="12" spans="1:31" ht="13.5" customHeight="1" x14ac:dyDescent="0.15">
      <c r="A12" s="2" t="s">
        <v>16</v>
      </c>
      <c r="B12" s="326"/>
      <c r="C12" s="327"/>
      <c r="D12" s="327"/>
      <c r="E12" s="328"/>
      <c r="F12" s="329">
        <f>+工賃計算補助シート!O30</f>
        <v>0</v>
      </c>
      <c r="G12" s="330"/>
      <c r="H12" s="1" t="s">
        <v>10</v>
      </c>
      <c r="I12" s="260"/>
      <c r="J12" s="261"/>
      <c r="K12" s="261"/>
      <c r="L12" s="314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6"/>
      <c r="Y12" s="331">
        <f>+工賃計算補助シート!O$24/1000</f>
        <v>0</v>
      </c>
      <c r="Z12" s="332"/>
      <c r="AA12" s="333"/>
      <c r="AB12" s="341"/>
      <c r="AC12" s="342"/>
      <c r="AE12" s="43" t="s">
        <v>127</v>
      </c>
    </row>
    <row r="13" spans="1:31" ht="13.5" customHeight="1" x14ac:dyDescent="0.15">
      <c r="A13" s="2" t="s">
        <v>17</v>
      </c>
      <c r="B13" s="326"/>
      <c r="C13" s="327"/>
      <c r="D13" s="327"/>
      <c r="E13" s="328"/>
      <c r="F13" s="329">
        <f>工賃計算補助シート!R30</f>
        <v>0</v>
      </c>
      <c r="G13" s="340"/>
      <c r="H13" s="1" t="s">
        <v>10</v>
      </c>
      <c r="I13" s="260"/>
      <c r="J13" s="261"/>
      <c r="K13" s="261"/>
      <c r="L13" s="314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6"/>
      <c r="Y13" s="331">
        <f>+工賃計算補助シート!R$24/1000</f>
        <v>0</v>
      </c>
      <c r="Z13" s="332"/>
      <c r="AA13" s="333"/>
      <c r="AB13" s="341"/>
      <c r="AC13" s="342"/>
    </row>
    <row r="14" spans="1:31" ht="13.5" customHeight="1" x14ac:dyDescent="0.15">
      <c r="A14" s="2" t="s">
        <v>18</v>
      </c>
      <c r="B14" s="326"/>
      <c r="C14" s="327"/>
      <c r="D14" s="327"/>
      <c r="E14" s="328"/>
      <c r="F14" s="329">
        <f>+工賃計算補助シート!U$30</f>
        <v>0</v>
      </c>
      <c r="G14" s="340"/>
      <c r="H14" s="1" t="s">
        <v>10</v>
      </c>
      <c r="I14" s="260"/>
      <c r="J14" s="261"/>
      <c r="K14" s="261"/>
      <c r="L14" s="314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6"/>
      <c r="Y14" s="331">
        <f>+工賃計算補助シート!U$24/1000</f>
        <v>0</v>
      </c>
      <c r="Z14" s="332"/>
      <c r="AA14" s="333"/>
      <c r="AB14" s="341"/>
      <c r="AC14" s="342"/>
    </row>
    <row r="15" spans="1:31" ht="13.5" customHeight="1" x14ac:dyDescent="0.15">
      <c r="A15" s="2" t="s">
        <v>19</v>
      </c>
      <c r="B15" s="326"/>
      <c r="C15" s="327"/>
      <c r="D15" s="327"/>
      <c r="E15" s="328"/>
      <c r="F15" s="329">
        <f>工賃計算補助シート!X30</f>
        <v>0</v>
      </c>
      <c r="G15" s="340"/>
      <c r="H15" s="1" t="s">
        <v>10</v>
      </c>
      <c r="I15" s="260"/>
      <c r="J15" s="261"/>
      <c r="K15" s="261"/>
      <c r="L15" s="314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6"/>
      <c r="Y15" s="331">
        <f>+工賃計算補助シート!X$24/1000</f>
        <v>0</v>
      </c>
      <c r="Z15" s="332"/>
      <c r="AA15" s="333"/>
      <c r="AB15" s="341"/>
      <c r="AC15" s="342"/>
      <c r="AE15" s="43" t="s">
        <v>84</v>
      </c>
    </row>
    <row r="16" spans="1:31" ht="13.5" customHeight="1" x14ac:dyDescent="0.15">
      <c r="A16" s="48" t="s">
        <v>23</v>
      </c>
      <c r="B16" s="265"/>
      <c r="C16" s="266"/>
      <c r="D16" s="266"/>
      <c r="E16" s="267"/>
      <c r="F16" s="321">
        <f>SUM(F11:G15)</f>
        <v>0</v>
      </c>
      <c r="G16" s="322"/>
      <c r="H16" s="17" t="s">
        <v>10</v>
      </c>
      <c r="I16" s="265"/>
      <c r="J16" s="266"/>
      <c r="K16" s="266"/>
      <c r="L16" s="317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9"/>
      <c r="Y16" s="323">
        <f>SUM(Y11:AA15)</f>
        <v>0</v>
      </c>
      <c r="Z16" s="324"/>
      <c r="AA16" s="325"/>
      <c r="AB16" s="266"/>
      <c r="AC16" s="267"/>
    </row>
    <row r="17" spans="1:34" ht="13.5" customHeight="1" x14ac:dyDescent="0.15"/>
    <row r="18" spans="1:34" ht="13.5" customHeight="1" x14ac:dyDescent="0.15">
      <c r="A18" s="6" t="s">
        <v>129</v>
      </c>
    </row>
    <row r="19" spans="1:34" ht="13.5" customHeight="1" x14ac:dyDescent="0.15">
      <c r="A19" s="30"/>
      <c r="B19" s="268" t="s">
        <v>128</v>
      </c>
      <c r="C19" s="269"/>
      <c r="D19" s="269"/>
      <c r="E19" s="270"/>
      <c r="F19" s="265" t="s">
        <v>87</v>
      </c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7"/>
      <c r="AE19" s="43" t="s">
        <v>136</v>
      </c>
    </row>
    <row r="20" spans="1:34" ht="13.5" customHeight="1" x14ac:dyDescent="0.15">
      <c r="A20" s="243" t="s">
        <v>15</v>
      </c>
      <c r="B20" s="246">
        <f>$B$11</f>
        <v>0</v>
      </c>
      <c r="C20" s="247"/>
      <c r="D20" s="247"/>
      <c r="E20" s="248"/>
      <c r="F20" s="18"/>
      <c r="G20" s="20" t="s">
        <v>180</v>
      </c>
      <c r="H20" s="20"/>
      <c r="I20" s="20"/>
      <c r="J20" s="20"/>
      <c r="K20" s="28"/>
      <c r="L20" s="20"/>
      <c r="M20" s="20"/>
      <c r="N20" s="28" t="s">
        <v>184</v>
      </c>
      <c r="O20" s="28"/>
      <c r="P20" s="28"/>
      <c r="Q20" s="28"/>
      <c r="R20" s="28"/>
      <c r="S20" s="28"/>
      <c r="T20" s="28"/>
      <c r="U20" s="28"/>
      <c r="V20" s="28" t="s">
        <v>187</v>
      </c>
      <c r="W20" s="28"/>
      <c r="X20" s="28"/>
      <c r="Y20" s="28"/>
      <c r="Z20" s="28"/>
      <c r="AA20" s="20"/>
      <c r="AB20" s="28"/>
      <c r="AC20" s="29"/>
      <c r="AE20" s="43" t="s">
        <v>310</v>
      </c>
    </row>
    <row r="21" spans="1:34" ht="13.5" customHeight="1" x14ac:dyDescent="0.15">
      <c r="A21" s="244"/>
      <c r="B21" s="249"/>
      <c r="C21" s="250"/>
      <c r="D21" s="250"/>
      <c r="E21" s="251"/>
      <c r="F21" s="24"/>
      <c r="G21" s="9" t="s">
        <v>181</v>
      </c>
      <c r="H21" s="9"/>
      <c r="I21" s="9"/>
      <c r="J21" s="9"/>
      <c r="K21" s="9"/>
      <c r="L21" s="9"/>
      <c r="M21" s="9"/>
      <c r="N21" s="12" t="s">
        <v>185</v>
      </c>
      <c r="O21" s="12"/>
      <c r="P21" s="12"/>
      <c r="Q21" s="12"/>
      <c r="R21" s="12"/>
      <c r="S21" s="12"/>
      <c r="T21" s="12"/>
      <c r="U21" s="12"/>
      <c r="V21" s="12" t="s">
        <v>188</v>
      </c>
      <c r="W21" s="12"/>
      <c r="X21" s="13"/>
      <c r="Y21" s="13"/>
      <c r="Z21" s="13"/>
      <c r="AA21" s="9"/>
      <c r="AB21" s="13"/>
      <c r="AC21" s="10"/>
      <c r="AE21" s="43" t="s">
        <v>77</v>
      </c>
    </row>
    <row r="22" spans="1:34" ht="13.5" customHeight="1" x14ac:dyDescent="0.15">
      <c r="A22" s="244"/>
      <c r="B22" s="249"/>
      <c r="C22" s="250"/>
      <c r="D22" s="250"/>
      <c r="E22" s="251"/>
      <c r="F22" s="24"/>
      <c r="G22" s="203" t="s">
        <v>182</v>
      </c>
      <c r="H22" s="100"/>
      <c r="I22" s="100"/>
      <c r="J22" s="100"/>
      <c r="K22" s="100"/>
      <c r="L22" s="100"/>
      <c r="M22" s="9"/>
      <c r="N22" s="12" t="s">
        <v>186</v>
      </c>
      <c r="O22" s="12"/>
      <c r="P22" s="12"/>
      <c r="Q22" s="12"/>
      <c r="R22" s="12"/>
      <c r="S22" s="12"/>
      <c r="T22" s="12"/>
      <c r="U22" s="12"/>
      <c r="V22" s="12" t="s">
        <v>189</v>
      </c>
      <c r="W22" s="12"/>
      <c r="X22" s="13"/>
      <c r="Y22" s="13"/>
      <c r="Z22" s="13"/>
      <c r="AA22" s="9"/>
      <c r="AB22" s="13"/>
      <c r="AC22" s="10"/>
    </row>
    <row r="23" spans="1:34" ht="13.5" customHeight="1" x14ac:dyDescent="0.15">
      <c r="A23" s="245"/>
      <c r="B23" s="252"/>
      <c r="C23" s="253"/>
      <c r="D23" s="253"/>
      <c r="E23" s="254"/>
      <c r="F23" s="22"/>
      <c r="G23" s="3" t="s">
        <v>183</v>
      </c>
      <c r="H23" s="3"/>
      <c r="J23" s="26" t="s">
        <v>43</v>
      </c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11" t="s">
        <v>38</v>
      </c>
    </row>
    <row r="24" spans="1:34" ht="13.5" customHeight="1" x14ac:dyDescent="0.15">
      <c r="A24" s="243" t="s">
        <v>39</v>
      </c>
      <c r="B24" s="246">
        <f>$B$12</f>
        <v>0</v>
      </c>
      <c r="C24" s="247"/>
      <c r="D24" s="247"/>
      <c r="E24" s="248"/>
      <c r="F24" s="18"/>
      <c r="G24" s="20" t="s">
        <v>180</v>
      </c>
      <c r="H24" s="20"/>
      <c r="I24" s="20"/>
      <c r="J24" s="20"/>
      <c r="K24" s="28"/>
      <c r="L24" s="20"/>
      <c r="M24" s="20"/>
      <c r="N24" s="28" t="s">
        <v>184</v>
      </c>
      <c r="O24" s="28"/>
      <c r="P24" s="28"/>
      <c r="Q24" s="28"/>
      <c r="R24" s="28"/>
      <c r="S24" s="28"/>
      <c r="T24" s="28"/>
      <c r="U24" s="28"/>
      <c r="V24" s="28" t="s">
        <v>187</v>
      </c>
      <c r="W24" s="28"/>
      <c r="X24" s="28"/>
      <c r="Y24" s="28"/>
      <c r="Z24" s="28"/>
      <c r="AA24" s="20"/>
      <c r="AB24" s="28"/>
      <c r="AC24" s="29"/>
    </row>
    <row r="25" spans="1:34" ht="13.5" customHeight="1" x14ac:dyDescent="0.15">
      <c r="A25" s="244"/>
      <c r="B25" s="249"/>
      <c r="C25" s="250"/>
      <c r="D25" s="250"/>
      <c r="E25" s="251"/>
      <c r="F25" s="24"/>
      <c r="G25" s="9" t="s">
        <v>181</v>
      </c>
      <c r="H25" s="9"/>
      <c r="I25" s="9"/>
      <c r="J25" s="9"/>
      <c r="K25" s="9"/>
      <c r="L25" s="9"/>
      <c r="M25" s="9"/>
      <c r="N25" s="12" t="s">
        <v>185</v>
      </c>
      <c r="O25" s="12"/>
      <c r="P25" s="12"/>
      <c r="Q25" s="12"/>
      <c r="R25" s="12"/>
      <c r="S25" s="12"/>
      <c r="T25" s="12"/>
      <c r="U25" s="12"/>
      <c r="V25" s="12" t="s">
        <v>188</v>
      </c>
      <c r="W25" s="12"/>
      <c r="X25" s="13"/>
      <c r="Y25" s="13"/>
      <c r="Z25" s="13"/>
      <c r="AA25" s="9"/>
      <c r="AB25" s="13"/>
      <c r="AC25" s="10"/>
      <c r="AH25" s="20"/>
    </row>
    <row r="26" spans="1:34" ht="13.5" customHeight="1" x14ac:dyDescent="0.15">
      <c r="A26" s="244"/>
      <c r="B26" s="249"/>
      <c r="C26" s="250"/>
      <c r="D26" s="250"/>
      <c r="E26" s="251"/>
      <c r="F26" s="24"/>
      <c r="G26" s="203" t="s">
        <v>182</v>
      </c>
      <c r="H26" s="118"/>
      <c r="I26" s="118"/>
      <c r="J26" s="118"/>
      <c r="K26" s="118"/>
      <c r="L26" s="118"/>
      <c r="M26" s="9"/>
      <c r="N26" s="12" t="s">
        <v>186</v>
      </c>
      <c r="O26" s="12"/>
      <c r="P26" s="12"/>
      <c r="Q26" s="12"/>
      <c r="R26" s="12"/>
      <c r="S26" s="12"/>
      <c r="T26" s="12"/>
      <c r="U26" s="12"/>
      <c r="V26" s="12" t="s">
        <v>189</v>
      </c>
      <c r="W26" s="12"/>
      <c r="X26" s="13"/>
      <c r="Y26" s="13"/>
      <c r="Z26" s="13"/>
      <c r="AA26" s="9"/>
      <c r="AB26" s="13"/>
      <c r="AC26" s="10"/>
    </row>
    <row r="27" spans="1:34" ht="13.5" customHeight="1" x14ac:dyDescent="0.15">
      <c r="A27" s="245"/>
      <c r="B27" s="252"/>
      <c r="C27" s="253"/>
      <c r="D27" s="253"/>
      <c r="E27" s="254"/>
      <c r="F27" s="22"/>
      <c r="G27" s="3" t="s">
        <v>183</v>
      </c>
      <c r="H27" s="3"/>
      <c r="J27" s="26" t="s">
        <v>43</v>
      </c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11" t="s">
        <v>38</v>
      </c>
    </row>
    <row r="28" spans="1:34" ht="13.5" customHeight="1" x14ac:dyDescent="0.15">
      <c r="A28" s="243" t="s">
        <v>40</v>
      </c>
      <c r="B28" s="246">
        <f>$B$13</f>
        <v>0</v>
      </c>
      <c r="C28" s="247"/>
      <c r="D28" s="247"/>
      <c r="E28" s="248"/>
      <c r="F28" s="18"/>
      <c r="G28" s="20" t="s">
        <v>180</v>
      </c>
      <c r="H28" s="20"/>
      <c r="I28" s="20"/>
      <c r="J28" s="20"/>
      <c r="K28" s="28"/>
      <c r="L28" s="20"/>
      <c r="M28" s="20"/>
      <c r="N28" s="28" t="s">
        <v>184</v>
      </c>
      <c r="O28" s="28"/>
      <c r="P28" s="28"/>
      <c r="Q28" s="28"/>
      <c r="R28" s="28"/>
      <c r="S28" s="28"/>
      <c r="T28" s="28"/>
      <c r="U28" s="28"/>
      <c r="V28" s="28" t="s">
        <v>187</v>
      </c>
      <c r="W28" s="28"/>
      <c r="X28" s="28"/>
      <c r="Y28" s="28"/>
      <c r="Z28" s="28"/>
      <c r="AA28" s="20"/>
      <c r="AB28" s="28"/>
      <c r="AC28" s="29"/>
    </row>
    <row r="29" spans="1:34" ht="13.5" customHeight="1" x14ac:dyDescent="0.15">
      <c r="A29" s="244"/>
      <c r="B29" s="249"/>
      <c r="C29" s="250"/>
      <c r="D29" s="250"/>
      <c r="E29" s="251"/>
      <c r="F29" s="24"/>
      <c r="G29" s="9" t="s">
        <v>181</v>
      </c>
      <c r="H29" s="9"/>
      <c r="I29" s="9"/>
      <c r="J29" s="9"/>
      <c r="K29" s="9"/>
      <c r="L29" s="9"/>
      <c r="M29" s="9"/>
      <c r="N29" s="12" t="s">
        <v>185</v>
      </c>
      <c r="O29" s="12"/>
      <c r="P29" s="12"/>
      <c r="Q29" s="12"/>
      <c r="R29" s="12"/>
      <c r="S29" s="12"/>
      <c r="T29" s="12"/>
      <c r="U29" s="12"/>
      <c r="V29" s="12" t="s">
        <v>188</v>
      </c>
      <c r="W29" s="12"/>
      <c r="X29" s="13"/>
      <c r="Y29" s="13"/>
      <c r="Z29" s="13"/>
      <c r="AA29" s="9"/>
      <c r="AB29" s="13"/>
      <c r="AC29" s="10"/>
    </row>
    <row r="30" spans="1:34" ht="13.5" customHeight="1" x14ac:dyDescent="0.15">
      <c r="A30" s="244"/>
      <c r="B30" s="249"/>
      <c r="C30" s="250"/>
      <c r="D30" s="250"/>
      <c r="E30" s="251"/>
      <c r="F30" s="24"/>
      <c r="G30" s="203" t="s">
        <v>182</v>
      </c>
      <c r="H30" s="118"/>
      <c r="I30" s="118"/>
      <c r="J30" s="118"/>
      <c r="K30" s="118"/>
      <c r="L30" s="118"/>
      <c r="M30" s="9"/>
      <c r="N30" s="12" t="s">
        <v>186</v>
      </c>
      <c r="O30" s="12"/>
      <c r="P30" s="12"/>
      <c r="Q30" s="12"/>
      <c r="R30" s="12"/>
      <c r="S30" s="12"/>
      <c r="T30" s="12"/>
      <c r="U30" s="12"/>
      <c r="V30" s="12" t="s">
        <v>189</v>
      </c>
      <c r="W30" s="12"/>
      <c r="X30" s="13"/>
      <c r="Y30" s="13"/>
      <c r="Z30" s="13"/>
      <c r="AA30" s="9"/>
      <c r="AB30" s="13"/>
      <c r="AC30" s="10"/>
    </row>
    <row r="31" spans="1:34" ht="13.5" customHeight="1" x14ac:dyDescent="0.15">
      <c r="A31" s="245"/>
      <c r="B31" s="252"/>
      <c r="C31" s="253"/>
      <c r="D31" s="253"/>
      <c r="E31" s="254"/>
      <c r="F31" s="22"/>
      <c r="G31" s="3" t="s">
        <v>183</v>
      </c>
      <c r="H31" s="3"/>
      <c r="J31" s="26" t="s">
        <v>43</v>
      </c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11" t="s">
        <v>38</v>
      </c>
    </row>
    <row r="32" spans="1:34" ht="13.5" customHeight="1" x14ac:dyDescent="0.15">
      <c r="A32" s="243" t="s">
        <v>18</v>
      </c>
      <c r="B32" s="246">
        <f>$B$14</f>
        <v>0</v>
      </c>
      <c r="C32" s="247"/>
      <c r="D32" s="247"/>
      <c r="E32" s="248"/>
      <c r="F32" s="18"/>
      <c r="G32" s="20" t="s">
        <v>180</v>
      </c>
      <c r="H32" s="20"/>
      <c r="I32" s="20"/>
      <c r="J32" s="20"/>
      <c r="K32" s="28"/>
      <c r="L32" s="20"/>
      <c r="M32" s="20"/>
      <c r="N32" s="28" t="s">
        <v>184</v>
      </c>
      <c r="O32" s="28"/>
      <c r="P32" s="28"/>
      <c r="Q32" s="28"/>
      <c r="R32" s="28"/>
      <c r="S32" s="28"/>
      <c r="T32" s="28"/>
      <c r="U32" s="28"/>
      <c r="V32" s="28" t="s">
        <v>187</v>
      </c>
      <c r="W32" s="28"/>
      <c r="X32" s="28"/>
      <c r="Y32" s="28"/>
      <c r="Z32" s="28"/>
      <c r="AA32" s="20"/>
      <c r="AB32" s="28"/>
      <c r="AC32" s="29"/>
    </row>
    <row r="33" spans="1:31" ht="13.5" customHeight="1" x14ac:dyDescent="0.15">
      <c r="A33" s="244"/>
      <c r="B33" s="249"/>
      <c r="C33" s="250"/>
      <c r="D33" s="250"/>
      <c r="E33" s="251"/>
      <c r="F33" s="24"/>
      <c r="G33" s="9" t="s">
        <v>181</v>
      </c>
      <c r="H33" s="9"/>
      <c r="I33" s="9"/>
      <c r="J33" s="9"/>
      <c r="K33" s="9"/>
      <c r="L33" s="9"/>
      <c r="M33" s="9"/>
      <c r="N33" s="12" t="s">
        <v>185</v>
      </c>
      <c r="O33" s="12"/>
      <c r="P33" s="12"/>
      <c r="Q33" s="12"/>
      <c r="R33" s="12"/>
      <c r="S33" s="12"/>
      <c r="T33" s="12"/>
      <c r="U33" s="12"/>
      <c r="V33" s="12" t="s">
        <v>188</v>
      </c>
      <c r="W33" s="12"/>
      <c r="X33" s="13"/>
      <c r="Y33" s="13"/>
      <c r="Z33" s="13"/>
      <c r="AA33" s="9"/>
      <c r="AB33" s="13"/>
      <c r="AC33" s="10"/>
    </row>
    <row r="34" spans="1:31" ht="13.5" customHeight="1" x14ac:dyDescent="0.15">
      <c r="A34" s="244"/>
      <c r="B34" s="249"/>
      <c r="C34" s="250"/>
      <c r="D34" s="250"/>
      <c r="E34" s="251"/>
      <c r="F34" s="24"/>
      <c r="G34" s="203" t="s">
        <v>182</v>
      </c>
      <c r="H34" s="118"/>
      <c r="I34" s="118"/>
      <c r="J34" s="118"/>
      <c r="K34" s="118"/>
      <c r="L34" s="118"/>
      <c r="M34" s="9"/>
      <c r="N34" s="12" t="s">
        <v>186</v>
      </c>
      <c r="O34" s="12"/>
      <c r="P34" s="12"/>
      <c r="Q34" s="12"/>
      <c r="R34" s="12"/>
      <c r="S34" s="12"/>
      <c r="T34" s="12"/>
      <c r="U34" s="12"/>
      <c r="V34" s="12" t="s">
        <v>189</v>
      </c>
      <c r="W34" s="12"/>
      <c r="X34" s="13"/>
      <c r="Y34" s="13"/>
      <c r="Z34" s="13"/>
      <c r="AA34" s="9"/>
      <c r="AB34" s="13"/>
      <c r="AC34" s="10"/>
    </row>
    <row r="35" spans="1:31" ht="13.5" customHeight="1" x14ac:dyDescent="0.15">
      <c r="A35" s="245"/>
      <c r="B35" s="252"/>
      <c r="C35" s="253"/>
      <c r="D35" s="253"/>
      <c r="E35" s="254"/>
      <c r="F35" s="22"/>
      <c r="G35" s="3" t="s">
        <v>183</v>
      </c>
      <c r="H35" s="3"/>
      <c r="J35" s="26" t="s">
        <v>43</v>
      </c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11" t="s">
        <v>38</v>
      </c>
    </row>
    <row r="36" spans="1:31" ht="13.5" customHeight="1" x14ac:dyDescent="0.15">
      <c r="A36" s="243" t="s">
        <v>19</v>
      </c>
      <c r="B36" s="246">
        <f>$B$15</f>
        <v>0</v>
      </c>
      <c r="C36" s="247"/>
      <c r="D36" s="247"/>
      <c r="E36" s="248"/>
      <c r="F36" s="18"/>
      <c r="G36" s="20" t="s">
        <v>180</v>
      </c>
      <c r="H36" s="20"/>
      <c r="I36" s="20"/>
      <c r="J36" s="20"/>
      <c r="K36" s="28"/>
      <c r="L36" s="20"/>
      <c r="M36" s="20"/>
      <c r="N36" s="28" t="s">
        <v>184</v>
      </c>
      <c r="O36" s="28"/>
      <c r="P36" s="28"/>
      <c r="Q36" s="28"/>
      <c r="R36" s="28"/>
      <c r="S36" s="28"/>
      <c r="T36" s="28"/>
      <c r="U36" s="28"/>
      <c r="V36" s="28" t="s">
        <v>187</v>
      </c>
      <c r="W36" s="28"/>
      <c r="X36" s="28"/>
      <c r="Y36" s="28"/>
      <c r="Z36" s="28"/>
      <c r="AA36" s="20"/>
      <c r="AB36" s="28"/>
      <c r="AC36" s="29"/>
    </row>
    <row r="37" spans="1:31" ht="13.5" customHeight="1" x14ac:dyDescent="0.15">
      <c r="A37" s="244"/>
      <c r="B37" s="249"/>
      <c r="C37" s="250"/>
      <c r="D37" s="250"/>
      <c r="E37" s="251"/>
      <c r="F37" s="24"/>
      <c r="G37" s="9" t="s">
        <v>181</v>
      </c>
      <c r="H37" s="9"/>
      <c r="I37" s="9"/>
      <c r="J37" s="9"/>
      <c r="K37" s="9"/>
      <c r="L37" s="9"/>
      <c r="M37" s="9"/>
      <c r="N37" s="12" t="s">
        <v>185</v>
      </c>
      <c r="O37" s="12"/>
      <c r="P37" s="12"/>
      <c r="Q37" s="12"/>
      <c r="R37" s="12"/>
      <c r="S37" s="12"/>
      <c r="T37" s="12"/>
      <c r="U37" s="12"/>
      <c r="V37" s="12" t="s">
        <v>188</v>
      </c>
      <c r="W37" s="12"/>
      <c r="X37" s="13"/>
      <c r="Y37" s="13"/>
      <c r="Z37" s="13"/>
      <c r="AA37" s="9"/>
      <c r="AB37" s="13"/>
      <c r="AC37" s="10"/>
    </row>
    <row r="38" spans="1:31" ht="13.5" customHeight="1" x14ac:dyDescent="0.15">
      <c r="A38" s="244"/>
      <c r="B38" s="249"/>
      <c r="C38" s="250"/>
      <c r="D38" s="250"/>
      <c r="E38" s="251"/>
      <c r="F38" s="24"/>
      <c r="G38" s="203" t="s">
        <v>182</v>
      </c>
      <c r="H38" s="118"/>
      <c r="I38" s="118"/>
      <c r="J38" s="118"/>
      <c r="K38" s="118"/>
      <c r="L38" s="118"/>
      <c r="M38" s="9"/>
      <c r="N38" s="12" t="s">
        <v>186</v>
      </c>
      <c r="O38" s="12"/>
      <c r="P38" s="12"/>
      <c r="Q38" s="12"/>
      <c r="R38" s="12"/>
      <c r="S38" s="12"/>
      <c r="T38" s="12"/>
      <c r="U38" s="12"/>
      <c r="V38" s="12" t="s">
        <v>189</v>
      </c>
      <c r="W38" s="12"/>
      <c r="X38" s="13"/>
      <c r="Y38" s="13"/>
      <c r="Z38" s="13"/>
      <c r="AA38" s="9"/>
      <c r="AB38" s="13"/>
      <c r="AC38" s="10"/>
    </row>
    <row r="39" spans="1:31" ht="13.5" customHeight="1" x14ac:dyDescent="0.15">
      <c r="A39" s="245"/>
      <c r="B39" s="252"/>
      <c r="C39" s="253"/>
      <c r="D39" s="253"/>
      <c r="E39" s="254"/>
      <c r="F39" s="22"/>
      <c r="G39" s="3" t="s">
        <v>183</v>
      </c>
      <c r="H39" s="3"/>
      <c r="I39" s="3"/>
      <c r="J39" s="26" t="s">
        <v>43</v>
      </c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11" t="s">
        <v>38</v>
      </c>
    </row>
    <row r="40" spans="1:31" ht="13.5" customHeight="1" x14ac:dyDescent="0.15"/>
    <row r="41" spans="1:31" ht="13.5" customHeight="1" x14ac:dyDescent="0.15">
      <c r="A41" t="s">
        <v>85</v>
      </c>
    </row>
    <row r="42" spans="1:31" ht="13.5" customHeight="1" x14ac:dyDescent="0.15">
      <c r="A42" s="265" t="s">
        <v>90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7"/>
      <c r="AE42" s="43" t="s">
        <v>310</v>
      </c>
    </row>
    <row r="43" spans="1:31" ht="13.5" customHeight="1" x14ac:dyDescent="0.15">
      <c r="A43" s="18"/>
      <c r="B43" s="20"/>
      <c r="C43" s="19">
        <v>1</v>
      </c>
      <c r="D43" s="20" t="s">
        <v>37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19">
        <v>2</v>
      </c>
      <c r="Q43" s="20" t="s">
        <v>35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</row>
    <row r="44" spans="1:31" ht="13.5" customHeight="1" x14ac:dyDescent="0.15">
      <c r="A44" s="24"/>
      <c r="B44" s="9"/>
      <c r="C44" s="25">
        <v>3</v>
      </c>
      <c r="D44" s="9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25">
        <v>4</v>
      </c>
      <c r="Q44" s="9" t="s">
        <v>131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0"/>
    </row>
    <row r="45" spans="1:31" ht="13.5" customHeight="1" x14ac:dyDescent="0.15">
      <c r="A45" s="24"/>
      <c r="B45" s="9"/>
      <c r="C45" s="25">
        <v>5</v>
      </c>
      <c r="D45" s="9" t="s">
        <v>110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25">
        <v>6</v>
      </c>
      <c r="Q45" s="9" t="s">
        <v>86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10"/>
    </row>
    <row r="46" spans="1:31" ht="13.5" customHeight="1" x14ac:dyDescent="0.15">
      <c r="A46" s="22"/>
      <c r="B46" s="3"/>
      <c r="C46" s="23">
        <v>7</v>
      </c>
      <c r="D46" s="3" t="s">
        <v>42</v>
      </c>
      <c r="E46" s="3"/>
      <c r="F46" s="26" t="s">
        <v>45</v>
      </c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" t="s">
        <v>41</v>
      </c>
      <c r="AB46" s="3"/>
      <c r="AC46" s="11"/>
    </row>
    <row r="47" spans="1:31" ht="13.5" customHeight="1" x14ac:dyDescent="0.15"/>
    <row r="48" spans="1:31" ht="13.5" customHeight="1" x14ac:dyDescent="0.15">
      <c r="A48" t="s">
        <v>130</v>
      </c>
      <c r="AE48" s="43" t="s">
        <v>136</v>
      </c>
    </row>
    <row r="49" spans="1:31" ht="13.5" customHeight="1" x14ac:dyDescent="0.15">
      <c r="A49" s="30"/>
      <c r="B49" s="268" t="s">
        <v>128</v>
      </c>
      <c r="C49" s="269"/>
      <c r="D49" s="269"/>
      <c r="E49" s="270"/>
      <c r="F49" s="265" t="s">
        <v>88</v>
      </c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7"/>
      <c r="AE49" s="43" t="s">
        <v>142</v>
      </c>
    </row>
    <row r="50" spans="1:31" ht="13.5" customHeight="1" x14ac:dyDescent="0.15">
      <c r="A50" s="243" t="s">
        <v>15</v>
      </c>
      <c r="B50" s="246">
        <f>$B$11</f>
        <v>0</v>
      </c>
      <c r="C50" s="247"/>
      <c r="D50" s="247"/>
      <c r="E50" s="248"/>
      <c r="F50" s="18"/>
      <c r="G50" s="20" t="s">
        <v>171</v>
      </c>
      <c r="H50" s="20"/>
      <c r="I50" s="20"/>
      <c r="J50" s="20"/>
      <c r="K50" s="20"/>
      <c r="L50" s="20"/>
      <c r="M50" s="20"/>
      <c r="N50" s="28" t="s">
        <v>172</v>
      </c>
      <c r="O50" s="28"/>
      <c r="P50" s="28"/>
      <c r="Q50" s="28"/>
      <c r="R50" s="28"/>
      <c r="S50" s="28"/>
      <c r="T50" s="28"/>
      <c r="U50" s="28"/>
      <c r="V50" s="20"/>
      <c r="W50" s="105" t="s">
        <v>173</v>
      </c>
      <c r="X50" s="103"/>
      <c r="Y50" s="103"/>
      <c r="Z50" s="103"/>
      <c r="AA50" s="103"/>
      <c r="AB50" s="103"/>
      <c r="AC50" s="104"/>
      <c r="AE50" s="43" t="s">
        <v>310</v>
      </c>
    </row>
    <row r="51" spans="1:31" ht="13.5" customHeight="1" x14ac:dyDescent="0.15">
      <c r="A51" s="244"/>
      <c r="B51" s="249"/>
      <c r="C51" s="250"/>
      <c r="D51" s="250"/>
      <c r="E51" s="251"/>
      <c r="F51" s="24"/>
      <c r="G51" s="9" t="s">
        <v>174</v>
      </c>
      <c r="H51" s="9"/>
      <c r="I51" s="9"/>
      <c r="J51" s="9"/>
      <c r="K51" s="9"/>
      <c r="L51" s="9"/>
      <c r="M51" s="9"/>
      <c r="N51" s="12" t="s">
        <v>175</v>
      </c>
      <c r="O51" s="12"/>
      <c r="P51" s="12"/>
      <c r="Q51" s="12"/>
      <c r="R51" s="12"/>
      <c r="S51" s="12"/>
      <c r="T51" s="12"/>
      <c r="U51" s="12"/>
      <c r="V51" s="9"/>
      <c r="W51" s="12" t="s">
        <v>176</v>
      </c>
      <c r="X51" s="12"/>
      <c r="Y51" s="13"/>
      <c r="Z51" s="13"/>
      <c r="AA51" s="13"/>
      <c r="AB51" s="9"/>
      <c r="AC51" s="10"/>
    </row>
    <row r="52" spans="1:31" ht="13.5" customHeight="1" x14ac:dyDescent="0.15">
      <c r="A52" s="244"/>
      <c r="B52" s="249"/>
      <c r="C52" s="250"/>
      <c r="D52" s="250"/>
      <c r="E52" s="251"/>
      <c r="F52" s="24"/>
      <c r="G52" s="9" t="s">
        <v>177</v>
      </c>
      <c r="H52" s="9"/>
      <c r="I52" s="9"/>
      <c r="J52" s="9"/>
      <c r="K52" s="9"/>
      <c r="L52" s="9"/>
      <c r="M52" s="9"/>
      <c r="N52" s="12" t="s">
        <v>178</v>
      </c>
      <c r="O52" s="12"/>
      <c r="P52" s="12"/>
      <c r="Q52" s="12"/>
      <c r="R52" s="12"/>
      <c r="S52" s="12"/>
      <c r="T52" s="12"/>
      <c r="U52" s="12"/>
      <c r="V52" s="9"/>
      <c r="W52" s="12" t="s">
        <v>179</v>
      </c>
      <c r="X52" s="12"/>
      <c r="Y52" s="13"/>
      <c r="Z52" s="13"/>
      <c r="AA52" s="13"/>
      <c r="AB52" s="9"/>
      <c r="AC52" s="10"/>
    </row>
    <row r="53" spans="1:31" ht="13.5" customHeight="1" x14ac:dyDescent="0.15">
      <c r="A53" s="245"/>
      <c r="B53" s="252"/>
      <c r="C53" s="253"/>
      <c r="D53" s="253"/>
      <c r="E53" s="254"/>
      <c r="F53" s="22"/>
      <c r="G53" s="3" t="s">
        <v>309</v>
      </c>
      <c r="H53" s="3"/>
      <c r="I53" s="9"/>
      <c r="J53" s="26" t="s">
        <v>43</v>
      </c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11" t="s">
        <v>38</v>
      </c>
    </row>
    <row r="54" spans="1:31" ht="13.5" customHeight="1" x14ac:dyDescent="0.15">
      <c r="A54" s="243" t="s">
        <v>39</v>
      </c>
      <c r="B54" s="246">
        <f>$B$12</f>
        <v>0</v>
      </c>
      <c r="C54" s="247"/>
      <c r="D54" s="247"/>
      <c r="E54" s="248"/>
      <c r="F54" s="18"/>
      <c r="G54" s="20" t="s">
        <v>171</v>
      </c>
      <c r="H54" s="20"/>
      <c r="I54" s="20"/>
      <c r="J54" s="20"/>
      <c r="K54" s="20"/>
      <c r="L54" s="20"/>
      <c r="M54" s="20"/>
      <c r="N54" s="28" t="s">
        <v>172</v>
      </c>
      <c r="O54" s="28"/>
      <c r="P54" s="28"/>
      <c r="Q54" s="28"/>
      <c r="R54" s="28"/>
      <c r="S54" s="28"/>
      <c r="T54" s="28"/>
      <c r="U54" s="28"/>
      <c r="V54" s="20"/>
      <c r="W54" s="105" t="s">
        <v>173</v>
      </c>
      <c r="X54" s="103"/>
      <c r="Y54" s="103"/>
      <c r="Z54" s="103"/>
      <c r="AA54" s="103"/>
      <c r="AB54" s="103"/>
      <c r="AC54" s="104"/>
    </row>
    <row r="55" spans="1:31" ht="13.5" customHeight="1" x14ac:dyDescent="0.15">
      <c r="A55" s="244"/>
      <c r="B55" s="249"/>
      <c r="C55" s="250"/>
      <c r="D55" s="250"/>
      <c r="E55" s="251"/>
      <c r="F55" s="24"/>
      <c r="G55" s="9" t="s">
        <v>174</v>
      </c>
      <c r="H55" s="9"/>
      <c r="I55" s="9"/>
      <c r="J55" s="9"/>
      <c r="K55" s="9"/>
      <c r="L55" s="9"/>
      <c r="M55" s="9"/>
      <c r="N55" s="12" t="s">
        <v>175</v>
      </c>
      <c r="O55" s="12"/>
      <c r="P55" s="12"/>
      <c r="Q55" s="12"/>
      <c r="R55" s="12"/>
      <c r="S55" s="12"/>
      <c r="T55" s="12"/>
      <c r="U55" s="12"/>
      <c r="V55" s="9"/>
      <c r="W55" s="12" t="s">
        <v>176</v>
      </c>
      <c r="X55" s="12"/>
      <c r="Y55" s="13"/>
      <c r="Z55" s="13"/>
      <c r="AA55" s="13"/>
      <c r="AB55" s="9"/>
      <c r="AC55" s="10"/>
    </row>
    <row r="56" spans="1:31" ht="13.5" customHeight="1" x14ac:dyDescent="0.15">
      <c r="A56" s="244"/>
      <c r="B56" s="249"/>
      <c r="C56" s="250"/>
      <c r="D56" s="250"/>
      <c r="E56" s="251"/>
      <c r="F56" s="24"/>
      <c r="G56" s="9" t="s">
        <v>177</v>
      </c>
      <c r="H56" s="9"/>
      <c r="I56" s="9"/>
      <c r="J56" s="9"/>
      <c r="K56" s="9"/>
      <c r="L56" s="9"/>
      <c r="M56" s="9"/>
      <c r="N56" s="12" t="s">
        <v>178</v>
      </c>
      <c r="O56" s="12"/>
      <c r="P56" s="12"/>
      <c r="Q56" s="12"/>
      <c r="R56" s="12"/>
      <c r="S56" s="12"/>
      <c r="T56" s="12"/>
      <c r="U56" s="12"/>
      <c r="V56" s="9"/>
      <c r="W56" s="12" t="s">
        <v>179</v>
      </c>
      <c r="X56" s="12"/>
      <c r="Y56" s="13"/>
      <c r="Z56" s="13"/>
      <c r="AA56" s="13"/>
      <c r="AB56" s="9"/>
      <c r="AC56" s="10"/>
    </row>
    <row r="57" spans="1:31" ht="13.5" customHeight="1" x14ac:dyDescent="0.15">
      <c r="A57" s="245"/>
      <c r="B57" s="252"/>
      <c r="C57" s="253"/>
      <c r="D57" s="253"/>
      <c r="E57" s="254"/>
      <c r="F57" s="22"/>
      <c r="G57" s="3" t="s">
        <v>309</v>
      </c>
      <c r="H57" s="3"/>
      <c r="I57" s="9"/>
      <c r="J57" s="26" t="s">
        <v>43</v>
      </c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11" t="s">
        <v>38</v>
      </c>
    </row>
    <row r="58" spans="1:31" ht="13.5" customHeight="1" x14ac:dyDescent="0.15">
      <c r="A58" s="305" t="s">
        <v>40</v>
      </c>
      <c r="B58" s="246">
        <f>$B$13</f>
        <v>0</v>
      </c>
      <c r="C58" s="247"/>
      <c r="D58" s="247"/>
      <c r="E58" s="248"/>
      <c r="F58" s="18"/>
      <c r="G58" s="20" t="s">
        <v>171</v>
      </c>
      <c r="H58" s="20"/>
      <c r="I58" s="20"/>
      <c r="J58" s="20"/>
      <c r="K58" s="20"/>
      <c r="L58" s="20"/>
      <c r="M58" s="20"/>
      <c r="N58" s="28" t="s">
        <v>172</v>
      </c>
      <c r="O58" s="28"/>
      <c r="P58" s="28"/>
      <c r="Q58" s="28"/>
      <c r="R58" s="28"/>
      <c r="S58" s="28"/>
      <c r="T58" s="28"/>
      <c r="U58" s="28"/>
      <c r="V58" s="20"/>
      <c r="W58" s="105" t="s">
        <v>173</v>
      </c>
      <c r="X58" s="103"/>
      <c r="Y58" s="103"/>
      <c r="Z58" s="103"/>
      <c r="AA58" s="103"/>
      <c r="AB58" s="103"/>
      <c r="AC58" s="104"/>
    </row>
    <row r="59" spans="1:31" ht="13.5" customHeight="1" x14ac:dyDescent="0.15">
      <c r="A59" s="306"/>
      <c r="B59" s="249"/>
      <c r="C59" s="250"/>
      <c r="D59" s="250"/>
      <c r="E59" s="251"/>
      <c r="F59" s="24"/>
      <c r="G59" s="9" t="s">
        <v>174</v>
      </c>
      <c r="H59" s="9"/>
      <c r="I59" s="9"/>
      <c r="J59" s="9"/>
      <c r="K59" s="9"/>
      <c r="L59" s="9"/>
      <c r="M59" s="9"/>
      <c r="N59" s="12" t="s">
        <v>175</v>
      </c>
      <c r="O59" s="12"/>
      <c r="P59" s="12"/>
      <c r="Q59" s="12"/>
      <c r="R59" s="12"/>
      <c r="S59" s="12"/>
      <c r="T59" s="12"/>
      <c r="U59" s="12"/>
      <c r="V59" s="9"/>
      <c r="W59" s="12" t="s">
        <v>176</v>
      </c>
      <c r="X59" s="12"/>
      <c r="Y59" s="13"/>
      <c r="Z59" s="13"/>
      <c r="AA59" s="13"/>
      <c r="AB59" s="9"/>
      <c r="AC59" s="10"/>
    </row>
    <row r="60" spans="1:31" ht="13.5" customHeight="1" x14ac:dyDescent="0.15">
      <c r="A60" s="306"/>
      <c r="B60" s="249"/>
      <c r="C60" s="250"/>
      <c r="D60" s="250"/>
      <c r="E60" s="251"/>
      <c r="F60" s="24"/>
      <c r="G60" s="9" t="s">
        <v>177</v>
      </c>
      <c r="H60" s="9"/>
      <c r="I60" s="9"/>
      <c r="J60" s="9"/>
      <c r="K60" s="9"/>
      <c r="L60" s="9"/>
      <c r="M60" s="9"/>
      <c r="N60" s="12" t="s">
        <v>178</v>
      </c>
      <c r="O60" s="12"/>
      <c r="P60" s="12"/>
      <c r="Q60" s="12"/>
      <c r="R60" s="12"/>
      <c r="S60" s="12"/>
      <c r="T60" s="12"/>
      <c r="U60" s="12"/>
      <c r="V60" s="9"/>
      <c r="W60" s="12" t="s">
        <v>179</v>
      </c>
      <c r="X60" s="12"/>
      <c r="Y60" s="13"/>
      <c r="Z60" s="13"/>
      <c r="AA60" s="13"/>
      <c r="AB60" s="9"/>
      <c r="AC60" s="10"/>
    </row>
    <row r="61" spans="1:31" ht="13.5" customHeight="1" x14ac:dyDescent="0.15">
      <c r="A61" s="307"/>
      <c r="B61" s="252"/>
      <c r="C61" s="253"/>
      <c r="D61" s="253"/>
      <c r="E61" s="254"/>
      <c r="F61" s="22"/>
      <c r="G61" s="3" t="s">
        <v>309</v>
      </c>
      <c r="H61" s="3"/>
      <c r="I61" s="3"/>
      <c r="J61" s="26" t="s">
        <v>43</v>
      </c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  <c r="AC61" s="11" t="s">
        <v>38</v>
      </c>
    </row>
    <row r="62" spans="1:31" ht="13.5" customHeight="1" x14ac:dyDescent="0.15">
      <c r="A62" s="311" t="s">
        <v>18</v>
      </c>
      <c r="B62" s="246">
        <f>$B$14</f>
        <v>0</v>
      </c>
      <c r="C62" s="247"/>
      <c r="D62" s="247"/>
      <c r="E62" s="248"/>
      <c r="F62" s="18"/>
      <c r="G62" s="20" t="s">
        <v>171</v>
      </c>
      <c r="H62" s="20"/>
      <c r="I62" s="20"/>
      <c r="J62" s="20"/>
      <c r="K62" s="20"/>
      <c r="L62" s="20"/>
      <c r="M62" s="20"/>
      <c r="N62" s="28" t="s">
        <v>172</v>
      </c>
      <c r="O62" s="28"/>
      <c r="P62" s="28"/>
      <c r="Q62" s="28"/>
      <c r="R62" s="28"/>
      <c r="S62" s="28"/>
      <c r="T62" s="28"/>
      <c r="U62" s="28"/>
      <c r="V62" s="20"/>
      <c r="W62" s="105" t="s">
        <v>173</v>
      </c>
      <c r="X62" s="103"/>
      <c r="Y62" s="103"/>
      <c r="Z62" s="103"/>
      <c r="AA62" s="103"/>
      <c r="AB62" s="103"/>
      <c r="AC62" s="104"/>
    </row>
    <row r="63" spans="1:31" ht="13.5" customHeight="1" x14ac:dyDescent="0.15">
      <c r="A63" s="306"/>
      <c r="B63" s="249"/>
      <c r="C63" s="250"/>
      <c r="D63" s="250"/>
      <c r="E63" s="251"/>
      <c r="F63" s="24"/>
      <c r="G63" s="9" t="s">
        <v>174</v>
      </c>
      <c r="H63" s="9"/>
      <c r="I63" s="9"/>
      <c r="J63" s="9"/>
      <c r="K63" s="9"/>
      <c r="L63" s="9"/>
      <c r="M63" s="9"/>
      <c r="N63" s="12" t="s">
        <v>175</v>
      </c>
      <c r="O63" s="12"/>
      <c r="P63" s="12"/>
      <c r="Q63" s="12"/>
      <c r="R63" s="12"/>
      <c r="S63" s="12"/>
      <c r="T63" s="12"/>
      <c r="U63" s="12"/>
      <c r="V63" s="9"/>
      <c r="W63" s="12" t="s">
        <v>176</v>
      </c>
      <c r="X63" s="12"/>
      <c r="Y63" s="13"/>
      <c r="Z63" s="13"/>
      <c r="AA63" s="13"/>
      <c r="AB63" s="9"/>
      <c r="AC63" s="10"/>
    </row>
    <row r="64" spans="1:31" ht="13.5" customHeight="1" x14ac:dyDescent="0.15">
      <c r="A64" s="306"/>
      <c r="B64" s="249"/>
      <c r="C64" s="250"/>
      <c r="D64" s="250"/>
      <c r="E64" s="251"/>
      <c r="F64" s="24"/>
      <c r="G64" s="9" t="s">
        <v>177</v>
      </c>
      <c r="H64" s="9"/>
      <c r="I64" s="9"/>
      <c r="J64" s="9"/>
      <c r="K64" s="9"/>
      <c r="L64" s="9"/>
      <c r="M64" s="9"/>
      <c r="N64" s="12" t="s">
        <v>178</v>
      </c>
      <c r="O64" s="12"/>
      <c r="P64" s="12"/>
      <c r="Q64" s="12"/>
      <c r="R64" s="12"/>
      <c r="S64" s="12"/>
      <c r="T64" s="12"/>
      <c r="U64" s="12"/>
      <c r="V64" s="9"/>
      <c r="W64" s="12" t="s">
        <v>179</v>
      </c>
      <c r="X64" s="12"/>
      <c r="Y64" s="13"/>
      <c r="Z64" s="13"/>
      <c r="AA64" s="13"/>
      <c r="AB64" s="9"/>
      <c r="AC64" s="10"/>
    </row>
    <row r="65" spans="1:31" ht="13.5" customHeight="1" x14ac:dyDescent="0.15">
      <c r="A65" s="307"/>
      <c r="B65" s="252"/>
      <c r="C65" s="253"/>
      <c r="D65" s="253"/>
      <c r="E65" s="254"/>
      <c r="F65" s="22"/>
      <c r="G65" s="3" t="s">
        <v>309</v>
      </c>
      <c r="H65" s="3"/>
      <c r="J65" s="26" t="s">
        <v>43</v>
      </c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11" t="s">
        <v>38</v>
      </c>
    </row>
    <row r="66" spans="1:31" ht="13.5" customHeight="1" x14ac:dyDescent="0.15">
      <c r="A66" s="243" t="s">
        <v>19</v>
      </c>
      <c r="B66" s="246">
        <f>$B$15</f>
        <v>0</v>
      </c>
      <c r="C66" s="247"/>
      <c r="D66" s="247"/>
      <c r="E66" s="248"/>
      <c r="F66" s="18"/>
      <c r="G66" s="20" t="s">
        <v>171</v>
      </c>
      <c r="H66" s="20"/>
      <c r="I66" s="20"/>
      <c r="J66" s="20"/>
      <c r="K66" s="20"/>
      <c r="L66" s="20"/>
      <c r="M66" s="20"/>
      <c r="N66" s="28" t="s">
        <v>172</v>
      </c>
      <c r="O66" s="28"/>
      <c r="P66" s="28"/>
      <c r="Q66" s="28"/>
      <c r="R66" s="28"/>
      <c r="S66" s="28"/>
      <c r="T66" s="28"/>
      <c r="U66" s="28"/>
      <c r="V66" s="20"/>
      <c r="W66" s="105" t="s">
        <v>173</v>
      </c>
      <c r="X66" s="103"/>
      <c r="Y66" s="103"/>
      <c r="Z66" s="103"/>
      <c r="AA66" s="103"/>
      <c r="AB66" s="103"/>
      <c r="AC66" s="104"/>
    </row>
    <row r="67" spans="1:31" ht="13.5" customHeight="1" x14ac:dyDescent="0.15">
      <c r="A67" s="244"/>
      <c r="B67" s="249"/>
      <c r="C67" s="250"/>
      <c r="D67" s="250"/>
      <c r="E67" s="251"/>
      <c r="F67" s="24"/>
      <c r="G67" s="9" t="s">
        <v>174</v>
      </c>
      <c r="H67" s="9"/>
      <c r="I67" s="9"/>
      <c r="J67" s="9"/>
      <c r="K67" s="9"/>
      <c r="L67" s="9"/>
      <c r="M67" s="9"/>
      <c r="N67" s="12" t="s">
        <v>175</v>
      </c>
      <c r="O67" s="12"/>
      <c r="P67" s="12"/>
      <c r="Q67" s="12"/>
      <c r="R67" s="12"/>
      <c r="S67" s="12"/>
      <c r="T67" s="12"/>
      <c r="U67" s="12"/>
      <c r="V67" s="9"/>
      <c r="W67" s="12" t="s">
        <v>176</v>
      </c>
      <c r="X67" s="12"/>
      <c r="Y67" s="13"/>
      <c r="Z67" s="13"/>
      <c r="AA67" s="13"/>
      <c r="AB67" s="9"/>
      <c r="AC67" s="10"/>
    </row>
    <row r="68" spans="1:31" ht="13.5" customHeight="1" x14ac:dyDescent="0.15">
      <c r="A68" s="244"/>
      <c r="B68" s="249"/>
      <c r="C68" s="250"/>
      <c r="D68" s="250"/>
      <c r="E68" s="251"/>
      <c r="F68" s="24"/>
      <c r="G68" s="9" t="s">
        <v>177</v>
      </c>
      <c r="H68" s="9"/>
      <c r="I68" s="9"/>
      <c r="J68" s="9"/>
      <c r="K68" s="9"/>
      <c r="L68" s="9"/>
      <c r="M68" s="9"/>
      <c r="N68" s="12" t="s">
        <v>178</v>
      </c>
      <c r="O68" s="12"/>
      <c r="P68" s="12"/>
      <c r="Q68" s="12"/>
      <c r="R68" s="12"/>
      <c r="S68" s="12"/>
      <c r="T68" s="12"/>
      <c r="U68" s="12"/>
      <c r="V68" s="9"/>
      <c r="W68" s="12" t="s">
        <v>179</v>
      </c>
      <c r="X68" s="12"/>
      <c r="Y68" s="13"/>
      <c r="Z68" s="13"/>
      <c r="AA68" s="13"/>
      <c r="AB68" s="9"/>
      <c r="AC68" s="10"/>
    </row>
    <row r="69" spans="1:31" ht="13.5" customHeight="1" x14ac:dyDescent="0.15">
      <c r="A69" s="245"/>
      <c r="B69" s="252"/>
      <c r="C69" s="253"/>
      <c r="D69" s="253"/>
      <c r="E69" s="254"/>
      <c r="F69" s="22"/>
      <c r="G69" s="3" t="s">
        <v>309</v>
      </c>
      <c r="H69" s="3"/>
      <c r="I69" s="3"/>
      <c r="J69" s="26" t="s">
        <v>43</v>
      </c>
      <c r="K69" s="349"/>
      <c r="L69" s="349"/>
      <c r="M69" s="349"/>
      <c r="N69" s="349"/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11" t="s">
        <v>38</v>
      </c>
    </row>
    <row r="70" spans="1:31" ht="13.5" customHeight="1" x14ac:dyDescent="0.15"/>
    <row r="71" spans="1:31" ht="13.5" customHeight="1" x14ac:dyDescent="0.15">
      <c r="A71" t="s">
        <v>44</v>
      </c>
    </row>
    <row r="72" spans="1:31" ht="13.5" customHeight="1" x14ac:dyDescent="0.15">
      <c r="A72" t="s">
        <v>120</v>
      </c>
    </row>
    <row r="73" spans="1:31" ht="13.5" customHeight="1" x14ac:dyDescent="0.15">
      <c r="A73" s="30"/>
      <c r="B73" s="268" t="s">
        <v>128</v>
      </c>
      <c r="C73" s="269"/>
      <c r="D73" s="269"/>
      <c r="E73" s="270"/>
      <c r="F73" s="257" t="s">
        <v>390</v>
      </c>
      <c r="G73" s="258"/>
      <c r="H73" s="258"/>
      <c r="I73" s="258"/>
      <c r="J73" s="258"/>
      <c r="K73" s="258"/>
      <c r="L73" s="258"/>
      <c r="M73" s="259"/>
      <c r="N73" s="257" t="s">
        <v>391</v>
      </c>
      <c r="O73" s="258"/>
      <c r="P73" s="258"/>
      <c r="Q73" s="258"/>
      <c r="R73" s="258"/>
      <c r="S73" s="258"/>
      <c r="T73" s="258"/>
      <c r="U73" s="259"/>
      <c r="V73" s="257" t="s">
        <v>392</v>
      </c>
      <c r="W73" s="258"/>
      <c r="X73" s="258"/>
      <c r="Y73" s="258"/>
      <c r="Z73" s="258"/>
      <c r="AA73" s="258"/>
      <c r="AB73" s="258"/>
      <c r="AC73" s="259"/>
      <c r="AE73" s="43" t="s">
        <v>136</v>
      </c>
    </row>
    <row r="74" spans="1:31" ht="13.5" customHeight="1" x14ac:dyDescent="0.15">
      <c r="A74" s="33"/>
      <c r="B74" s="271"/>
      <c r="C74" s="272"/>
      <c r="D74" s="272"/>
      <c r="E74" s="273"/>
      <c r="F74" s="263" t="s">
        <v>46</v>
      </c>
      <c r="G74" s="256"/>
      <c r="H74" s="255" t="s">
        <v>47</v>
      </c>
      <c r="I74" s="264"/>
      <c r="J74" s="255" t="s">
        <v>48</v>
      </c>
      <c r="K74" s="256"/>
      <c r="L74" s="255" t="s">
        <v>49</v>
      </c>
      <c r="M74" s="274"/>
      <c r="N74" s="263" t="s">
        <v>46</v>
      </c>
      <c r="O74" s="256"/>
      <c r="P74" s="255" t="s">
        <v>47</v>
      </c>
      <c r="Q74" s="264"/>
      <c r="R74" s="255" t="s">
        <v>48</v>
      </c>
      <c r="S74" s="256"/>
      <c r="T74" s="255" t="s">
        <v>49</v>
      </c>
      <c r="U74" s="274"/>
      <c r="V74" s="263" t="s">
        <v>46</v>
      </c>
      <c r="W74" s="256"/>
      <c r="X74" s="255" t="s">
        <v>47</v>
      </c>
      <c r="Y74" s="264"/>
      <c r="Z74" s="255" t="s">
        <v>48</v>
      </c>
      <c r="AA74" s="256"/>
      <c r="AB74" s="255" t="s">
        <v>49</v>
      </c>
      <c r="AC74" s="274"/>
      <c r="AE74" s="43" t="s">
        <v>76</v>
      </c>
    </row>
    <row r="75" spans="1:31" ht="13.5" customHeight="1" x14ac:dyDescent="0.15">
      <c r="A75" s="243" t="s">
        <v>15</v>
      </c>
      <c r="B75" s="246">
        <f>B50</f>
        <v>0</v>
      </c>
      <c r="C75" s="247"/>
      <c r="D75" s="247"/>
      <c r="E75" s="248"/>
      <c r="F75" s="36"/>
      <c r="G75" s="37"/>
      <c r="H75" s="38"/>
      <c r="I75" s="4"/>
      <c r="J75" s="38"/>
      <c r="K75" s="37"/>
      <c r="L75" s="38"/>
      <c r="M75" s="5"/>
      <c r="N75" s="36"/>
      <c r="O75" s="37"/>
      <c r="P75" s="38"/>
      <c r="Q75" s="4"/>
      <c r="R75" s="38"/>
      <c r="S75" s="37"/>
      <c r="T75" s="38"/>
      <c r="U75" s="5"/>
      <c r="V75" s="36"/>
      <c r="W75" s="37"/>
      <c r="X75" s="38"/>
      <c r="Y75" s="4"/>
      <c r="Z75" s="38"/>
      <c r="AA75" s="37"/>
      <c r="AB75" s="38"/>
      <c r="AC75" s="5"/>
    </row>
    <row r="76" spans="1:31" ht="13.5" customHeight="1" x14ac:dyDescent="0.15">
      <c r="A76" s="244"/>
      <c r="B76" s="249"/>
      <c r="C76" s="250"/>
      <c r="D76" s="250"/>
      <c r="E76" s="251"/>
      <c r="F76" s="7"/>
      <c r="G76" s="39"/>
      <c r="H76" s="40"/>
      <c r="I76" s="32"/>
      <c r="J76" s="40"/>
      <c r="K76" s="39"/>
      <c r="L76" s="40"/>
      <c r="M76" s="34"/>
      <c r="N76" s="7"/>
      <c r="O76" s="39"/>
      <c r="P76" s="40"/>
      <c r="Q76" s="32"/>
      <c r="R76" s="40"/>
      <c r="S76" s="39"/>
      <c r="T76" s="40"/>
      <c r="U76" s="34"/>
      <c r="V76" s="7"/>
      <c r="W76" s="39"/>
      <c r="X76" s="40"/>
      <c r="Y76" s="32"/>
      <c r="Z76" s="40"/>
      <c r="AA76" s="39"/>
      <c r="AB76" s="40"/>
      <c r="AC76" s="34"/>
    </row>
    <row r="77" spans="1:31" ht="13.5" customHeight="1" x14ac:dyDescent="0.15">
      <c r="A77" s="244"/>
      <c r="B77" s="249"/>
      <c r="C77" s="250"/>
      <c r="D77" s="250"/>
      <c r="E77" s="251"/>
      <c r="F77" s="7"/>
      <c r="G77" s="39"/>
      <c r="H77" s="40"/>
      <c r="I77" s="32"/>
      <c r="J77" s="40"/>
      <c r="K77" s="39"/>
      <c r="L77" s="40"/>
      <c r="M77" s="34"/>
      <c r="N77" s="7"/>
      <c r="O77" s="39"/>
      <c r="P77" s="40"/>
      <c r="Q77" s="32"/>
      <c r="R77" s="40"/>
      <c r="S77" s="39"/>
      <c r="T77" s="40"/>
      <c r="U77" s="34"/>
      <c r="V77" s="7"/>
      <c r="W77" s="39"/>
      <c r="X77" s="40"/>
      <c r="Y77" s="32"/>
      <c r="Z77" s="40"/>
      <c r="AA77" s="39"/>
      <c r="AB77" s="40"/>
      <c r="AC77" s="34"/>
    </row>
    <row r="78" spans="1:31" ht="13.5" customHeight="1" x14ac:dyDescent="0.15">
      <c r="A78" s="245"/>
      <c r="B78" s="252"/>
      <c r="C78" s="253"/>
      <c r="D78" s="253"/>
      <c r="E78" s="254"/>
      <c r="F78" s="8"/>
      <c r="G78" s="41"/>
      <c r="H78" s="42"/>
      <c r="I78" s="27"/>
      <c r="J78" s="42"/>
      <c r="K78" s="41"/>
      <c r="L78" s="42"/>
      <c r="M78" s="35"/>
      <c r="N78" s="8"/>
      <c r="O78" s="41"/>
      <c r="P78" s="42"/>
      <c r="Q78" s="27"/>
      <c r="R78" s="42"/>
      <c r="S78" s="41"/>
      <c r="T78" s="42"/>
      <c r="U78" s="35"/>
      <c r="V78" s="8"/>
      <c r="W78" s="41"/>
      <c r="X78" s="42"/>
      <c r="Y78" s="27"/>
      <c r="Z78" s="42"/>
      <c r="AA78" s="41"/>
      <c r="AB78" s="42"/>
      <c r="AC78" s="35"/>
    </row>
    <row r="79" spans="1:31" ht="13.5" customHeight="1" x14ac:dyDescent="0.15">
      <c r="A79" s="243" t="s">
        <v>39</v>
      </c>
      <c r="B79" s="246">
        <f>B54</f>
        <v>0</v>
      </c>
      <c r="C79" s="247"/>
      <c r="D79" s="247"/>
      <c r="E79" s="248"/>
      <c r="F79" s="36"/>
      <c r="G79" s="37"/>
      <c r="H79" s="38"/>
      <c r="I79" s="4"/>
      <c r="J79" s="38"/>
      <c r="K79" s="37"/>
      <c r="L79" s="38"/>
      <c r="M79" s="5"/>
      <c r="N79" s="36"/>
      <c r="O79" s="37"/>
      <c r="P79" s="38"/>
      <c r="Q79" s="4"/>
      <c r="R79" s="38"/>
      <c r="S79" s="37"/>
      <c r="T79" s="38"/>
      <c r="U79" s="5"/>
      <c r="V79" s="36"/>
      <c r="W79" s="37"/>
      <c r="X79" s="38"/>
      <c r="Y79" s="4"/>
      <c r="Z79" s="38"/>
      <c r="AA79" s="37"/>
      <c r="AB79" s="38"/>
      <c r="AC79" s="5"/>
    </row>
    <row r="80" spans="1:31" ht="13.5" customHeight="1" x14ac:dyDescent="0.15">
      <c r="A80" s="244"/>
      <c r="B80" s="249"/>
      <c r="C80" s="250"/>
      <c r="D80" s="250"/>
      <c r="E80" s="251"/>
      <c r="F80" s="7"/>
      <c r="G80" s="39"/>
      <c r="H80" s="40"/>
      <c r="I80" s="32"/>
      <c r="J80" s="40"/>
      <c r="K80" s="39"/>
      <c r="L80" s="40"/>
      <c r="M80" s="34"/>
      <c r="N80" s="7"/>
      <c r="O80" s="39"/>
      <c r="P80" s="40"/>
      <c r="Q80" s="32"/>
      <c r="R80" s="40"/>
      <c r="S80" s="39"/>
      <c r="T80" s="40"/>
      <c r="U80" s="34"/>
      <c r="V80" s="7"/>
      <c r="W80" s="39"/>
      <c r="X80" s="40"/>
      <c r="Y80" s="32"/>
      <c r="Z80" s="40"/>
      <c r="AA80" s="39"/>
      <c r="AB80" s="40"/>
      <c r="AC80" s="34"/>
    </row>
    <row r="81" spans="1:52" ht="13.5" customHeight="1" x14ac:dyDescent="0.15">
      <c r="A81" s="244"/>
      <c r="B81" s="249"/>
      <c r="C81" s="250"/>
      <c r="D81" s="250"/>
      <c r="E81" s="251"/>
      <c r="F81" s="7"/>
      <c r="G81" s="39"/>
      <c r="H81" s="40"/>
      <c r="I81" s="32"/>
      <c r="J81" s="40"/>
      <c r="K81" s="39"/>
      <c r="L81" s="40"/>
      <c r="M81" s="34"/>
      <c r="N81" s="7"/>
      <c r="O81" s="39"/>
      <c r="P81" s="40"/>
      <c r="Q81" s="32"/>
      <c r="R81" s="40"/>
      <c r="S81" s="39"/>
      <c r="T81" s="40"/>
      <c r="U81" s="34"/>
      <c r="V81" s="7"/>
      <c r="W81" s="39"/>
      <c r="X81" s="40"/>
      <c r="Y81" s="32"/>
      <c r="Z81" s="40"/>
      <c r="AA81" s="39"/>
      <c r="AB81" s="40"/>
      <c r="AC81" s="34"/>
    </row>
    <row r="82" spans="1:52" ht="13.5" customHeight="1" x14ac:dyDescent="0.15">
      <c r="A82" s="245"/>
      <c r="B82" s="252"/>
      <c r="C82" s="253"/>
      <c r="D82" s="253"/>
      <c r="E82" s="254"/>
      <c r="F82" s="8"/>
      <c r="G82" s="41"/>
      <c r="H82" s="42"/>
      <c r="I82" s="27"/>
      <c r="J82" s="42"/>
      <c r="K82" s="41"/>
      <c r="L82" s="42"/>
      <c r="M82" s="35"/>
      <c r="N82" s="8"/>
      <c r="O82" s="41"/>
      <c r="P82" s="42"/>
      <c r="Q82" s="27"/>
      <c r="R82" s="42"/>
      <c r="S82" s="41"/>
      <c r="T82" s="42"/>
      <c r="U82" s="35"/>
      <c r="V82" s="8"/>
      <c r="W82" s="41"/>
      <c r="X82" s="42"/>
      <c r="Y82" s="27"/>
      <c r="Z82" s="42"/>
      <c r="AA82" s="41"/>
      <c r="AB82" s="42"/>
      <c r="AC82" s="35"/>
    </row>
    <row r="83" spans="1:52" ht="13.5" customHeight="1" x14ac:dyDescent="0.15">
      <c r="A83" s="243" t="s">
        <v>40</v>
      </c>
      <c r="B83" s="246">
        <f>B58</f>
        <v>0</v>
      </c>
      <c r="C83" s="247"/>
      <c r="D83" s="247"/>
      <c r="E83" s="248"/>
      <c r="F83" s="36"/>
      <c r="G83" s="37"/>
      <c r="H83" s="38"/>
      <c r="I83" s="4"/>
      <c r="J83" s="38"/>
      <c r="K83" s="37"/>
      <c r="L83" s="38"/>
      <c r="M83" s="5"/>
      <c r="N83" s="36"/>
      <c r="O83" s="37"/>
      <c r="P83" s="38"/>
      <c r="Q83" s="4"/>
      <c r="R83" s="38"/>
      <c r="S83" s="37"/>
      <c r="T83" s="38"/>
      <c r="U83" s="5"/>
      <c r="V83" s="36"/>
      <c r="W83" s="37"/>
      <c r="X83" s="38"/>
      <c r="Y83" s="4"/>
      <c r="Z83" s="38"/>
      <c r="AA83" s="37"/>
      <c r="AB83" s="38"/>
      <c r="AC83" s="5"/>
    </row>
    <row r="84" spans="1:52" ht="13.5" customHeight="1" x14ac:dyDescent="0.15">
      <c r="A84" s="244"/>
      <c r="B84" s="249"/>
      <c r="C84" s="250"/>
      <c r="D84" s="250"/>
      <c r="E84" s="251"/>
      <c r="F84" s="99"/>
      <c r="G84" s="39"/>
      <c r="H84" s="40"/>
      <c r="I84" s="32"/>
      <c r="J84" s="40"/>
      <c r="K84" s="39"/>
      <c r="L84" s="40"/>
      <c r="M84" s="34"/>
      <c r="N84" s="7"/>
      <c r="O84" s="39"/>
      <c r="P84" s="40"/>
      <c r="Q84" s="32"/>
      <c r="R84" s="40"/>
      <c r="S84" s="39"/>
      <c r="T84" s="40"/>
      <c r="U84" s="34"/>
      <c r="V84" s="7"/>
      <c r="W84" s="39"/>
      <c r="X84" s="40"/>
      <c r="Y84" s="32"/>
      <c r="Z84" s="40"/>
      <c r="AA84" s="39"/>
      <c r="AB84" s="40"/>
      <c r="AC84" s="34"/>
    </row>
    <row r="85" spans="1:52" ht="13.5" customHeight="1" x14ac:dyDescent="0.15">
      <c r="A85" s="244"/>
      <c r="B85" s="249"/>
      <c r="C85" s="250"/>
      <c r="D85" s="250"/>
      <c r="E85" s="251"/>
      <c r="F85" s="7"/>
      <c r="G85" s="39"/>
      <c r="H85" s="40"/>
      <c r="I85" s="32"/>
      <c r="J85" s="40"/>
      <c r="K85" s="39"/>
      <c r="L85" s="40"/>
      <c r="M85" s="34"/>
      <c r="N85" s="7"/>
      <c r="O85" s="39"/>
      <c r="P85" s="40"/>
      <c r="Q85" s="32"/>
      <c r="R85" s="40"/>
      <c r="S85" s="39"/>
      <c r="T85" s="40"/>
      <c r="U85" s="34"/>
      <c r="V85" s="7"/>
      <c r="W85" s="39"/>
      <c r="X85" s="40"/>
      <c r="Y85" s="32"/>
      <c r="Z85" s="40"/>
      <c r="AA85" s="39"/>
      <c r="AB85" s="40"/>
      <c r="AC85" s="34"/>
    </row>
    <row r="86" spans="1:52" ht="13.5" customHeight="1" x14ac:dyDescent="0.15">
      <c r="A86" s="245"/>
      <c r="B86" s="252"/>
      <c r="C86" s="253"/>
      <c r="D86" s="253"/>
      <c r="E86" s="254"/>
      <c r="F86" s="8"/>
      <c r="G86" s="41"/>
      <c r="H86" s="42"/>
      <c r="I86" s="27"/>
      <c r="J86" s="42"/>
      <c r="K86" s="41"/>
      <c r="L86" s="42"/>
      <c r="M86" s="35"/>
      <c r="N86" s="8"/>
      <c r="O86" s="41"/>
      <c r="P86" s="42"/>
      <c r="Q86" s="27"/>
      <c r="R86" s="42"/>
      <c r="S86" s="41"/>
      <c r="T86" s="42"/>
      <c r="U86" s="35"/>
      <c r="V86" s="8"/>
      <c r="W86" s="41"/>
      <c r="X86" s="42"/>
      <c r="Y86" s="27"/>
      <c r="Z86" s="42"/>
      <c r="AA86" s="41"/>
      <c r="AB86" s="42"/>
      <c r="AC86" s="35"/>
    </row>
    <row r="87" spans="1:52" ht="13.5" customHeight="1" x14ac:dyDescent="0.15">
      <c r="A87" s="243" t="s">
        <v>18</v>
      </c>
      <c r="B87" s="246">
        <f>B62</f>
        <v>0</v>
      </c>
      <c r="C87" s="247"/>
      <c r="D87" s="247"/>
      <c r="E87" s="248"/>
      <c r="F87" s="36"/>
      <c r="G87" s="37"/>
      <c r="H87" s="38"/>
      <c r="I87" s="4"/>
      <c r="J87" s="38"/>
      <c r="K87" s="37"/>
      <c r="L87" s="38"/>
      <c r="M87" s="5"/>
      <c r="N87" s="36"/>
      <c r="O87" s="37"/>
      <c r="P87" s="38"/>
      <c r="Q87" s="4"/>
      <c r="R87" s="38"/>
      <c r="S87" s="37"/>
      <c r="T87" s="38"/>
      <c r="U87" s="5"/>
      <c r="V87" s="36"/>
      <c r="W87" s="37"/>
      <c r="X87" s="38"/>
      <c r="Y87" s="4"/>
      <c r="Z87" s="38"/>
      <c r="AA87" s="37"/>
      <c r="AB87" s="38"/>
      <c r="AC87" s="5"/>
    </row>
    <row r="88" spans="1:52" ht="13.5" customHeight="1" x14ac:dyDescent="0.15">
      <c r="A88" s="244"/>
      <c r="B88" s="249"/>
      <c r="C88" s="250"/>
      <c r="D88" s="250"/>
      <c r="E88" s="251"/>
      <c r="F88" s="7"/>
      <c r="G88" s="39"/>
      <c r="H88" s="40"/>
      <c r="I88" s="32"/>
      <c r="J88" s="40"/>
      <c r="K88" s="39"/>
      <c r="L88" s="40"/>
      <c r="M88" s="34"/>
      <c r="N88" s="7"/>
      <c r="O88" s="39"/>
      <c r="P88" s="40"/>
      <c r="Q88" s="32"/>
      <c r="R88" s="40"/>
      <c r="S88" s="39"/>
      <c r="T88" s="40"/>
      <c r="U88" s="34"/>
      <c r="V88" s="7"/>
      <c r="W88" s="39"/>
      <c r="X88" s="40"/>
      <c r="Y88" s="32"/>
      <c r="Z88" s="40"/>
      <c r="AA88" s="39"/>
      <c r="AB88" s="40"/>
      <c r="AC88" s="34"/>
    </row>
    <row r="89" spans="1:52" ht="13.5" customHeight="1" x14ac:dyDescent="0.15">
      <c r="A89" s="244"/>
      <c r="B89" s="249"/>
      <c r="C89" s="250"/>
      <c r="D89" s="250"/>
      <c r="E89" s="251"/>
      <c r="F89" s="7"/>
      <c r="G89" s="39"/>
      <c r="H89" s="40"/>
      <c r="I89" s="32"/>
      <c r="J89" s="40"/>
      <c r="K89" s="39"/>
      <c r="L89" s="40"/>
      <c r="M89" s="34"/>
      <c r="N89" s="7"/>
      <c r="O89" s="39"/>
      <c r="P89" s="40"/>
      <c r="Q89" s="32"/>
      <c r="R89" s="40"/>
      <c r="S89" s="39"/>
      <c r="T89" s="40"/>
      <c r="U89" s="34"/>
      <c r="V89" s="7"/>
      <c r="W89" s="39"/>
      <c r="X89" s="40"/>
      <c r="Y89" s="32"/>
      <c r="Z89" s="40"/>
      <c r="AA89" s="39"/>
      <c r="AB89" s="40"/>
      <c r="AC89" s="34"/>
    </row>
    <row r="90" spans="1:52" ht="13.5" customHeight="1" x14ac:dyDescent="0.15">
      <c r="A90" s="245"/>
      <c r="B90" s="252"/>
      <c r="C90" s="253"/>
      <c r="D90" s="253"/>
      <c r="E90" s="254"/>
      <c r="F90" s="275"/>
      <c r="G90" s="291"/>
      <c r="H90" s="42"/>
      <c r="I90" s="27"/>
      <c r="J90" s="42"/>
      <c r="K90" s="41"/>
      <c r="L90" s="42"/>
      <c r="M90" s="35"/>
      <c r="N90" s="8"/>
      <c r="O90" s="41"/>
      <c r="P90" s="42"/>
      <c r="Q90" s="27"/>
      <c r="R90" s="42"/>
      <c r="S90" s="41"/>
      <c r="T90" s="42"/>
      <c r="U90" s="35"/>
      <c r="V90" s="8"/>
      <c r="W90" s="41"/>
      <c r="X90" s="42"/>
      <c r="Y90" s="27"/>
      <c r="Z90" s="42"/>
      <c r="AA90" s="41"/>
      <c r="AB90" s="42"/>
      <c r="AC90" s="35"/>
    </row>
    <row r="91" spans="1:52" ht="13.5" customHeight="1" x14ac:dyDescent="0.15">
      <c r="A91" s="243" t="s">
        <v>19</v>
      </c>
      <c r="B91" s="246">
        <f>B66</f>
        <v>0</v>
      </c>
      <c r="C91" s="247"/>
      <c r="D91" s="247"/>
      <c r="E91" s="248"/>
      <c r="F91" s="36"/>
      <c r="G91" s="37"/>
      <c r="H91" s="38"/>
      <c r="I91" s="4"/>
      <c r="J91" s="38"/>
      <c r="K91" s="37"/>
      <c r="L91" s="38"/>
      <c r="M91" s="5"/>
      <c r="N91" s="36"/>
      <c r="O91" s="37"/>
      <c r="P91" s="38"/>
      <c r="Q91" s="4"/>
      <c r="R91" s="38"/>
      <c r="S91" s="37"/>
      <c r="T91" s="38"/>
      <c r="U91" s="5"/>
      <c r="V91" s="36"/>
      <c r="W91" s="37"/>
      <c r="X91" s="38"/>
      <c r="Y91" s="4"/>
      <c r="Z91" s="38"/>
      <c r="AA91" s="37"/>
      <c r="AB91" s="38"/>
      <c r="AC91" s="5"/>
    </row>
    <row r="92" spans="1:52" ht="13.5" customHeight="1" x14ac:dyDescent="0.15">
      <c r="A92" s="244"/>
      <c r="B92" s="249"/>
      <c r="C92" s="250"/>
      <c r="D92" s="250"/>
      <c r="E92" s="251"/>
      <c r="F92" s="7"/>
      <c r="G92" s="39"/>
      <c r="H92" s="40"/>
      <c r="I92" s="32"/>
      <c r="J92" s="40"/>
      <c r="K92" s="39"/>
      <c r="L92" s="40"/>
      <c r="M92" s="34"/>
      <c r="N92" s="7"/>
      <c r="O92" s="39"/>
      <c r="P92" s="40"/>
      <c r="Q92" s="32"/>
      <c r="R92" s="40"/>
      <c r="S92" s="39"/>
      <c r="T92" s="40"/>
      <c r="U92" s="34"/>
      <c r="V92" s="7"/>
      <c r="W92" s="39"/>
      <c r="X92" s="40"/>
      <c r="Y92" s="32"/>
      <c r="Z92" s="40"/>
      <c r="AA92" s="39"/>
      <c r="AB92" s="40"/>
      <c r="AC92" s="34"/>
    </row>
    <row r="93" spans="1:52" ht="13.5" customHeight="1" x14ac:dyDescent="0.15">
      <c r="A93" s="244"/>
      <c r="B93" s="249"/>
      <c r="C93" s="250"/>
      <c r="D93" s="250"/>
      <c r="E93" s="251"/>
      <c r="F93" s="7"/>
      <c r="G93" s="39"/>
      <c r="H93" s="40"/>
      <c r="I93" s="32"/>
      <c r="J93" s="40"/>
      <c r="K93" s="39"/>
      <c r="L93" s="40"/>
      <c r="M93" s="34"/>
      <c r="N93" s="7"/>
      <c r="O93" s="39"/>
      <c r="P93" s="40"/>
      <c r="Q93" s="32"/>
      <c r="R93" s="40"/>
      <c r="S93" s="39"/>
      <c r="T93" s="40"/>
      <c r="U93" s="34"/>
      <c r="V93" s="7"/>
      <c r="W93" s="39"/>
      <c r="X93" s="40"/>
      <c r="Y93" s="32"/>
      <c r="Z93" s="40"/>
      <c r="AA93" s="39"/>
      <c r="AB93" s="40"/>
      <c r="AC93" s="34"/>
    </row>
    <row r="94" spans="1:52" ht="13.5" customHeight="1" x14ac:dyDescent="0.15">
      <c r="A94" s="245"/>
      <c r="B94" s="252"/>
      <c r="C94" s="253"/>
      <c r="D94" s="253"/>
      <c r="E94" s="254"/>
      <c r="F94" s="8"/>
      <c r="G94" s="41"/>
      <c r="H94" s="42"/>
      <c r="I94" s="27"/>
      <c r="J94" s="42"/>
      <c r="K94" s="41"/>
      <c r="L94" s="42"/>
      <c r="M94" s="35"/>
      <c r="N94" s="8"/>
      <c r="O94" s="41"/>
      <c r="P94" s="42"/>
      <c r="Q94" s="27"/>
      <c r="R94" s="42"/>
      <c r="S94" s="41"/>
      <c r="T94" s="42"/>
      <c r="U94" s="35"/>
      <c r="V94" s="8"/>
      <c r="W94" s="41"/>
      <c r="X94" s="42"/>
      <c r="Y94" s="27"/>
      <c r="Z94" s="42"/>
      <c r="AA94" s="41"/>
      <c r="AB94" s="42"/>
      <c r="AC94" s="35"/>
    </row>
    <row r="95" spans="1:52" ht="13.5" customHeight="1" x14ac:dyDescent="0.15">
      <c r="A95" s="32"/>
      <c r="B95" s="69"/>
      <c r="C95" s="69"/>
      <c r="D95" s="69"/>
      <c r="E95" s="69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52" ht="13.5" customHeight="1" x14ac:dyDescent="0.15">
      <c r="A96" t="s">
        <v>124</v>
      </c>
      <c r="H96" t="s">
        <v>117</v>
      </c>
      <c r="AD96"/>
      <c r="AZ96" s="43"/>
    </row>
    <row r="97" spans="1:31" ht="13.5" customHeight="1" x14ac:dyDescent="0.15">
      <c r="A97" s="30"/>
      <c r="B97" s="268" t="s">
        <v>128</v>
      </c>
      <c r="C97" s="269"/>
      <c r="D97" s="269"/>
      <c r="E97" s="270"/>
      <c r="F97" s="257" t="s">
        <v>390</v>
      </c>
      <c r="G97" s="258"/>
      <c r="H97" s="258"/>
      <c r="I97" s="258"/>
      <c r="J97" s="258"/>
      <c r="K97" s="258"/>
      <c r="L97" s="258"/>
      <c r="M97" s="259"/>
      <c r="N97" s="257" t="s">
        <v>391</v>
      </c>
      <c r="O97" s="258"/>
      <c r="P97" s="258"/>
      <c r="Q97" s="258"/>
      <c r="R97" s="258"/>
      <c r="S97" s="258"/>
      <c r="T97" s="258"/>
      <c r="U97" s="259"/>
      <c r="V97" s="257" t="s">
        <v>392</v>
      </c>
      <c r="W97" s="258"/>
      <c r="X97" s="258"/>
      <c r="Y97" s="258"/>
      <c r="Z97" s="258"/>
      <c r="AA97" s="258"/>
      <c r="AB97" s="258"/>
      <c r="AC97" s="259"/>
      <c r="AE97" s="43" t="s">
        <v>136</v>
      </c>
    </row>
    <row r="98" spans="1:31" ht="13.5" customHeight="1" x14ac:dyDescent="0.15">
      <c r="A98" s="33"/>
      <c r="B98" s="271"/>
      <c r="C98" s="272"/>
      <c r="D98" s="272"/>
      <c r="E98" s="273"/>
      <c r="F98" s="263" t="s">
        <v>46</v>
      </c>
      <c r="G98" s="256"/>
      <c r="H98" s="255" t="s">
        <v>47</v>
      </c>
      <c r="I98" s="264"/>
      <c r="J98" s="255" t="s">
        <v>48</v>
      </c>
      <c r="K98" s="256"/>
      <c r="L98" s="255" t="s">
        <v>49</v>
      </c>
      <c r="M98" s="274"/>
      <c r="N98" s="263" t="s">
        <v>46</v>
      </c>
      <c r="O98" s="256"/>
      <c r="P98" s="255" t="s">
        <v>47</v>
      </c>
      <c r="Q98" s="264"/>
      <c r="R98" s="255" t="s">
        <v>48</v>
      </c>
      <c r="S98" s="256"/>
      <c r="T98" s="255" t="s">
        <v>49</v>
      </c>
      <c r="U98" s="274"/>
      <c r="V98" s="263" t="s">
        <v>46</v>
      </c>
      <c r="W98" s="256"/>
      <c r="X98" s="255" t="s">
        <v>47</v>
      </c>
      <c r="Y98" s="264"/>
      <c r="Z98" s="255" t="s">
        <v>48</v>
      </c>
      <c r="AA98" s="256"/>
      <c r="AB98" s="255" t="s">
        <v>49</v>
      </c>
      <c r="AC98" s="274"/>
      <c r="AE98" s="43" t="s">
        <v>76</v>
      </c>
    </row>
    <row r="99" spans="1:31" ht="13.5" customHeight="1" x14ac:dyDescent="0.15">
      <c r="A99" s="308" t="s">
        <v>15</v>
      </c>
      <c r="B99" s="246">
        <f>B50</f>
        <v>0</v>
      </c>
      <c r="C99" s="247"/>
      <c r="D99" s="247"/>
      <c r="E99" s="248"/>
      <c r="F99" s="36"/>
      <c r="G99" s="37"/>
      <c r="H99" s="38"/>
      <c r="I99" s="4"/>
      <c r="J99" s="38"/>
      <c r="K99" s="37"/>
      <c r="L99" s="38"/>
      <c r="M99" s="5"/>
      <c r="N99" s="36"/>
      <c r="O99" s="37"/>
      <c r="P99" s="38"/>
      <c r="Q99" s="4"/>
      <c r="R99" s="38"/>
      <c r="S99" s="37"/>
      <c r="T99" s="38"/>
      <c r="U99" s="5"/>
      <c r="V99" s="36"/>
      <c r="W99" s="37"/>
      <c r="X99" s="38"/>
      <c r="Y99" s="4"/>
      <c r="Z99" s="38"/>
      <c r="AA99" s="37"/>
      <c r="AB99" s="38"/>
      <c r="AC99" s="5"/>
    </row>
    <row r="100" spans="1:31" ht="13.5" customHeight="1" x14ac:dyDescent="0.15">
      <c r="A100" s="309"/>
      <c r="B100" s="249"/>
      <c r="C100" s="250"/>
      <c r="D100" s="250"/>
      <c r="E100" s="251"/>
      <c r="F100" s="7"/>
      <c r="G100" s="39"/>
      <c r="H100" s="40"/>
      <c r="I100" s="32"/>
      <c r="J100" s="40"/>
      <c r="K100" s="39"/>
      <c r="L100" s="40"/>
      <c r="M100" s="34"/>
      <c r="N100" s="7"/>
      <c r="O100" s="39"/>
      <c r="P100" s="40"/>
      <c r="Q100" s="32"/>
      <c r="R100" s="40"/>
      <c r="S100" s="39"/>
      <c r="T100" s="40"/>
      <c r="U100" s="34"/>
      <c r="V100" s="7"/>
      <c r="W100" s="39"/>
      <c r="X100" s="40"/>
      <c r="Y100" s="32"/>
      <c r="Z100" s="40"/>
      <c r="AA100" s="39"/>
      <c r="AB100" s="40"/>
      <c r="AC100" s="34"/>
    </row>
    <row r="101" spans="1:31" ht="13.5" customHeight="1" x14ac:dyDescent="0.15">
      <c r="A101" s="309"/>
      <c r="B101" s="249"/>
      <c r="C101" s="250"/>
      <c r="D101" s="250"/>
      <c r="E101" s="251"/>
      <c r="F101" s="7"/>
      <c r="G101" s="39"/>
      <c r="H101" s="40"/>
      <c r="I101" s="32"/>
      <c r="J101" s="40"/>
      <c r="K101" s="39"/>
      <c r="L101" s="40"/>
      <c r="M101" s="34"/>
      <c r="N101" s="7"/>
      <c r="O101" s="39"/>
      <c r="P101" s="40"/>
      <c r="Q101" s="32"/>
      <c r="R101" s="40"/>
      <c r="S101" s="39"/>
      <c r="T101" s="40"/>
      <c r="U101" s="34"/>
      <c r="V101" s="7"/>
      <c r="W101" s="39"/>
      <c r="X101" s="40"/>
      <c r="Y101" s="32"/>
      <c r="Z101" s="40"/>
      <c r="AA101" s="39"/>
      <c r="AB101" s="40"/>
      <c r="AC101" s="34"/>
    </row>
    <row r="102" spans="1:31" ht="13.5" customHeight="1" x14ac:dyDescent="0.15">
      <c r="A102" s="310"/>
      <c r="B102" s="252"/>
      <c r="C102" s="253"/>
      <c r="D102" s="253"/>
      <c r="E102" s="254"/>
      <c r="F102" s="8"/>
      <c r="G102" s="41"/>
      <c r="H102" s="42"/>
      <c r="I102" s="27"/>
      <c r="J102" s="42"/>
      <c r="K102" s="41"/>
      <c r="L102" s="42"/>
      <c r="M102" s="35"/>
      <c r="N102" s="8"/>
      <c r="O102" s="41"/>
      <c r="P102" s="42"/>
      <c r="Q102" s="27"/>
      <c r="R102" s="42"/>
      <c r="S102" s="41"/>
      <c r="T102" s="42"/>
      <c r="U102" s="35"/>
      <c r="V102" s="8"/>
      <c r="W102" s="41"/>
      <c r="X102" s="42"/>
      <c r="Y102" s="27"/>
      <c r="Z102" s="42"/>
      <c r="AA102" s="41"/>
      <c r="AB102" s="42"/>
      <c r="AC102" s="35"/>
    </row>
    <row r="103" spans="1:31" ht="13.5" customHeight="1" x14ac:dyDescent="0.15">
      <c r="A103" s="308" t="s">
        <v>39</v>
      </c>
      <c r="B103" s="246">
        <f>B54</f>
        <v>0</v>
      </c>
      <c r="C103" s="247"/>
      <c r="D103" s="247"/>
      <c r="E103" s="248"/>
      <c r="F103" s="36"/>
      <c r="G103" s="37"/>
      <c r="H103" s="38"/>
      <c r="I103" s="4"/>
      <c r="J103" s="38"/>
      <c r="K103" s="37"/>
      <c r="L103" s="38"/>
      <c r="M103" s="5"/>
      <c r="N103" s="36"/>
      <c r="O103" s="37"/>
      <c r="P103" s="38"/>
      <c r="Q103" s="4"/>
      <c r="R103" s="38"/>
      <c r="S103" s="37"/>
      <c r="T103" s="38"/>
      <c r="U103" s="5"/>
      <c r="V103" s="36"/>
      <c r="W103" s="37"/>
      <c r="X103" s="38"/>
      <c r="Y103" s="4"/>
      <c r="Z103" s="38"/>
      <c r="AA103" s="37"/>
      <c r="AB103" s="38"/>
      <c r="AC103" s="5"/>
    </row>
    <row r="104" spans="1:31" ht="13.5" customHeight="1" x14ac:dyDescent="0.15">
      <c r="A104" s="309"/>
      <c r="B104" s="249"/>
      <c r="C104" s="250"/>
      <c r="D104" s="250"/>
      <c r="E104" s="251"/>
      <c r="F104" s="7"/>
      <c r="G104" s="39"/>
      <c r="H104" s="40"/>
      <c r="I104" s="32"/>
      <c r="J104" s="40"/>
      <c r="K104" s="39"/>
      <c r="L104" s="40"/>
      <c r="M104" s="34"/>
      <c r="N104" s="7"/>
      <c r="O104" s="39"/>
      <c r="P104" s="40"/>
      <c r="Q104" s="32"/>
      <c r="R104" s="40"/>
      <c r="S104" s="39"/>
      <c r="T104" s="40"/>
      <c r="U104" s="34"/>
      <c r="V104" s="7"/>
      <c r="W104" s="39"/>
      <c r="X104" s="40"/>
      <c r="Y104" s="32"/>
      <c r="Z104" s="40"/>
      <c r="AA104" s="39"/>
      <c r="AB104" s="40"/>
      <c r="AC104" s="34"/>
    </row>
    <row r="105" spans="1:31" ht="13.5" customHeight="1" x14ac:dyDescent="0.15">
      <c r="A105" s="309"/>
      <c r="B105" s="249"/>
      <c r="C105" s="250"/>
      <c r="D105" s="250"/>
      <c r="E105" s="251"/>
      <c r="F105" s="7"/>
      <c r="G105" s="39"/>
      <c r="H105" s="40"/>
      <c r="I105" s="32"/>
      <c r="J105" s="40"/>
      <c r="K105" s="39"/>
      <c r="L105" s="40"/>
      <c r="M105" s="34"/>
      <c r="N105" s="7"/>
      <c r="O105" s="39"/>
      <c r="P105" s="40"/>
      <c r="Q105" s="32"/>
      <c r="R105" s="40"/>
      <c r="S105" s="39"/>
      <c r="T105" s="40"/>
      <c r="U105" s="34"/>
      <c r="V105" s="7"/>
      <c r="W105" s="39"/>
      <c r="X105" s="40"/>
      <c r="Y105" s="32"/>
      <c r="Z105" s="40"/>
      <c r="AA105" s="39"/>
      <c r="AB105" s="40"/>
      <c r="AC105" s="34"/>
    </row>
    <row r="106" spans="1:31" ht="13.5" customHeight="1" x14ac:dyDescent="0.15">
      <c r="A106" s="310"/>
      <c r="B106" s="252"/>
      <c r="C106" s="253"/>
      <c r="D106" s="253"/>
      <c r="E106" s="254"/>
      <c r="F106" s="8"/>
      <c r="G106" s="41"/>
      <c r="H106" s="42"/>
      <c r="I106" s="27"/>
      <c r="J106" s="42"/>
      <c r="K106" s="41"/>
      <c r="L106" s="42"/>
      <c r="M106" s="35"/>
      <c r="N106" s="8"/>
      <c r="O106" s="41"/>
      <c r="P106" s="42"/>
      <c r="Q106" s="27"/>
      <c r="R106" s="42"/>
      <c r="S106" s="41"/>
      <c r="T106" s="42"/>
      <c r="U106" s="35"/>
      <c r="V106" s="8"/>
      <c r="W106" s="41"/>
      <c r="X106" s="42"/>
      <c r="Y106" s="27"/>
      <c r="Z106" s="42"/>
      <c r="AA106" s="41"/>
      <c r="AB106" s="42"/>
      <c r="AC106" s="35"/>
    </row>
    <row r="107" spans="1:31" ht="13.5" customHeight="1" x14ac:dyDescent="0.15">
      <c r="A107" s="308" t="s">
        <v>40</v>
      </c>
      <c r="B107" s="246">
        <f>B58</f>
        <v>0</v>
      </c>
      <c r="C107" s="247"/>
      <c r="D107" s="247"/>
      <c r="E107" s="248"/>
      <c r="F107" s="36"/>
      <c r="G107" s="37"/>
      <c r="H107" s="38"/>
      <c r="I107" s="4"/>
      <c r="J107" s="38"/>
      <c r="K107" s="37"/>
      <c r="L107" s="38"/>
      <c r="M107" s="5"/>
      <c r="N107" s="36"/>
      <c r="O107" s="37"/>
      <c r="P107" s="38"/>
      <c r="Q107" s="4"/>
      <c r="R107" s="38"/>
      <c r="S107" s="37"/>
      <c r="T107" s="38"/>
      <c r="U107" s="5"/>
      <c r="V107" s="36"/>
      <c r="W107" s="37"/>
      <c r="X107" s="38"/>
      <c r="Y107" s="4"/>
      <c r="Z107" s="38"/>
      <c r="AA107" s="37"/>
      <c r="AB107" s="38"/>
      <c r="AC107" s="5"/>
    </row>
    <row r="108" spans="1:31" ht="13.5" customHeight="1" x14ac:dyDescent="0.15">
      <c r="A108" s="309"/>
      <c r="B108" s="249"/>
      <c r="C108" s="250"/>
      <c r="D108" s="250"/>
      <c r="E108" s="251"/>
      <c r="F108" s="7"/>
      <c r="G108" s="39"/>
      <c r="H108" s="40"/>
      <c r="I108" s="32"/>
      <c r="J108" s="40"/>
      <c r="K108" s="39"/>
      <c r="L108" s="40"/>
      <c r="M108" s="34"/>
      <c r="N108" s="7"/>
      <c r="O108" s="39"/>
      <c r="P108" s="40"/>
      <c r="Q108" s="32"/>
      <c r="R108" s="40"/>
      <c r="S108" s="39"/>
      <c r="T108" s="40"/>
      <c r="U108" s="34"/>
      <c r="V108" s="7"/>
      <c r="W108" s="39"/>
      <c r="X108" s="40"/>
      <c r="Y108" s="32"/>
      <c r="Z108" s="40"/>
      <c r="AA108" s="39"/>
      <c r="AB108" s="40"/>
      <c r="AC108" s="34"/>
    </row>
    <row r="109" spans="1:31" ht="13.5" customHeight="1" x14ac:dyDescent="0.15">
      <c r="A109" s="309"/>
      <c r="B109" s="249"/>
      <c r="C109" s="250"/>
      <c r="D109" s="250"/>
      <c r="E109" s="251"/>
      <c r="F109" s="7"/>
      <c r="G109" s="39"/>
      <c r="H109" s="40"/>
      <c r="I109" s="32"/>
      <c r="J109" s="40"/>
      <c r="K109" s="39"/>
      <c r="L109" s="40"/>
      <c r="M109" s="34"/>
      <c r="N109" s="7"/>
      <c r="O109" s="39"/>
      <c r="P109" s="40"/>
      <c r="Q109" s="32"/>
      <c r="R109" s="40"/>
      <c r="S109" s="39"/>
      <c r="T109" s="40"/>
      <c r="U109" s="34"/>
      <c r="V109" s="7"/>
      <c r="W109" s="39"/>
      <c r="X109" s="40"/>
      <c r="Y109" s="32"/>
      <c r="Z109" s="40"/>
      <c r="AA109" s="39"/>
      <c r="AB109" s="40"/>
      <c r="AC109" s="34"/>
    </row>
    <row r="110" spans="1:31" ht="13.5" customHeight="1" x14ac:dyDescent="0.15">
      <c r="A110" s="310"/>
      <c r="B110" s="252"/>
      <c r="C110" s="253"/>
      <c r="D110" s="253"/>
      <c r="E110" s="254"/>
      <c r="F110" s="8"/>
      <c r="G110" s="41"/>
      <c r="H110" s="42"/>
      <c r="I110" s="27"/>
      <c r="J110" s="42"/>
      <c r="K110" s="41"/>
      <c r="L110" s="42"/>
      <c r="M110" s="35"/>
      <c r="N110" s="8"/>
      <c r="O110" s="41"/>
      <c r="P110" s="42"/>
      <c r="Q110" s="27"/>
      <c r="R110" s="42"/>
      <c r="S110" s="41"/>
      <c r="T110" s="42"/>
      <c r="U110" s="35"/>
      <c r="V110" s="8"/>
      <c r="W110" s="41"/>
      <c r="X110" s="42"/>
      <c r="Y110" s="27"/>
      <c r="Z110" s="42"/>
      <c r="AA110" s="41"/>
      <c r="AB110" s="42"/>
      <c r="AC110" s="35"/>
    </row>
    <row r="111" spans="1:31" ht="13.5" customHeight="1" x14ac:dyDescent="0.15">
      <c r="A111" s="308" t="s">
        <v>18</v>
      </c>
      <c r="B111" s="246">
        <f>B62</f>
        <v>0</v>
      </c>
      <c r="C111" s="247"/>
      <c r="D111" s="247"/>
      <c r="E111" s="248"/>
      <c r="F111" s="36"/>
      <c r="G111" s="37"/>
      <c r="H111" s="38"/>
      <c r="I111" s="4"/>
      <c r="J111" s="38"/>
      <c r="K111" s="37"/>
      <c r="L111" s="38"/>
      <c r="M111" s="5"/>
      <c r="N111" s="36"/>
      <c r="O111" s="37"/>
      <c r="P111" s="38"/>
      <c r="Q111" s="4"/>
      <c r="R111" s="38"/>
      <c r="S111" s="37"/>
      <c r="T111" s="38"/>
      <c r="U111" s="5"/>
      <c r="V111" s="36"/>
      <c r="W111" s="37"/>
      <c r="X111" s="38"/>
      <c r="Y111" s="4"/>
      <c r="Z111" s="38"/>
      <c r="AA111" s="37"/>
      <c r="AB111" s="38"/>
      <c r="AC111" s="5"/>
    </row>
    <row r="112" spans="1:31" ht="13.5" customHeight="1" x14ac:dyDescent="0.15">
      <c r="A112" s="309"/>
      <c r="B112" s="249"/>
      <c r="C112" s="250"/>
      <c r="D112" s="250"/>
      <c r="E112" s="251"/>
      <c r="F112" s="7"/>
      <c r="G112" s="39"/>
      <c r="H112" s="40"/>
      <c r="I112" s="32"/>
      <c r="J112" s="40"/>
      <c r="K112" s="39"/>
      <c r="L112" s="40"/>
      <c r="M112" s="34"/>
      <c r="N112" s="7"/>
      <c r="O112" s="39"/>
      <c r="P112" s="40"/>
      <c r="Q112" s="32"/>
      <c r="R112" s="40"/>
      <c r="S112" s="39"/>
      <c r="T112" s="40"/>
      <c r="U112" s="34"/>
      <c r="V112" s="7"/>
      <c r="W112" s="39"/>
      <c r="X112" s="40"/>
      <c r="Y112" s="32"/>
      <c r="Z112" s="40"/>
      <c r="AA112" s="39"/>
      <c r="AB112" s="40"/>
      <c r="AC112" s="34"/>
    </row>
    <row r="113" spans="1:51" ht="13.5" customHeight="1" x14ac:dyDescent="0.15">
      <c r="A113" s="309"/>
      <c r="B113" s="249"/>
      <c r="C113" s="250"/>
      <c r="D113" s="250"/>
      <c r="E113" s="251"/>
      <c r="F113" s="7"/>
      <c r="G113" s="39"/>
      <c r="H113" s="40"/>
      <c r="I113" s="32"/>
      <c r="J113" s="40"/>
      <c r="K113" s="39"/>
      <c r="L113" s="40"/>
      <c r="M113" s="34"/>
      <c r="N113" s="7"/>
      <c r="O113" s="39"/>
      <c r="P113" s="40"/>
      <c r="Q113" s="32"/>
      <c r="R113" s="40"/>
      <c r="S113" s="39"/>
      <c r="T113" s="40"/>
      <c r="U113" s="34"/>
      <c r="V113" s="7"/>
      <c r="W113" s="39"/>
      <c r="X113" s="40"/>
      <c r="Y113" s="32"/>
      <c r="Z113" s="40"/>
      <c r="AA113" s="39"/>
      <c r="AB113" s="40"/>
      <c r="AC113" s="34"/>
    </row>
    <row r="114" spans="1:51" ht="13.5" customHeight="1" x14ac:dyDescent="0.15">
      <c r="A114" s="310"/>
      <c r="B114" s="252"/>
      <c r="C114" s="253"/>
      <c r="D114" s="253"/>
      <c r="E114" s="254"/>
      <c r="F114" s="8"/>
      <c r="G114" s="41"/>
      <c r="H114" s="42"/>
      <c r="I114" s="27"/>
      <c r="J114" s="42"/>
      <c r="K114" s="41"/>
      <c r="L114" s="42"/>
      <c r="M114" s="35"/>
      <c r="N114" s="8"/>
      <c r="O114" s="41"/>
      <c r="P114" s="42"/>
      <c r="Q114" s="27"/>
      <c r="R114" s="42"/>
      <c r="S114" s="41"/>
      <c r="T114" s="42"/>
      <c r="U114" s="35"/>
      <c r="V114" s="8"/>
      <c r="W114" s="41"/>
      <c r="X114" s="42"/>
      <c r="Y114" s="27"/>
      <c r="Z114" s="42"/>
      <c r="AA114" s="41"/>
      <c r="AB114" s="42"/>
      <c r="AC114" s="35"/>
    </row>
    <row r="115" spans="1:51" ht="13.5" customHeight="1" x14ac:dyDescent="0.15">
      <c r="A115" s="308" t="s">
        <v>19</v>
      </c>
      <c r="B115" s="246">
        <f>B66</f>
        <v>0</v>
      </c>
      <c r="C115" s="247"/>
      <c r="D115" s="247"/>
      <c r="E115" s="248"/>
      <c r="F115" s="36"/>
      <c r="G115" s="37"/>
      <c r="H115" s="38"/>
      <c r="I115" s="4"/>
      <c r="J115" s="38"/>
      <c r="K115" s="37"/>
      <c r="L115" s="38"/>
      <c r="M115" s="5"/>
      <c r="N115" s="36"/>
      <c r="O115" s="37"/>
      <c r="P115" s="38"/>
      <c r="Q115" s="4"/>
      <c r="R115" s="38"/>
      <c r="S115" s="37"/>
      <c r="T115" s="38"/>
      <c r="U115" s="5"/>
      <c r="V115" s="36"/>
      <c r="W115" s="37"/>
      <c r="X115" s="38"/>
      <c r="Y115" s="4"/>
      <c r="Z115" s="38"/>
      <c r="AA115" s="37"/>
      <c r="AB115" s="38"/>
      <c r="AC115" s="5"/>
    </row>
    <row r="116" spans="1:51" ht="13.5" customHeight="1" x14ac:dyDescent="0.15">
      <c r="A116" s="309"/>
      <c r="B116" s="249"/>
      <c r="C116" s="250"/>
      <c r="D116" s="250"/>
      <c r="E116" s="251"/>
      <c r="F116" s="7"/>
      <c r="G116" s="39"/>
      <c r="H116" s="40"/>
      <c r="I116" s="32"/>
      <c r="J116" s="40"/>
      <c r="K116" s="39"/>
      <c r="L116" s="40"/>
      <c r="M116" s="34"/>
      <c r="N116" s="7"/>
      <c r="O116" s="39"/>
      <c r="P116" s="40"/>
      <c r="Q116" s="32"/>
      <c r="R116" s="40"/>
      <c r="S116" s="39"/>
      <c r="T116" s="40"/>
      <c r="U116" s="34"/>
      <c r="V116" s="7"/>
      <c r="W116" s="39"/>
      <c r="X116" s="40"/>
      <c r="Y116" s="32"/>
      <c r="Z116" s="40"/>
      <c r="AA116" s="39"/>
      <c r="AB116" s="40"/>
      <c r="AC116" s="34"/>
    </row>
    <row r="117" spans="1:51" ht="13.5" customHeight="1" x14ac:dyDescent="0.15">
      <c r="A117" s="309"/>
      <c r="B117" s="249"/>
      <c r="C117" s="250"/>
      <c r="D117" s="250"/>
      <c r="E117" s="251"/>
      <c r="F117" s="7"/>
      <c r="G117" s="39"/>
      <c r="H117" s="40"/>
      <c r="I117" s="32"/>
      <c r="J117" s="40"/>
      <c r="K117" s="39"/>
      <c r="L117" s="40"/>
      <c r="M117" s="34"/>
      <c r="N117" s="7"/>
      <c r="O117" s="39"/>
      <c r="P117" s="40"/>
      <c r="Q117" s="32"/>
      <c r="R117" s="40"/>
      <c r="S117" s="39"/>
      <c r="T117" s="40"/>
      <c r="U117" s="34"/>
      <c r="V117" s="7"/>
      <c r="W117" s="39"/>
      <c r="X117" s="40"/>
      <c r="Y117" s="32"/>
      <c r="Z117" s="40"/>
      <c r="AA117" s="39"/>
      <c r="AB117" s="40"/>
      <c r="AC117" s="34"/>
    </row>
    <row r="118" spans="1:51" ht="13.5" customHeight="1" x14ac:dyDescent="0.15">
      <c r="A118" s="310"/>
      <c r="B118" s="252"/>
      <c r="C118" s="253"/>
      <c r="D118" s="253"/>
      <c r="E118" s="254"/>
      <c r="F118" s="8"/>
      <c r="G118" s="41"/>
      <c r="H118" s="42"/>
      <c r="I118" s="27"/>
      <c r="J118" s="42"/>
      <c r="K118" s="41"/>
      <c r="L118" s="42"/>
      <c r="M118" s="35"/>
      <c r="N118" s="8"/>
      <c r="O118" s="41"/>
      <c r="P118" s="42"/>
      <c r="Q118" s="27"/>
      <c r="R118" s="42"/>
      <c r="S118" s="41"/>
      <c r="T118" s="42"/>
      <c r="U118" s="35"/>
      <c r="V118" s="8"/>
      <c r="W118" s="41"/>
      <c r="X118" s="42"/>
      <c r="Y118" s="27"/>
      <c r="Z118" s="42"/>
      <c r="AA118" s="41"/>
      <c r="AB118" s="42"/>
      <c r="AC118" s="35"/>
    </row>
    <row r="119" spans="1:51" ht="13.5" customHeight="1" x14ac:dyDescent="0.1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1:51" ht="13.5" customHeight="1" x14ac:dyDescent="0.15">
      <c r="A120" t="s">
        <v>50</v>
      </c>
    </row>
    <row r="121" spans="1:51" ht="13.5" customHeight="1" x14ac:dyDescent="0.15">
      <c r="A121" s="18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</row>
    <row r="122" spans="1:51" ht="13.5" customHeight="1" x14ac:dyDescent="0.15">
      <c r="A122" s="24"/>
      <c r="B122" s="9" t="s">
        <v>52</v>
      </c>
      <c r="C122" s="9"/>
      <c r="D122" s="9"/>
      <c r="E122" s="9"/>
      <c r="F122" s="9"/>
      <c r="G122" s="9"/>
      <c r="H122" s="9"/>
      <c r="I122" s="87" t="s">
        <v>15</v>
      </c>
      <c r="J122" s="304">
        <f>B50</f>
        <v>0</v>
      </c>
      <c r="K122" s="304"/>
      <c r="L122" s="304"/>
      <c r="M122" s="87" t="s">
        <v>39</v>
      </c>
      <c r="N122" s="304">
        <f>B54</f>
        <v>0</v>
      </c>
      <c r="O122" s="304"/>
      <c r="P122" s="304"/>
      <c r="Q122" s="87" t="s">
        <v>54</v>
      </c>
      <c r="R122" s="304">
        <f>B58</f>
        <v>0</v>
      </c>
      <c r="S122" s="304"/>
      <c r="T122" s="304"/>
      <c r="U122" s="87" t="s">
        <v>55</v>
      </c>
      <c r="V122" s="304">
        <f>B62</f>
        <v>0</v>
      </c>
      <c r="W122" s="304"/>
      <c r="X122" s="304"/>
      <c r="Y122" s="87" t="s">
        <v>56</v>
      </c>
      <c r="Z122" s="304">
        <f>B66</f>
        <v>0</v>
      </c>
      <c r="AA122" s="304"/>
      <c r="AB122" s="304"/>
      <c r="AC122" s="10"/>
      <c r="AE122" s="43" t="s">
        <v>81</v>
      </c>
    </row>
    <row r="123" spans="1:51" ht="13.5" customHeight="1" x14ac:dyDescent="0.15">
      <c r="A123" s="24"/>
      <c r="B123" s="260" t="s">
        <v>449</v>
      </c>
      <c r="C123" s="261"/>
      <c r="D123" s="261"/>
      <c r="E123" s="262"/>
      <c r="F123" s="9"/>
      <c r="G123" s="9"/>
      <c r="H123" s="31" t="s">
        <v>53</v>
      </c>
      <c r="I123" s="260" t="s">
        <v>451</v>
      </c>
      <c r="J123" s="261"/>
      <c r="K123" s="261"/>
      <c r="L123" s="262"/>
      <c r="M123" s="260" t="s">
        <v>452</v>
      </c>
      <c r="N123" s="261"/>
      <c r="O123" s="261"/>
      <c r="P123" s="262"/>
      <c r="Q123" s="260" t="s">
        <v>453</v>
      </c>
      <c r="R123" s="261"/>
      <c r="S123" s="261"/>
      <c r="T123" s="262"/>
      <c r="U123" s="260" t="s">
        <v>454</v>
      </c>
      <c r="V123" s="261"/>
      <c r="W123" s="261"/>
      <c r="X123" s="262"/>
      <c r="Y123" s="260" t="s">
        <v>455</v>
      </c>
      <c r="Z123" s="261"/>
      <c r="AA123" s="261"/>
      <c r="AB123" s="262"/>
      <c r="AC123" s="10"/>
      <c r="AE123" s="43" t="s">
        <v>132</v>
      </c>
    </row>
    <row r="124" spans="1:51" ht="13.5" customHeight="1" x14ac:dyDescent="0.15">
      <c r="A124" s="24"/>
      <c r="B124" s="9" t="s">
        <v>80</v>
      </c>
      <c r="C124" s="9"/>
      <c r="D124" s="9"/>
      <c r="E124" s="9"/>
      <c r="F124" s="9"/>
      <c r="G124" s="9"/>
      <c r="H124" s="31" t="s">
        <v>57</v>
      </c>
      <c r="I124" s="275"/>
      <c r="J124" s="276"/>
      <c r="K124" s="276"/>
      <c r="L124" s="277"/>
      <c r="M124" s="275"/>
      <c r="N124" s="276"/>
      <c r="O124" s="276"/>
      <c r="P124" s="277"/>
      <c r="Q124" s="275"/>
      <c r="R124" s="276"/>
      <c r="S124" s="276"/>
      <c r="T124" s="277"/>
      <c r="U124" s="275"/>
      <c r="V124" s="276"/>
      <c r="W124" s="276"/>
      <c r="X124" s="277"/>
      <c r="Y124" s="275"/>
      <c r="Z124" s="276"/>
      <c r="AA124" s="276"/>
      <c r="AB124" s="277"/>
      <c r="AC124" s="10"/>
      <c r="AE124" s="43" t="s">
        <v>136</v>
      </c>
    </row>
    <row r="125" spans="1:51" ht="13.5" customHeight="1" x14ac:dyDescent="0.15">
      <c r="A125" s="24"/>
      <c r="B125" s="260" t="s">
        <v>450</v>
      </c>
      <c r="C125" s="261"/>
      <c r="D125" s="261"/>
      <c r="E125" s="262"/>
      <c r="F125" s="9"/>
      <c r="G125" s="9"/>
      <c r="H125" s="9"/>
      <c r="I125" s="275"/>
      <c r="J125" s="276"/>
      <c r="K125" s="276"/>
      <c r="L125" s="277"/>
      <c r="M125" s="275"/>
      <c r="N125" s="276"/>
      <c r="O125" s="276"/>
      <c r="P125" s="277"/>
      <c r="Q125" s="275"/>
      <c r="R125" s="276"/>
      <c r="S125" s="276"/>
      <c r="T125" s="277"/>
      <c r="U125" s="275"/>
      <c r="V125" s="276"/>
      <c r="W125" s="276"/>
      <c r="X125" s="277"/>
      <c r="Y125" s="275"/>
      <c r="Z125" s="276"/>
      <c r="AA125" s="276"/>
      <c r="AB125" s="277"/>
      <c r="AC125" s="10"/>
    </row>
    <row r="126" spans="1:51" ht="13.5" customHeight="1" x14ac:dyDescent="0.15">
      <c r="A126" s="2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11"/>
    </row>
    <row r="127" spans="1:51" ht="13.5" customHeight="1" x14ac:dyDescent="0.15"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</row>
    <row r="128" spans="1:51" ht="13.5" customHeight="1" x14ac:dyDescent="0.15">
      <c r="A128" t="s">
        <v>34</v>
      </c>
    </row>
    <row r="129" spans="1:66" ht="13.5" customHeight="1" x14ac:dyDescent="0.15">
      <c r="A129" t="s">
        <v>116</v>
      </c>
      <c r="J129" s="97" t="s">
        <v>170</v>
      </c>
      <c r="AE129" s="43" t="s">
        <v>133</v>
      </c>
    </row>
    <row r="130" spans="1:66" ht="13.5" customHeight="1" thickBot="1" x14ac:dyDescent="0.2">
      <c r="A130" s="66"/>
      <c r="B130" s="67"/>
      <c r="C130" s="67"/>
      <c r="D130" s="67"/>
      <c r="E130" s="67"/>
      <c r="F130" s="67"/>
      <c r="G130" s="67"/>
      <c r="H130" s="67"/>
      <c r="I130" s="67"/>
      <c r="J130" s="67"/>
      <c r="K130" s="68"/>
      <c r="L130" s="350" t="s">
        <v>394</v>
      </c>
      <c r="M130" s="350"/>
      <c r="N130" s="350"/>
      <c r="O130" s="350" t="s">
        <v>393</v>
      </c>
      <c r="P130" s="350"/>
      <c r="Q130" s="350"/>
      <c r="R130" s="350" t="s">
        <v>169</v>
      </c>
      <c r="S130" s="350"/>
      <c r="T130" s="350"/>
      <c r="U130" s="350" t="s">
        <v>163</v>
      </c>
      <c r="V130" s="350"/>
      <c r="W130" s="350"/>
      <c r="X130" s="350" t="s">
        <v>167</v>
      </c>
      <c r="Y130" s="350"/>
      <c r="Z130" s="351"/>
      <c r="AA130" s="351" t="s">
        <v>168</v>
      </c>
      <c r="AB130" s="352"/>
      <c r="AC130" s="353"/>
      <c r="AD130"/>
      <c r="AE130" s="43" t="s">
        <v>134</v>
      </c>
      <c r="AF130"/>
      <c r="AG130"/>
      <c r="AH130"/>
      <c r="AI130"/>
      <c r="AJ130" s="53"/>
      <c r="AK130"/>
      <c r="AL130"/>
      <c r="AM130"/>
      <c r="AN130" s="53"/>
      <c r="AO130"/>
      <c r="AP130"/>
      <c r="AQ130"/>
      <c r="AR130"/>
      <c r="AS130"/>
      <c r="AT130"/>
      <c r="AU130"/>
      <c r="AV130"/>
      <c r="AW130"/>
      <c r="AX130"/>
      <c r="AY130"/>
    </row>
    <row r="131" spans="1:66" ht="13.5" customHeight="1" x14ac:dyDescent="0.15">
      <c r="A131" s="78" t="s">
        <v>29</v>
      </c>
      <c r="B131" s="79" t="s">
        <v>25</v>
      </c>
      <c r="C131" s="80"/>
      <c r="D131" s="80"/>
      <c r="E131" s="80"/>
      <c r="F131" s="80"/>
      <c r="G131" s="81" t="s">
        <v>26</v>
      </c>
      <c r="H131" s="80"/>
      <c r="I131" s="82" t="s">
        <v>33</v>
      </c>
      <c r="J131" s="347" t="s">
        <v>105</v>
      </c>
      <c r="K131" s="348"/>
      <c r="L131" s="313">
        <f>工賃計算補助シート!L7</f>
        <v>0</v>
      </c>
      <c r="M131" s="313"/>
      <c r="N131" s="313"/>
      <c r="O131" s="313">
        <f>工賃計算補助シート!O7</f>
        <v>0</v>
      </c>
      <c r="P131" s="313"/>
      <c r="Q131" s="313"/>
      <c r="R131" s="313">
        <f>工賃計算補助シート!R7</f>
        <v>0</v>
      </c>
      <c r="S131" s="313"/>
      <c r="T131" s="313"/>
      <c r="U131" s="313">
        <f>工賃計算補助シート!U7</f>
        <v>0</v>
      </c>
      <c r="V131" s="313"/>
      <c r="W131" s="313"/>
      <c r="X131" s="313">
        <f>工賃計算補助シート!X7</f>
        <v>0</v>
      </c>
      <c r="Y131" s="313"/>
      <c r="Z131" s="368"/>
      <c r="AA131" s="297">
        <f>工賃計算補助シート!AA22</f>
        <v>0</v>
      </c>
      <c r="AB131" s="298"/>
      <c r="AC131" s="299"/>
      <c r="AD131"/>
      <c r="AF131"/>
      <c r="AG131"/>
      <c r="AH131"/>
      <c r="AI131"/>
      <c r="AJ131" s="54"/>
      <c r="AK131"/>
      <c r="AL131"/>
      <c r="AM131"/>
      <c r="AN131" s="54"/>
      <c r="AO131"/>
      <c r="AP131"/>
      <c r="AQ131"/>
      <c r="AR131"/>
      <c r="AS131"/>
      <c r="AT131"/>
      <c r="AU131"/>
      <c r="AV131"/>
      <c r="AW131"/>
      <c r="AX131"/>
      <c r="AY131"/>
    </row>
    <row r="132" spans="1:66" ht="13.5" customHeight="1" thickBot="1" x14ac:dyDescent="0.2">
      <c r="A132" s="83" t="s">
        <v>99</v>
      </c>
      <c r="B132" s="84"/>
      <c r="C132" s="47"/>
      <c r="D132" s="47"/>
      <c r="E132" s="47"/>
      <c r="F132" s="47"/>
      <c r="G132" s="85" t="s">
        <v>27</v>
      </c>
      <c r="H132" s="47"/>
      <c r="I132" s="86" t="s">
        <v>33</v>
      </c>
      <c r="J132" s="312" t="s">
        <v>106</v>
      </c>
      <c r="K132" s="279"/>
      <c r="L132" s="296">
        <f>工賃計算補助シート!L8</f>
        <v>0</v>
      </c>
      <c r="M132" s="296"/>
      <c r="N132" s="296"/>
      <c r="O132" s="296">
        <f>工賃計算補助シート!O8</f>
        <v>0</v>
      </c>
      <c r="P132" s="296"/>
      <c r="Q132" s="296"/>
      <c r="R132" s="296">
        <f>工賃計算補助シート!R8</f>
        <v>0</v>
      </c>
      <c r="S132" s="296"/>
      <c r="T132" s="296"/>
      <c r="U132" s="296">
        <f>工賃計算補助シート!U8</f>
        <v>0</v>
      </c>
      <c r="V132" s="296"/>
      <c r="W132" s="296"/>
      <c r="X132" s="296">
        <f>工賃計算補助シート!X8</f>
        <v>0</v>
      </c>
      <c r="Y132" s="296"/>
      <c r="Z132" s="346"/>
      <c r="AA132" s="343">
        <f>工賃計算補助シート!AA23</f>
        <v>0</v>
      </c>
      <c r="AB132" s="344"/>
      <c r="AC132" s="345"/>
      <c r="AD132"/>
      <c r="AF132"/>
      <c r="AG132"/>
      <c r="AH132"/>
      <c r="AI132"/>
      <c r="AJ132" s="54"/>
      <c r="AK132"/>
      <c r="AL132"/>
      <c r="AM132"/>
      <c r="AN132" s="54"/>
      <c r="AO132"/>
      <c r="AP132"/>
      <c r="AQ132"/>
      <c r="AR132"/>
      <c r="AS132"/>
      <c r="AT132"/>
      <c r="AU132"/>
      <c r="AV132"/>
      <c r="AW132"/>
      <c r="AX132"/>
      <c r="AY132"/>
    </row>
    <row r="133" spans="1:66" ht="13.5" customHeight="1" x14ac:dyDescent="0.15">
      <c r="A133" s="44" t="s">
        <v>100</v>
      </c>
      <c r="B133" s="55" t="s">
        <v>7</v>
      </c>
      <c r="C133" s="55"/>
      <c r="D133" s="55"/>
      <c r="E133" s="55"/>
      <c r="F133" s="55"/>
      <c r="G133" s="55"/>
      <c r="H133" s="55"/>
      <c r="I133" s="56" t="s">
        <v>123</v>
      </c>
      <c r="J133" s="302"/>
      <c r="K133" s="303"/>
      <c r="L133" s="295">
        <f>工賃計算補助シート!L9/1000</f>
        <v>0</v>
      </c>
      <c r="M133" s="295"/>
      <c r="N133" s="295"/>
      <c r="O133" s="295">
        <f>工賃計算補助シート!O9/1000</f>
        <v>0</v>
      </c>
      <c r="P133" s="295"/>
      <c r="Q133" s="295"/>
      <c r="R133" s="295">
        <f>工賃計算補助シート!R9/1000</f>
        <v>0</v>
      </c>
      <c r="S133" s="295"/>
      <c r="T133" s="295"/>
      <c r="U133" s="295">
        <f>工賃計算補助シート!U9/1000</f>
        <v>0</v>
      </c>
      <c r="V133" s="295"/>
      <c r="W133" s="295"/>
      <c r="X133" s="295">
        <f>工賃計算補助シート!X9/1000</f>
        <v>0</v>
      </c>
      <c r="Y133" s="295"/>
      <c r="Z133" s="364"/>
      <c r="AA133" s="292">
        <f>工賃計算補助シート!AA24/1000</f>
        <v>0</v>
      </c>
      <c r="AB133" s="293"/>
      <c r="AC133" s="294"/>
      <c r="AD133"/>
      <c r="AF133"/>
      <c r="AG133"/>
      <c r="AH133"/>
      <c r="AI133"/>
      <c r="AJ133" s="54"/>
      <c r="AK133"/>
      <c r="AL133"/>
      <c r="AM133"/>
      <c r="AN133" s="54"/>
      <c r="AO133"/>
      <c r="AP133"/>
      <c r="AQ133"/>
      <c r="AR133"/>
      <c r="AS133"/>
      <c r="AT133"/>
      <c r="AU133"/>
      <c r="AV133"/>
      <c r="AW133"/>
      <c r="AX133"/>
      <c r="AY133"/>
    </row>
    <row r="134" spans="1:66" ht="13.5" customHeight="1" x14ac:dyDescent="0.15">
      <c r="A134" s="44" t="s">
        <v>30</v>
      </c>
      <c r="B134" s="388" t="s">
        <v>89</v>
      </c>
      <c r="C134" s="57" t="s">
        <v>92</v>
      </c>
      <c r="D134" s="57"/>
      <c r="E134" s="57"/>
      <c r="F134" s="57"/>
      <c r="G134" s="57"/>
      <c r="H134" s="57"/>
      <c r="I134" s="58" t="s">
        <v>123</v>
      </c>
      <c r="J134" s="300"/>
      <c r="K134" s="301"/>
      <c r="L134" s="287">
        <f>工賃計算補助シート!L10/1000</f>
        <v>0</v>
      </c>
      <c r="M134" s="287"/>
      <c r="N134" s="287"/>
      <c r="O134" s="287">
        <f>工賃計算補助シート!O10/1000</f>
        <v>0</v>
      </c>
      <c r="P134" s="287"/>
      <c r="Q134" s="287"/>
      <c r="R134" s="287">
        <f>工賃計算補助シート!R10/1000</f>
        <v>0</v>
      </c>
      <c r="S134" s="287"/>
      <c r="T134" s="287"/>
      <c r="U134" s="287">
        <f>工賃計算補助シート!U10/1000</f>
        <v>0</v>
      </c>
      <c r="V134" s="287"/>
      <c r="W134" s="287"/>
      <c r="X134" s="287">
        <f>工賃計算補助シート!X10/1000</f>
        <v>0</v>
      </c>
      <c r="Y134" s="287"/>
      <c r="Z134" s="288"/>
      <c r="AA134" s="283">
        <f>工賃計算補助シート!AA25/1000</f>
        <v>0</v>
      </c>
      <c r="AB134" s="284"/>
      <c r="AC134" s="285"/>
      <c r="AD134"/>
      <c r="AF134"/>
      <c r="AG134"/>
      <c r="AH134"/>
      <c r="AI134"/>
      <c r="AJ134" s="54"/>
      <c r="AK134"/>
      <c r="AL134"/>
      <c r="AM134"/>
      <c r="AN134" s="54"/>
      <c r="AO134"/>
      <c r="AP134"/>
      <c r="AQ134"/>
      <c r="AR134"/>
      <c r="AS134"/>
      <c r="AT134"/>
      <c r="AU134"/>
      <c r="AV134"/>
      <c r="AW134"/>
      <c r="AX134"/>
      <c r="AY134"/>
    </row>
    <row r="135" spans="1:66" ht="13.5" customHeight="1" x14ac:dyDescent="0.15">
      <c r="A135" s="44" t="s">
        <v>31</v>
      </c>
      <c r="B135" s="389"/>
      <c r="C135" s="57" t="s">
        <v>91</v>
      </c>
      <c r="D135" s="57"/>
      <c r="E135" s="57"/>
      <c r="F135" s="57"/>
      <c r="G135" s="57"/>
      <c r="H135" s="57"/>
      <c r="I135" s="58" t="s">
        <v>123</v>
      </c>
      <c r="J135" s="300"/>
      <c r="K135" s="301"/>
      <c r="L135" s="287">
        <f>工賃計算補助シート!L11/1000</f>
        <v>0</v>
      </c>
      <c r="M135" s="287"/>
      <c r="N135" s="287"/>
      <c r="O135" s="287">
        <f>工賃計算補助シート!O11/1000</f>
        <v>0</v>
      </c>
      <c r="P135" s="287"/>
      <c r="Q135" s="287"/>
      <c r="R135" s="287">
        <f>工賃計算補助シート!R11/1000</f>
        <v>0</v>
      </c>
      <c r="S135" s="287"/>
      <c r="T135" s="287"/>
      <c r="U135" s="287">
        <f>工賃計算補助シート!U11/1000</f>
        <v>0</v>
      </c>
      <c r="V135" s="287"/>
      <c r="W135" s="287"/>
      <c r="X135" s="287">
        <f>工賃計算補助シート!X11/1000</f>
        <v>0</v>
      </c>
      <c r="Y135" s="287"/>
      <c r="Z135" s="288"/>
      <c r="AA135" s="283">
        <f>工賃計算補助シート!AA26/1000</f>
        <v>0</v>
      </c>
      <c r="AB135" s="284"/>
      <c r="AC135" s="285"/>
      <c r="AD135"/>
      <c r="AF135"/>
      <c r="AG135"/>
      <c r="AH135"/>
      <c r="AI135"/>
      <c r="AJ135" s="54"/>
      <c r="AK135"/>
      <c r="AL135"/>
      <c r="AM135"/>
      <c r="AN135" s="54"/>
      <c r="AO135"/>
      <c r="AP135"/>
      <c r="AQ135"/>
      <c r="AR135"/>
      <c r="AS135"/>
      <c r="AT135"/>
      <c r="AU135"/>
      <c r="AV135"/>
      <c r="AW135"/>
      <c r="AX135"/>
      <c r="AY135"/>
    </row>
    <row r="136" spans="1:66" ht="13.5" customHeight="1" x14ac:dyDescent="0.15">
      <c r="A136" s="44" t="s">
        <v>32</v>
      </c>
      <c r="B136" s="390"/>
      <c r="C136" s="57" t="s">
        <v>104</v>
      </c>
      <c r="D136" s="57"/>
      <c r="E136" s="57"/>
      <c r="F136" s="57"/>
      <c r="G136" s="57"/>
      <c r="H136" s="57"/>
      <c r="I136" s="58" t="s">
        <v>123</v>
      </c>
      <c r="J136" s="300"/>
      <c r="K136" s="301"/>
      <c r="L136" s="287">
        <f>工賃計算補助シート!L12/1000</f>
        <v>0</v>
      </c>
      <c r="M136" s="287"/>
      <c r="N136" s="287"/>
      <c r="O136" s="287">
        <f>工賃計算補助シート!O12/1000</f>
        <v>0</v>
      </c>
      <c r="P136" s="287"/>
      <c r="Q136" s="287"/>
      <c r="R136" s="287">
        <f>工賃計算補助シート!R12/1000</f>
        <v>0</v>
      </c>
      <c r="S136" s="287"/>
      <c r="T136" s="287"/>
      <c r="U136" s="287">
        <f>工賃計算補助シート!U12/1000</f>
        <v>0</v>
      </c>
      <c r="V136" s="287"/>
      <c r="W136" s="287"/>
      <c r="X136" s="287">
        <f>工賃計算補助シート!X12/1000</f>
        <v>0</v>
      </c>
      <c r="Y136" s="287"/>
      <c r="Z136" s="288"/>
      <c r="AA136" s="283">
        <f>工賃計算補助シート!AA27/1000</f>
        <v>0</v>
      </c>
      <c r="AB136" s="284"/>
      <c r="AC136" s="285"/>
      <c r="AD136"/>
      <c r="AF136"/>
      <c r="AG136"/>
      <c r="AH136"/>
      <c r="AI136"/>
      <c r="AJ136" s="54"/>
      <c r="AK136"/>
      <c r="AL136"/>
      <c r="AM136"/>
      <c r="AN136" s="54"/>
      <c r="AO136"/>
      <c r="AP136"/>
      <c r="AQ136"/>
      <c r="AR136"/>
      <c r="AS136"/>
      <c r="AT136"/>
      <c r="AU136"/>
      <c r="AV136"/>
      <c r="AW136"/>
      <c r="AX136"/>
      <c r="AY136"/>
    </row>
    <row r="137" spans="1:66" ht="13.5" customHeight="1" x14ac:dyDescent="0.15">
      <c r="A137" s="44" t="s">
        <v>96</v>
      </c>
      <c r="B137" s="57" t="s">
        <v>28</v>
      </c>
      <c r="C137" s="57"/>
      <c r="D137" s="57"/>
      <c r="E137" s="57"/>
      <c r="F137" s="57"/>
      <c r="G137" s="57"/>
      <c r="H137" s="57"/>
      <c r="I137" s="58" t="s">
        <v>123</v>
      </c>
      <c r="J137" s="289" t="s">
        <v>103</v>
      </c>
      <c r="K137" s="290"/>
      <c r="L137" s="287">
        <f>工賃計算補助シート!L13/1000</f>
        <v>0</v>
      </c>
      <c r="M137" s="287"/>
      <c r="N137" s="287"/>
      <c r="O137" s="287">
        <f>工賃計算補助シート!O13/1000</f>
        <v>0</v>
      </c>
      <c r="P137" s="287"/>
      <c r="Q137" s="287"/>
      <c r="R137" s="287">
        <f>工賃計算補助シート!R13/1000</f>
        <v>0</v>
      </c>
      <c r="S137" s="287"/>
      <c r="T137" s="287"/>
      <c r="U137" s="287">
        <f>工賃計算補助シート!U13/1000</f>
        <v>0</v>
      </c>
      <c r="V137" s="287"/>
      <c r="W137" s="287"/>
      <c r="X137" s="287">
        <f>工賃計算補助シート!X13/1000</f>
        <v>0</v>
      </c>
      <c r="Y137" s="287"/>
      <c r="Z137" s="288"/>
      <c r="AA137" s="283">
        <f>工賃計算補助シート!AA28/1000</f>
        <v>0</v>
      </c>
      <c r="AB137" s="284"/>
      <c r="AC137" s="285"/>
      <c r="AD137"/>
      <c r="AF137"/>
      <c r="AG137"/>
      <c r="AH137"/>
      <c r="AI137"/>
      <c r="AJ137" s="54"/>
      <c r="AK137"/>
      <c r="AL137"/>
      <c r="AM137"/>
      <c r="AN137" s="54"/>
      <c r="AO137"/>
      <c r="AP137"/>
      <c r="AQ137"/>
      <c r="AR137"/>
      <c r="AS137"/>
      <c r="AT137"/>
      <c r="AU137"/>
      <c r="AV137"/>
      <c r="AW137"/>
      <c r="AX137"/>
      <c r="AY137"/>
    </row>
    <row r="138" spans="1:66" ht="13.5" customHeight="1" x14ac:dyDescent="0.15">
      <c r="A138" s="44" t="s">
        <v>97</v>
      </c>
      <c r="B138" s="57" t="s">
        <v>79</v>
      </c>
      <c r="C138" s="57"/>
      <c r="D138" s="57"/>
      <c r="E138" s="57"/>
      <c r="F138" s="57"/>
      <c r="G138" s="57"/>
      <c r="H138" s="57"/>
      <c r="I138" s="58" t="s">
        <v>123</v>
      </c>
      <c r="J138" s="300"/>
      <c r="K138" s="301"/>
      <c r="L138" s="287">
        <f>工賃計算補助シート!L14/1000</f>
        <v>0</v>
      </c>
      <c r="M138" s="287"/>
      <c r="N138" s="287"/>
      <c r="O138" s="287">
        <f>工賃計算補助シート!O14/1000</f>
        <v>0</v>
      </c>
      <c r="P138" s="287"/>
      <c r="Q138" s="287"/>
      <c r="R138" s="287">
        <f>工賃計算補助シート!R14/1000</f>
        <v>0</v>
      </c>
      <c r="S138" s="287"/>
      <c r="T138" s="287"/>
      <c r="U138" s="287">
        <f>工賃計算補助シート!U14/1000</f>
        <v>0</v>
      </c>
      <c r="V138" s="287"/>
      <c r="W138" s="287"/>
      <c r="X138" s="287">
        <f>工賃計算補助シート!X14/1000</f>
        <v>0</v>
      </c>
      <c r="Y138" s="287"/>
      <c r="Z138" s="288"/>
      <c r="AA138" s="283">
        <f>工賃計算補助シート!AA29/1000</f>
        <v>0</v>
      </c>
      <c r="AB138" s="284"/>
      <c r="AC138" s="285"/>
      <c r="AD138"/>
      <c r="AF138"/>
      <c r="AG138"/>
      <c r="AH138"/>
      <c r="AI138"/>
      <c r="AJ138" s="54"/>
      <c r="AK138"/>
      <c r="AL138"/>
      <c r="AM138"/>
      <c r="AN138" s="54"/>
      <c r="AO138"/>
      <c r="AP138"/>
      <c r="AQ138"/>
      <c r="AR138"/>
      <c r="AS138"/>
      <c r="AT138"/>
      <c r="AU138"/>
      <c r="AV138"/>
      <c r="AW138"/>
      <c r="AX138"/>
      <c r="AY138"/>
    </row>
    <row r="139" spans="1:66" ht="13.5" customHeight="1" x14ac:dyDescent="0.15">
      <c r="A139" s="44" t="s">
        <v>98</v>
      </c>
      <c r="B139" s="57" t="s">
        <v>20</v>
      </c>
      <c r="C139" s="57"/>
      <c r="D139" s="57"/>
      <c r="E139" s="57"/>
      <c r="F139" s="57"/>
      <c r="G139" s="57"/>
      <c r="H139" s="57"/>
      <c r="I139" s="58" t="s">
        <v>10</v>
      </c>
      <c r="J139" s="300"/>
      <c r="K139" s="301"/>
      <c r="L139" s="287">
        <f>工賃計算補助シート!L15</f>
        <v>0</v>
      </c>
      <c r="M139" s="287"/>
      <c r="N139" s="287"/>
      <c r="O139" s="287">
        <f>工賃計算補助シート!O15</f>
        <v>0</v>
      </c>
      <c r="P139" s="287"/>
      <c r="Q139" s="287"/>
      <c r="R139" s="287">
        <f>工賃計算補助シート!R15</f>
        <v>0</v>
      </c>
      <c r="S139" s="287"/>
      <c r="T139" s="287"/>
      <c r="U139" s="287">
        <f>工賃計算補助シート!U15</f>
        <v>0</v>
      </c>
      <c r="V139" s="287"/>
      <c r="W139" s="287"/>
      <c r="X139" s="287">
        <f>工賃計算補助シート!X15</f>
        <v>0</v>
      </c>
      <c r="Y139" s="287"/>
      <c r="Z139" s="288"/>
      <c r="AA139" s="283">
        <f>工賃計算補助シート!AA30</f>
        <v>0</v>
      </c>
      <c r="AB139" s="284"/>
      <c r="AC139" s="285"/>
      <c r="AD139"/>
      <c r="AF139"/>
      <c r="AG139"/>
      <c r="AH139"/>
      <c r="AI139"/>
      <c r="AJ139" s="54"/>
      <c r="AK139"/>
      <c r="AL139"/>
      <c r="AM139"/>
      <c r="AN139" s="54"/>
      <c r="AO139"/>
      <c r="AP139"/>
      <c r="AQ139"/>
      <c r="AR139"/>
      <c r="AS139"/>
      <c r="AT139"/>
      <c r="AU139"/>
      <c r="AV139"/>
      <c r="AW139"/>
      <c r="AX139"/>
      <c r="AY139"/>
    </row>
    <row r="140" spans="1:66" ht="13.5" customHeight="1" x14ac:dyDescent="0.15">
      <c r="A140" s="15" t="s">
        <v>101</v>
      </c>
      <c r="B140" s="70" t="s">
        <v>51</v>
      </c>
      <c r="C140" s="71"/>
      <c r="D140" s="71"/>
      <c r="E140" s="71"/>
      <c r="F140" s="71"/>
      <c r="G140" s="72" t="s">
        <v>122</v>
      </c>
      <c r="H140" s="71"/>
      <c r="I140" s="73" t="s">
        <v>78</v>
      </c>
      <c r="J140" s="300"/>
      <c r="K140" s="301"/>
      <c r="L140" s="287">
        <f>工賃計算補助シート!L16</f>
        <v>0</v>
      </c>
      <c r="M140" s="287"/>
      <c r="N140" s="287"/>
      <c r="O140" s="287">
        <f>工賃計算補助シート!O16</f>
        <v>0</v>
      </c>
      <c r="P140" s="287"/>
      <c r="Q140" s="287"/>
      <c r="R140" s="287">
        <f>工賃計算補助シート!R16</f>
        <v>0</v>
      </c>
      <c r="S140" s="287"/>
      <c r="T140" s="287"/>
      <c r="U140" s="287">
        <f>工賃計算補助シート!U16</f>
        <v>0</v>
      </c>
      <c r="V140" s="287"/>
      <c r="W140" s="287"/>
      <c r="X140" s="287">
        <f>工賃計算補助シート!X16</f>
        <v>0</v>
      </c>
      <c r="Y140" s="287"/>
      <c r="Z140" s="288"/>
      <c r="AA140" s="283">
        <f>工賃計算補助シート!AA33</f>
        <v>0</v>
      </c>
      <c r="AB140" s="284"/>
      <c r="AC140" s="285"/>
      <c r="AD140"/>
      <c r="AF140"/>
      <c r="AG140"/>
      <c r="AH140"/>
      <c r="AI140"/>
      <c r="AJ140" s="54"/>
      <c r="AK140"/>
      <c r="AL140"/>
      <c r="AM140"/>
      <c r="AN140" s="54"/>
      <c r="AO140"/>
      <c r="AP140"/>
      <c r="AQ140"/>
      <c r="AR140"/>
      <c r="AS140"/>
      <c r="AT140"/>
      <c r="AU140"/>
      <c r="AV140"/>
      <c r="AW140"/>
      <c r="AX140"/>
      <c r="AY140"/>
    </row>
    <row r="141" spans="1:66" ht="13.5" customHeight="1" x14ac:dyDescent="0.15">
      <c r="A141" s="14" t="s">
        <v>102</v>
      </c>
      <c r="B141" s="74"/>
      <c r="C141" s="75"/>
      <c r="D141" s="75"/>
      <c r="E141" s="75"/>
      <c r="F141" s="75"/>
      <c r="G141" s="76" t="s">
        <v>82</v>
      </c>
      <c r="H141" s="75"/>
      <c r="I141" s="77" t="s">
        <v>121</v>
      </c>
      <c r="J141" s="376"/>
      <c r="K141" s="377"/>
      <c r="L141" s="286">
        <f>工賃計算補助シート!L17</f>
        <v>0</v>
      </c>
      <c r="M141" s="286"/>
      <c r="N141" s="286"/>
      <c r="O141" s="286">
        <f>工賃計算補助シート!O17</f>
        <v>0</v>
      </c>
      <c r="P141" s="286"/>
      <c r="Q141" s="286"/>
      <c r="R141" s="286">
        <f>工賃計算補助シート!R17</f>
        <v>0</v>
      </c>
      <c r="S141" s="286"/>
      <c r="T141" s="286"/>
      <c r="U141" s="286">
        <f>工賃計算補助シート!U17</f>
        <v>0</v>
      </c>
      <c r="V141" s="286"/>
      <c r="W141" s="286"/>
      <c r="X141" s="286">
        <f>工賃計算補助シート!X17</f>
        <v>0</v>
      </c>
      <c r="Y141" s="286"/>
      <c r="Z141" s="387"/>
      <c r="AA141" s="280">
        <f>工賃計算補助シート!AA34</f>
        <v>0</v>
      </c>
      <c r="AB141" s="281"/>
      <c r="AC141" s="282"/>
      <c r="AD141"/>
      <c r="AF141"/>
      <c r="AG141"/>
      <c r="AH141"/>
      <c r="AI141"/>
      <c r="AJ141" s="54"/>
      <c r="AK141"/>
      <c r="AL141"/>
      <c r="AM141"/>
      <c r="AN141" s="54"/>
      <c r="AO141"/>
      <c r="AP141"/>
      <c r="AQ141"/>
      <c r="AR141"/>
      <c r="AS141"/>
      <c r="AT141"/>
      <c r="AU141"/>
      <c r="AV141"/>
      <c r="AW141"/>
      <c r="AX141"/>
      <c r="AY141"/>
    </row>
    <row r="142" spans="1:66" ht="13.5" customHeight="1" x14ac:dyDescent="0.15"/>
    <row r="143" spans="1:66" ht="13.5" customHeight="1" x14ac:dyDescent="0.15">
      <c r="A143" s="6" t="s">
        <v>148</v>
      </c>
      <c r="G143" t="s">
        <v>144</v>
      </c>
      <c r="AD143"/>
      <c r="AE143" s="43" t="s">
        <v>133</v>
      </c>
    </row>
    <row r="144" spans="1:66" ht="13.5" customHeight="1" thickBot="1" x14ac:dyDescent="0.2">
      <c r="A144" s="30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257" t="s">
        <v>390</v>
      </c>
      <c r="M144" s="258"/>
      <c r="N144" s="258"/>
      <c r="O144" s="258"/>
      <c r="P144" s="258"/>
      <c r="Q144" s="259"/>
      <c r="R144" s="257" t="s">
        <v>391</v>
      </c>
      <c r="S144" s="258"/>
      <c r="T144" s="258"/>
      <c r="U144" s="258"/>
      <c r="V144" s="258"/>
      <c r="W144" s="258"/>
      <c r="X144" s="268" t="s">
        <v>392</v>
      </c>
      <c r="Y144" s="269"/>
      <c r="Z144" s="269"/>
      <c r="AA144" s="258"/>
      <c r="AB144" s="258"/>
      <c r="AC144" s="259"/>
      <c r="AD144"/>
      <c r="AE144" s="43" t="s">
        <v>134</v>
      </c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</row>
    <row r="145" spans="1:66" ht="13.5" customHeight="1" thickBot="1" x14ac:dyDescent="0.2">
      <c r="A145" s="46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372" t="s">
        <v>119</v>
      </c>
      <c r="M145" s="278"/>
      <c r="N145" s="373"/>
      <c r="O145" s="312" t="s">
        <v>114</v>
      </c>
      <c r="P145" s="278"/>
      <c r="Q145" s="279"/>
      <c r="R145" s="372" t="s">
        <v>119</v>
      </c>
      <c r="S145" s="278"/>
      <c r="T145" s="373"/>
      <c r="U145" s="312" t="s">
        <v>114</v>
      </c>
      <c r="V145" s="278"/>
      <c r="W145" s="278"/>
      <c r="X145" s="384" t="s">
        <v>119</v>
      </c>
      <c r="Y145" s="385"/>
      <c r="Z145" s="386"/>
      <c r="AA145" s="278" t="s">
        <v>114</v>
      </c>
      <c r="AB145" s="278"/>
      <c r="AC145" s="279"/>
      <c r="AD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</row>
    <row r="146" spans="1:66" ht="13.5" customHeight="1" x14ac:dyDescent="0.15">
      <c r="A146" s="78" t="s">
        <v>29</v>
      </c>
      <c r="B146" s="79" t="s">
        <v>25</v>
      </c>
      <c r="C146" s="80"/>
      <c r="D146" s="80"/>
      <c r="E146" s="80"/>
      <c r="F146" s="80"/>
      <c r="G146" s="81" t="s">
        <v>26</v>
      </c>
      <c r="H146" s="80"/>
      <c r="I146" s="82" t="s">
        <v>33</v>
      </c>
      <c r="J146" s="391" t="s">
        <v>655</v>
      </c>
      <c r="K146" s="392"/>
      <c r="L146" s="368">
        <f>工賃計算補助シート!AA38</f>
        <v>0</v>
      </c>
      <c r="M146" s="369"/>
      <c r="N146" s="370"/>
      <c r="O146" s="381">
        <f>工賃計算補助シート!AA89</f>
        <v>0</v>
      </c>
      <c r="P146" s="369"/>
      <c r="Q146" s="382"/>
      <c r="R146" s="368">
        <f>工賃計算補助シート!AA54</f>
        <v>0</v>
      </c>
      <c r="S146" s="369"/>
      <c r="T146" s="370"/>
      <c r="U146" s="381">
        <f>+工賃計算補助シート!AA105</f>
        <v>0</v>
      </c>
      <c r="V146" s="369"/>
      <c r="W146" s="369"/>
      <c r="X146" s="378">
        <f>工賃計算補助シート!AA70</f>
        <v>0</v>
      </c>
      <c r="Y146" s="369"/>
      <c r="Z146" s="379"/>
      <c r="AA146" s="369">
        <f>+工賃計算補助シート!AA121</f>
        <v>0</v>
      </c>
      <c r="AB146" s="369"/>
      <c r="AC146" s="382"/>
      <c r="AD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</row>
    <row r="147" spans="1:66" ht="13.5" customHeight="1" thickBot="1" x14ac:dyDescent="0.2">
      <c r="A147" s="83" t="s">
        <v>99</v>
      </c>
      <c r="B147" s="84"/>
      <c r="C147" s="47"/>
      <c r="D147" s="47"/>
      <c r="E147" s="47"/>
      <c r="F147" s="47"/>
      <c r="G147" s="85" t="s">
        <v>27</v>
      </c>
      <c r="H147" s="47"/>
      <c r="I147" s="86" t="s">
        <v>33</v>
      </c>
      <c r="J147" s="312" t="s">
        <v>728</v>
      </c>
      <c r="K147" s="279"/>
      <c r="L147" s="346">
        <f>工賃計算補助シート!AA39</f>
        <v>0</v>
      </c>
      <c r="M147" s="366"/>
      <c r="N147" s="367"/>
      <c r="O147" s="380">
        <f>工賃計算補助シート!AA90</f>
        <v>0</v>
      </c>
      <c r="P147" s="366"/>
      <c r="Q147" s="383"/>
      <c r="R147" s="346">
        <f>工賃計算補助シート!AA55</f>
        <v>0</v>
      </c>
      <c r="S147" s="366"/>
      <c r="T147" s="367"/>
      <c r="U147" s="380">
        <f>+工賃計算補助シート!AA106</f>
        <v>0</v>
      </c>
      <c r="V147" s="366"/>
      <c r="W147" s="366"/>
      <c r="X147" s="374">
        <f>工賃計算補助シート!AA71</f>
        <v>0</v>
      </c>
      <c r="Y147" s="366"/>
      <c r="Z147" s="375"/>
      <c r="AA147" s="366">
        <f>+工賃計算補助シート!AA122</f>
        <v>0</v>
      </c>
      <c r="AB147" s="366"/>
      <c r="AC147" s="383"/>
      <c r="AD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</row>
    <row r="148" spans="1:66" ht="13.5" customHeight="1" x14ac:dyDescent="0.15">
      <c r="A148" s="44" t="s">
        <v>100</v>
      </c>
      <c r="B148" s="55" t="s">
        <v>7</v>
      </c>
      <c r="C148" s="55"/>
      <c r="D148" s="55"/>
      <c r="E148" s="55"/>
      <c r="F148" s="55"/>
      <c r="G148" s="55"/>
      <c r="H148" s="55"/>
      <c r="I148" s="56" t="s">
        <v>123</v>
      </c>
      <c r="J148" s="302"/>
      <c r="K148" s="303"/>
      <c r="L148" s="364">
        <f>工賃計算補助シート!AA40/1000</f>
        <v>0</v>
      </c>
      <c r="M148" s="357"/>
      <c r="N148" s="365"/>
      <c r="O148" s="356">
        <f>工賃計算補助シート!AA91/1000</f>
        <v>0</v>
      </c>
      <c r="P148" s="357"/>
      <c r="Q148" s="371"/>
      <c r="R148" s="364">
        <f>工賃計算補助シート!AA56/1000</f>
        <v>0</v>
      </c>
      <c r="S148" s="357"/>
      <c r="T148" s="365"/>
      <c r="U148" s="356">
        <f>工賃計算補助シート!AA107/1000</f>
        <v>0</v>
      </c>
      <c r="V148" s="357"/>
      <c r="W148" s="357"/>
      <c r="X148" s="361">
        <f>工賃計算補助シート!AA72/1000</f>
        <v>0</v>
      </c>
      <c r="Y148" s="357"/>
      <c r="Z148" s="362"/>
      <c r="AA148" s="356">
        <f>工賃計算補助シート!AA123/1000</f>
        <v>0</v>
      </c>
      <c r="AB148" s="357"/>
      <c r="AC148" s="357"/>
      <c r="AD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</row>
    <row r="149" spans="1:66" ht="13.5" customHeight="1" x14ac:dyDescent="0.15">
      <c r="A149" s="44" t="s">
        <v>30</v>
      </c>
      <c r="B149" s="388" t="s">
        <v>89</v>
      </c>
      <c r="C149" s="57" t="s">
        <v>92</v>
      </c>
      <c r="D149" s="57"/>
      <c r="E149" s="57"/>
      <c r="F149" s="57"/>
      <c r="G149" s="57"/>
      <c r="H149" s="57"/>
      <c r="I149" s="58" t="s">
        <v>123</v>
      </c>
      <c r="J149" s="300"/>
      <c r="K149" s="301"/>
      <c r="L149" s="288">
        <f>工賃計算補助シート!AA41/1000</f>
        <v>0</v>
      </c>
      <c r="M149" s="355"/>
      <c r="N149" s="363"/>
      <c r="O149" s="354">
        <f>工賃計算補助シート!AA92/1000</f>
        <v>0</v>
      </c>
      <c r="P149" s="355"/>
      <c r="Q149" s="359"/>
      <c r="R149" s="288">
        <f>工賃計算補助シート!AA57/1000</f>
        <v>0</v>
      </c>
      <c r="S149" s="355"/>
      <c r="T149" s="363"/>
      <c r="U149" s="354">
        <f>工賃計算補助シート!AA108/1000</f>
        <v>0</v>
      </c>
      <c r="V149" s="355"/>
      <c r="W149" s="355"/>
      <c r="X149" s="358">
        <f>工賃計算補助シート!AA73/1000</f>
        <v>0</v>
      </c>
      <c r="Y149" s="355"/>
      <c r="Z149" s="360"/>
      <c r="AA149" s="358">
        <f>工賃計算補助シート!AA124/1000</f>
        <v>0</v>
      </c>
      <c r="AB149" s="355"/>
      <c r="AC149" s="359"/>
      <c r="AD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</row>
    <row r="150" spans="1:66" ht="13.5" customHeight="1" x14ac:dyDescent="0.15">
      <c r="A150" s="44" t="s">
        <v>31</v>
      </c>
      <c r="B150" s="389"/>
      <c r="C150" s="57" t="s">
        <v>91</v>
      </c>
      <c r="D150" s="57"/>
      <c r="E150" s="57"/>
      <c r="F150" s="57"/>
      <c r="G150" s="57"/>
      <c r="H150" s="57"/>
      <c r="I150" s="58" t="s">
        <v>123</v>
      </c>
      <c r="J150" s="300"/>
      <c r="K150" s="301"/>
      <c r="L150" s="288">
        <f>工賃計算補助シート!AA42/1000</f>
        <v>0</v>
      </c>
      <c r="M150" s="355"/>
      <c r="N150" s="363"/>
      <c r="O150" s="354">
        <f>工賃計算補助シート!AA93/1000</f>
        <v>0</v>
      </c>
      <c r="P150" s="355"/>
      <c r="Q150" s="359"/>
      <c r="R150" s="288">
        <f>工賃計算補助シート!AA58/1000</f>
        <v>0</v>
      </c>
      <c r="S150" s="355"/>
      <c r="T150" s="363"/>
      <c r="U150" s="354">
        <f>工賃計算補助シート!AA109/1000</f>
        <v>0</v>
      </c>
      <c r="V150" s="355"/>
      <c r="W150" s="355"/>
      <c r="X150" s="358">
        <f>工賃計算補助シート!AA74/1000</f>
        <v>0</v>
      </c>
      <c r="Y150" s="355"/>
      <c r="Z150" s="360"/>
      <c r="AA150" s="358">
        <f>工賃計算補助シート!AA125/1000</f>
        <v>0</v>
      </c>
      <c r="AB150" s="355"/>
      <c r="AC150" s="359"/>
      <c r="AD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</row>
    <row r="151" spans="1:66" ht="13.5" customHeight="1" x14ac:dyDescent="0.15">
      <c r="A151" s="44" t="s">
        <v>32</v>
      </c>
      <c r="B151" s="390"/>
      <c r="C151" s="57" t="s">
        <v>104</v>
      </c>
      <c r="D151" s="57"/>
      <c r="E151" s="57"/>
      <c r="F151" s="57"/>
      <c r="G151" s="57"/>
      <c r="H151" s="57"/>
      <c r="I151" s="58" t="s">
        <v>123</v>
      </c>
      <c r="J151" s="300"/>
      <c r="K151" s="301"/>
      <c r="L151" s="288">
        <f>工賃計算補助シート!AA43/1000</f>
        <v>0</v>
      </c>
      <c r="M151" s="355"/>
      <c r="N151" s="363"/>
      <c r="O151" s="354">
        <f>工賃計算補助シート!AA94/1000</f>
        <v>0</v>
      </c>
      <c r="P151" s="355"/>
      <c r="Q151" s="359"/>
      <c r="R151" s="288">
        <f>工賃計算補助シート!AA59/1000</f>
        <v>0</v>
      </c>
      <c r="S151" s="355"/>
      <c r="T151" s="363"/>
      <c r="U151" s="354">
        <f>工賃計算補助シート!AA110/1000</f>
        <v>0</v>
      </c>
      <c r="V151" s="355"/>
      <c r="W151" s="355"/>
      <c r="X151" s="358">
        <f>工賃計算補助シート!AA75/1000</f>
        <v>0</v>
      </c>
      <c r="Y151" s="355"/>
      <c r="Z151" s="360"/>
      <c r="AA151" s="355">
        <f>工賃計算補助シート!AA126/1000</f>
        <v>0</v>
      </c>
      <c r="AB151" s="355"/>
      <c r="AC151" s="359"/>
      <c r="AD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</row>
    <row r="152" spans="1:66" ht="13.5" customHeight="1" x14ac:dyDescent="0.15">
      <c r="A152" s="44" t="s">
        <v>96</v>
      </c>
      <c r="B152" s="57" t="s">
        <v>28</v>
      </c>
      <c r="C152" s="57"/>
      <c r="D152" s="57"/>
      <c r="E152" s="57"/>
      <c r="F152" s="57"/>
      <c r="G152" s="57"/>
      <c r="H152" s="57"/>
      <c r="I152" s="58" t="s">
        <v>123</v>
      </c>
      <c r="J152" s="289" t="s">
        <v>103</v>
      </c>
      <c r="K152" s="290"/>
      <c r="L152" s="288">
        <f>工賃計算補助シート!AA44/1000</f>
        <v>0</v>
      </c>
      <c r="M152" s="355"/>
      <c r="N152" s="363"/>
      <c r="O152" s="354">
        <f>工賃計算補助シート!AA95/1000</f>
        <v>0</v>
      </c>
      <c r="P152" s="355"/>
      <c r="Q152" s="359"/>
      <c r="R152" s="288">
        <f>工賃計算補助シート!AA60/1000</f>
        <v>0</v>
      </c>
      <c r="S152" s="355"/>
      <c r="T152" s="363"/>
      <c r="U152" s="354">
        <f>工賃計算補助シート!AA111/1000</f>
        <v>0</v>
      </c>
      <c r="V152" s="355"/>
      <c r="W152" s="355"/>
      <c r="X152" s="358">
        <f>工賃計算補助シート!AA76/1000</f>
        <v>0</v>
      </c>
      <c r="Y152" s="355"/>
      <c r="Z152" s="360"/>
      <c r="AA152" s="355">
        <f>工賃計算補助シート!AA127/1000</f>
        <v>0</v>
      </c>
      <c r="AB152" s="355"/>
      <c r="AC152" s="359"/>
      <c r="AD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</row>
    <row r="153" spans="1:66" ht="13.5" customHeight="1" x14ac:dyDescent="0.15">
      <c r="A153" s="44" t="s">
        <v>97</v>
      </c>
      <c r="B153" s="57" t="s">
        <v>79</v>
      </c>
      <c r="C153" s="57"/>
      <c r="D153" s="57"/>
      <c r="E153" s="57"/>
      <c r="F153" s="57"/>
      <c r="G153" s="57"/>
      <c r="H153" s="57"/>
      <c r="I153" s="58" t="s">
        <v>123</v>
      </c>
      <c r="J153" s="300"/>
      <c r="K153" s="301"/>
      <c r="L153" s="288">
        <f>工賃計算補助シート!AA45/1000</f>
        <v>0</v>
      </c>
      <c r="M153" s="355"/>
      <c r="N153" s="363"/>
      <c r="O153" s="354">
        <f>工賃計算補助シート!AA96/1000</f>
        <v>0</v>
      </c>
      <c r="P153" s="355"/>
      <c r="Q153" s="359"/>
      <c r="R153" s="288">
        <f>工賃計算補助シート!AA61/1000</f>
        <v>0</v>
      </c>
      <c r="S153" s="355"/>
      <c r="T153" s="363"/>
      <c r="U153" s="354">
        <f>工賃計算補助シート!AA112/1000</f>
        <v>0</v>
      </c>
      <c r="V153" s="355"/>
      <c r="W153" s="355"/>
      <c r="X153" s="358">
        <f>工賃計算補助シート!AA77/1000</f>
        <v>0</v>
      </c>
      <c r="Y153" s="355"/>
      <c r="Z153" s="360"/>
      <c r="AA153" s="355">
        <f>工賃計算補助シート!AA128/1000</f>
        <v>0</v>
      </c>
      <c r="AB153" s="355"/>
      <c r="AC153" s="359"/>
      <c r="AD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</row>
    <row r="154" spans="1:66" ht="13.5" customHeight="1" x14ac:dyDescent="0.15">
      <c r="A154" s="44" t="s">
        <v>98</v>
      </c>
      <c r="B154" s="57" t="s">
        <v>20</v>
      </c>
      <c r="C154" s="57"/>
      <c r="D154" s="57"/>
      <c r="E154" s="57"/>
      <c r="F154" s="57"/>
      <c r="G154" s="57"/>
      <c r="H154" s="57"/>
      <c r="I154" s="58" t="s">
        <v>10</v>
      </c>
      <c r="J154" s="300"/>
      <c r="K154" s="301"/>
      <c r="L154" s="288">
        <f>工賃計算補助シート!AA46</f>
        <v>0</v>
      </c>
      <c r="M154" s="355"/>
      <c r="N154" s="363"/>
      <c r="O154" s="354">
        <f>工賃計算補助シート!AA97</f>
        <v>0</v>
      </c>
      <c r="P154" s="355"/>
      <c r="Q154" s="359"/>
      <c r="R154" s="288">
        <f>工賃計算補助シート!AA62</f>
        <v>0</v>
      </c>
      <c r="S154" s="355"/>
      <c r="T154" s="363"/>
      <c r="U154" s="354">
        <f>工賃計算補助シート!AA113</f>
        <v>0</v>
      </c>
      <c r="V154" s="355"/>
      <c r="W154" s="355"/>
      <c r="X154" s="358">
        <f>工賃計算補助シート!AA78</f>
        <v>0</v>
      </c>
      <c r="Y154" s="355"/>
      <c r="Z154" s="360"/>
      <c r="AA154" s="355">
        <f>工賃計算補助シート!AA129</f>
        <v>0</v>
      </c>
      <c r="AB154" s="355"/>
      <c r="AC154" s="359"/>
      <c r="AD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</row>
    <row r="155" spans="1:66" ht="13.5" customHeight="1" x14ac:dyDescent="0.15">
      <c r="A155" s="217" t="s">
        <v>101</v>
      </c>
      <c r="B155" s="218" t="s">
        <v>708</v>
      </c>
      <c r="C155" s="218"/>
      <c r="D155" s="218"/>
      <c r="E155" s="218"/>
      <c r="F155" s="218"/>
      <c r="G155" s="218"/>
      <c r="H155" s="218"/>
      <c r="I155" s="219" t="s">
        <v>709</v>
      </c>
      <c r="J155" s="223"/>
      <c r="K155" s="224"/>
      <c r="L155" s="288">
        <f>工賃計算補助シート!AA47</f>
        <v>0</v>
      </c>
      <c r="M155" s="355"/>
      <c r="N155" s="363"/>
      <c r="O155" s="354">
        <f>工賃計算補助シート!AA98</f>
        <v>0</v>
      </c>
      <c r="P155" s="355"/>
      <c r="Q155" s="359"/>
      <c r="R155" s="288">
        <f>工賃計算補助シート!AA63</f>
        <v>0</v>
      </c>
      <c r="S155" s="355"/>
      <c r="T155" s="363"/>
      <c r="U155" s="354">
        <f>工賃計算補助シート!AA114</f>
        <v>0</v>
      </c>
      <c r="V155" s="355"/>
      <c r="W155" s="355"/>
      <c r="X155" s="358">
        <f>工賃計算補助シート!AA79</f>
        <v>0</v>
      </c>
      <c r="Y155" s="355"/>
      <c r="Z155" s="360"/>
      <c r="AA155" s="355">
        <f>工賃計算補助シート!AA130</f>
        <v>0</v>
      </c>
      <c r="AB155" s="355"/>
      <c r="AC155" s="359"/>
      <c r="AD155" s="216"/>
      <c r="AE155" s="216"/>
      <c r="AF155" s="216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</row>
    <row r="156" spans="1:66" ht="13.5" customHeight="1" x14ac:dyDescent="0.15">
      <c r="A156" s="217" t="s">
        <v>102</v>
      </c>
      <c r="B156" s="218" t="s">
        <v>710</v>
      </c>
      <c r="C156" s="218"/>
      <c r="D156" s="218"/>
      <c r="E156" s="218"/>
      <c r="F156" s="218"/>
      <c r="G156" s="218"/>
      <c r="H156" s="218"/>
      <c r="I156" s="219" t="s">
        <v>711</v>
      </c>
      <c r="J156" s="223"/>
      <c r="K156" s="224"/>
      <c r="L156" s="288">
        <f>工賃計算補助シート!AA48</f>
        <v>12</v>
      </c>
      <c r="M156" s="355"/>
      <c r="N156" s="363"/>
      <c r="O156" s="354">
        <f>工賃計算補助シート!AA99</f>
        <v>12</v>
      </c>
      <c r="P156" s="355"/>
      <c r="Q156" s="359"/>
      <c r="R156" s="288">
        <f>工賃計算補助シート!AA64</f>
        <v>12</v>
      </c>
      <c r="S156" s="355"/>
      <c r="T156" s="363"/>
      <c r="U156" s="354">
        <f>工賃計算補助シート!AA115</f>
        <v>12</v>
      </c>
      <c r="V156" s="355"/>
      <c r="W156" s="355"/>
      <c r="X156" s="358">
        <f>工賃計算補助シート!AA80</f>
        <v>12</v>
      </c>
      <c r="Y156" s="355"/>
      <c r="Z156" s="360"/>
      <c r="AA156" s="355">
        <f>工賃計算補助シート!AA131</f>
        <v>12</v>
      </c>
      <c r="AB156" s="355"/>
      <c r="AC156" s="359"/>
      <c r="AD156" s="216"/>
      <c r="AE156" s="216"/>
      <c r="AF156" s="21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</row>
    <row r="157" spans="1:66" ht="13.5" customHeight="1" x14ac:dyDescent="0.15">
      <c r="A157" s="222" t="s">
        <v>653</v>
      </c>
      <c r="B157" s="218" t="s">
        <v>51</v>
      </c>
      <c r="C157" s="218"/>
      <c r="D157" s="218"/>
      <c r="E157" s="218"/>
      <c r="F157" s="218"/>
      <c r="G157" s="218"/>
      <c r="H157" s="218"/>
      <c r="I157" s="219" t="s">
        <v>652</v>
      </c>
      <c r="J157" s="398"/>
      <c r="K157" s="399"/>
      <c r="L157" s="288">
        <f>工賃計算補助シート!AA49</f>
        <v>0</v>
      </c>
      <c r="M157" s="355"/>
      <c r="N157" s="363"/>
      <c r="O157" s="354">
        <f>工賃計算補助シート!AA100</f>
        <v>0</v>
      </c>
      <c r="P157" s="355"/>
      <c r="Q157" s="359"/>
      <c r="R157" s="288">
        <f>工賃計算補助シート!AA65</f>
        <v>0</v>
      </c>
      <c r="S157" s="355"/>
      <c r="T157" s="363"/>
      <c r="U157" s="354">
        <f>工賃計算補助シート!AA116</f>
        <v>0</v>
      </c>
      <c r="V157" s="355"/>
      <c r="W157" s="355"/>
      <c r="X157" s="358">
        <f>工賃計算補助シート!AA81</f>
        <v>0</v>
      </c>
      <c r="Y157" s="355"/>
      <c r="Z157" s="360"/>
      <c r="AA157" s="355">
        <f>工賃計算補助シート!AA132</f>
        <v>0</v>
      </c>
      <c r="AB157" s="355"/>
      <c r="AC157" s="359"/>
      <c r="AD157" s="216"/>
      <c r="AE157" s="216"/>
      <c r="AF157" s="216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</row>
    <row r="158" spans="1:66" ht="13.5" customHeight="1" x14ac:dyDescent="0.15">
      <c r="A158" s="14" t="s">
        <v>654</v>
      </c>
      <c r="B158" s="74"/>
      <c r="C158" s="75"/>
      <c r="D158" s="75"/>
      <c r="E158" s="75"/>
      <c r="F158" s="75"/>
      <c r="G158" s="76" t="s">
        <v>82</v>
      </c>
      <c r="H158" s="75"/>
      <c r="I158" s="77" t="s">
        <v>121</v>
      </c>
      <c r="J158" s="376"/>
      <c r="K158" s="377"/>
      <c r="L158" s="288">
        <f>工賃計算補助シート!AA50</f>
        <v>0</v>
      </c>
      <c r="M158" s="355"/>
      <c r="N158" s="363"/>
      <c r="O158" s="354">
        <f>工賃計算補助シート!AA101</f>
        <v>0</v>
      </c>
      <c r="P158" s="355"/>
      <c r="Q158" s="359"/>
      <c r="R158" s="288">
        <f>工賃計算補助シート!AA66</f>
        <v>0</v>
      </c>
      <c r="S158" s="355"/>
      <c r="T158" s="363"/>
      <c r="U158" s="354">
        <f>工賃計算補助シート!AA117</f>
        <v>0</v>
      </c>
      <c r="V158" s="355"/>
      <c r="W158" s="355"/>
      <c r="X158" s="358">
        <f>工賃計算補助シート!AA82</f>
        <v>0</v>
      </c>
      <c r="Y158" s="355"/>
      <c r="Z158" s="360"/>
      <c r="AA158" s="355">
        <f>工賃計算補助シート!AA133</f>
        <v>0</v>
      </c>
      <c r="AB158" s="355"/>
      <c r="AC158" s="359"/>
      <c r="AD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</row>
    <row r="159" spans="1:66" ht="13.5" customHeight="1" x14ac:dyDescent="0.15"/>
    <row r="160" spans="1:66" ht="13.5" customHeight="1" thickBot="1" x14ac:dyDescent="0.2">
      <c r="A160" s="6" t="s">
        <v>156</v>
      </c>
      <c r="G160" t="s">
        <v>144</v>
      </c>
      <c r="AE160" s="43" t="s">
        <v>133</v>
      </c>
    </row>
    <row r="161" spans="1:57" ht="13.5" customHeight="1" x14ac:dyDescent="0.15">
      <c r="A161" s="265"/>
      <c r="B161" s="261"/>
      <c r="C161" s="261"/>
      <c r="D161" s="261"/>
      <c r="E161" s="261"/>
      <c r="F161" s="261"/>
      <c r="G161" s="261"/>
      <c r="H161" s="403" t="s">
        <v>119</v>
      </c>
      <c r="I161" s="404"/>
      <c r="J161" s="404"/>
      <c r="K161" s="405"/>
      <c r="L161" s="396" t="s">
        <v>405</v>
      </c>
      <c r="M161" s="266"/>
      <c r="N161" s="266"/>
      <c r="O161" s="397"/>
      <c r="P161" s="403" t="s">
        <v>114</v>
      </c>
      <c r="Q161" s="404"/>
      <c r="R161" s="404"/>
      <c r="S161" s="405"/>
      <c r="T161" s="396" t="s">
        <v>405</v>
      </c>
      <c r="U161" s="266"/>
      <c r="V161" s="266"/>
      <c r="W161" s="266"/>
      <c r="X161" s="265" t="s">
        <v>157</v>
      </c>
      <c r="Y161" s="266"/>
      <c r="Z161" s="266"/>
      <c r="AA161" s="267"/>
      <c r="AD161"/>
      <c r="AE161" s="43" t="s">
        <v>134</v>
      </c>
      <c r="AF161"/>
      <c r="AG161"/>
      <c r="AZ161" s="43"/>
      <c r="BA161" s="43"/>
      <c r="BB161" s="43"/>
      <c r="BC161" s="43"/>
    </row>
    <row r="162" spans="1:57" ht="13.5" customHeight="1" x14ac:dyDescent="0.15">
      <c r="A162" s="470" t="s">
        <v>147</v>
      </c>
      <c r="B162" s="471"/>
      <c r="C162" s="429" t="s">
        <v>164</v>
      </c>
      <c r="D162" s="430"/>
      <c r="E162" s="464" t="s">
        <v>158</v>
      </c>
      <c r="F162" s="258"/>
      <c r="G162" s="258"/>
      <c r="H162" s="426" t="s">
        <v>155</v>
      </c>
      <c r="I162" s="427"/>
      <c r="J162" s="427"/>
      <c r="K162" s="428"/>
      <c r="L162" s="455" t="s">
        <v>155</v>
      </c>
      <c r="M162" s="456"/>
      <c r="N162" s="456"/>
      <c r="O162" s="457"/>
      <c r="P162" s="460">
        <f>AA131</f>
        <v>0</v>
      </c>
      <c r="Q162" s="461"/>
      <c r="R162" s="461"/>
      <c r="S162" s="462"/>
      <c r="T162" s="406">
        <f>IF($P$162=0,0,P162/$P$162)</f>
        <v>0</v>
      </c>
      <c r="U162" s="407"/>
      <c r="V162" s="407"/>
      <c r="W162" s="450"/>
      <c r="X162" s="476" t="s">
        <v>155</v>
      </c>
      <c r="Y162" s="456"/>
      <c r="Z162" s="456"/>
      <c r="AA162" s="477"/>
      <c r="AB162" s="94"/>
      <c r="AD162"/>
      <c r="AE162"/>
      <c r="AF162"/>
      <c r="AG162"/>
      <c r="AH162"/>
      <c r="AI162"/>
      <c r="AZ162" s="43"/>
      <c r="BA162" s="43"/>
      <c r="BB162" s="43"/>
      <c r="BC162" s="43"/>
      <c r="BD162" s="43"/>
      <c r="BE162" s="43"/>
    </row>
    <row r="163" spans="1:57" ht="13.5" customHeight="1" x14ac:dyDescent="0.15">
      <c r="A163" s="472"/>
      <c r="B163" s="473"/>
      <c r="C163" s="431"/>
      <c r="D163" s="432"/>
      <c r="E163" s="376" t="s">
        <v>159</v>
      </c>
      <c r="F163" s="433"/>
      <c r="G163" s="433"/>
      <c r="H163" s="393" t="s">
        <v>155</v>
      </c>
      <c r="I163" s="394"/>
      <c r="J163" s="394"/>
      <c r="K163" s="395"/>
      <c r="L163" s="481" t="s">
        <v>155</v>
      </c>
      <c r="M163" s="479"/>
      <c r="N163" s="479"/>
      <c r="O163" s="482"/>
      <c r="P163" s="483">
        <f>AA132</f>
        <v>0</v>
      </c>
      <c r="Q163" s="484"/>
      <c r="R163" s="484"/>
      <c r="S163" s="485"/>
      <c r="T163" s="448">
        <f>IF($P$163=0,0,P163/$P$163)</f>
        <v>0</v>
      </c>
      <c r="U163" s="446"/>
      <c r="V163" s="446"/>
      <c r="W163" s="449"/>
      <c r="X163" s="478" t="s">
        <v>155</v>
      </c>
      <c r="Y163" s="479"/>
      <c r="Z163" s="479"/>
      <c r="AA163" s="480"/>
      <c r="AB163" s="94"/>
      <c r="AD163"/>
      <c r="AE163"/>
      <c r="AF163"/>
      <c r="AG163"/>
      <c r="AH163"/>
      <c r="AI163"/>
      <c r="AZ163" s="43"/>
      <c r="BA163" s="43"/>
      <c r="BB163" s="43"/>
      <c r="BC163" s="43"/>
      <c r="BD163" s="43"/>
      <c r="BE163" s="43"/>
    </row>
    <row r="164" spans="1:57" ht="13.5" customHeight="1" x14ac:dyDescent="0.15">
      <c r="A164" s="472"/>
      <c r="B164" s="473"/>
      <c r="C164" s="429" t="s">
        <v>390</v>
      </c>
      <c r="D164" s="430"/>
      <c r="E164" s="464" t="s">
        <v>158</v>
      </c>
      <c r="F164" s="258"/>
      <c r="G164" s="258"/>
      <c r="H164" s="400">
        <f>L146</f>
        <v>0</v>
      </c>
      <c r="I164" s="401"/>
      <c r="J164" s="401"/>
      <c r="K164" s="402"/>
      <c r="L164" s="406">
        <f>IF($P$162=0,0,H164/$P$162)</f>
        <v>0</v>
      </c>
      <c r="M164" s="407"/>
      <c r="N164" s="407"/>
      <c r="O164" s="408"/>
      <c r="P164" s="400">
        <f>O146</f>
        <v>0</v>
      </c>
      <c r="Q164" s="401"/>
      <c r="R164" s="401"/>
      <c r="S164" s="402"/>
      <c r="T164" s="406">
        <f>IF($P$162=0,0,P164/$P$162)</f>
        <v>0</v>
      </c>
      <c r="U164" s="407"/>
      <c r="V164" s="407"/>
      <c r="W164" s="450"/>
      <c r="X164" s="443">
        <f t="shared" ref="X164:X169" si="0">IF(H164=0,0,P164/H164)</f>
        <v>0</v>
      </c>
      <c r="Y164" s="407"/>
      <c r="Z164" s="407"/>
      <c r="AA164" s="444"/>
      <c r="AB164" s="94"/>
      <c r="AD164"/>
      <c r="AE164"/>
      <c r="AF164"/>
      <c r="AG164"/>
      <c r="AH164"/>
      <c r="AI164"/>
      <c r="AZ164" s="43"/>
      <c r="BA164" s="43"/>
      <c r="BB164" s="43"/>
      <c r="BC164" s="43"/>
      <c r="BD164" s="43"/>
      <c r="BE164" s="43"/>
    </row>
    <row r="165" spans="1:57" ht="13.5" customHeight="1" x14ac:dyDescent="0.15">
      <c r="A165" s="472"/>
      <c r="B165" s="473"/>
      <c r="C165" s="431"/>
      <c r="D165" s="432"/>
      <c r="E165" s="376" t="s">
        <v>159</v>
      </c>
      <c r="F165" s="433"/>
      <c r="G165" s="433"/>
      <c r="H165" s="451">
        <f>L147</f>
        <v>0</v>
      </c>
      <c r="I165" s="452"/>
      <c r="J165" s="452"/>
      <c r="K165" s="453"/>
      <c r="L165" s="448">
        <f>IF($P$163=0,0,H165/$P$163)</f>
        <v>0</v>
      </c>
      <c r="M165" s="446"/>
      <c r="N165" s="446"/>
      <c r="O165" s="454"/>
      <c r="P165" s="451">
        <f>O147</f>
        <v>0</v>
      </c>
      <c r="Q165" s="452"/>
      <c r="R165" s="452"/>
      <c r="S165" s="453"/>
      <c r="T165" s="448">
        <f>IF($P$163=0,0,P165/$P$163)</f>
        <v>0</v>
      </c>
      <c r="U165" s="446"/>
      <c r="V165" s="446"/>
      <c r="W165" s="449"/>
      <c r="X165" s="445">
        <f t="shared" si="0"/>
        <v>0</v>
      </c>
      <c r="Y165" s="446"/>
      <c r="Z165" s="446"/>
      <c r="AA165" s="447"/>
      <c r="AB165" s="94"/>
      <c r="AD165"/>
      <c r="AE165"/>
      <c r="AF165"/>
      <c r="AG165"/>
      <c r="AH165"/>
      <c r="AI165"/>
      <c r="AZ165" s="43"/>
      <c r="BA165" s="43"/>
      <c r="BB165" s="43"/>
      <c r="BC165" s="43"/>
      <c r="BD165" s="43"/>
      <c r="BE165" s="43"/>
    </row>
    <row r="166" spans="1:57" ht="13.5" customHeight="1" x14ac:dyDescent="0.15">
      <c r="A166" s="472"/>
      <c r="B166" s="473"/>
      <c r="C166" s="429" t="s">
        <v>391</v>
      </c>
      <c r="D166" s="430"/>
      <c r="E166" s="464" t="s">
        <v>158</v>
      </c>
      <c r="F166" s="258"/>
      <c r="G166" s="258"/>
      <c r="H166" s="400">
        <f>R146</f>
        <v>0</v>
      </c>
      <c r="I166" s="401"/>
      <c r="J166" s="401"/>
      <c r="K166" s="402"/>
      <c r="L166" s="406">
        <f>IF($P$162=0,0,H166/$P$162)</f>
        <v>0</v>
      </c>
      <c r="M166" s="407"/>
      <c r="N166" s="407"/>
      <c r="O166" s="408"/>
      <c r="P166" s="400">
        <f>U146</f>
        <v>0</v>
      </c>
      <c r="Q166" s="401"/>
      <c r="R166" s="401"/>
      <c r="S166" s="402"/>
      <c r="T166" s="406">
        <f>IF($P$162=0,0,P166/$P$162)</f>
        <v>0</v>
      </c>
      <c r="U166" s="407"/>
      <c r="V166" s="407"/>
      <c r="W166" s="450"/>
      <c r="X166" s="443">
        <f t="shared" si="0"/>
        <v>0</v>
      </c>
      <c r="Y166" s="407"/>
      <c r="Z166" s="407"/>
      <c r="AA166" s="444"/>
      <c r="AB166" s="94"/>
      <c r="AD166"/>
      <c r="AE166"/>
      <c r="AF166"/>
      <c r="AG166"/>
      <c r="AH166"/>
      <c r="AI166"/>
      <c r="AZ166" s="43"/>
      <c r="BA166" s="43"/>
      <c r="BB166" s="43"/>
      <c r="BC166" s="43"/>
      <c r="BD166" s="43"/>
      <c r="BE166" s="43"/>
    </row>
    <row r="167" spans="1:57" ht="13.5" customHeight="1" x14ac:dyDescent="0.15">
      <c r="A167" s="472"/>
      <c r="B167" s="473"/>
      <c r="C167" s="431"/>
      <c r="D167" s="432"/>
      <c r="E167" s="376" t="s">
        <v>159</v>
      </c>
      <c r="F167" s="433"/>
      <c r="G167" s="433"/>
      <c r="H167" s="451">
        <f>R147</f>
        <v>0</v>
      </c>
      <c r="I167" s="452"/>
      <c r="J167" s="452"/>
      <c r="K167" s="453"/>
      <c r="L167" s="448">
        <f>IF($P$163=0,0,H167/$P$163)</f>
        <v>0</v>
      </c>
      <c r="M167" s="446"/>
      <c r="N167" s="446"/>
      <c r="O167" s="454"/>
      <c r="P167" s="451">
        <f>U147</f>
        <v>0</v>
      </c>
      <c r="Q167" s="452"/>
      <c r="R167" s="452"/>
      <c r="S167" s="453"/>
      <c r="T167" s="448">
        <f>IF($P$163=0,0,P167/$P$163)</f>
        <v>0</v>
      </c>
      <c r="U167" s="446"/>
      <c r="V167" s="446"/>
      <c r="W167" s="449"/>
      <c r="X167" s="445">
        <f t="shared" si="0"/>
        <v>0</v>
      </c>
      <c r="Y167" s="446"/>
      <c r="Z167" s="446"/>
      <c r="AA167" s="447"/>
      <c r="AB167" s="94"/>
      <c r="AD167"/>
      <c r="AE167"/>
      <c r="AF167"/>
      <c r="AG167"/>
      <c r="AH167"/>
      <c r="AI167"/>
      <c r="AZ167" s="43"/>
      <c r="BA167" s="43"/>
      <c r="BB167" s="43"/>
      <c r="BC167" s="43"/>
      <c r="BD167" s="43"/>
      <c r="BE167" s="43"/>
    </row>
    <row r="168" spans="1:57" ht="13.5" customHeight="1" x14ac:dyDescent="0.15">
      <c r="A168" s="472"/>
      <c r="B168" s="473"/>
      <c r="C168" s="429" t="s">
        <v>392</v>
      </c>
      <c r="D168" s="430"/>
      <c r="E168" s="464" t="s">
        <v>158</v>
      </c>
      <c r="F168" s="258"/>
      <c r="G168" s="258"/>
      <c r="H168" s="460">
        <f>X146</f>
        <v>0</v>
      </c>
      <c r="I168" s="461"/>
      <c r="J168" s="461"/>
      <c r="K168" s="462"/>
      <c r="L168" s="406">
        <f>IF($P$162=0,0,H168/$P$162)</f>
        <v>0</v>
      </c>
      <c r="M168" s="407"/>
      <c r="N168" s="407"/>
      <c r="O168" s="408"/>
      <c r="P168" s="460">
        <f>AA146</f>
        <v>0</v>
      </c>
      <c r="Q168" s="461"/>
      <c r="R168" s="461"/>
      <c r="S168" s="462"/>
      <c r="T168" s="406">
        <f>IF($P$162=0,0,P168/$P$162)</f>
        <v>0</v>
      </c>
      <c r="U168" s="407"/>
      <c r="V168" s="407"/>
      <c r="W168" s="450"/>
      <c r="X168" s="443">
        <f t="shared" si="0"/>
        <v>0</v>
      </c>
      <c r="Y168" s="407"/>
      <c r="Z168" s="407"/>
      <c r="AA168" s="444"/>
      <c r="AB168" s="94"/>
      <c r="AD168"/>
      <c r="AE168"/>
      <c r="AF168"/>
      <c r="AG168"/>
      <c r="AH168"/>
      <c r="AI168"/>
      <c r="AZ168" s="43"/>
      <c r="BA168" s="43"/>
      <c r="BB168" s="43"/>
      <c r="BC168" s="43"/>
      <c r="BD168" s="43"/>
      <c r="BE168" s="43"/>
    </row>
    <row r="169" spans="1:57" ht="13.5" customHeight="1" thickBot="1" x14ac:dyDescent="0.2">
      <c r="A169" s="474"/>
      <c r="B169" s="475"/>
      <c r="C169" s="431"/>
      <c r="D169" s="432"/>
      <c r="E169" s="376" t="s">
        <v>159</v>
      </c>
      <c r="F169" s="433"/>
      <c r="G169" s="433"/>
      <c r="H169" s="467">
        <f>X147</f>
        <v>0</v>
      </c>
      <c r="I169" s="468"/>
      <c r="J169" s="468"/>
      <c r="K169" s="469"/>
      <c r="L169" s="448">
        <f>IF($P$163=0,0,H169/$P$163)</f>
        <v>0</v>
      </c>
      <c r="M169" s="446"/>
      <c r="N169" s="446"/>
      <c r="O169" s="454"/>
      <c r="P169" s="467">
        <f>AA147</f>
        <v>0</v>
      </c>
      <c r="Q169" s="468"/>
      <c r="R169" s="468"/>
      <c r="S169" s="469"/>
      <c r="T169" s="448">
        <f>IF($P$163=0,0,P169/$P$163)</f>
        <v>0</v>
      </c>
      <c r="U169" s="446"/>
      <c r="V169" s="446"/>
      <c r="W169" s="449"/>
      <c r="X169" s="445">
        <f t="shared" si="0"/>
        <v>0</v>
      </c>
      <c r="Y169" s="446"/>
      <c r="Z169" s="446"/>
      <c r="AA169" s="447"/>
      <c r="AB169" s="94"/>
      <c r="AD169"/>
      <c r="AE169"/>
      <c r="AZ169" s="43"/>
      <c r="BA169" s="43"/>
    </row>
    <row r="170" spans="1:57" ht="13.5" customHeight="1" x14ac:dyDescent="0.15"/>
    <row r="171" spans="1:57" ht="13.5" customHeight="1" x14ac:dyDescent="0.15">
      <c r="A171" s="6" t="s">
        <v>71</v>
      </c>
    </row>
    <row r="172" spans="1:57" ht="13.5" customHeight="1" x14ac:dyDescent="0.15">
      <c r="A172" s="268" t="s">
        <v>70</v>
      </c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70"/>
      <c r="AE172" s="43" t="s">
        <v>310</v>
      </c>
    </row>
    <row r="173" spans="1:57" ht="13.5" customHeight="1" x14ac:dyDescent="0.15">
      <c r="A173" s="18"/>
      <c r="B173" s="20">
        <v>1</v>
      </c>
      <c r="C173" s="20" t="s">
        <v>58</v>
      </c>
      <c r="D173" s="20"/>
      <c r="E173" s="20"/>
      <c r="F173" s="20"/>
      <c r="G173" s="20"/>
      <c r="H173" s="20"/>
      <c r="I173" s="20"/>
      <c r="J173" s="20"/>
      <c r="K173" s="20">
        <v>2</v>
      </c>
      <c r="L173" s="20" t="s">
        <v>59</v>
      </c>
      <c r="M173" s="20"/>
      <c r="N173" s="20"/>
      <c r="O173" s="20"/>
      <c r="P173" s="20"/>
      <c r="Q173" s="20"/>
      <c r="R173" s="20"/>
      <c r="S173" s="20"/>
      <c r="T173" s="20"/>
      <c r="U173" s="20">
        <v>3</v>
      </c>
      <c r="V173" s="20" t="s">
        <v>66</v>
      </c>
      <c r="W173" s="20"/>
      <c r="X173" s="20"/>
      <c r="Y173" s="20"/>
      <c r="Z173" s="20"/>
      <c r="AA173" s="20"/>
      <c r="AB173" s="20"/>
      <c r="AC173" s="21"/>
    </row>
    <row r="174" spans="1:57" ht="13.5" customHeight="1" x14ac:dyDescent="0.15">
      <c r="A174" s="24"/>
      <c r="B174" s="9">
        <v>4</v>
      </c>
      <c r="C174" s="9" t="s">
        <v>60</v>
      </c>
      <c r="D174" s="9"/>
      <c r="E174" s="9"/>
      <c r="F174" s="9"/>
      <c r="G174" s="9"/>
      <c r="H174" s="9"/>
      <c r="I174" s="9"/>
      <c r="J174" s="9"/>
      <c r="K174" s="9">
        <v>5</v>
      </c>
      <c r="L174" s="9" t="s">
        <v>61</v>
      </c>
      <c r="M174" s="9"/>
      <c r="N174" s="9"/>
      <c r="O174" s="9"/>
      <c r="P174" s="9"/>
      <c r="Q174" s="9"/>
      <c r="R174" s="9"/>
      <c r="S174" s="9"/>
      <c r="T174" s="9"/>
      <c r="U174" s="9">
        <v>6</v>
      </c>
      <c r="V174" s="459" t="s">
        <v>62</v>
      </c>
      <c r="W174" s="459"/>
      <c r="X174" s="459"/>
      <c r="Y174" s="459"/>
      <c r="Z174" s="459"/>
      <c r="AA174" s="459"/>
      <c r="AB174" s="459"/>
      <c r="AC174" s="10"/>
      <c r="AY174"/>
    </row>
    <row r="175" spans="1:57" ht="13.5" customHeight="1" x14ac:dyDescent="0.15">
      <c r="A175" s="24"/>
      <c r="B175" s="9">
        <v>7</v>
      </c>
      <c r="C175" s="9" t="s">
        <v>63</v>
      </c>
      <c r="D175" s="9"/>
      <c r="E175" s="9"/>
      <c r="F175" s="9"/>
      <c r="G175" s="9"/>
      <c r="H175" s="9"/>
      <c r="I175" s="9"/>
      <c r="J175" s="9"/>
      <c r="K175" s="9">
        <v>8</v>
      </c>
      <c r="L175" s="9" t="s">
        <v>67</v>
      </c>
      <c r="M175" s="9"/>
      <c r="N175" s="9"/>
      <c r="O175" s="9"/>
      <c r="P175" s="9"/>
      <c r="Q175" s="9"/>
      <c r="R175" s="9"/>
      <c r="S175" s="9"/>
      <c r="T175" s="9"/>
      <c r="U175" s="9">
        <v>9</v>
      </c>
      <c r="V175" s="9" t="s">
        <v>64</v>
      </c>
      <c r="W175" s="9"/>
      <c r="X175" s="9"/>
      <c r="Y175" s="9"/>
      <c r="Z175" s="9"/>
      <c r="AA175" s="9"/>
      <c r="AB175" s="9"/>
      <c r="AC175" s="10"/>
      <c r="AY175"/>
    </row>
    <row r="176" spans="1:57" ht="13.5" customHeight="1" x14ac:dyDescent="0.15">
      <c r="A176" s="24"/>
      <c r="B176" s="9">
        <v>10</v>
      </c>
      <c r="C176" s="459" t="s">
        <v>111</v>
      </c>
      <c r="D176" s="459"/>
      <c r="E176" s="459"/>
      <c r="F176" s="459"/>
      <c r="G176" s="459"/>
      <c r="H176" s="459"/>
      <c r="I176" s="459"/>
      <c r="J176" s="459"/>
      <c r="K176" s="9">
        <v>11</v>
      </c>
      <c r="L176" s="459" t="s">
        <v>112</v>
      </c>
      <c r="M176" s="459"/>
      <c r="N176" s="459"/>
      <c r="O176" s="459"/>
      <c r="P176" s="459"/>
      <c r="Q176" s="459"/>
      <c r="R176" s="459"/>
      <c r="S176" s="459"/>
      <c r="T176" s="9"/>
      <c r="U176" s="9">
        <v>12</v>
      </c>
      <c r="V176" s="459" t="s">
        <v>118</v>
      </c>
      <c r="W176" s="459"/>
      <c r="X176" s="459"/>
      <c r="Y176" s="459"/>
      <c r="Z176" s="459"/>
      <c r="AA176" s="459"/>
      <c r="AB176" s="459"/>
      <c r="AC176" s="10"/>
      <c r="AY176"/>
    </row>
    <row r="177" spans="1:51" ht="13.5" customHeight="1" x14ac:dyDescent="0.15">
      <c r="A177" s="24"/>
      <c r="B177" s="9">
        <v>13</v>
      </c>
      <c r="C177" s="9" t="s">
        <v>65</v>
      </c>
      <c r="D177" s="9"/>
      <c r="E177" s="9"/>
      <c r="F177" s="9"/>
      <c r="G177" s="9"/>
      <c r="H177" s="9"/>
      <c r="I177" s="9"/>
      <c r="J177" s="9"/>
      <c r="K177" s="9">
        <v>14</v>
      </c>
      <c r="L177" s="9" t="s">
        <v>69</v>
      </c>
      <c r="M177" s="9"/>
      <c r="N177" s="9"/>
      <c r="O177" s="9"/>
      <c r="P177" s="9"/>
      <c r="Q177" s="9"/>
      <c r="R177" s="9"/>
      <c r="S177" s="9"/>
      <c r="T177" s="9"/>
      <c r="U177" s="6">
        <v>15</v>
      </c>
      <c r="V177" s="459" t="s">
        <v>68</v>
      </c>
      <c r="W177" s="463"/>
      <c r="X177" s="463"/>
      <c r="Y177" s="463"/>
      <c r="Z177" s="463"/>
      <c r="AA177" s="463"/>
      <c r="AB177" s="463"/>
      <c r="AC177" s="10"/>
      <c r="AY177"/>
    </row>
    <row r="178" spans="1:51" ht="13.5" customHeight="1" x14ac:dyDescent="0.15">
      <c r="A178" s="24"/>
      <c r="B178" s="9">
        <v>16</v>
      </c>
      <c r="C178" s="9" t="s">
        <v>42</v>
      </c>
      <c r="D178" s="9"/>
      <c r="E178" s="9"/>
      <c r="F178" s="458"/>
      <c r="G178" s="458"/>
      <c r="H178" s="458"/>
      <c r="I178" s="458"/>
      <c r="J178" s="458"/>
      <c r="K178" s="458"/>
      <c r="L178" s="458"/>
      <c r="M178" s="458"/>
      <c r="N178" s="458"/>
      <c r="O178" s="458"/>
      <c r="P178" s="458"/>
      <c r="Q178" s="458"/>
      <c r="R178" s="458"/>
      <c r="S178" s="458"/>
      <c r="T178" s="458"/>
      <c r="U178" s="458"/>
      <c r="V178" s="458"/>
      <c r="W178" s="458"/>
      <c r="X178" s="458"/>
      <c r="Y178" s="458"/>
      <c r="Z178" s="458"/>
      <c r="AA178" s="458"/>
      <c r="AB178" s="9"/>
      <c r="AC178" s="10"/>
      <c r="AY178"/>
    </row>
    <row r="179" spans="1:51" ht="13.5" customHeight="1" x14ac:dyDescent="0.15">
      <c r="A179" s="24"/>
      <c r="B179" s="9"/>
      <c r="C179" s="9"/>
      <c r="D179" s="9"/>
      <c r="E179" s="9"/>
      <c r="F179" s="458"/>
      <c r="G179" s="458"/>
      <c r="H179" s="458"/>
      <c r="I179" s="458"/>
      <c r="J179" s="458"/>
      <c r="K179" s="458"/>
      <c r="L179" s="458"/>
      <c r="M179" s="458"/>
      <c r="N179" s="458"/>
      <c r="O179" s="458"/>
      <c r="P179" s="458"/>
      <c r="Q179" s="458"/>
      <c r="R179" s="458"/>
      <c r="S179" s="458"/>
      <c r="T179" s="458"/>
      <c r="U179" s="458"/>
      <c r="V179" s="458"/>
      <c r="W179" s="458"/>
      <c r="X179" s="458"/>
      <c r="Y179" s="458"/>
      <c r="Z179" s="458"/>
      <c r="AA179" s="458"/>
      <c r="AB179" s="9"/>
      <c r="AC179" s="10"/>
    </row>
    <row r="180" spans="1:51" ht="13.5" customHeight="1" x14ac:dyDescent="0.15">
      <c r="A180" s="24"/>
      <c r="B180" s="9"/>
      <c r="C180" s="9"/>
      <c r="D180" s="9"/>
      <c r="E180" s="9"/>
      <c r="F180" s="458"/>
      <c r="G180" s="458"/>
      <c r="H180" s="458"/>
      <c r="I180" s="458"/>
      <c r="J180" s="458"/>
      <c r="K180" s="458"/>
      <c r="L180" s="458"/>
      <c r="M180" s="458"/>
      <c r="N180" s="458"/>
      <c r="O180" s="458"/>
      <c r="P180" s="458"/>
      <c r="Q180" s="458"/>
      <c r="R180" s="458"/>
      <c r="S180" s="458"/>
      <c r="T180" s="458"/>
      <c r="U180" s="458"/>
      <c r="V180" s="458"/>
      <c r="W180" s="458"/>
      <c r="X180" s="458"/>
      <c r="Y180" s="458"/>
      <c r="Z180" s="458"/>
      <c r="AA180" s="458"/>
      <c r="AB180" s="9"/>
      <c r="AC180" s="10"/>
    </row>
    <row r="181" spans="1:51" ht="13.5" customHeight="1" x14ac:dyDescent="0.15">
      <c r="A181" s="22"/>
      <c r="B181" s="3"/>
      <c r="C181" s="3"/>
      <c r="D181" s="3"/>
      <c r="E181" s="3"/>
      <c r="F181" s="349"/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349"/>
      <c r="S181" s="349"/>
      <c r="T181" s="349"/>
      <c r="U181" s="349"/>
      <c r="V181" s="349"/>
      <c r="W181" s="349"/>
      <c r="X181" s="349"/>
      <c r="Y181" s="349"/>
      <c r="Z181" s="349"/>
      <c r="AA181" s="349"/>
      <c r="AB181" s="3"/>
      <c r="AC181" s="11"/>
    </row>
    <row r="182" spans="1:51" ht="13.5" customHeight="1" x14ac:dyDescent="0.15"/>
    <row r="183" spans="1:51" ht="13.5" customHeight="1" x14ac:dyDescent="0.15">
      <c r="A183" s="6" t="s">
        <v>143</v>
      </c>
      <c r="M183" s="9" t="s">
        <v>117</v>
      </c>
    </row>
    <row r="184" spans="1:51" ht="13.5" customHeight="1" x14ac:dyDescent="0.15">
      <c r="A184" s="409" t="s">
        <v>406</v>
      </c>
      <c r="B184" s="410"/>
      <c r="C184" s="414" t="s">
        <v>154</v>
      </c>
      <c r="D184" s="415"/>
      <c r="E184" s="415"/>
      <c r="F184" s="415"/>
      <c r="G184" s="416"/>
      <c r="H184" s="434"/>
      <c r="I184" s="435"/>
      <c r="J184" s="435"/>
      <c r="K184" s="435"/>
      <c r="L184" s="435"/>
      <c r="M184" s="435"/>
      <c r="N184" s="435"/>
      <c r="O184" s="435"/>
      <c r="P184" s="435"/>
      <c r="Q184" s="435"/>
      <c r="R184" s="435"/>
      <c r="S184" s="435"/>
      <c r="T184" s="435"/>
      <c r="U184" s="435"/>
      <c r="V184" s="435"/>
      <c r="W184" s="435"/>
      <c r="X184" s="435"/>
      <c r="Y184" s="435"/>
      <c r="Z184" s="435"/>
      <c r="AA184" s="435"/>
      <c r="AB184" s="435"/>
      <c r="AC184" s="436"/>
      <c r="AE184" s="43" t="s">
        <v>145</v>
      </c>
    </row>
    <row r="185" spans="1:51" ht="13.5" customHeight="1" x14ac:dyDescent="0.15">
      <c r="A185" s="411"/>
      <c r="B185" s="274"/>
      <c r="C185" s="417"/>
      <c r="D185" s="418"/>
      <c r="E185" s="418"/>
      <c r="F185" s="418"/>
      <c r="G185" s="419"/>
      <c r="H185" s="437"/>
      <c r="I185" s="438"/>
      <c r="J185" s="438"/>
      <c r="K185" s="438"/>
      <c r="L185" s="438"/>
      <c r="M185" s="438"/>
      <c r="N185" s="438"/>
      <c r="O185" s="438"/>
      <c r="P185" s="438"/>
      <c r="Q185" s="438"/>
      <c r="R185" s="438"/>
      <c r="S185" s="438"/>
      <c r="T185" s="438"/>
      <c r="U185" s="438"/>
      <c r="V185" s="438"/>
      <c r="W185" s="438"/>
      <c r="X185" s="438"/>
      <c r="Y185" s="438"/>
      <c r="Z185" s="438"/>
      <c r="AA185" s="438"/>
      <c r="AB185" s="438"/>
      <c r="AC185" s="439"/>
    </row>
    <row r="186" spans="1:51" ht="13.5" customHeight="1" x14ac:dyDescent="0.15">
      <c r="A186" s="411"/>
      <c r="B186" s="274"/>
      <c r="C186" s="420"/>
      <c r="D186" s="421"/>
      <c r="E186" s="421"/>
      <c r="F186" s="421"/>
      <c r="G186" s="422"/>
      <c r="H186" s="440"/>
      <c r="I186" s="441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/>
      <c r="U186" s="441"/>
      <c r="V186" s="441"/>
      <c r="W186" s="441"/>
      <c r="X186" s="441"/>
      <c r="Y186" s="441"/>
      <c r="Z186" s="441"/>
      <c r="AA186" s="441"/>
      <c r="AB186" s="441"/>
      <c r="AC186" s="442"/>
    </row>
    <row r="187" spans="1:51" ht="13.5" customHeight="1" x14ac:dyDescent="0.15">
      <c r="A187" s="411"/>
      <c r="B187" s="274"/>
      <c r="C187" s="423" t="s">
        <v>149</v>
      </c>
      <c r="D187" s="246">
        <f>$B$50</f>
        <v>0</v>
      </c>
      <c r="E187" s="247"/>
      <c r="F187" s="247"/>
      <c r="G187" s="248"/>
      <c r="H187" s="434"/>
      <c r="I187" s="435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5"/>
      <c r="AC187" s="436"/>
    </row>
    <row r="188" spans="1:51" ht="13.5" customHeight="1" x14ac:dyDescent="0.15">
      <c r="A188" s="411"/>
      <c r="B188" s="274"/>
      <c r="C188" s="424"/>
      <c r="D188" s="249"/>
      <c r="E188" s="250"/>
      <c r="F188" s="250"/>
      <c r="G188" s="251"/>
      <c r="H188" s="437"/>
      <c r="I188" s="438"/>
      <c r="J188" s="438"/>
      <c r="K188" s="438"/>
      <c r="L188" s="438"/>
      <c r="M188" s="438"/>
      <c r="N188" s="438"/>
      <c r="O188" s="438"/>
      <c r="P188" s="438"/>
      <c r="Q188" s="438"/>
      <c r="R188" s="438"/>
      <c r="S188" s="438"/>
      <c r="T188" s="438"/>
      <c r="U188" s="438"/>
      <c r="V188" s="438"/>
      <c r="W188" s="438"/>
      <c r="X188" s="438"/>
      <c r="Y188" s="438"/>
      <c r="Z188" s="438"/>
      <c r="AA188" s="438"/>
      <c r="AB188" s="438"/>
      <c r="AC188" s="439"/>
    </row>
    <row r="189" spans="1:51" ht="13.5" customHeight="1" x14ac:dyDescent="0.15">
      <c r="A189" s="411"/>
      <c r="B189" s="274"/>
      <c r="C189" s="425"/>
      <c r="D189" s="252"/>
      <c r="E189" s="253"/>
      <c r="F189" s="253"/>
      <c r="G189" s="254"/>
      <c r="H189" s="440"/>
      <c r="I189" s="441"/>
      <c r="J189" s="441"/>
      <c r="K189" s="441"/>
      <c r="L189" s="441"/>
      <c r="M189" s="441"/>
      <c r="N189" s="441"/>
      <c r="O189" s="441"/>
      <c r="P189" s="441"/>
      <c r="Q189" s="441"/>
      <c r="R189" s="441"/>
      <c r="S189" s="441"/>
      <c r="T189" s="441"/>
      <c r="U189" s="441"/>
      <c r="V189" s="441"/>
      <c r="W189" s="441"/>
      <c r="X189" s="441"/>
      <c r="Y189" s="441"/>
      <c r="Z189" s="441"/>
      <c r="AA189" s="441"/>
      <c r="AB189" s="441"/>
      <c r="AC189" s="442"/>
    </row>
    <row r="190" spans="1:51" ht="13.5" customHeight="1" x14ac:dyDescent="0.15">
      <c r="A190" s="411"/>
      <c r="B190" s="274"/>
      <c r="C190" s="423" t="s">
        <v>150</v>
      </c>
      <c r="D190" s="246">
        <f>$B$54</f>
        <v>0</v>
      </c>
      <c r="E190" s="247"/>
      <c r="F190" s="247"/>
      <c r="G190" s="248"/>
      <c r="H190" s="434"/>
      <c r="I190" s="435"/>
      <c r="J190" s="435"/>
      <c r="K190" s="435"/>
      <c r="L190" s="435"/>
      <c r="M190" s="435"/>
      <c r="N190" s="435"/>
      <c r="O190" s="435"/>
      <c r="P190" s="435"/>
      <c r="Q190" s="435"/>
      <c r="R190" s="435"/>
      <c r="S190" s="435"/>
      <c r="T190" s="435"/>
      <c r="U190" s="435"/>
      <c r="V190" s="435"/>
      <c r="W190" s="435"/>
      <c r="X190" s="435"/>
      <c r="Y190" s="435"/>
      <c r="Z190" s="435"/>
      <c r="AA190" s="435"/>
      <c r="AB190" s="435"/>
      <c r="AC190" s="436"/>
    </row>
    <row r="191" spans="1:51" ht="13.5" customHeight="1" x14ac:dyDescent="0.15">
      <c r="A191" s="411"/>
      <c r="B191" s="274"/>
      <c r="C191" s="424"/>
      <c r="D191" s="249"/>
      <c r="E191" s="250"/>
      <c r="F191" s="250"/>
      <c r="G191" s="251"/>
      <c r="H191" s="437"/>
      <c r="I191" s="438"/>
      <c r="J191" s="438"/>
      <c r="K191" s="438"/>
      <c r="L191" s="438"/>
      <c r="M191" s="438"/>
      <c r="N191" s="438"/>
      <c r="O191" s="438"/>
      <c r="P191" s="438"/>
      <c r="Q191" s="438"/>
      <c r="R191" s="438"/>
      <c r="S191" s="438"/>
      <c r="T191" s="438"/>
      <c r="U191" s="438"/>
      <c r="V191" s="438"/>
      <c r="W191" s="438"/>
      <c r="X191" s="438"/>
      <c r="Y191" s="438"/>
      <c r="Z191" s="438"/>
      <c r="AA191" s="438"/>
      <c r="AB191" s="438"/>
      <c r="AC191" s="439"/>
    </row>
    <row r="192" spans="1:51" ht="13.5" customHeight="1" x14ac:dyDescent="0.15">
      <c r="A192" s="411"/>
      <c r="B192" s="274"/>
      <c r="C192" s="425"/>
      <c r="D192" s="252"/>
      <c r="E192" s="253"/>
      <c r="F192" s="253"/>
      <c r="G192" s="254"/>
      <c r="H192" s="440"/>
      <c r="I192" s="441"/>
      <c r="J192" s="441"/>
      <c r="K192" s="441"/>
      <c r="L192" s="441"/>
      <c r="M192" s="441"/>
      <c r="N192" s="441"/>
      <c r="O192" s="441"/>
      <c r="P192" s="441"/>
      <c r="Q192" s="441"/>
      <c r="R192" s="441"/>
      <c r="S192" s="441"/>
      <c r="T192" s="441"/>
      <c r="U192" s="441"/>
      <c r="V192" s="441"/>
      <c r="W192" s="441"/>
      <c r="X192" s="441"/>
      <c r="Y192" s="441"/>
      <c r="Z192" s="441"/>
      <c r="AA192" s="441"/>
      <c r="AB192" s="441"/>
      <c r="AC192" s="442"/>
    </row>
    <row r="193" spans="1:29" ht="13.5" customHeight="1" x14ac:dyDescent="0.15">
      <c r="A193" s="411"/>
      <c r="B193" s="274"/>
      <c r="C193" s="423" t="s">
        <v>151</v>
      </c>
      <c r="D193" s="246">
        <f>$B$58</f>
        <v>0</v>
      </c>
      <c r="E193" s="247"/>
      <c r="F193" s="247"/>
      <c r="G193" s="248"/>
      <c r="H193" s="434"/>
      <c r="I193" s="435"/>
      <c r="J193" s="435"/>
      <c r="K193" s="435"/>
      <c r="L193" s="435"/>
      <c r="M193" s="435"/>
      <c r="N193" s="435"/>
      <c r="O193" s="435"/>
      <c r="P193" s="435"/>
      <c r="Q193" s="435"/>
      <c r="R193" s="435"/>
      <c r="S193" s="435"/>
      <c r="T193" s="435"/>
      <c r="U193" s="435"/>
      <c r="V193" s="435"/>
      <c r="W193" s="435"/>
      <c r="X193" s="435"/>
      <c r="Y193" s="435"/>
      <c r="Z193" s="435"/>
      <c r="AA193" s="435"/>
      <c r="AB193" s="435"/>
      <c r="AC193" s="436"/>
    </row>
    <row r="194" spans="1:29" ht="13.5" customHeight="1" x14ac:dyDescent="0.15">
      <c r="A194" s="411"/>
      <c r="B194" s="274"/>
      <c r="C194" s="424"/>
      <c r="D194" s="249"/>
      <c r="E194" s="250"/>
      <c r="F194" s="250"/>
      <c r="G194" s="251"/>
      <c r="H194" s="437"/>
      <c r="I194" s="438"/>
      <c r="J194" s="438"/>
      <c r="K194" s="438"/>
      <c r="L194" s="438"/>
      <c r="M194" s="438"/>
      <c r="N194" s="438"/>
      <c r="O194" s="438"/>
      <c r="P194" s="438"/>
      <c r="Q194" s="438"/>
      <c r="R194" s="438"/>
      <c r="S194" s="438"/>
      <c r="T194" s="438"/>
      <c r="U194" s="438"/>
      <c r="V194" s="438"/>
      <c r="W194" s="438"/>
      <c r="X194" s="438"/>
      <c r="Y194" s="438"/>
      <c r="Z194" s="438"/>
      <c r="AA194" s="438"/>
      <c r="AB194" s="438"/>
      <c r="AC194" s="439"/>
    </row>
    <row r="195" spans="1:29" ht="13.5" customHeight="1" x14ac:dyDescent="0.15">
      <c r="A195" s="411"/>
      <c r="B195" s="274"/>
      <c r="C195" s="425"/>
      <c r="D195" s="252"/>
      <c r="E195" s="253"/>
      <c r="F195" s="253"/>
      <c r="G195" s="254"/>
      <c r="H195" s="440"/>
      <c r="I195" s="441"/>
      <c r="J195" s="441"/>
      <c r="K195" s="441"/>
      <c r="L195" s="441"/>
      <c r="M195" s="441"/>
      <c r="N195" s="441"/>
      <c r="O195" s="441"/>
      <c r="P195" s="441"/>
      <c r="Q195" s="441"/>
      <c r="R195" s="441"/>
      <c r="S195" s="441"/>
      <c r="T195" s="441"/>
      <c r="U195" s="441"/>
      <c r="V195" s="441"/>
      <c r="W195" s="441"/>
      <c r="X195" s="441"/>
      <c r="Y195" s="441"/>
      <c r="Z195" s="441"/>
      <c r="AA195" s="441"/>
      <c r="AB195" s="441"/>
      <c r="AC195" s="442"/>
    </row>
    <row r="196" spans="1:29" ht="13.5" customHeight="1" x14ac:dyDescent="0.15">
      <c r="A196" s="263"/>
      <c r="B196" s="274"/>
      <c r="C196" s="423" t="s">
        <v>152</v>
      </c>
      <c r="D196" s="246">
        <f>$B$62</f>
        <v>0</v>
      </c>
      <c r="E196" s="247"/>
      <c r="F196" s="247"/>
      <c r="G196" s="248"/>
      <c r="H196" s="500"/>
      <c r="I196" s="501"/>
      <c r="J196" s="501"/>
      <c r="K196" s="501"/>
      <c r="L196" s="501"/>
      <c r="M196" s="501"/>
      <c r="N196" s="501"/>
      <c r="O196" s="501"/>
      <c r="P196" s="501"/>
      <c r="Q196" s="501"/>
      <c r="R196" s="501"/>
      <c r="S196" s="501"/>
      <c r="T196" s="501"/>
      <c r="U196" s="501"/>
      <c r="V196" s="501"/>
      <c r="W196" s="501"/>
      <c r="X196" s="501"/>
      <c r="Y196" s="501"/>
      <c r="Z196" s="501"/>
      <c r="AA196" s="501"/>
      <c r="AB196" s="501"/>
      <c r="AC196" s="502"/>
    </row>
    <row r="197" spans="1:29" ht="13.5" customHeight="1" x14ac:dyDescent="0.15">
      <c r="A197" s="263"/>
      <c r="B197" s="274"/>
      <c r="C197" s="424"/>
      <c r="D197" s="249"/>
      <c r="E197" s="250"/>
      <c r="F197" s="250"/>
      <c r="G197" s="251"/>
      <c r="H197" s="503"/>
      <c r="I197" s="504"/>
      <c r="J197" s="504"/>
      <c r="K197" s="504"/>
      <c r="L197" s="504"/>
      <c r="M197" s="504"/>
      <c r="N197" s="504"/>
      <c r="O197" s="504"/>
      <c r="P197" s="504"/>
      <c r="Q197" s="504"/>
      <c r="R197" s="504"/>
      <c r="S197" s="504"/>
      <c r="T197" s="504"/>
      <c r="U197" s="504"/>
      <c r="V197" s="504"/>
      <c r="W197" s="504"/>
      <c r="X197" s="504"/>
      <c r="Y197" s="504"/>
      <c r="Z197" s="504"/>
      <c r="AA197" s="504"/>
      <c r="AB197" s="504"/>
      <c r="AC197" s="505"/>
    </row>
    <row r="198" spans="1:29" ht="13.5" customHeight="1" x14ac:dyDescent="0.15">
      <c r="A198" s="263"/>
      <c r="B198" s="274"/>
      <c r="C198" s="425"/>
      <c r="D198" s="252"/>
      <c r="E198" s="253"/>
      <c r="F198" s="253"/>
      <c r="G198" s="254"/>
      <c r="H198" s="506"/>
      <c r="I198" s="507"/>
      <c r="J198" s="507"/>
      <c r="K198" s="507"/>
      <c r="L198" s="507"/>
      <c r="M198" s="507"/>
      <c r="N198" s="507"/>
      <c r="O198" s="507"/>
      <c r="P198" s="507"/>
      <c r="Q198" s="507"/>
      <c r="R198" s="507"/>
      <c r="S198" s="507"/>
      <c r="T198" s="507"/>
      <c r="U198" s="507"/>
      <c r="V198" s="507"/>
      <c r="W198" s="507"/>
      <c r="X198" s="507"/>
      <c r="Y198" s="507"/>
      <c r="Z198" s="507"/>
      <c r="AA198" s="507"/>
      <c r="AB198" s="507"/>
      <c r="AC198" s="508"/>
    </row>
    <row r="199" spans="1:29" ht="13.5" customHeight="1" x14ac:dyDescent="0.15">
      <c r="A199" s="263"/>
      <c r="B199" s="274"/>
      <c r="C199" s="423" t="s">
        <v>153</v>
      </c>
      <c r="D199" s="246">
        <f>$B$66</f>
        <v>0</v>
      </c>
      <c r="E199" s="247"/>
      <c r="F199" s="247"/>
      <c r="G199" s="248"/>
      <c r="H199" s="434"/>
      <c r="I199" s="435"/>
      <c r="J199" s="435"/>
      <c r="K199" s="435"/>
      <c r="L199" s="435"/>
      <c r="M199" s="435"/>
      <c r="N199" s="435"/>
      <c r="O199" s="435"/>
      <c r="P199" s="435"/>
      <c r="Q199" s="435"/>
      <c r="R199" s="435"/>
      <c r="S199" s="435"/>
      <c r="T199" s="435"/>
      <c r="U199" s="435"/>
      <c r="V199" s="435"/>
      <c r="W199" s="435"/>
      <c r="X199" s="435"/>
      <c r="Y199" s="435"/>
      <c r="Z199" s="435"/>
      <c r="AA199" s="435"/>
      <c r="AB199" s="435"/>
      <c r="AC199" s="436"/>
    </row>
    <row r="200" spans="1:29" ht="13.5" customHeight="1" x14ac:dyDescent="0.15">
      <c r="A200" s="263"/>
      <c r="B200" s="274"/>
      <c r="C200" s="424"/>
      <c r="D200" s="249"/>
      <c r="E200" s="250"/>
      <c r="F200" s="250"/>
      <c r="G200" s="251"/>
      <c r="H200" s="437"/>
      <c r="I200" s="438"/>
      <c r="J200" s="438"/>
      <c r="K200" s="438"/>
      <c r="L200" s="438"/>
      <c r="M200" s="438"/>
      <c r="N200" s="438"/>
      <c r="O200" s="438"/>
      <c r="P200" s="438"/>
      <c r="Q200" s="438"/>
      <c r="R200" s="438"/>
      <c r="S200" s="438"/>
      <c r="T200" s="438"/>
      <c r="U200" s="438"/>
      <c r="V200" s="438"/>
      <c r="W200" s="438"/>
      <c r="X200" s="438"/>
      <c r="Y200" s="438"/>
      <c r="Z200" s="438"/>
      <c r="AA200" s="438"/>
      <c r="AB200" s="438"/>
      <c r="AC200" s="439"/>
    </row>
    <row r="201" spans="1:29" ht="13.5" customHeight="1" x14ac:dyDescent="0.15">
      <c r="A201" s="263"/>
      <c r="B201" s="274"/>
      <c r="C201" s="425"/>
      <c r="D201" s="252"/>
      <c r="E201" s="253"/>
      <c r="F201" s="253"/>
      <c r="G201" s="254"/>
      <c r="H201" s="440"/>
      <c r="I201" s="441"/>
      <c r="J201" s="441"/>
      <c r="K201" s="441"/>
      <c r="L201" s="441"/>
      <c r="M201" s="441"/>
      <c r="N201" s="441"/>
      <c r="O201" s="441"/>
      <c r="P201" s="441"/>
      <c r="Q201" s="441"/>
      <c r="R201" s="441"/>
      <c r="S201" s="441"/>
      <c r="T201" s="441"/>
      <c r="U201" s="441"/>
      <c r="V201" s="441"/>
      <c r="W201" s="441"/>
      <c r="X201" s="441"/>
      <c r="Y201" s="441"/>
      <c r="Z201" s="441"/>
      <c r="AA201" s="441"/>
      <c r="AB201" s="441"/>
      <c r="AC201" s="442"/>
    </row>
    <row r="202" spans="1:29" ht="13.5" customHeight="1" x14ac:dyDescent="0.15">
      <c r="A202" s="263"/>
      <c r="B202" s="274"/>
      <c r="C202" s="414" t="s">
        <v>42</v>
      </c>
      <c r="D202" s="415"/>
      <c r="E202" s="415"/>
      <c r="F202" s="415"/>
      <c r="G202" s="416"/>
      <c r="H202" s="434"/>
      <c r="I202" s="435"/>
      <c r="J202" s="435"/>
      <c r="K202" s="435"/>
      <c r="L202" s="435"/>
      <c r="M202" s="435"/>
      <c r="N202" s="435"/>
      <c r="O202" s="435"/>
      <c r="P202" s="435"/>
      <c r="Q202" s="435"/>
      <c r="R202" s="435"/>
      <c r="S202" s="435"/>
      <c r="T202" s="435"/>
      <c r="U202" s="435"/>
      <c r="V202" s="435"/>
      <c r="W202" s="435"/>
      <c r="X202" s="435"/>
      <c r="Y202" s="435"/>
      <c r="Z202" s="435"/>
      <c r="AA202" s="435"/>
      <c r="AB202" s="435"/>
      <c r="AC202" s="436"/>
    </row>
    <row r="203" spans="1:29" ht="13.5" customHeight="1" x14ac:dyDescent="0.15">
      <c r="A203" s="412"/>
      <c r="B203" s="413"/>
      <c r="C203" s="420"/>
      <c r="D203" s="421"/>
      <c r="E203" s="421"/>
      <c r="F203" s="421"/>
      <c r="G203" s="422"/>
      <c r="H203" s="440"/>
      <c r="I203" s="441"/>
      <c r="J203" s="441"/>
      <c r="K203" s="441"/>
      <c r="L203" s="441"/>
      <c r="M203" s="441"/>
      <c r="N203" s="441"/>
      <c r="O203" s="441"/>
      <c r="P203" s="441"/>
      <c r="Q203" s="441"/>
      <c r="R203" s="441"/>
      <c r="S203" s="441"/>
      <c r="T203" s="441"/>
      <c r="U203" s="441"/>
      <c r="V203" s="441"/>
      <c r="W203" s="441"/>
      <c r="X203" s="441"/>
      <c r="Y203" s="441"/>
      <c r="Z203" s="441"/>
      <c r="AA203" s="441"/>
      <c r="AB203" s="441"/>
      <c r="AC203" s="442"/>
    </row>
    <row r="204" spans="1:29" x14ac:dyDescent="0.15">
      <c r="A204" s="409" t="s">
        <v>407</v>
      </c>
      <c r="B204" s="410"/>
      <c r="C204" s="414" t="s">
        <v>154</v>
      </c>
      <c r="D204" s="415"/>
      <c r="E204" s="415"/>
      <c r="F204" s="415"/>
      <c r="G204" s="416"/>
      <c r="H204" s="434"/>
      <c r="I204" s="435"/>
      <c r="J204" s="435"/>
      <c r="K204" s="435"/>
      <c r="L204" s="435"/>
      <c r="M204" s="435"/>
      <c r="N204" s="435"/>
      <c r="O204" s="435"/>
      <c r="P204" s="435"/>
      <c r="Q204" s="435"/>
      <c r="R204" s="435"/>
      <c r="S204" s="435"/>
      <c r="T204" s="435"/>
      <c r="U204" s="435"/>
      <c r="V204" s="435"/>
      <c r="W204" s="435"/>
      <c r="X204" s="435"/>
      <c r="Y204" s="435"/>
      <c r="Z204" s="435"/>
      <c r="AA204" s="435"/>
      <c r="AB204" s="435"/>
      <c r="AC204" s="436"/>
    </row>
    <row r="205" spans="1:29" x14ac:dyDescent="0.15">
      <c r="A205" s="411"/>
      <c r="B205" s="274"/>
      <c r="C205" s="417"/>
      <c r="D205" s="418"/>
      <c r="E205" s="418"/>
      <c r="F205" s="418"/>
      <c r="G205" s="419"/>
      <c r="H205" s="437"/>
      <c r="I205" s="438"/>
      <c r="J205" s="438"/>
      <c r="K205" s="438"/>
      <c r="L205" s="438"/>
      <c r="M205" s="438"/>
      <c r="N205" s="438"/>
      <c r="O205" s="438"/>
      <c r="P205" s="438"/>
      <c r="Q205" s="438"/>
      <c r="R205" s="438"/>
      <c r="S205" s="438"/>
      <c r="T205" s="438"/>
      <c r="U205" s="438"/>
      <c r="V205" s="438"/>
      <c r="W205" s="438"/>
      <c r="X205" s="438"/>
      <c r="Y205" s="438"/>
      <c r="Z205" s="438"/>
      <c r="AA205" s="438"/>
      <c r="AB205" s="438"/>
      <c r="AC205" s="439"/>
    </row>
    <row r="206" spans="1:29" x14ac:dyDescent="0.15">
      <c r="A206" s="411"/>
      <c r="B206" s="274"/>
      <c r="C206" s="420"/>
      <c r="D206" s="421"/>
      <c r="E206" s="421"/>
      <c r="F206" s="421"/>
      <c r="G206" s="422"/>
      <c r="H206" s="440"/>
      <c r="I206" s="441"/>
      <c r="J206" s="441"/>
      <c r="K206" s="441"/>
      <c r="L206" s="441"/>
      <c r="M206" s="441"/>
      <c r="N206" s="441"/>
      <c r="O206" s="441"/>
      <c r="P206" s="441"/>
      <c r="Q206" s="441"/>
      <c r="R206" s="441"/>
      <c r="S206" s="441"/>
      <c r="T206" s="441"/>
      <c r="U206" s="441"/>
      <c r="V206" s="441"/>
      <c r="W206" s="441"/>
      <c r="X206" s="441"/>
      <c r="Y206" s="441"/>
      <c r="Z206" s="441"/>
      <c r="AA206" s="441"/>
      <c r="AB206" s="441"/>
      <c r="AC206" s="442"/>
    </row>
    <row r="207" spans="1:29" x14ac:dyDescent="0.15">
      <c r="A207" s="411"/>
      <c r="B207" s="274"/>
      <c r="C207" s="423" t="s">
        <v>149</v>
      </c>
      <c r="D207" s="246">
        <f>$B$50</f>
        <v>0</v>
      </c>
      <c r="E207" s="247"/>
      <c r="F207" s="247"/>
      <c r="G207" s="248"/>
      <c r="H207" s="434"/>
      <c r="I207" s="435"/>
      <c r="J207" s="435"/>
      <c r="K207" s="435"/>
      <c r="L207" s="435"/>
      <c r="M207" s="435"/>
      <c r="N207" s="435"/>
      <c r="O207" s="435"/>
      <c r="P207" s="435"/>
      <c r="Q207" s="435"/>
      <c r="R207" s="435"/>
      <c r="S207" s="435"/>
      <c r="T207" s="435"/>
      <c r="U207" s="435"/>
      <c r="V207" s="435"/>
      <c r="W207" s="435"/>
      <c r="X207" s="435"/>
      <c r="Y207" s="435"/>
      <c r="Z207" s="435"/>
      <c r="AA207" s="435"/>
      <c r="AB207" s="435"/>
      <c r="AC207" s="436"/>
    </row>
    <row r="208" spans="1:29" x14ac:dyDescent="0.15">
      <c r="A208" s="411"/>
      <c r="B208" s="274"/>
      <c r="C208" s="424"/>
      <c r="D208" s="249"/>
      <c r="E208" s="250"/>
      <c r="F208" s="250"/>
      <c r="G208" s="251"/>
      <c r="H208" s="437"/>
      <c r="I208" s="438"/>
      <c r="J208" s="438"/>
      <c r="K208" s="438"/>
      <c r="L208" s="438"/>
      <c r="M208" s="438"/>
      <c r="N208" s="438"/>
      <c r="O208" s="438"/>
      <c r="P208" s="438"/>
      <c r="Q208" s="438"/>
      <c r="R208" s="438"/>
      <c r="S208" s="438"/>
      <c r="T208" s="438"/>
      <c r="U208" s="438"/>
      <c r="V208" s="438"/>
      <c r="W208" s="438"/>
      <c r="X208" s="438"/>
      <c r="Y208" s="438"/>
      <c r="Z208" s="438"/>
      <c r="AA208" s="438"/>
      <c r="AB208" s="438"/>
      <c r="AC208" s="439"/>
    </row>
    <row r="209" spans="1:29" x14ac:dyDescent="0.15">
      <c r="A209" s="411"/>
      <c r="B209" s="274"/>
      <c r="C209" s="425"/>
      <c r="D209" s="252"/>
      <c r="E209" s="253"/>
      <c r="F209" s="253"/>
      <c r="G209" s="254"/>
      <c r="H209" s="440"/>
      <c r="I209" s="441"/>
      <c r="J209" s="441"/>
      <c r="K209" s="441"/>
      <c r="L209" s="441"/>
      <c r="M209" s="441"/>
      <c r="N209" s="441"/>
      <c r="O209" s="441"/>
      <c r="P209" s="441"/>
      <c r="Q209" s="441"/>
      <c r="R209" s="441"/>
      <c r="S209" s="441"/>
      <c r="T209" s="441"/>
      <c r="U209" s="441"/>
      <c r="V209" s="441"/>
      <c r="W209" s="441"/>
      <c r="X209" s="441"/>
      <c r="Y209" s="441"/>
      <c r="Z209" s="441"/>
      <c r="AA209" s="441"/>
      <c r="AB209" s="441"/>
      <c r="AC209" s="442"/>
    </row>
    <row r="210" spans="1:29" x14ac:dyDescent="0.15">
      <c r="A210" s="411"/>
      <c r="B210" s="274"/>
      <c r="C210" s="423" t="s">
        <v>150</v>
      </c>
      <c r="D210" s="246">
        <f>$B$54</f>
        <v>0</v>
      </c>
      <c r="E210" s="247"/>
      <c r="F210" s="247"/>
      <c r="G210" s="248"/>
      <c r="H210" s="434"/>
      <c r="I210" s="435"/>
      <c r="J210" s="435"/>
      <c r="K210" s="435"/>
      <c r="L210" s="435"/>
      <c r="M210" s="435"/>
      <c r="N210" s="435"/>
      <c r="O210" s="435"/>
      <c r="P210" s="435"/>
      <c r="Q210" s="435"/>
      <c r="R210" s="435"/>
      <c r="S210" s="435"/>
      <c r="T210" s="435"/>
      <c r="U210" s="435"/>
      <c r="V210" s="435"/>
      <c r="W210" s="435"/>
      <c r="X210" s="435"/>
      <c r="Y210" s="435"/>
      <c r="Z210" s="435"/>
      <c r="AA210" s="435"/>
      <c r="AB210" s="435"/>
      <c r="AC210" s="436"/>
    </row>
    <row r="211" spans="1:29" x14ac:dyDescent="0.15">
      <c r="A211" s="411"/>
      <c r="B211" s="274"/>
      <c r="C211" s="424"/>
      <c r="D211" s="249"/>
      <c r="E211" s="250"/>
      <c r="F211" s="250"/>
      <c r="G211" s="251"/>
      <c r="H211" s="437"/>
      <c r="I211" s="438"/>
      <c r="J211" s="438"/>
      <c r="K211" s="438"/>
      <c r="L211" s="438"/>
      <c r="M211" s="438"/>
      <c r="N211" s="438"/>
      <c r="O211" s="438"/>
      <c r="P211" s="438"/>
      <c r="Q211" s="438"/>
      <c r="R211" s="438"/>
      <c r="S211" s="438"/>
      <c r="T211" s="438"/>
      <c r="U211" s="438"/>
      <c r="V211" s="438"/>
      <c r="W211" s="438"/>
      <c r="X211" s="438"/>
      <c r="Y211" s="438"/>
      <c r="Z211" s="438"/>
      <c r="AA211" s="438"/>
      <c r="AB211" s="438"/>
      <c r="AC211" s="439"/>
    </row>
    <row r="212" spans="1:29" x14ac:dyDescent="0.15">
      <c r="A212" s="411"/>
      <c r="B212" s="274"/>
      <c r="C212" s="425"/>
      <c r="D212" s="252"/>
      <c r="E212" s="253"/>
      <c r="F212" s="253"/>
      <c r="G212" s="254"/>
      <c r="H212" s="440"/>
      <c r="I212" s="441"/>
      <c r="J212" s="441"/>
      <c r="K212" s="441"/>
      <c r="L212" s="441"/>
      <c r="M212" s="441"/>
      <c r="N212" s="441"/>
      <c r="O212" s="441"/>
      <c r="P212" s="441"/>
      <c r="Q212" s="441"/>
      <c r="R212" s="441"/>
      <c r="S212" s="441"/>
      <c r="T212" s="441"/>
      <c r="U212" s="441"/>
      <c r="V212" s="441"/>
      <c r="W212" s="441"/>
      <c r="X212" s="441"/>
      <c r="Y212" s="441"/>
      <c r="Z212" s="441"/>
      <c r="AA212" s="441"/>
      <c r="AB212" s="441"/>
      <c r="AC212" s="442"/>
    </row>
    <row r="213" spans="1:29" x14ac:dyDescent="0.15">
      <c r="A213" s="411"/>
      <c r="B213" s="274"/>
      <c r="C213" s="423" t="s">
        <v>151</v>
      </c>
      <c r="D213" s="246">
        <f>$B$58</f>
        <v>0</v>
      </c>
      <c r="E213" s="247"/>
      <c r="F213" s="247"/>
      <c r="G213" s="248"/>
      <c r="H213" s="434"/>
      <c r="I213" s="435"/>
      <c r="J213" s="435"/>
      <c r="K213" s="435"/>
      <c r="L213" s="435"/>
      <c r="M213" s="435"/>
      <c r="N213" s="435"/>
      <c r="O213" s="435"/>
      <c r="P213" s="435"/>
      <c r="Q213" s="435"/>
      <c r="R213" s="435"/>
      <c r="S213" s="435"/>
      <c r="T213" s="435"/>
      <c r="U213" s="435"/>
      <c r="V213" s="435"/>
      <c r="W213" s="435"/>
      <c r="X213" s="435"/>
      <c r="Y213" s="435"/>
      <c r="Z213" s="435"/>
      <c r="AA213" s="435"/>
      <c r="AB213" s="435"/>
      <c r="AC213" s="436"/>
    </row>
    <row r="214" spans="1:29" x14ac:dyDescent="0.15">
      <c r="A214" s="411"/>
      <c r="B214" s="274"/>
      <c r="C214" s="424"/>
      <c r="D214" s="249"/>
      <c r="E214" s="250"/>
      <c r="F214" s="250"/>
      <c r="G214" s="251"/>
      <c r="H214" s="437"/>
      <c r="I214" s="438"/>
      <c r="J214" s="438"/>
      <c r="K214" s="438"/>
      <c r="L214" s="438"/>
      <c r="M214" s="438"/>
      <c r="N214" s="438"/>
      <c r="O214" s="438"/>
      <c r="P214" s="438"/>
      <c r="Q214" s="438"/>
      <c r="R214" s="438"/>
      <c r="S214" s="438"/>
      <c r="T214" s="438"/>
      <c r="U214" s="438"/>
      <c r="V214" s="438"/>
      <c r="W214" s="438"/>
      <c r="X214" s="438"/>
      <c r="Y214" s="438"/>
      <c r="Z214" s="438"/>
      <c r="AA214" s="438"/>
      <c r="AB214" s="438"/>
      <c r="AC214" s="439"/>
    </row>
    <row r="215" spans="1:29" x14ac:dyDescent="0.15">
      <c r="A215" s="411"/>
      <c r="B215" s="274"/>
      <c r="C215" s="425"/>
      <c r="D215" s="252"/>
      <c r="E215" s="253"/>
      <c r="F215" s="253"/>
      <c r="G215" s="254"/>
      <c r="H215" s="440"/>
      <c r="I215" s="441"/>
      <c r="J215" s="441"/>
      <c r="K215" s="441"/>
      <c r="L215" s="441"/>
      <c r="M215" s="441"/>
      <c r="N215" s="441"/>
      <c r="O215" s="441"/>
      <c r="P215" s="441"/>
      <c r="Q215" s="441"/>
      <c r="R215" s="441"/>
      <c r="S215" s="441"/>
      <c r="T215" s="441"/>
      <c r="U215" s="441"/>
      <c r="V215" s="441"/>
      <c r="W215" s="441"/>
      <c r="X215" s="441"/>
      <c r="Y215" s="441"/>
      <c r="Z215" s="441"/>
      <c r="AA215" s="441"/>
      <c r="AB215" s="441"/>
      <c r="AC215" s="442"/>
    </row>
    <row r="216" spans="1:29" x14ac:dyDescent="0.15">
      <c r="A216" s="263"/>
      <c r="B216" s="274"/>
      <c r="C216" s="423" t="s">
        <v>152</v>
      </c>
      <c r="D216" s="246">
        <f>$B$62</f>
        <v>0</v>
      </c>
      <c r="E216" s="247"/>
      <c r="F216" s="247"/>
      <c r="G216" s="248"/>
      <c r="H216" s="434"/>
      <c r="I216" s="435"/>
      <c r="J216" s="435"/>
      <c r="K216" s="435"/>
      <c r="L216" s="435"/>
      <c r="M216" s="435"/>
      <c r="N216" s="435"/>
      <c r="O216" s="435"/>
      <c r="P216" s="435"/>
      <c r="Q216" s="435"/>
      <c r="R216" s="435"/>
      <c r="S216" s="435"/>
      <c r="T216" s="435"/>
      <c r="U216" s="435"/>
      <c r="V216" s="435"/>
      <c r="W216" s="435"/>
      <c r="X216" s="435"/>
      <c r="Y216" s="435"/>
      <c r="Z216" s="435"/>
      <c r="AA216" s="435"/>
      <c r="AB216" s="435"/>
      <c r="AC216" s="436"/>
    </row>
    <row r="217" spans="1:29" x14ac:dyDescent="0.15">
      <c r="A217" s="263"/>
      <c r="B217" s="274"/>
      <c r="C217" s="424"/>
      <c r="D217" s="249"/>
      <c r="E217" s="250"/>
      <c r="F217" s="250"/>
      <c r="G217" s="251"/>
      <c r="H217" s="437"/>
      <c r="I217" s="438"/>
      <c r="J217" s="438"/>
      <c r="K217" s="438"/>
      <c r="L217" s="438"/>
      <c r="M217" s="438"/>
      <c r="N217" s="438"/>
      <c r="O217" s="438"/>
      <c r="P217" s="438"/>
      <c r="Q217" s="438"/>
      <c r="R217" s="438"/>
      <c r="S217" s="438"/>
      <c r="T217" s="438"/>
      <c r="U217" s="438"/>
      <c r="V217" s="438"/>
      <c r="W217" s="438"/>
      <c r="X217" s="438"/>
      <c r="Y217" s="438"/>
      <c r="Z217" s="438"/>
      <c r="AA217" s="438"/>
      <c r="AB217" s="438"/>
      <c r="AC217" s="439"/>
    </row>
    <row r="218" spans="1:29" x14ac:dyDescent="0.15">
      <c r="A218" s="263"/>
      <c r="B218" s="274"/>
      <c r="C218" s="425"/>
      <c r="D218" s="252"/>
      <c r="E218" s="253"/>
      <c r="F218" s="253"/>
      <c r="G218" s="254"/>
      <c r="H218" s="440"/>
      <c r="I218" s="441"/>
      <c r="J218" s="441"/>
      <c r="K218" s="441"/>
      <c r="L218" s="441"/>
      <c r="M218" s="441"/>
      <c r="N218" s="441"/>
      <c r="O218" s="441"/>
      <c r="P218" s="441"/>
      <c r="Q218" s="441"/>
      <c r="R218" s="441"/>
      <c r="S218" s="441"/>
      <c r="T218" s="441"/>
      <c r="U218" s="441"/>
      <c r="V218" s="441"/>
      <c r="W218" s="441"/>
      <c r="X218" s="441"/>
      <c r="Y218" s="441"/>
      <c r="Z218" s="441"/>
      <c r="AA218" s="441"/>
      <c r="AB218" s="441"/>
      <c r="AC218" s="442"/>
    </row>
    <row r="219" spans="1:29" x14ac:dyDescent="0.15">
      <c r="A219" s="263"/>
      <c r="B219" s="274"/>
      <c r="C219" s="423" t="s">
        <v>153</v>
      </c>
      <c r="D219" s="246">
        <f>$B$66</f>
        <v>0</v>
      </c>
      <c r="E219" s="247"/>
      <c r="F219" s="247"/>
      <c r="G219" s="248"/>
      <c r="H219" s="434"/>
      <c r="I219" s="435"/>
      <c r="J219" s="435"/>
      <c r="K219" s="435"/>
      <c r="L219" s="435"/>
      <c r="M219" s="435"/>
      <c r="N219" s="435"/>
      <c r="O219" s="435"/>
      <c r="P219" s="435"/>
      <c r="Q219" s="435"/>
      <c r="R219" s="435"/>
      <c r="S219" s="435"/>
      <c r="T219" s="435"/>
      <c r="U219" s="435"/>
      <c r="V219" s="435"/>
      <c r="W219" s="435"/>
      <c r="X219" s="435"/>
      <c r="Y219" s="435"/>
      <c r="Z219" s="435"/>
      <c r="AA219" s="435"/>
      <c r="AB219" s="435"/>
      <c r="AC219" s="436"/>
    </row>
    <row r="220" spans="1:29" x14ac:dyDescent="0.15">
      <c r="A220" s="263"/>
      <c r="B220" s="274"/>
      <c r="C220" s="424"/>
      <c r="D220" s="249"/>
      <c r="E220" s="250"/>
      <c r="F220" s="250"/>
      <c r="G220" s="251"/>
      <c r="H220" s="437"/>
      <c r="I220" s="438"/>
      <c r="J220" s="438"/>
      <c r="K220" s="438"/>
      <c r="L220" s="438"/>
      <c r="M220" s="438"/>
      <c r="N220" s="438"/>
      <c r="O220" s="438"/>
      <c r="P220" s="438"/>
      <c r="Q220" s="438"/>
      <c r="R220" s="438"/>
      <c r="S220" s="438"/>
      <c r="T220" s="438"/>
      <c r="U220" s="438"/>
      <c r="V220" s="438"/>
      <c r="W220" s="438"/>
      <c r="X220" s="438"/>
      <c r="Y220" s="438"/>
      <c r="Z220" s="438"/>
      <c r="AA220" s="438"/>
      <c r="AB220" s="438"/>
      <c r="AC220" s="439"/>
    </row>
    <row r="221" spans="1:29" x14ac:dyDescent="0.15">
      <c r="A221" s="263"/>
      <c r="B221" s="274"/>
      <c r="C221" s="425"/>
      <c r="D221" s="252"/>
      <c r="E221" s="253"/>
      <c r="F221" s="253"/>
      <c r="G221" s="254"/>
      <c r="H221" s="440"/>
      <c r="I221" s="441"/>
      <c r="J221" s="441"/>
      <c r="K221" s="441"/>
      <c r="L221" s="441"/>
      <c r="M221" s="441"/>
      <c r="N221" s="441"/>
      <c r="O221" s="441"/>
      <c r="P221" s="441"/>
      <c r="Q221" s="441"/>
      <c r="R221" s="441"/>
      <c r="S221" s="441"/>
      <c r="T221" s="441"/>
      <c r="U221" s="441"/>
      <c r="V221" s="441"/>
      <c r="W221" s="441"/>
      <c r="X221" s="441"/>
      <c r="Y221" s="441"/>
      <c r="Z221" s="441"/>
      <c r="AA221" s="441"/>
      <c r="AB221" s="441"/>
      <c r="AC221" s="442"/>
    </row>
    <row r="222" spans="1:29" x14ac:dyDescent="0.15">
      <c r="A222" s="263"/>
      <c r="B222" s="274"/>
      <c r="C222" s="414" t="s">
        <v>42</v>
      </c>
      <c r="D222" s="415"/>
      <c r="E222" s="415"/>
      <c r="F222" s="415"/>
      <c r="G222" s="416"/>
      <c r="H222" s="434"/>
      <c r="I222" s="435"/>
      <c r="J222" s="435"/>
      <c r="K222" s="435"/>
      <c r="L222" s="435"/>
      <c r="M222" s="435"/>
      <c r="N222" s="435"/>
      <c r="O222" s="435"/>
      <c r="P222" s="435"/>
      <c r="Q222" s="435"/>
      <c r="R222" s="435"/>
      <c r="S222" s="435"/>
      <c r="T222" s="435"/>
      <c r="U222" s="435"/>
      <c r="V222" s="435"/>
      <c r="W222" s="435"/>
      <c r="X222" s="435"/>
      <c r="Y222" s="435"/>
      <c r="Z222" s="435"/>
      <c r="AA222" s="435"/>
      <c r="AB222" s="435"/>
      <c r="AC222" s="436"/>
    </row>
    <row r="223" spans="1:29" x14ac:dyDescent="0.15">
      <c r="A223" s="412"/>
      <c r="B223" s="413"/>
      <c r="C223" s="420"/>
      <c r="D223" s="421"/>
      <c r="E223" s="421"/>
      <c r="F223" s="421"/>
      <c r="G223" s="422"/>
      <c r="H223" s="440"/>
      <c r="I223" s="441"/>
      <c r="J223" s="441"/>
      <c r="K223" s="441"/>
      <c r="L223" s="441"/>
      <c r="M223" s="441"/>
      <c r="N223" s="441"/>
      <c r="O223" s="441"/>
      <c r="P223" s="441"/>
      <c r="Q223" s="441"/>
      <c r="R223" s="441"/>
      <c r="S223" s="441"/>
      <c r="T223" s="441"/>
      <c r="U223" s="441"/>
      <c r="V223" s="441"/>
      <c r="W223" s="441"/>
      <c r="X223" s="441"/>
      <c r="Y223" s="441"/>
      <c r="Z223" s="441"/>
      <c r="AA223" s="441"/>
      <c r="AB223" s="441"/>
      <c r="AC223" s="442"/>
    </row>
    <row r="224" spans="1:29" x14ac:dyDescent="0.15">
      <c r="A224" s="409" t="s">
        <v>408</v>
      </c>
      <c r="B224" s="410"/>
      <c r="C224" s="414" t="s">
        <v>154</v>
      </c>
      <c r="D224" s="415"/>
      <c r="E224" s="415"/>
      <c r="F224" s="415"/>
      <c r="G224" s="416"/>
      <c r="H224" s="434"/>
      <c r="I224" s="435"/>
      <c r="J224" s="435"/>
      <c r="K224" s="435"/>
      <c r="L224" s="435"/>
      <c r="M224" s="435"/>
      <c r="N224" s="435"/>
      <c r="O224" s="435"/>
      <c r="P224" s="435"/>
      <c r="Q224" s="435"/>
      <c r="R224" s="435"/>
      <c r="S224" s="435"/>
      <c r="T224" s="435"/>
      <c r="U224" s="435"/>
      <c r="V224" s="435"/>
      <c r="W224" s="435"/>
      <c r="X224" s="435"/>
      <c r="Y224" s="435"/>
      <c r="Z224" s="435"/>
      <c r="AA224" s="435"/>
      <c r="AB224" s="435"/>
      <c r="AC224" s="436"/>
    </row>
    <row r="225" spans="1:29" x14ac:dyDescent="0.15">
      <c r="A225" s="411"/>
      <c r="B225" s="274"/>
      <c r="C225" s="417"/>
      <c r="D225" s="418"/>
      <c r="E225" s="418"/>
      <c r="F225" s="418"/>
      <c r="G225" s="419"/>
      <c r="H225" s="437"/>
      <c r="I225" s="438"/>
      <c r="J225" s="438"/>
      <c r="K225" s="438"/>
      <c r="L225" s="438"/>
      <c r="M225" s="438"/>
      <c r="N225" s="438"/>
      <c r="O225" s="438"/>
      <c r="P225" s="438"/>
      <c r="Q225" s="438"/>
      <c r="R225" s="438"/>
      <c r="S225" s="438"/>
      <c r="T225" s="438"/>
      <c r="U225" s="438"/>
      <c r="V225" s="438"/>
      <c r="W225" s="438"/>
      <c r="X225" s="438"/>
      <c r="Y225" s="438"/>
      <c r="Z225" s="438"/>
      <c r="AA225" s="438"/>
      <c r="AB225" s="438"/>
      <c r="AC225" s="439"/>
    </row>
    <row r="226" spans="1:29" x14ac:dyDescent="0.15">
      <c r="A226" s="411"/>
      <c r="B226" s="274"/>
      <c r="C226" s="420"/>
      <c r="D226" s="421"/>
      <c r="E226" s="421"/>
      <c r="F226" s="421"/>
      <c r="G226" s="422"/>
      <c r="H226" s="440"/>
      <c r="I226" s="441"/>
      <c r="J226" s="441"/>
      <c r="K226" s="441"/>
      <c r="L226" s="441"/>
      <c r="M226" s="441"/>
      <c r="N226" s="441"/>
      <c r="O226" s="441"/>
      <c r="P226" s="441"/>
      <c r="Q226" s="441"/>
      <c r="R226" s="441"/>
      <c r="S226" s="441"/>
      <c r="T226" s="441"/>
      <c r="U226" s="441"/>
      <c r="V226" s="441"/>
      <c r="W226" s="441"/>
      <c r="X226" s="441"/>
      <c r="Y226" s="441"/>
      <c r="Z226" s="441"/>
      <c r="AA226" s="441"/>
      <c r="AB226" s="441"/>
      <c r="AC226" s="442"/>
    </row>
    <row r="227" spans="1:29" x14ac:dyDescent="0.15">
      <c r="A227" s="411"/>
      <c r="B227" s="274"/>
      <c r="C227" s="423" t="s">
        <v>149</v>
      </c>
      <c r="D227" s="246">
        <f>$B$50</f>
        <v>0</v>
      </c>
      <c r="E227" s="247"/>
      <c r="F227" s="247"/>
      <c r="G227" s="248"/>
      <c r="H227" s="434"/>
      <c r="I227" s="435"/>
      <c r="J227" s="435"/>
      <c r="K227" s="435"/>
      <c r="L227" s="435"/>
      <c r="M227" s="435"/>
      <c r="N227" s="435"/>
      <c r="O227" s="435"/>
      <c r="P227" s="435"/>
      <c r="Q227" s="435"/>
      <c r="R227" s="435"/>
      <c r="S227" s="435"/>
      <c r="T227" s="435"/>
      <c r="U227" s="435"/>
      <c r="V227" s="435"/>
      <c r="W227" s="435"/>
      <c r="X227" s="435"/>
      <c r="Y227" s="435"/>
      <c r="Z227" s="435"/>
      <c r="AA227" s="435"/>
      <c r="AB227" s="435"/>
      <c r="AC227" s="436"/>
    </row>
    <row r="228" spans="1:29" x14ac:dyDescent="0.15">
      <c r="A228" s="411"/>
      <c r="B228" s="274"/>
      <c r="C228" s="424"/>
      <c r="D228" s="249"/>
      <c r="E228" s="250"/>
      <c r="F228" s="250"/>
      <c r="G228" s="251"/>
      <c r="H228" s="437"/>
      <c r="I228" s="438"/>
      <c r="J228" s="438"/>
      <c r="K228" s="438"/>
      <c r="L228" s="438"/>
      <c r="M228" s="438"/>
      <c r="N228" s="438"/>
      <c r="O228" s="438"/>
      <c r="P228" s="438"/>
      <c r="Q228" s="438"/>
      <c r="R228" s="438"/>
      <c r="S228" s="438"/>
      <c r="T228" s="438"/>
      <c r="U228" s="438"/>
      <c r="V228" s="438"/>
      <c r="W228" s="438"/>
      <c r="X228" s="438"/>
      <c r="Y228" s="438"/>
      <c r="Z228" s="438"/>
      <c r="AA228" s="438"/>
      <c r="AB228" s="438"/>
      <c r="AC228" s="439"/>
    </row>
    <row r="229" spans="1:29" x14ac:dyDescent="0.15">
      <c r="A229" s="411"/>
      <c r="B229" s="274"/>
      <c r="C229" s="425"/>
      <c r="D229" s="252"/>
      <c r="E229" s="253"/>
      <c r="F229" s="253"/>
      <c r="G229" s="254"/>
      <c r="H229" s="440"/>
      <c r="I229" s="441"/>
      <c r="J229" s="441"/>
      <c r="K229" s="441"/>
      <c r="L229" s="441"/>
      <c r="M229" s="441"/>
      <c r="N229" s="441"/>
      <c r="O229" s="441"/>
      <c r="P229" s="441"/>
      <c r="Q229" s="441"/>
      <c r="R229" s="441"/>
      <c r="S229" s="441"/>
      <c r="T229" s="441"/>
      <c r="U229" s="441"/>
      <c r="V229" s="441"/>
      <c r="W229" s="441"/>
      <c r="X229" s="441"/>
      <c r="Y229" s="441"/>
      <c r="Z229" s="441"/>
      <c r="AA229" s="441"/>
      <c r="AB229" s="441"/>
      <c r="AC229" s="442"/>
    </row>
    <row r="230" spans="1:29" x14ac:dyDescent="0.15">
      <c r="A230" s="411"/>
      <c r="B230" s="274"/>
      <c r="C230" s="423" t="s">
        <v>150</v>
      </c>
      <c r="D230" s="246">
        <f>$B$54</f>
        <v>0</v>
      </c>
      <c r="E230" s="247"/>
      <c r="F230" s="247"/>
      <c r="G230" s="248"/>
      <c r="H230" s="434"/>
      <c r="I230" s="435"/>
      <c r="J230" s="435"/>
      <c r="K230" s="435"/>
      <c r="L230" s="435"/>
      <c r="M230" s="435"/>
      <c r="N230" s="435"/>
      <c r="O230" s="435"/>
      <c r="P230" s="435"/>
      <c r="Q230" s="435"/>
      <c r="R230" s="435"/>
      <c r="S230" s="435"/>
      <c r="T230" s="435"/>
      <c r="U230" s="435"/>
      <c r="V230" s="435"/>
      <c r="W230" s="435"/>
      <c r="X230" s="435"/>
      <c r="Y230" s="435"/>
      <c r="Z230" s="435"/>
      <c r="AA230" s="435"/>
      <c r="AB230" s="435"/>
      <c r="AC230" s="436"/>
    </row>
    <row r="231" spans="1:29" x14ac:dyDescent="0.15">
      <c r="A231" s="411"/>
      <c r="B231" s="274"/>
      <c r="C231" s="424"/>
      <c r="D231" s="249"/>
      <c r="E231" s="250"/>
      <c r="F231" s="250"/>
      <c r="G231" s="251"/>
      <c r="H231" s="437"/>
      <c r="I231" s="438"/>
      <c r="J231" s="438"/>
      <c r="K231" s="438"/>
      <c r="L231" s="438"/>
      <c r="M231" s="438"/>
      <c r="N231" s="438"/>
      <c r="O231" s="438"/>
      <c r="P231" s="438"/>
      <c r="Q231" s="438"/>
      <c r="R231" s="438"/>
      <c r="S231" s="438"/>
      <c r="T231" s="438"/>
      <c r="U231" s="438"/>
      <c r="V231" s="438"/>
      <c r="W231" s="438"/>
      <c r="X231" s="438"/>
      <c r="Y231" s="438"/>
      <c r="Z231" s="438"/>
      <c r="AA231" s="438"/>
      <c r="AB231" s="438"/>
      <c r="AC231" s="439"/>
    </row>
    <row r="232" spans="1:29" x14ac:dyDescent="0.15">
      <c r="A232" s="411"/>
      <c r="B232" s="274"/>
      <c r="C232" s="425"/>
      <c r="D232" s="252"/>
      <c r="E232" s="253"/>
      <c r="F232" s="253"/>
      <c r="G232" s="254"/>
      <c r="H232" s="440"/>
      <c r="I232" s="441"/>
      <c r="J232" s="441"/>
      <c r="K232" s="441"/>
      <c r="L232" s="441"/>
      <c r="M232" s="441"/>
      <c r="N232" s="441"/>
      <c r="O232" s="441"/>
      <c r="P232" s="441"/>
      <c r="Q232" s="441"/>
      <c r="R232" s="441"/>
      <c r="S232" s="441"/>
      <c r="T232" s="441"/>
      <c r="U232" s="441"/>
      <c r="V232" s="441"/>
      <c r="W232" s="441"/>
      <c r="X232" s="441"/>
      <c r="Y232" s="441"/>
      <c r="Z232" s="441"/>
      <c r="AA232" s="441"/>
      <c r="AB232" s="441"/>
      <c r="AC232" s="442"/>
    </row>
    <row r="233" spans="1:29" x14ac:dyDescent="0.15">
      <c r="A233" s="411"/>
      <c r="B233" s="274"/>
      <c r="C233" s="423" t="s">
        <v>151</v>
      </c>
      <c r="D233" s="246">
        <f>$B$58</f>
        <v>0</v>
      </c>
      <c r="E233" s="247"/>
      <c r="F233" s="247"/>
      <c r="G233" s="248"/>
      <c r="H233" s="434"/>
      <c r="I233" s="435"/>
      <c r="J233" s="435"/>
      <c r="K233" s="435"/>
      <c r="L233" s="435"/>
      <c r="M233" s="435"/>
      <c r="N233" s="435"/>
      <c r="O233" s="435"/>
      <c r="P233" s="435"/>
      <c r="Q233" s="435"/>
      <c r="R233" s="435"/>
      <c r="S233" s="435"/>
      <c r="T233" s="435"/>
      <c r="U233" s="435"/>
      <c r="V233" s="435"/>
      <c r="W233" s="435"/>
      <c r="X233" s="435"/>
      <c r="Y233" s="435"/>
      <c r="Z233" s="435"/>
      <c r="AA233" s="435"/>
      <c r="AB233" s="435"/>
      <c r="AC233" s="436"/>
    </row>
    <row r="234" spans="1:29" x14ac:dyDescent="0.15">
      <c r="A234" s="411"/>
      <c r="B234" s="274"/>
      <c r="C234" s="424"/>
      <c r="D234" s="249"/>
      <c r="E234" s="250"/>
      <c r="F234" s="250"/>
      <c r="G234" s="251"/>
      <c r="H234" s="437"/>
      <c r="I234" s="438"/>
      <c r="J234" s="438"/>
      <c r="K234" s="438"/>
      <c r="L234" s="438"/>
      <c r="M234" s="438"/>
      <c r="N234" s="438"/>
      <c r="O234" s="438"/>
      <c r="P234" s="438"/>
      <c r="Q234" s="438"/>
      <c r="R234" s="438"/>
      <c r="S234" s="438"/>
      <c r="T234" s="438"/>
      <c r="U234" s="438"/>
      <c r="V234" s="438"/>
      <c r="W234" s="438"/>
      <c r="X234" s="438"/>
      <c r="Y234" s="438"/>
      <c r="Z234" s="438"/>
      <c r="AA234" s="438"/>
      <c r="AB234" s="438"/>
      <c r="AC234" s="439"/>
    </row>
    <row r="235" spans="1:29" x14ac:dyDescent="0.15">
      <c r="A235" s="411"/>
      <c r="B235" s="274"/>
      <c r="C235" s="425"/>
      <c r="D235" s="252"/>
      <c r="E235" s="253"/>
      <c r="F235" s="253"/>
      <c r="G235" s="254"/>
      <c r="H235" s="440"/>
      <c r="I235" s="441"/>
      <c r="J235" s="441"/>
      <c r="K235" s="441"/>
      <c r="L235" s="441"/>
      <c r="M235" s="441"/>
      <c r="N235" s="441"/>
      <c r="O235" s="441"/>
      <c r="P235" s="441"/>
      <c r="Q235" s="441"/>
      <c r="R235" s="441"/>
      <c r="S235" s="441"/>
      <c r="T235" s="441"/>
      <c r="U235" s="441"/>
      <c r="V235" s="441"/>
      <c r="W235" s="441"/>
      <c r="X235" s="441"/>
      <c r="Y235" s="441"/>
      <c r="Z235" s="441"/>
      <c r="AA235" s="441"/>
      <c r="AB235" s="441"/>
      <c r="AC235" s="442"/>
    </row>
    <row r="236" spans="1:29" x14ac:dyDescent="0.15">
      <c r="A236" s="263"/>
      <c r="B236" s="274"/>
      <c r="C236" s="423" t="s">
        <v>152</v>
      </c>
      <c r="D236" s="246">
        <f>$B$62</f>
        <v>0</v>
      </c>
      <c r="E236" s="247"/>
      <c r="F236" s="247"/>
      <c r="G236" s="248"/>
      <c r="H236" s="434"/>
      <c r="I236" s="435"/>
      <c r="J236" s="435"/>
      <c r="K236" s="435"/>
      <c r="L236" s="435"/>
      <c r="M236" s="435"/>
      <c r="N236" s="435"/>
      <c r="O236" s="435"/>
      <c r="P236" s="435"/>
      <c r="Q236" s="435"/>
      <c r="R236" s="435"/>
      <c r="S236" s="435"/>
      <c r="T236" s="435"/>
      <c r="U236" s="435"/>
      <c r="V236" s="435"/>
      <c r="W236" s="435"/>
      <c r="X236" s="435"/>
      <c r="Y236" s="435"/>
      <c r="Z236" s="435"/>
      <c r="AA236" s="435"/>
      <c r="AB236" s="435"/>
      <c r="AC236" s="436"/>
    </row>
    <row r="237" spans="1:29" x14ac:dyDescent="0.15">
      <c r="A237" s="263"/>
      <c r="B237" s="274"/>
      <c r="C237" s="424"/>
      <c r="D237" s="249"/>
      <c r="E237" s="250"/>
      <c r="F237" s="250"/>
      <c r="G237" s="251"/>
      <c r="H237" s="437"/>
      <c r="I237" s="438"/>
      <c r="J237" s="438"/>
      <c r="K237" s="438"/>
      <c r="L237" s="438"/>
      <c r="M237" s="438"/>
      <c r="N237" s="438"/>
      <c r="O237" s="438"/>
      <c r="P237" s="438"/>
      <c r="Q237" s="438"/>
      <c r="R237" s="438"/>
      <c r="S237" s="438"/>
      <c r="T237" s="438"/>
      <c r="U237" s="438"/>
      <c r="V237" s="438"/>
      <c r="W237" s="438"/>
      <c r="X237" s="438"/>
      <c r="Y237" s="438"/>
      <c r="Z237" s="438"/>
      <c r="AA237" s="438"/>
      <c r="AB237" s="438"/>
      <c r="AC237" s="439"/>
    </row>
    <row r="238" spans="1:29" x14ac:dyDescent="0.15">
      <c r="A238" s="263"/>
      <c r="B238" s="274"/>
      <c r="C238" s="425"/>
      <c r="D238" s="252"/>
      <c r="E238" s="253"/>
      <c r="F238" s="253"/>
      <c r="G238" s="254"/>
      <c r="H238" s="440"/>
      <c r="I238" s="441"/>
      <c r="J238" s="441"/>
      <c r="K238" s="441"/>
      <c r="L238" s="441"/>
      <c r="M238" s="441"/>
      <c r="N238" s="441"/>
      <c r="O238" s="441"/>
      <c r="P238" s="441"/>
      <c r="Q238" s="441"/>
      <c r="R238" s="441"/>
      <c r="S238" s="441"/>
      <c r="T238" s="441"/>
      <c r="U238" s="441"/>
      <c r="V238" s="441"/>
      <c r="W238" s="441"/>
      <c r="X238" s="441"/>
      <c r="Y238" s="441"/>
      <c r="Z238" s="441"/>
      <c r="AA238" s="441"/>
      <c r="AB238" s="441"/>
      <c r="AC238" s="442"/>
    </row>
    <row r="239" spans="1:29" x14ac:dyDescent="0.15">
      <c r="A239" s="263"/>
      <c r="B239" s="274"/>
      <c r="C239" s="423" t="s">
        <v>153</v>
      </c>
      <c r="D239" s="246">
        <f>$B$66</f>
        <v>0</v>
      </c>
      <c r="E239" s="247"/>
      <c r="F239" s="247"/>
      <c r="G239" s="248"/>
      <c r="H239" s="434"/>
      <c r="I239" s="435"/>
      <c r="J239" s="435"/>
      <c r="K239" s="435"/>
      <c r="L239" s="435"/>
      <c r="M239" s="435"/>
      <c r="N239" s="435"/>
      <c r="O239" s="435"/>
      <c r="P239" s="435"/>
      <c r="Q239" s="435"/>
      <c r="R239" s="435"/>
      <c r="S239" s="435"/>
      <c r="T239" s="435"/>
      <c r="U239" s="435"/>
      <c r="V239" s="435"/>
      <c r="W239" s="435"/>
      <c r="X239" s="435"/>
      <c r="Y239" s="435"/>
      <c r="Z239" s="435"/>
      <c r="AA239" s="435"/>
      <c r="AB239" s="435"/>
      <c r="AC239" s="436"/>
    </row>
    <row r="240" spans="1:29" x14ac:dyDescent="0.15">
      <c r="A240" s="263"/>
      <c r="B240" s="274"/>
      <c r="C240" s="424"/>
      <c r="D240" s="249"/>
      <c r="E240" s="250"/>
      <c r="F240" s="250"/>
      <c r="G240" s="251"/>
      <c r="H240" s="437"/>
      <c r="I240" s="438"/>
      <c r="J240" s="438"/>
      <c r="K240" s="438"/>
      <c r="L240" s="438"/>
      <c r="M240" s="438"/>
      <c r="N240" s="438"/>
      <c r="O240" s="438"/>
      <c r="P240" s="438"/>
      <c r="Q240" s="438"/>
      <c r="R240" s="438"/>
      <c r="S240" s="438"/>
      <c r="T240" s="438"/>
      <c r="U240" s="438"/>
      <c r="V240" s="438"/>
      <c r="W240" s="438"/>
      <c r="X240" s="438"/>
      <c r="Y240" s="438"/>
      <c r="Z240" s="438"/>
      <c r="AA240" s="438"/>
      <c r="AB240" s="438"/>
      <c r="AC240" s="439"/>
    </row>
    <row r="241" spans="1:29" x14ac:dyDescent="0.15">
      <c r="A241" s="263"/>
      <c r="B241" s="274"/>
      <c r="C241" s="425"/>
      <c r="D241" s="252"/>
      <c r="E241" s="253"/>
      <c r="F241" s="253"/>
      <c r="G241" s="254"/>
      <c r="H241" s="440"/>
      <c r="I241" s="441"/>
      <c r="J241" s="441"/>
      <c r="K241" s="441"/>
      <c r="L241" s="441"/>
      <c r="M241" s="441"/>
      <c r="N241" s="441"/>
      <c r="O241" s="441"/>
      <c r="P241" s="441"/>
      <c r="Q241" s="441"/>
      <c r="R241" s="441"/>
      <c r="S241" s="441"/>
      <c r="T241" s="441"/>
      <c r="U241" s="441"/>
      <c r="V241" s="441"/>
      <c r="W241" s="441"/>
      <c r="X241" s="441"/>
      <c r="Y241" s="441"/>
      <c r="Z241" s="441"/>
      <c r="AA241" s="441"/>
      <c r="AB241" s="441"/>
      <c r="AC241" s="442"/>
    </row>
    <row r="242" spans="1:29" x14ac:dyDescent="0.15">
      <c r="A242" s="263"/>
      <c r="B242" s="274"/>
      <c r="C242" s="414" t="s">
        <v>42</v>
      </c>
      <c r="D242" s="415"/>
      <c r="E242" s="415"/>
      <c r="F242" s="415"/>
      <c r="G242" s="416"/>
      <c r="H242" s="434"/>
      <c r="I242" s="435"/>
      <c r="J242" s="435"/>
      <c r="K242" s="435"/>
      <c r="L242" s="435"/>
      <c r="M242" s="435"/>
      <c r="N242" s="435"/>
      <c r="O242" s="435"/>
      <c r="P242" s="435"/>
      <c r="Q242" s="435"/>
      <c r="R242" s="435"/>
      <c r="S242" s="435"/>
      <c r="T242" s="435"/>
      <c r="U242" s="435"/>
      <c r="V242" s="435"/>
      <c r="W242" s="435"/>
      <c r="X242" s="435"/>
      <c r="Y242" s="435"/>
      <c r="Z242" s="435"/>
      <c r="AA242" s="435"/>
      <c r="AB242" s="435"/>
      <c r="AC242" s="436"/>
    </row>
    <row r="243" spans="1:29" x14ac:dyDescent="0.15">
      <c r="A243" s="412"/>
      <c r="B243" s="413"/>
      <c r="C243" s="420"/>
      <c r="D243" s="421"/>
      <c r="E243" s="421"/>
      <c r="F243" s="421"/>
      <c r="G243" s="422"/>
      <c r="H243" s="440"/>
      <c r="I243" s="441"/>
      <c r="J243" s="441"/>
      <c r="K243" s="441"/>
      <c r="L243" s="441"/>
      <c r="M243" s="441"/>
      <c r="N243" s="441"/>
      <c r="O243" s="441"/>
      <c r="P243" s="441"/>
      <c r="Q243" s="441"/>
      <c r="R243" s="441"/>
      <c r="S243" s="441"/>
      <c r="T243" s="441"/>
      <c r="U243" s="441"/>
      <c r="V243" s="441"/>
      <c r="W243" s="441"/>
      <c r="X243" s="441"/>
      <c r="Y243" s="441"/>
      <c r="Z243" s="441"/>
      <c r="AA243" s="441"/>
      <c r="AB243" s="441"/>
      <c r="AC243" s="442"/>
    </row>
  </sheetData>
  <mergeCells count="476">
    <mergeCell ref="R157:T157"/>
    <mergeCell ref="U157:W157"/>
    <mergeCell ref="X157:Z157"/>
    <mergeCell ref="AA157:AC157"/>
    <mergeCell ref="J158:K158"/>
    <mergeCell ref="L158:N158"/>
    <mergeCell ref="O158:Q158"/>
    <mergeCell ref="R158:T158"/>
    <mergeCell ref="U158:W158"/>
    <mergeCell ref="X158:Z158"/>
    <mergeCell ref="AA158:AC158"/>
    <mergeCell ref="H242:AC243"/>
    <mergeCell ref="H184:AC186"/>
    <mergeCell ref="H187:AC189"/>
    <mergeCell ref="H190:AC192"/>
    <mergeCell ref="H193:AC195"/>
    <mergeCell ref="H196:AC198"/>
    <mergeCell ref="H199:AC201"/>
    <mergeCell ref="H202:AC203"/>
    <mergeCell ref="H204:AC206"/>
    <mergeCell ref="H207:AC209"/>
    <mergeCell ref="H210:AC212"/>
    <mergeCell ref="H224:AC226"/>
    <mergeCell ref="H227:AC229"/>
    <mergeCell ref="H230:AC232"/>
    <mergeCell ref="H213:AC215"/>
    <mergeCell ref="H216:AC218"/>
    <mergeCell ref="H219:AC221"/>
    <mergeCell ref="AA1:AC1"/>
    <mergeCell ref="E6:S6"/>
    <mergeCell ref="E5:S5"/>
    <mergeCell ref="E4:S4"/>
    <mergeCell ref="X4:AC4"/>
    <mergeCell ref="X5:AC5"/>
    <mergeCell ref="X6:AC6"/>
    <mergeCell ref="AA7:AB7"/>
    <mergeCell ref="H7:I7"/>
    <mergeCell ref="O7:P7"/>
    <mergeCell ref="Q7:R7"/>
    <mergeCell ref="S7:T7"/>
    <mergeCell ref="U7:W7"/>
    <mergeCell ref="C7:D7"/>
    <mergeCell ref="E168:G168"/>
    <mergeCell ref="H169:K169"/>
    <mergeCell ref="C176:J176"/>
    <mergeCell ref="A162:B169"/>
    <mergeCell ref="X162:AA162"/>
    <mergeCell ref="X163:AA163"/>
    <mergeCell ref="X164:AA164"/>
    <mergeCell ref="X165:AA165"/>
    <mergeCell ref="X166:AA166"/>
    <mergeCell ref="X167:AA167"/>
    <mergeCell ref="T166:W166"/>
    <mergeCell ref="H168:K168"/>
    <mergeCell ref="P162:S162"/>
    <mergeCell ref="T162:W162"/>
    <mergeCell ref="L169:O169"/>
    <mergeCell ref="P169:S169"/>
    <mergeCell ref="T169:W169"/>
    <mergeCell ref="L163:O163"/>
    <mergeCell ref="P163:S163"/>
    <mergeCell ref="T163:W163"/>
    <mergeCell ref="H167:K167"/>
    <mergeCell ref="H166:K166"/>
    <mergeCell ref="P167:S167"/>
    <mergeCell ref="L164:O164"/>
    <mergeCell ref="L165:O165"/>
    <mergeCell ref="L162:O162"/>
    <mergeCell ref="C216:C218"/>
    <mergeCell ref="D216:G218"/>
    <mergeCell ref="C210:C212"/>
    <mergeCell ref="D210:G212"/>
    <mergeCell ref="E165:G165"/>
    <mergeCell ref="L167:O167"/>
    <mergeCell ref="F178:AA181"/>
    <mergeCell ref="V174:AB174"/>
    <mergeCell ref="L166:O166"/>
    <mergeCell ref="P168:S168"/>
    <mergeCell ref="L176:S176"/>
    <mergeCell ref="V176:AB176"/>
    <mergeCell ref="V177:AB177"/>
    <mergeCell ref="C166:D167"/>
    <mergeCell ref="E166:G166"/>
    <mergeCell ref="E162:G162"/>
    <mergeCell ref="E164:G164"/>
    <mergeCell ref="E167:G167"/>
    <mergeCell ref="E163:G163"/>
    <mergeCell ref="H165:K165"/>
    <mergeCell ref="C199:C201"/>
    <mergeCell ref="X161:AA161"/>
    <mergeCell ref="X168:AA168"/>
    <mergeCell ref="X169:AA169"/>
    <mergeCell ref="T161:W161"/>
    <mergeCell ref="T165:W165"/>
    <mergeCell ref="T164:W164"/>
    <mergeCell ref="T168:W168"/>
    <mergeCell ref="T167:W167"/>
    <mergeCell ref="P164:S164"/>
    <mergeCell ref="P161:S161"/>
    <mergeCell ref="P166:S166"/>
    <mergeCell ref="P165:S165"/>
    <mergeCell ref="A172:AC172"/>
    <mergeCell ref="C187:C189"/>
    <mergeCell ref="C219:C221"/>
    <mergeCell ref="D219:G221"/>
    <mergeCell ref="E169:G169"/>
    <mergeCell ref="D199:G201"/>
    <mergeCell ref="D196:G198"/>
    <mergeCell ref="A224:B243"/>
    <mergeCell ref="C224:G226"/>
    <mergeCell ref="C236:C238"/>
    <mergeCell ref="D236:G238"/>
    <mergeCell ref="C233:C235"/>
    <mergeCell ref="D233:G235"/>
    <mergeCell ref="C242:G243"/>
    <mergeCell ref="C239:C241"/>
    <mergeCell ref="C227:C229"/>
    <mergeCell ref="D227:G229"/>
    <mergeCell ref="D239:G241"/>
    <mergeCell ref="D230:G232"/>
    <mergeCell ref="C230:C232"/>
    <mergeCell ref="H233:AC235"/>
    <mergeCell ref="H236:AC238"/>
    <mergeCell ref="H239:AC241"/>
    <mergeCell ref="H222:AC223"/>
    <mergeCell ref="A161:G161"/>
    <mergeCell ref="H164:K164"/>
    <mergeCell ref="H161:K161"/>
    <mergeCell ref="L168:O168"/>
    <mergeCell ref="A204:B223"/>
    <mergeCell ref="C204:G206"/>
    <mergeCell ref="C207:C209"/>
    <mergeCell ref="D207:G209"/>
    <mergeCell ref="C213:C215"/>
    <mergeCell ref="D213:G215"/>
    <mergeCell ref="H162:K162"/>
    <mergeCell ref="C162:D163"/>
    <mergeCell ref="C164:D165"/>
    <mergeCell ref="D193:G195"/>
    <mergeCell ref="D190:G192"/>
    <mergeCell ref="C222:G223"/>
    <mergeCell ref="D187:G189"/>
    <mergeCell ref="C193:C195"/>
    <mergeCell ref="C196:C198"/>
    <mergeCell ref="C190:C192"/>
    <mergeCell ref="C202:G203"/>
    <mergeCell ref="C184:G186"/>
    <mergeCell ref="C168:D169"/>
    <mergeCell ref="A184:B203"/>
    <mergeCell ref="J154:K154"/>
    <mergeCell ref="L156:N156"/>
    <mergeCell ref="L155:N155"/>
    <mergeCell ref="H163:K163"/>
    <mergeCell ref="J149:K149"/>
    <mergeCell ref="J152:K152"/>
    <mergeCell ref="J153:K153"/>
    <mergeCell ref="L161:O161"/>
    <mergeCell ref="J157:K157"/>
    <mergeCell ref="L157:N157"/>
    <mergeCell ref="O157:Q157"/>
    <mergeCell ref="B134:B136"/>
    <mergeCell ref="U133:W133"/>
    <mergeCell ref="L134:N134"/>
    <mergeCell ref="L133:N133"/>
    <mergeCell ref="J150:K150"/>
    <mergeCell ref="L150:N150"/>
    <mergeCell ref="O150:Q150"/>
    <mergeCell ref="B149:B151"/>
    <mergeCell ref="J146:K146"/>
    <mergeCell ref="J147:K147"/>
    <mergeCell ref="J151:K151"/>
    <mergeCell ref="L151:N151"/>
    <mergeCell ref="O151:Q151"/>
    <mergeCell ref="R151:T151"/>
    <mergeCell ref="U151:W151"/>
    <mergeCell ref="U150:W150"/>
    <mergeCell ref="J148:K148"/>
    <mergeCell ref="L140:N140"/>
    <mergeCell ref="L144:Q144"/>
    <mergeCell ref="O147:Q147"/>
    <mergeCell ref="L145:N145"/>
    <mergeCell ref="O145:Q145"/>
    <mergeCell ref="O146:Q146"/>
    <mergeCell ref="R140:T140"/>
    <mergeCell ref="O130:Q130"/>
    <mergeCell ref="X146:Z146"/>
    <mergeCell ref="U147:W147"/>
    <mergeCell ref="U146:W146"/>
    <mergeCell ref="R149:T149"/>
    <mergeCell ref="R146:T146"/>
    <mergeCell ref="R148:T148"/>
    <mergeCell ref="R147:T147"/>
    <mergeCell ref="U141:W141"/>
    <mergeCell ref="X144:AC144"/>
    <mergeCell ref="X131:Z131"/>
    <mergeCell ref="X136:Z136"/>
    <mergeCell ref="AA136:AC136"/>
    <mergeCell ref="O133:Q133"/>
    <mergeCell ref="X133:Z133"/>
    <mergeCell ref="U137:W137"/>
    <mergeCell ref="O132:Q132"/>
    <mergeCell ref="AA139:AC139"/>
    <mergeCell ref="AA146:AC146"/>
    <mergeCell ref="AA147:AC147"/>
    <mergeCell ref="AA148:AC148"/>
    <mergeCell ref="AA149:AC149"/>
    <mergeCell ref="X145:Z145"/>
    <mergeCell ref="X141:Z141"/>
    <mergeCell ref="U145:W145"/>
    <mergeCell ref="R144:W144"/>
    <mergeCell ref="R141:T141"/>
    <mergeCell ref="R145:T145"/>
    <mergeCell ref="X147:Z147"/>
    <mergeCell ref="J136:K136"/>
    <mergeCell ref="L136:N136"/>
    <mergeCell ref="O136:Q136"/>
    <mergeCell ref="R136:T136"/>
    <mergeCell ref="U136:W136"/>
    <mergeCell ref="J141:K141"/>
    <mergeCell ref="J140:K140"/>
    <mergeCell ref="J138:K138"/>
    <mergeCell ref="X140:Z140"/>
    <mergeCell ref="U140:W140"/>
    <mergeCell ref="L148:N148"/>
    <mergeCell ref="L147:N147"/>
    <mergeCell ref="L146:N146"/>
    <mergeCell ref="O149:Q149"/>
    <mergeCell ref="O148:Q148"/>
    <mergeCell ref="L154:N154"/>
    <mergeCell ref="R153:T153"/>
    <mergeCell ref="R152:T152"/>
    <mergeCell ref="R150:T150"/>
    <mergeCell ref="L153:N153"/>
    <mergeCell ref="L152:N152"/>
    <mergeCell ref="L149:N149"/>
    <mergeCell ref="R156:T156"/>
    <mergeCell ref="O155:Q155"/>
    <mergeCell ref="O153:Q153"/>
    <mergeCell ref="O152:Q152"/>
    <mergeCell ref="O154:Q154"/>
    <mergeCell ref="R154:T154"/>
    <mergeCell ref="AA152:AC152"/>
    <mergeCell ref="AA153:AC153"/>
    <mergeCell ref="AA151:AC151"/>
    <mergeCell ref="U156:W156"/>
    <mergeCell ref="U155:W155"/>
    <mergeCell ref="U153:W153"/>
    <mergeCell ref="U152:W152"/>
    <mergeCell ref="O156:Q156"/>
    <mergeCell ref="R155:T155"/>
    <mergeCell ref="X155:Z155"/>
    <mergeCell ref="AA155:AC155"/>
    <mergeCell ref="X156:Z156"/>
    <mergeCell ref="AA156:AC156"/>
    <mergeCell ref="U149:W149"/>
    <mergeCell ref="U148:W148"/>
    <mergeCell ref="AA150:AC150"/>
    <mergeCell ref="AA154:AC154"/>
    <mergeCell ref="U154:W154"/>
    <mergeCell ref="X154:Z154"/>
    <mergeCell ref="X150:Z150"/>
    <mergeCell ref="X153:Z153"/>
    <mergeCell ref="X152:Z152"/>
    <mergeCell ref="X151:Z151"/>
    <mergeCell ref="X149:Z149"/>
    <mergeCell ref="X148:Z148"/>
    <mergeCell ref="B73:E74"/>
    <mergeCell ref="B66:E69"/>
    <mergeCell ref="B91:E94"/>
    <mergeCell ref="B79:E82"/>
    <mergeCell ref="B83:E86"/>
    <mergeCell ref="K39:AB39"/>
    <mergeCell ref="K35:AB35"/>
    <mergeCell ref="K31:AB31"/>
    <mergeCell ref="K27:AB27"/>
    <mergeCell ref="K53:AB53"/>
    <mergeCell ref="K57:AB57"/>
    <mergeCell ref="K61:AB61"/>
    <mergeCell ref="K65:AB65"/>
    <mergeCell ref="K69:AB69"/>
    <mergeCell ref="N74:O74"/>
    <mergeCell ref="B24:E27"/>
    <mergeCell ref="B87:E90"/>
    <mergeCell ref="B49:E49"/>
    <mergeCell ref="B50:E53"/>
    <mergeCell ref="B28:E31"/>
    <mergeCell ref="B36:E39"/>
    <mergeCell ref="AA132:AC132"/>
    <mergeCell ref="X132:Z132"/>
    <mergeCell ref="U132:W132"/>
    <mergeCell ref="J131:K131"/>
    <mergeCell ref="O131:Q131"/>
    <mergeCell ref="L131:N131"/>
    <mergeCell ref="Y123:AB123"/>
    <mergeCell ref="AB13:AC13"/>
    <mergeCell ref="X98:Y98"/>
    <mergeCell ref="I124:L124"/>
    <mergeCell ref="N122:P122"/>
    <mergeCell ref="V122:X122"/>
    <mergeCell ref="R122:T122"/>
    <mergeCell ref="T98:U98"/>
    <mergeCell ref="I15:K15"/>
    <mergeCell ref="N97:U97"/>
    <mergeCell ref="K23:AB23"/>
    <mergeCell ref="F97:M97"/>
    <mergeCell ref="L130:N130"/>
    <mergeCell ref="AA130:AC130"/>
    <mergeCell ref="X130:Z130"/>
    <mergeCell ref="U130:W130"/>
    <mergeCell ref="R130:T130"/>
    <mergeCell ref="R131:T131"/>
    <mergeCell ref="AB16:AC16"/>
    <mergeCell ref="AB11:AC11"/>
    <mergeCell ref="AB15:AC15"/>
    <mergeCell ref="AB14:AC14"/>
    <mergeCell ref="AB12:AC12"/>
    <mergeCell ref="Z122:AB122"/>
    <mergeCell ref="Z98:AA98"/>
    <mergeCell ref="AB98:AC98"/>
    <mergeCell ref="Z74:AA74"/>
    <mergeCell ref="B13:E13"/>
    <mergeCell ref="I11:K11"/>
    <mergeCell ref="I12:K12"/>
    <mergeCell ref="I13:K13"/>
    <mergeCell ref="B32:E35"/>
    <mergeCell ref="Y11:AA11"/>
    <mergeCell ref="L10:X10"/>
    <mergeCell ref="B19:E19"/>
    <mergeCell ref="B20:E23"/>
    <mergeCell ref="Y10:AA10"/>
    <mergeCell ref="F13:G13"/>
    <mergeCell ref="F14:G14"/>
    <mergeCell ref="F15:G15"/>
    <mergeCell ref="I14:K14"/>
    <mergeCell ref="F12:G12"/>
    <mergeCell ref="L14:X14"/>
    <mergeCell ref="L15:X15"/>
    <mergeCell ref="Y15:AA15"/>
    <mergeCell ref="Y14:AA14"/>
    <mergeCell ref="Y13:AA13"/>
    <mergeCell ref="Y12:AA12"/>
    <mergeCell ref="F10:H10"/>
    <mergeCell ref="I10:K10"/>
    <mergeCell ref="AB10:AC10"/>
    <mergeCell ref="L11:X11"/>
    <mergeCell ref="L12:X12"/>
    <mergeCell ref="L13:X13"/>
    <mergeCell ref="L16:X16"/>
    <mergeCell ref="X74:Y74"/>
    <mergeCell ref="B10:E10"/>
    <mergeCell ref="F19:AC19"/>
    <mergeCell ref="G46:Z46"/>
    <mergeCell ref="F16:G16"/>
    <mergeCell ref="A42:AC42"/>
    <mergeCell ref="A24:A27"/>
    <mergeCell ref="I16:K16"/>
    <mergeCell ref="Y16:AA16"/>
    <mergeCell ref="B11:E11"/>
    <mergeCell ref="B16:E16"/>
    <mergeCell ref="B14:E14"/>
    <mergeCell ref="B15:E15"/>
    <mergeCell ref="B12:E12"/>
    <mergeCell ref="A36:A39"/>
    <mergeCell ref="A32:A35"/>
    <mergeCell ref="A28:A31"/>
    <mergeCell ref="F11:G11"/>
    <mergeCell ref="V73:AC73"/>
    <mergeCell ref="J132:K132"/>
    <mergeCell ref="I125:L125"/>
    <mergeCell ref="T74:U74"/>
    <mergeCell ref="J139:K139"/>
    <mergeCell ref="X137:Z137"/>
    <mergeCell ref="R134:T134"/>
    <mergeCell ref="U138:W138"/>
    <mergeCell ref="Y124:AB124"/>
    <mergeCell ref="M123:P123"/>
    <mergeCell ref="M124:P124"/>
    <mergeCell ref="I123:L123"/>
    <mergeCell ref="P74:Q74"/>
    <mergeCell ref="L74:M74"/>
    <mergeCell ref="X138:Z138"/>
    <mergeCell ref="U139:W139"/>
    <mergeCell ref="X139:Z139"/>
    <mergeCell ref="J135:K135"/>
    <mergeCell ref="R135:T135"/>
    <mergeCell ref="U131:W131"/>
    <mergeCell ref="O135:Q135"/>
    <mergeCell ref="L132:N132"/>
    <mergeCell ref="L135:N135"/>
    <mergeCell ref="V74:W74"/>
    <mergeCell ref="AA135:AC135"/>
    <mergeCell ref="A58:A61"/>
    <mergeCell ref="A66:A69"/>
    <mergeCell ref="A91:A94"/>
    <mergeCell ref="A79:A82"/>
    <mergeCell ref="A83:A86"/>
    <mergeCell ref="A115:A118"/>
    <mergeCell ref="A87:A90"/>
    <mergeCell ref="A111:A114"/>
    <mergeCell ref="A75:A78"/>
    <mergeCell ref="A99:A102"/>
    <mergeCell ref="A107:A110"/>
    <mergeCell ref="A103:A106"/>
    <mergeCell ref="A62:A65"/>
    <mergeCell ref="B111:E114"/>
    <mergeCell ref="B75:E78"/>
    <mergeCell ref="B99:E102"/>
    <mergeCell ref="J137:K137"/>
    <mergeCell ref="O137:Q137"/>
    <mergeCell ref="AA134:AC134"/>
    <mergeCell ref="O134:Q134"/>
    <mergeCell ref="R137:T137"/>
    <mergeCell ref="Q124:T124"/>
    <mergeCell ref="Q125:T125"/>
    <mergeCell ref="F90:G90"/>
    <mergeCell ref="M125:P125"/>
    <mergeCell ref="AA133:AC133"/>
    <mergeCell ref="AA137:AC137"/>
    <mergeCell ref="V98:W98"/>
    <mergeCell ref="R133:T133"/>
    <mergeCell ref="R132:T132"/>
    <mergeCell ref="AA131:AC131"/>
    <mergeCell ref="B123:E123"/>
    <mergeCell ref="J134:K134"/>
    <mergeCell ref="J133:K133"/>
    <mergeCell ref="R98:S98"/>
    <mergeCell ref="V97:AC97"/>
    <mergeCell ref="J122:L122"/>
    <mergeCell ref="B115:E118"/>
    <mergeCell ref="B125:E125"/>
    <mergeCell ref="U124:X124"/>
    <mergeCell ref="U125:X125"/>
    <mergeCell ref="Y125:AB125"/>
    <mergeCell ref="AB74:AC74"/>
    <mergeCell ref="AA145:AC145"/>
    <mergeCell ref="AA141:AC141"/>
    <mergeCell ref="AA140:AC140"/>
    <mergeCell ref="AA138:AC138"/>
    <mergeCell ref="L141:N141"/>
    <mergeCell ref="L139:N139"/>
    <mergeCell ref="U135:W135"/>
    <mergeCell ref="X135:Z135"/>
    <mergeCell ref="U134:W134"/>
    <mergeCell ref="X134:Z134"/>
    <mergeCell ref="L138:N138"/>
    <mergeCell ref="L137:N137"/>
    <mergeCell ref="O141:Q141"/>
    <mergeCell ref="O140:Q140"/>
    <mergeCell ref="R138:T138"/>
    <mergeCell ref="O139:Q139"/>
    <mergeCell ref="O138:Q138"/>
    <mergeCell ref="R139:T139"/>
    <mergeCell ref="A20:A23"/>
    <mergeCell ref="A50:A53"/>
    <mergeCell ref="A54:A57"/>
    <mergeCell ref="B62:E65"/>
    <mergeCell ref="R74:S74"/>
    <mergeCell ref="N73:U73"/>
    <mergeCell ref="Q123:T123"/>
    <mergeCell ref="U123:X123"/>
    <mergeCell ref="F98:G98"/>
    <mergeCell ref="B54:E57"/>
    <mergeCell ref="B58:E61"/>
    <mergeCell ref="J74:K74"/>
    <mergeCell ref="H74:I74"/>
    <mergeCell ref="F74:G74"/>
    <mergeCell ref="F73:M73"/>
    <mergeCell ref="F49:AC49"/>
    <mergeCell ref="P98:Q98"/>
    <mergeCell ref="B97:E98"/>
    <mergeCell ref="B103:E106"/>
    <mergeCell ref="B107:E110"/>
    <mergeCell ref="N98:O98"/>
    <mergeCell ref="H98:I98"/>
    <mergeCell ref="J98:K98"/>
    <mergeCell ref="L98:M98"/>
  </mergeCells>
  <phoneticPr fontId="14"/>
  <dataValidations count="8">
    <dataValidation allowBlank="1" showInputMessage="1" showErrorMessage="1" sqref="D199 I123:AB125 C7 A43:AC46 W173:AB176 AC173:AC177 F173:V177 C224 B125:E125 A173:E178 G91:G94 C227:C242 B11:E15 E5:E6 D196 D193 B123:E123 J39:K39 D227 D230 D233 D239 D236 D216 D219 D213 D210 D207 C207:C222 C204 C184 C187:C202 D187 D190 G69:H69 AH25 F11:G16 H162:AA169 H187 H7 AA7 X2:X5 Y11:AA16 L131:AC141 F32:AB34 B99:AC118 B75:F94 H75:AC94 G75:G89 G65:H65 J53:K53 B53:H53 B54:F69 G61:H61 G57:H57 J65:K65 F36:AB38 J57:K57 J61:K61 J69:K69 F178 J23:K23 B23:H23 G62:AB64 B24:E39 L11:X15 F27:H27 F31:H31 F28:AB30 J27:K27 J31:K31 G66:AB68 AC20:AC39 F35:H35 F24:AB26 B20:AB22 AC50:AC69 B50:AB52 G54:AB56 G58:AB60 J35:K35 F39:H39 H242 H222 H190 H193 H196 H199 H202 H204 H207 H210 H213 H216 H219 H239 H224 H227 H230 H233 H236 H184 L146:AC158"/>
    <dataValidation type="list" allowBlank="1" showInputMessage="1" showErrorMessage="1" sqref="I11:K15">
      <formula1>"作業受託,施設外,自社販売,その他"</formula1>
    </dataValidation>
    <dataValidation type="list" allowBlank="1" showInputMessage="1" showErrorMessage="1" sqref="AB11:AC15">
      <formula1>"増加,横ばい,減少"</formula1>
    </dataValidation>
    <dataValidation type="list" allowBlank="1" showInputMessage="1" showErrorMessage="1" sqref="O7">
      <formula1>"身体"</formula1>
    </dataValidation>
    <dataValidation type="list" allowBlank="1" showInputMessage="1" showErrorMessage="1" sqref="Q7">
      <formula1>"精神"</formula1>
    </dataValidation>
    <dataValidation type="list" allowBlank="1" showInputMessage="1" showErrorMessage="1" sqref="S7">
      <formula1>"知的"</formula1>
    </dataValidation>
    <dataValidation type="list" allowBlank="1" showInputMessage="1" showErrorMessage="1" sqref="U7">
      <formula1>"その他"</formula1>
    </dataValidation>
    <dataValidation type="list" allowBlank="1" showInputMessage="1" showErrorMessage="1" sqref="X6:AC6">
      <formula1>"就労Ａ型,就労Ｂ型,生活介護,地活センター"</formula1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95" orientation="portrait" r:id="rId1"/>
  <headerFooter alignWithMargins="0">
    <oddFooter>&amp;C&amp;P / &amp;N ページ</oddFooter>
  </headerFooter>
  <rowBreaks count="3" manualBreakCount="3">
    <brk id="61" max="28" man="1"/>
    <brk id="119" max="28" man="1"/>
    <brk id="181" max="28" man="1"/>
  </rowBreaks>
  <ignoredErrors>
    <ignoredError sqref="P166:S167 M166:O167 P165:S165 P164:S164 P168:S169 M165:O165 L165:L168 U163:W163 T163:T168 U164:W16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123825</xdr:rowOff>
                  </from>
                  <to>
                    <xdr:col>6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123825</xdr:rowOff>
                  </from>
                  <to>
                    <xdr:col>6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133350</xdr:rowOff>
                  </from>
                  <to>
                    <xdr:col>6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123825</xdr:rowOff>
                  </from>
                  <to>
                    <xdr:col>6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123825</xdr:rowOff>
                  </from>
                  <to>
                    <xdr:col>13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123825</xdr:rowOff>
                  </from>
                  <to>
                    <xdr:col>13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133350</xdr:rowOff>
                  </from>
                  <to>
                    <xdr:col>13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142875</xdr:rowOff>
                  </from>
                  <to>
                    <xdr:col>21</xdr:col>
                    <xdr:colOff>9525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133350</xdr:rowOff>
                  </from>
                  <to>
                    <xdr:col>21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123825</xdr:rowOff>
                  </from>
                  <to>
                    <xdr:col>21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4</xdr:col>
                    <xdr:colOff>238125</xdr:colOff>
                    <xdr:row>48</xdr:row>
                    <xdr:rowOff>123825</xdr:rowOff>
                  </from>
                  <to>
                    <xdr:col>6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4</xdr:col>
                    <xdr:colOff>238125</xdr:colOff>
                    <xdr:row>50</xdr:row>
                    <xdr:rowOff>123825</xdr:rowOff>
                  </from>
                  <to>
                    <xdr:col>6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4</xdr:col>
                    <xdr:colOff>238125</xdr:colOff>
                    <xdr:row>49</xdr:row>
                    <xdr:rowOff>133350</xdr:rowOff>
                  </from>
                  <to>
                    <xdr:col>6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4</xdr:col>
                    <xdr:colOff>238125</xdr:colOff>
                    <xdr:row>51</xdr:row>
                    <xdr:rowOff>123825</xdr:rowOff>
                  </from>
                  <to>
                    <xdr:col>6</xdr:col>
                    <xdr:colOff>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8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123825</xdr:rowOff>
                  </from>
                  <to>
                    <xdr:col>13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123825</xdr:rowOff>
                  </from>
                  <to>
                    <xdr:col>13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0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133350</xdr:rowOff>
                  </from>
                  <to>
                    <xdr:col>13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1" name="Check Box 117">
              <controlPr defaultSize="0" autoFill="0" autoLine="0" autoPict="0">
                <anchor moveWithCells="1">
                  <from>
                    <xdr:col>21</xdr:col>
                    <xdr:colOff>19050</xdr:colOff>
                    <xdr:row>48</xdr:row>
                    <xdr:rowOff>133350</xdr:rowOff>
                  </from>
                  <to>
                    <xdr:col>21</xdr:col>
                    <xdr:colOff>228600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2" name="Check Box 118">
              <controlPr defaultSize="0" autoFill="0" autoLine="0" autoPict="0">
                <anchor moveWithCells="1">
                  <from>
                    <xdr:col>21</xdr:col>
                    <xdr:colOff>19050</xdr:colOff>
                    <xdr:row>49</xdr:row>
                    <xdr:rowOff>152400</xdr:rowOff>
                  </from>
                  <to>
                    <xdr:col>21</xdr:col>
                    <xdr:colOff>228600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3" name="Check Box 119">
              <controlPr defaultSize="0" autoFill="0" autoLine="0" autoPict="0">
                <anchor moveWithCells="1">
                  <from>
                    <xdr:col>21</xdr:col>
                    <xdr:colOff>19050</xdr:colOff>
                    <xdr:row>50</xdr:row>
                    <xdr:rowOff>161925</xdr:rowOff>
                  </from>
                  <to>
                    <xdr:col>21</xdr:col>
                    <xdr:colOff>238125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4" name="Check Box 121">
              <controlPr defaultSize="0" autoFill="0" autoLine="0" autoPict="0">
                <anchor moveWithCells="1">
                  <from>
                    <xdr:col>4</xdr:col>
                    <xdr:colOff>238125</xdr:colOff>
                    <xdr:row>54</xdr:row>
                    <xdr:rowOff>123825</xdr:rowOff>
                  </from>
                  <to>
                    <xdr:col>5</xdr:col>
                    <xdr:colOff>238125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5" name="Check Box 122">
              <controlPr defaultSize="0" autoFill="0" autoLine="0" autoPict="0">
                <anchor moveWithCells="1">
                  <from>
                    <xdr:col>4</xdr:col>
                    <xdr:colOff>238125</xdr:colOff>
                    <xdr:row>53</xdr:row>
                    <xdr:rowOff>133350</xdr:rowOff>
                  </from>
                  <to>
                    <xdr:col>5</xdr:col>
                    <xdr:colOff>238125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6" name="Check Box 123">
              <controlPr defaultSize="0" autoFill="0" autoLine="0" autoPict="0">
                <anchor moveWithCells="1">
                  <from>
                    <xdr:col>4</xdr:col>
                    <xdr:colOff>238125</xdr:colOff>
                    <xdr:row>55</xdr:row>
                    <xdr:rowOff>123825</xdr:rowOff>
                  </from>
                  <to>
                    <xdr:col>6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7" name="Check Box 124">
              <controlPr defaultSize="0" autoFill="0" autoLine="0" autoPict="0">
                <anchor moveWithCells="1">
                  <from>
                    <xdr:col>12</xdr:col>
                    <xdr:colOff>38100</xdr:colOff>
                    <xdr:row>52</xdr:row>
                    <xdr:rowOff>123825</xdr:rowOff>
                  </from>
                  <to>
                    <xdr:col>13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8" name="Check Box 125">
              <controlPr defaultSize="0" autoFill="0" autoLine="0" autoPict="0">
                <anchor moveWithCells="1">
                  <from>
                    <xdr:col>12</xdr:col>
                    <xdr:colOff>38100</xdr:colOff>
                    <xdr:row>53</xdr:row>
                    <xdr:rowOff>142875</xdr:rowOff>
                  </from>
                  <to>
                    <xdr:col>12</xdr:col>
                    <xdr:colOff>228600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9" name="Check Box 126">
              <controlPr defaultSize="0" autoFill="0" autoLine="0" autoPict="0">
                <anchor moveWithCells="1">
                  <from>
                    <xdr:col>12</xdr:col>
                    <xdr:colOff>38100</xdr:colOff>
                    <xdr:row>54</xdr:row>
                    <xdr:rowOff>152400</xdr:rowOff>
                  </from>
                  <to>
                    <xdr:col>12</xdr:col>
                    <xdr:colOff>238125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0" name="Check Box 127">
              <controlPr defaultSize="0" autoFill="0" autoLine="0" autoPict="0">
                <anchor moveWithCells="1">
                  <from>
                    <xdr:col>21</xdr:col>
                    <xdr:colOff>19050</xdr:colOff>
                    <xdr:row>52</xdr:row>
                    <xdr:rowOff>133350</xdr:rowOff>
                  </from>
                  <to>
                    <xdr:col>21</xdr:col>
                    <xdr:colOff>228600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1" name="Check Box 128">
              <controlPr defaultSize="0" autoFill="0" autoLine="0" autoPict="0">
                <anchor moveWithCells="1">
                  <from>
                    <xdr:col>21</xdr:col>
                    <xdr:colOff>19050</xdr:colOff>
                    <xdr:row>53</xdr:row>
                    <xdr:rowOff>152400</xdr:rowOff>
                  </from>
                  <to>
                    <xdr:col>21</xdr:col>
                    <xdr:colOff>228600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2" name="Check Box 129">
              <controlPr defaultSize="0" autoFill="0" autoLine="0" autoPict="0">
                <anchor moveWithCells="1">
                  <from>
                    <xdr:col>21</xdr:col>
                    <xdr:colOff>19050</xdr:colOff>
                    <xdr:row>54</xdr:row>
                    <xdr:rowOff>161925</xdr:rowOff>
                  </from>
                  <to>
                    <xdr:col>21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3" name="Check Box 13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123825</xdr:rowOff>
                  </from>
                  <to>
                    <xdr:col>6</xdr:col>
                    <xdr:colOff>57150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4" name="Check Box 131">
              <controlPr defaultSize="0" autoFill="0" autoLine="0" autoPict="0">
                <anchor moveWithCells="1">
                  <from>
                    <xdr:col>4</xdr:col>
                    <xdr:colOff>238125</xdr:colOff>
                    <xdr:row>58</xdr:row>
                    <xdr:rowOff>123825</xdr:rowOff>
                  </from>
                  <to>
                    <xdr:col>5</xdr:col>
                    <xdr:colOff>238125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5" name="Check Box 132">
              <controlPr defaultSize="0" autoFill="0" autoLine="0" autoPict="0">
                <anchor moveWithCells="1">
                  <from>
                    <xdr:col>4</xdr:col>
                    <xdr:colOff>238125</xdr:colOff>
                    <xdr:row>57</xdr:row>
                    <xdr:rowOff>133350</xdr:rowOff>
                  </from>
                  <to>
                    <xdr:col>5</xdr:col>
                    <xdr:colOff>238125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6" name="Check Box 133">
              <controlPr defaultSize="0" autoFill="0" autoLine="0" autoPict="0">
                <anchor moveWithCells="1">
                  <from>
                    <xdr:col>4</xdr:col>
                    <xdr:colOff>238125</xdr:colOff>
                    <xdr:row>59</xdr:row>
                    <xdr:rowOff>123825</xdr:rowOff>
                  </from>
                  <to>
                    <xdr:col>6</xdr:col>
                    <xdr:colOff>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7" name="Check Box 134">
              <controlPr defaultSize="0" autoFill="0" autoLine="0" autoPict="0">
                <anchor moveWithCells="1">
                  <from>
                    <xdr:col>12</xdr:col>
                    <xdr:colOff>38100</xdr:colOff>
                    <xdr:row>56</xdr:row>
                    <xdr:rowOff>123825</xdr:rowOff>
                  </from>
                  <to>
                    <xdr:col>12</xdr:col>
                    <xdr:colOff>228600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8" name="Check Box 135">
              <controlPr defaultSize="0" autoFill="0" autoLine="0" autoPict="0">
                <anchor moveWithCells="1">
                  <from>
                    <xdr:col>12</xdr:col>
                    <xdr:colOff>38100</xdr:colOff>
                    <xdr:row>57</xdr:row>
                    <xdr:rowOff>142875</xdr:rowOff>
                  </from>
                  <to>
                    <xdr:col>12</xdr:col>
                    <xdr:colOff>228600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9" name="Check Box 136">
              <controlPr defaultSize="0" autoFill="0" autoLine="0" autoPict="0">
                <anchor moveWithCells="1">
                  <from>
                    <xdr:col>12</xdr:col>
                    <xdr:colOff>38100</xdr:colOff>
                    <xdr:row>58</xdr:row>
                    <xdr:rowOff>152400</xdr:rowOff>
                  </from>
                  <to>
                    <xdr:col>12</xdr:col>
                    <xdr:colOff>238125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0" name="Check Box 137">
              <controlPr defaultSize="0" autoFill="0" autoLine="0" autoPict="0">
                <anchor moveWithCells="1">
                  <from>
                    <xdr:col>21</xdr:col>
                    <xdr:colOff>19050</xdr:colOff>
                    <xdr:row>56</xdr:row>
                    <xdr:rowOff>133350</xdr:rowOff>
                  </from>
                  <to>
                    <xdr:col>21</xdr:col>
                    <xdr:colOff>228600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1" name="Check Box 138">
              <controlPr defaultSize="0" autoFill="0" autoLine="0" autoPict="0">
                <anchor moveWithCells="1">
                  <from>
                    <xdr:col>21</xdr:col>
                    <xdr:colOff>19050</xdr:colOff>
                    <xdr:row>57</xdr:row>
                    <xdr:rowOff>152400</xdr:rowOff>
                  </from>
                  <to>
                    <xdr:col>21</xdr:col>
                    <xdr:colOff>228600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2" name="Check Box 139">
              <controlPr defaultSize="0" autoFill="0" autoLine="0" autoPict="0">
                <anchor moveWithCells="1">
                  <from>
                    <xdr:col>21</xdr:col>
                    <xdr:colOff>19050</xdr:colOff>
                    <xdr:row>58</xdr:row>
                    <xdr:rowOff>161925</xdr:rowOff>
                  </from>
                  <to>
                    <xdr:col>21</xdr:col>
                    <xdr:colOff>238125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3" name="Check Box 140">
              <controlPr defaultSize="0" autoFill="0" autoLine="0" autoPict="0">
                <anchor moveWithCells="1">
                  <from>
                    <xdr:col>4</xdr:col>
                    <xdr:colOff>238125</xdr:colOff>
                    <xdr:row>56</xdr:row>
                    <xdr:rowOff>123825</xdr:rowOff>
                  </from>
                  <to>
                    <xdr:col>6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4" name="Check Box 141">
              <controlPr defaultSize="0" autoFill="0" autoLine="0" autoPict="0">
                <anchor moveWithCells="1">
                  <from>
                    <xdr:col>4</xdr:col>
                    <xdr:colOff>238125</xdr:colOff>
                    <xdr:row>62</xdr:row>
                    <xdr:rowOff>123825</xdr:rowOff>
                  </from>
                  <to>
                    <xdr:col>5</xdr:col>
                    <xdr:colOff>238125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5" name="Check Box 142">
              <controlPr defaultSize="0" autoFill="0" autoLine="0" autoPict="0">
                <anchor moveWithCells="1">
                  <from>
                    <xdr:col>4</xdr:col>
                    <xdr:colOff>238125</xdr:colOff>
                    <xdr:row>61</xdr:row>
                    <xdr:rowOff>133350</xdr:rowOff>
                  </from>
                  <to>
                    <xdr:col>5</xdr:col>
                    <xdr:colOff>238125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6" name="Check Box 143">
              <controlPr defaultSize="0" autoFill="0" autoLine="0" autoPict="0">
                <anchor moveWithCells="1">
                  <from>
                    <xdr:col>4</xdr:col>
                    <xdr:colOff>238125</xdr:colOff>
                    <xdr:row>63</xdr:row>
                    <xdr:rowOff>123825</xdr:rowOff>
                  </from>
                  <to>
                    <xdr:col>6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7" name="Check Box 144">
              <controlPr defaultSize="0" autoFill="0" autoLine="0" autoPict="0">
                <anchor moveWithCells="1">
                  <from>
                    <xdr:col>12</xdr:col>
                    <xdr:colOff>38100</xdr:colOff>
                    <xdr:row>60</xdr:row>
                    <xdr:rowOff>123825</xdr:rowOff>
                  </from>
                  <to>
                    <xdr:col>12</xdr:col>
                    <xdr:colOff>228600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8" name="Check Box 145">
              <controlPr defaultSize="0" autoFill="0" autoLine="0" autoPict="0">
                <anchor moveWithCells="1">
                  <from>
                    <xdr:col>12</xdr:col>
                    <xdr:colOff>38100</xdr:colOff>
                    <xdr:row>61</xdr:row>
                    <xdr:rowOff>142875</xdr:rowOff>
                  </from>
                  <to>
                    <xdr:col>12</xdr:col>
                    <xdr:colOff>228600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9" name="Check Box 146">
              <controlPr defaultSize="0" autoFill="0" autoLine="0" autoPict="0">
                <anchor moveWithCells="1">
                  <from>
                    <xdr:col>12</xdr:col>
                    <xdr:colOff>38100</xdr:colOff>
                    <xdr:row>62</xdr:row>
                    <xdr:rowOff>152400</xdr:rowOff>
                  </from>
                  <to>
                    <xdr:col>12</xdr:col>
                    <xdr:colOff>238125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0" name="Check Box 147">
              <controlPr defaultSize="0" autoFill="0" autoLine="0" autoPict="0">
                <anchor moveWithCells="1">
                  <from>
                    <xdr:col>21</xdr:col>
                    <xdr:colOff>19050</xdr:colOff>
                    <xdr:row>60</xdr:row>
                    <xdr:rowOff>133350</xdr:rowOff>
                  </from>
                  <to>
                    <xdr:col>21</xdr:col>
                    <xdr:colOff>228600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1" name="Check Box 148">
              <controlPr defaultSize="0" autoFill="0" autoLine="0" autoPict="0">
                <anchor moveWithCells="1">
                  <from>
                    <xdr:col>21</xdr:col>
                    <xdr:colOff>19050</xdr:colOff>
                    <xdr:row>61</xdr:row>
                    <xdr:rowOff>152400</xdr:rowOff>
                  </from>
                  <to>
                    <xdr:col>21</xdr:col>
                    <xdr:colOff>228600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2" name="Check Box 149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161925</xdr:rowOff>
                  </from>
                  <to>
                    <xdr:col>21</xdr:col>
                    <xdr:colOff>238125</xdr:colOff>
                    <xdr:row>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3" name="Check Box 150">
              <controlPr defaultSize="0" autoFill="0" autoLine="0" autoPict="0">
                <anchor moveWithCells="1">
                  <from>
                    <xdr:col>4</xdr:col>
                    <xdr:colOff>238125</xdr:colOff>
                    <xdr:row>60</xdr:row>
                    <xdr:rowOff>123825</xdr:rowOff>
                  </from>
                  <to>
                    <xdr:col>6</xdr:col>
                    <xdr:colOff>76200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4" name="Check Box 151">
              <controlPr defaultSize="0" autoFill="0" autoLine="0" autoPict="0">
                <anchor moveWithCells="1">
                  <from>
                    <xdr:col>4</xdr:col>
                    <xdr:colOff>238125</xdr:colOff>
                    <xdr:row>66</xdr:row>
                    <xdr:rowOff>123825</xdr:rowOff>
                  </from>
                  <to>
                    <xdr:col>5</xdr:col>
                    <xdr:colOff>238125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5" name="Check Box 152">
              <controlPr defaultSize="0" autoFill="0" autoLine="0" autoPict="0">
                <anchor moveWithCells="1">
                  <from>
                    <xdr:col>4</xdr:col>
                    <xdr:colOff>238125</xdr:colOff>
                    <xdr:row>65</xdr:row>
                    <xdr:rowOff>133350</xdr:rowOff>
                  </from>
                  <to>
                    <xdr:col>5</xdr:col>
                    <xdr:colOff>238125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6" name="Check Box 153">
              <controlPr defaultSize="0" autoFill="0" autoLine="0" autoPict="0">
                <anchor moveWithCells="1">
                  <from>
                    <xdr:col>4</xdr:col>
                    <xdr:colOff>238125</xdr:colOff>
                    <xdr:row>67</xdr:row>
                    <xdr:rowOff>123825</xdr:rowOff>
                  </from>
                  <to>
                    <xdr:col>6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7" name="Check Box 154">
              <controlPr defaultSize="0" autoFill="0" autoLine="0" autoPict="0">
                <anchor moveWithCells="1">
                  <from>
                    <xdr:col>12</xdr:col>
                    <xdr:colOff>38100</xdr:colOff>
                    <xdr:row>64</xdr:row>
                    <xdr:rowOff>123825</xdr:rowOff>
                  </from>
                  <to>
                    <xdr:col>12</xdr:col>
                    <xdr:colOff>228600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8" name="Check Box 155">
              <controlPr defaultSize="0" autoFill="0" autoLine="0" autoPict="0">
                <anchor moveWithCells="1">
                  <from>
                    <xdr:col>12</xdr:col>
                    <xdr:colOff>38100</xdr:colOff>
                    <xdr:row>65</xdr:row>
                    <xdr:rowOff>142875</xdr:rowOff>
                  </from>
                  <to>
                    <xdr:col>12</xdr:col>
                    <xdr:colOff>228600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9" name="Check Box 156">
              <controlPr defaultSize="0" autoFill="0" autoLine="0" autoPict="0">
                <anchor moveWithCells="1">
                  <from>
                    <xdr:col>12</xdr:col>
                    <xdr:colOff>38100</xdr:colOff>
                    <xdr:row>66</xdr:row>
                    <xdr:rowOff>152400</xdr:rowOff>
                  </from>
                  <to>
                    <xdr:col>12</xdr:col>
                    <xdr:colOff>238125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0" name="Check Box 157">
              <controlPr defaultSize="0" autoFill="0" autoLine="0" autoPict="0">
                <anchor moveWithCells="1">
                  <from>
                    <xdr:col>21</xdr:col>
                    <xdr:colOff>19050</xdr:colOff>
                    <xdr:row>64</xdr:row>
                    <xdr:rowOff>133350</xdr:rowOff>
                  </from>
                  <to>
                    <xdr:col>21</xdr:col>
                    <xdr:colOff>228600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1" name="Check Box 158">
              <controlPr defaultSize="0" autoFill="0" autoLine="0" autoPict="0">
                <anchor moveWithCells="1">
                  <from>
                    <xdr:col>21</xdr:col>
                    <xdr:colOff>19050</xdr:colOff>
                    <xdr:row>65</xdr:row>
                    <xdr:rowOff>152400</xdr:rowOff>
                  </from>
                  <to>
                    <xdr:col>21</xdr:col>
                    <xdr:colOff>228600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2" name="Check Box 159">
              <controlPr defaultSize="0" autoFill="0" autoLine="0" autoPict="0">
                <anchor moveWithCells="1">
                  <from>
                    <xdr:col>21</xdr:col>
                    <xdr:colOff>19050</xdr:colOff>
                    <xdr:row>66</xdr:row>
                    <xdr:rowOff>161925</xdr:rowOff>
                  </from>
                  <to>
                    <xdr:col>21</xdr:col>
                    <xdr:colOff>238125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3" name="Check Box 160">
              <controlPr defaultSize="0" autoFill="0" autoLine="0" autoPict="0">
                <anchor moveWithCells="1">
                  <from>
                    <xdr:col>4</xdr:col>
                    <xdr:colOff>238125</xdr:colOff>
                    <xdr:row>64</xdr:row>
                    <xdr:rowOff>123825</xdr:rowOff>
                  </from>
                  <to>
                    <xdr:col>6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4" name="Check Box 17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142875</xdr:rowOff>
                  </from>
                  <to>
                    <xdr:col>12</xdr:col>
                    <xdr:colOff>228600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5" name="Check Box 174">
              <controlPr defaultSize="0" autoFill="0" autoLine="0" autoPict="0">
                <anchor moveWithCells="1">
                  <from>
                    <xdr:col>12</xdr:col>
                    <xdr:colOff>38100</xdr:colOff>
                    <xdr:row>49</xdr:row>
                    <xdr:rowOff>161925</xdr:rowOff>
                  </from>
                  <to>
                    <xdr:col>12</xdr:col>
                    <xdr:colOff>228600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6" name="Check Box 17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171450</xdr:rowOff>
                  </from>
                  <to>
                    <xdr:col>13</xdr:col>
                    <xdr:colOff>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Check Box 179">
              <controlPr defaultSize="0" autoFill="0" autoLine="0" autoPict="0">
                <anchor moveWithCells="1">
                  <from>
                    <xdr:col>0</xdr:col>
                    <xdr:colOff>47625</xdr:colOff>
                    <xdr:row>171</xdr:row>
                    <xdr:rowOff>142875</xdr:rowOff>
                  </from>
                  <to>
                    <xdr:col>1</xdr:col>
                    <xdr:colOff>9525</xdr:colOff>
                    <xdr:row>173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Check Box 180">
              <controlPr defaultSize="0" autoFill="0" autoLine="0" autoPict="0">
                <anchor moveWithCells="1">
                  <from>
                    <xdr:col>0</xdr:col>
                    <xdr:colOff>47625</xdr:colOff>
                    <xdr:row>172</xdr:row>
                    <xdr:rowOff>142875</xdr:rowOff>
                  </from>
                  <to>
                    <xdr:col>1</xdr:col>
                    <xdr:colOff>9525</xdr:colOff>
                    <xdr:row>174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Check Box 181">
              <controlPr defaultSize="0" autoFill="0" autoLine="0" autoPict="0">
                <anchor moveWithCells="1">
                  <from>
                    <xdr:col>0</xdr:col>
                    <xdr:colOff>47625</xdr:colOff>
                    <xdr:row>173</xdr:row>
                    <xdr:rowOff>142875</xdr:rowOff>
                  </from>
                  <to>
                    <xdr:col>1</xdr:col>
                    <xdr:colOff>9525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Check Box 182">
              <controlPr defaultSize="0" autoFill="0" autoLine="0" autoPict="0">
                <anchor moveWithCells="1">
                  <from>
                    <xdr:col>0</xdr:col>
                    <xdr:colOff>47625</xdr:colOff>
                    <xdr:row>174</xdr:row>
                    <xdr:rowOff>142875</xdr:rowOff>
                  </from>
                  <to>
                    <xdr:col>1</xdr:col>
                    <xdr:colOff>9525</xdr:colOff>
                    <xdr:row>176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Check Box 183">
              <controlPr defaultSize="0" autoFill="0" autoLine="0" autoPict="0">
                <anchor moveWithCells="1">
                  <from>
                    <xdr:col>0</xdr:col>
                    <xdr:colOff>47625</xdr:colOff>
                    <xdr:row>175</xdr:row>
                    <xdr:rowOff>142875</xdr:rowOff>
                  </from>
                  <to>
                    <xdr:col>1</xdr:col>
                    <xdr:colOff>9525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Check Box 184">
              <controlPr defaultSize="0" autoFill="0" autoLine="0" autoPict="0">
                <anchor moveWithCells="1">
                  <from>
                    <xdr:col>0</xdr:col>
                    <xdr:colOff>47625</xdr:colOff>
                    <xdr:row>176</xdr:row>
                    <xdr:rowOff>142875</xdr:rowOff>
                  </from>
                  <to>
                    <xdr:col>1</xdr:col>
                    <xdr:colOff>9525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Check Box 185">
              <controlPr defaultSize="0" autoFill="0" autoLine="0" autoPict="0">
                <anchor moveWithCells="1">
                  <from>
                    <xdr:col>9</xdr:col>
                    <xdr:colOff>123825</xdr:colOff>
                    <xdr:row>171</xdr:row>
                    <xdr:rowOff>142875</xdr:rowOff>
                  </from>
                  <to>
                    <xdr:col>10</xdr:col>
                    <xdr:colOff>85725</xdr:colOff>
                    <xdr:row>173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Check Box 186">
              <controlPr defaultSize="0" autoFill="0" autoLine="0" autoPict="0">
                <anchor moveWithCells="1">
                  <from>
                    <xdr:col>9</xdr:col>
                    <xdr:colOff>123825</xdr:colOff>
                    <xdr:row>172</xdr:row>
                    <xdr:rowOff>142875</xdr:rowOff>
                  </from>
                  <to>
                    <xdr:col>10</xdr:col>
                    <xdr:colOff>85725</xdr:colOff>
                    <xdr:row>174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Check Box 187">
              <controlPr defaultSize="0" autoFill="0" autoLine="0" autoPict="0">
                <anchor moveWithCells="1">
                  <from>
                    <xdr:col>9</xdr:col>
                    <xdr:colOff>123825</xdr:colOff>
                    <xdr:row>173</xdr:row>
                    <xdr:rowOff>142875</xdr:rowOff>
                  </from>
                  <to>
                    <xdr:col>10</xdr:col>
                    <xdr:colOff>85725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Check Box 188">
              <controlPr defaultSize="0" autoFill="0" autoLine="0" autoPict="0">
                <anchor moveWithCells="1">
                  <from>
                    <xdr:col>9</xdr:col>
                    <xdr:colOff>123825</xdr:colOff>
                    <xdr:row>174</xdr:row>
                    <xdr:rowOff>142875</xdr:rowOff>
                  </from>
                  <to>
                    <xdr:col>10</xdr:col>
                    <xdr:colOff>85725</xdr:colOff>
                    <xdr:row>176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Check Box 189">
              <controlPr defaultSize="0" autoFill="0" autoLine="0" autoPict="0">
                <anchor moveWithCells="1">
                  <from>
                    <xdr:col>9</xdr:col>
                    <xdr:colOff>123825</xdr:colOff>
                    <xdr:row>175</xdr:row>
                    <xdr:rowOff>142875</xdr:rowOff>
                  </from>
                  <to>
                    <xdr:col>10</xdr:col>
                    <xdr:colOff>85725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Check Box 190">
              <controlPr defaultSize="0" autoFill="0" autoLine="0" autoPict="0">
                <anchor moveWithCells="1">
                  <from>
                    <xdr:col>19</xdr:col>
                    <xdr:colOff>95250</xdr:colOff>
                    <xdr:row>171</xdr:row>
                    <xdr:rowOff>142875</xdr:rowOff>
                  </from>
                  <to>
                    <xdr:col>20</xdr:col>
                    <xdr:colOff>57150</xdr:colOff>
                    <xdr:row>173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Check Box 191">
              <controlPr defaultSize="0" autoFill="0" autoLine="0" autoPict="0">
                <anchor moveWithCells="1">
                  <from>
                    <xdr:col>19</xdr:col>
                    <xdr:colOff>95250</xdr:colOff>
                    <xdr:row>172</xdr:row>
                    <xdr:rowOff>142875</xdr:rowOff>
                  </from>
                  <to>
                    <xdr:col>20</xdr:col>
                    <xdr:colOff>57150</xdr:colOff>
                    <xdr:row>174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Check Box 192">
              <controlPr defaultSize="0" autoFill="0" autoLine="0" autoPict="0">
                <anchor moveWithCells="1">
                  <from>
                    <xdr:col>19</xdr:col>
                    <xdr:colOff>95250</xdr:colOff>
                    <xdr:row>173</xdr:row>
                    <xdr:rowOff>142875</xdr:rowOff>
                  </from>
                  <to>
                    <xdr:col>20</xdr:col>
                    <xdr:colOff>57150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Check Box 193">
              <controlPr defaultSize="0" autoFill="0" autoLine="0" autoPict="0">
                <anchor moveWithCells="1">
                  <from>
                    <xdr:col>19</xdr:col>
                    <xdr:colOff>95250</xdr:colOff>
                    <xdr:row>174</xdr:row>
                    <xdr:rowOff>142875</xdr:rowOff>
                  </from>
                  <to>
                    <xdr:col>20</xdr:col>
                    <xdr:colOff>57150</xdr:colOff>
                    <xdr:row>176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Check Box 194">
              <controlPr defaultSize="0" autoFill="0" autoLine="0" autoPict="0">
                <anchor moveWithCells="1">
                  <from>
                    <xdr:col>19</xdr:col>
                    <xdr:colOff>95250</xdr:colOff>
                    <xdr:row>175</xdr:row>
                    <xdr:rowOff>142875</xdr:rowOff>
                  </from>
                  <to>
                    <xdr:col>20</xdr:col>
                    <xdr:colOff>57150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3" name="Check Box 198">
              <controlPr defaultSize="0" autoFill="0" autoLine="0" autoPict="0">
                <anchor moveWithCells="1">
                  <from>
                    <xdr:col>14</xdr:col>
                    <xdr:colOff>161925</xdr:colOff>
                    <xdr:row>41</xdr:row>
                    <xdr:rowOff>142875</xdr:rowOff>
                  </from>
                  <to>
                    <xdr:col>15</xdr:col>
                    <xdr:colOff>133350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4" name="Check Box 199">
              <controlPr defaultSize="0" autoFill="0" autoLine="0" autoPict="0">
                <anchor moveWithCells="1">
                  <from>
                    <xdr:col>14</xdr:col>
                    <xdr:colOff>161925</xdr:colOff>
                    <xdr:row>42</xdr:row>
                    <xdr:rowOff>142875</xdr:rowOff>
                  </from>
                  <to>
                    <xdr:col>15</xdr:col>
                    <xdr:colOff>133350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5" name="Check Box 200">
              <controlPr defaultSize="0" autoFill="0" autoLine="0" autoPict="0">
                <anchor moveWithCells="1">
                  <from>
                    <xdr:col>14</xdr:col>
                    <xdr:colOff>161925</xdr:colOff>
                    <xdr:row>43</xdr:row>
                    <xdr:rowOff>142875</xdr:rowOff>
                  </from>
                  <to>
                    <xdr:col>15</xdr:col>
                    <xdr:colOff>142875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6" name="Check Box 203">
              <controlPr defaultSize="0" autoFill="0" autoLine="0" autoPict="0">
                <anchor moveWithCells="1">
                  <from>
                    <xdr:col>1</xdr:col>
                    <xdr:colOff>161925</xdr:colOff>
                    <xdr:row>41</xdr:row>
                    <xdr:rowOff>142875</xdr:rowOff>
                  </from>
                  <to>
                    <xdr:col>2</xdr:col>
                    <xdr:colOff>133350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7" name="Check Box 204">
              <controlPr defaultSize="0" autoFill="0" autoLine="0" autoPict="0">
                <anchor moveWithCells="1">
                  <from>
                    <xdr:col>1</xdr:col>
                    <xdr:colOff>161925</xdr:colOff>
                    <xdr:row>42</xdr:row>
                    <xdr:rowOff>142875</xdr:rowOff>
                  </from>
                  <to>
                    <xdr:col>2</xdr:col>
                    <xdr:colOff>133350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8" name="Check Box 205">
              <controlPr defaultSize="0" autoFill="0" autoLine="0" autoPict="0">
                <anchor moveWithCells="1">
                  <from>
                    <xdr:col>1</xdr:col>
                    <xdr:colOff>161925</xdr:colOff>
                    <xdr:row>43</xdr:row>
                    <xdr:rowOff>142875</xdr:rowOff>
                  </from>
                  <to>
                    <xdr:col>2</xdr:col>
                    <xdr:colOff>142875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9" name="Check Box 206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123825</xdr:rowOff>
                  </from>
                  <to>
                    <xdr:col>2</xdr:col>
                    <xdr:colOff>142875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0" name="Check Box 207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123825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1" name="Check Box 208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123825</xdr:rowOff>
                  </from>
                  <to>
                    <xdr:col>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2" name="Check Box 209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133350</xdr:rowOff>
                  </from>
                  <to>
                    <xdr:col>6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3" name="Check Box 210">
              <controlPr defaultSize="0" autoFill="0" autoLine="0" autoPict="0">
                <anchor moveWithCells="1">
                  <from>
                    <xdr:col>4</xdr:col>
                    <xdr:colOff>238125</xdr:colOff>
                    <xdr:row>25</xdr:row>
                    <xdr:rowOff>123825</xdr:rowOff>
                  </from>
                  <to>
                    <xdr:col>6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4" name="Check Box 211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123825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5" name="Check Box 212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123825</xdr:rowOff>
                  </from>
                  <to>
                    <xdr:col>13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6" name="Check Box 213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133350</xdr:rowOff>
                  </from>
                  <to>
                    <xdr:col>13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7" name="Check Box 214">
              <controlPr defaultSize="0" autoFill="0" autoLine="0" autoPict="0">
                <anchor moveWithCells="1">
                  <from>
                    <xdr:col>20</xdr:col>
                    <xdr:colOff>28575</xdr:colOff>
                    <xdr:row>23</xdr:row>
                    <xdr:rowOff>142875</xdr:rowOff>
                  </from>
                  <to>
                    <xdr:col>21</xdr:col>
                    <xdr:colOff>9525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8" name="Check Box 215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133350</xdr:rowOff>
                  </from>
                  <to>
                    <xdr:col>21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9" name="Check Box 216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123825</xdr:rowOff>
                  </from>
                  <to>
                    <xdr:col>21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0" name="Check Box 21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123825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1" name="Check Box 218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123825</xdr:rowOff>
                  </from>
                  <to>
                    <xdr:col>13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2" name="Check Box 219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133350</xdr:rowOff>
                  </from>
                  <to>
                    <xdr:col>13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3" name="Check Box 220">
              <controlPr defaultSize="0" autoFill="0" autoLine="0" autoPict="0">
                <anchor moveWithCells="1">
                  <from>
                    <xdr:col>4</xdr:col>
                    <xdr:colOff>238125</xdr:colOff>
                    <xdr:row>26</xdr:row>
                    <xdr:rowOff>123825</xdr:rowOff>
                  </from>
                  <to>
                    <xdr:col>6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4" name="Check Box 221">
              <controlPr defaultSize="0" autoFill="0" autoLine="0" autoPict="0">
                <anchor moveWithCells="1">
                  <from>
                    <xdr:col>4</xdr:col>
                    <xdr:colOff>238125</xdr:colOff>
                    <xdr:row>28</xdr:row>
                    <xdr:rowOff>123825</xdr:rowOff>
                  </from>
                  <to>
                    <xdr:col>6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5" name="Check Box 222">
              <controlPr defaultSize="0" autoFill="0" autoLine="0" autoPict="0">
                <anchor moveWithCells="1">
                  <from>
                    <xdr:col>4</xdr:col>
                    <xdr:colOff>238125</xdr:colOff>
                    <xdr:row>27</xdr:row>
                    <xdr:rowOff>133350</xdr:rowOff>
                  </from>
                  <to>
                    <xdr:col>6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6" name="Check Box 223">
              <controlPr defaultSize="0" autoFill="0" autoLine="0" autoPict="0">
                <anchor moveWithCells="1">
                  <from>
                    <xdr:col>4</xdr:col>
                    <xdr:colOff>238125</xdr:colOff>
                    <xdr:row>29</xdr:row>
                    <xdr:rowOff>123825</xdr:rowOff>
                  </from>
                  <to>
                    <xdr:col>6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7" name="Check Box 224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123825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8" name="Check Box 225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123825</xdr:rowOff>
                  </from>
                  <to>
                    <xdr:col>13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9" name="Check Box 226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133350</xdr:rowOff>
                  </from>
                  <to>
                    <xdr:col>13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0" name="Check Box 227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142875</xdr:rowOff>
                  </from>
                  <to>
                    <xdr:col>21</xdr:col>
                    <xdr:colOff>9525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1" name="Check Box 228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133350</xdr:rowOff>
                  </from>
                  <to>
                    <xdr:col>21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2" name="Check Box 229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123825</xdr:rowOff>
                  </from>
                  <to>
                    <xdr:col>21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3" name="Check Box 230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123825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4" name="Check Box 231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123825</xdr:rowOff>
                  </from>
                  <to>
                    <xdr:col>13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15" name="Check Box 232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133350</xdr:rowOff>
                  </from>
                  <to>
                    <xdr:col>13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6" name="Check Box 233">
              <controlPr defaultSize="0" autoFill="0" autoLine="0" autoPict="0">
                <anchor moveWithCells="1">
                  <from>
                    <xdr:col>4</xdr:col>
                    <xdr:colOff>238125</xdr:colOff>
                    <xdr:row>30</xdr:row>
                    <xdr:rowOff>123825</xdr:rowOff>
                  </from>
                  <to>
                    <xdr:col>6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7" name="Check Box 234">
              <controlPr defaultSize="0" autoFill="0" autoLine="0" autoPict="0">
                <anchor moveWithCells="1">
                  <from>
                    <xdr:col>4</xdr:col>
                    <xdr:colOff>238125</xdr:colOff>
                    <xdr:row>32</xdr:row>
                    <xdr:rowOff>123825</xdr:rowOff>
                  </from>
                  <to>
                    <xdr:col>6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18" name="Check Box 235">
              <controlPr defaultSize="0" autoFill="0" autoLine="0" autoPict="0">
                <anchor moveWithCells="1">
                  <from>
                    <xdr:col>4</xdr:col>
                    <xdr:colOff>238125</xdr:colOff>
                    <xdr:row>31</xdr:row>
                    <xdr:rowOff>133350</xdr:rowOff>
                  </from>
                  <to>
                    <xdr:col>6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9" name="Check Box 236">
              <controlPr defaultSize="0" autoFill="0" autoLine="0" autoPict="0">
                <anchor moveWithCells="1">
                  <from>
                    <xdr:col>4</xdr:col>
                    <xdr:colOff>238125</xdr:colOff>
                    <xdr:row>33</xdr:row>
                    <xdr:rowOff>123825</xdr:rowOff>
                  </from>
                  <to>
                    <xdr:col>6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0" name="Check Box 23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123825</xdr:rowOff>
                  </from>
                  <to>
                    <xdr:col>13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1" name="Check Box 238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123825</xdr:rowOff>
                  </from>
                  <to>
                    <xdr:col>13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2" name="Check Box 23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133350</xdr:rowOff>
                  </from>
                  <to>
                    <xdr:col>13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3" name="Check Box 240">
              <controlPr defaultSize="0" autoFill="0" autoLine="0" autoPict="0">
                <anchor moveWithCells="1">
                  <from>
                    <xdr:col>20</xdr:col>
                    <xdr:colOff>28575</xdr:colOff>
                    <xdr:row>31</xdr:row>
                    <xdr:rowOff>142875</xdr:rowOff>
                  </from>
                  <to>
                    <xdr:col>21</xdr:col>
                    <xdr:colOff>9525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24" name="Check Box 241">
              <controlPr defaultSize="0" autoFill="0" autoLine="0" autoPict="0">
                <anchor moveWithCells="1">
                  <from>
                    <xdr:col>20</xdr:col>
                    <xdr:colOff>28575</xdr:colOff>
                    <xdr:row>32</xdr:row>
                    <xdr:rowOff>133350</xdr:rowOff>
                  </from>
                  <to>
                    <xdr:col>21</xdr:col>
                    <xdr:colOff>9525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25" name="Check Box 242">
              <controlPr defaultSize="0" autoFill="0" autoLine="0" autoPict="0">
                <anchor moveWithCells="1">
                  <from>
                    <xdr:col>20</xdr:col>
                    <xdr:colOff>28575</xdr:colOff>
                    <xdr:row>30</xdr:row>
                    <xdr:rowOff>123825</xdr:rowOff>
                  </from>
                  <to>
                    <xdr:col>21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26" name="Check Box 243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123825</xdr:rowOff>
                  </from>
                  <to>
                    <xdr:col>13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27" name="Check Box 244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123825</xdr:rowOff>
                  </from>
                  <to>
                    <xdr:col>13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28" name="Check Box 245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133350</xdr:rowOff>
                  </from>
                  <to>
                    <xdr:col>13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29" name="Check Box 246">
              <controlPr defaultSize="0" autoFill="0" autoLine="0" autoPict="0">
                <anchor moveWithCells="1">
                  <from>
                    <xdr:col>4</xdr:col>
                    <xdr:colOff>238125</xdr:colOff>
                    <xdr:row>34</xdr:row>
                    <xdr:rowOff>123825</xdr:rowOff>
                  </from>
                  <to>
                    <xdr:col>6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0" name="Check Box 247">
              <controlPr defaultSize="0" autoFill="0" autoLine="0" autoPict="0">
                <anchor moveWithCells="1">
                  <from>
                    <xdr:col>4</xdr:col>
                    <xdr:colOff>238125</xdr:colOff>
                    <xdr:row>36</xdr:row>
                    <xdr:rowOff>123825</xdr:rowOff>
                  </from>
                  <to>
                    <xdr:col>6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1" name="Check Box 248">
              <controlPr defaultSize="0" autoFill="0" autoLine="0" autoPict="0">
                <anchor moveWithCells="1">
                  <from>
                    <xdr:col>4</xdr:col>
                    <xdr:colOff>238125</xdr:colOff>
                    <xdr:row>35</xdr:row>
                    <xdr:rowOff>133350</xdr:rowOff>
                  </from>
                  <to>
                    <xdr:col>6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32" name="Check Box 249">
              <controlPr defaultSize="0" autoFill="0" autoLine="0" autoPict="0">
                <anchor moveWithCells="1">
                  <from>
                    <xdr:col>4</xdr:col>
                    <xdr:colOff>238125</xdr:colOff>
                    <xdr:row>37</xdr:row>
                    <xdr:rowOff>123825</xdr:rowOff>
                  </from>
                  <to>
                    <xdr:col>6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3" name="Check Box 250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123825</xdr:rowOff>
                  </from>
                  <to>
                    <xdr:col>13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4" name="Check Box 251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123825</xdr:rowOff>
                  </from>
                  <to>
                    <xdr:col>13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35" name="Check Box 252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133350</xdr:rowOff>
                  </from>
                  <to>
                    <xdr:col>13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6" name="Check Box 253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142875</xdr:rowOff>
                  </from>
                  <to>
                    <xdr:col>21</xdr:col>
                    <xdr:colOff>9525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37" name="Check Box 254">
              <controlPr defaultSize="0" autoFill="0" autoLine="0" autoPict="0">
                <anchor moveWithCells="1">
                  <from>
                    <xdr:col>20</xdr:col>
                    <xdr:colOff>28575</xdr:colOff>
                    <xdr:row>36</xdr:row>
                    <xdr:rowOff>133350</xdr:rowOff>
                  </from>
                  <to>
                    <xdr:col>21</xdr:col>
                    <xdr:colOff>9525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38" name="Check Box 255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123825</xdr:rowOff>
                  </from>
                  <to>
                    <xdr:col>21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39" name="Check Box 256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123825</xdr:rowOff>
                  </from>
                  <to>
                    <xdr:col>13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40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123825</xdr:rowOff>
                  </from>
                  <to>
                    <xdr:col>13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41" name="Check Box 258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133350</xdr:rowOff>
                  </from>
                  <to>
                    <xdr:col>13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B型事業所!$A$1:$A$144</xm:f>
          </x14:formula1>
          <xm:sqref>E4:S4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U2"/>
  <sheetViews>
    <sheetView view="pageBreakPreview" topLeftCell="AT1" zoomScale="60" zoomScaleNormal="100" workbookViewId="0">
      <selection sqref="A1:BV2"/>
    </sheetView>
  </sheetViews>
  <sheetFormatPr defaultColWidth="9" defaultRowHeight="13.5" x14ac:dyDescent="0.15"/>
  <cols>
    <col min="1" max="16384" width="9" style="131"/>
  </cols>
  <sheetData>
    <row r="1" spans="1:73" s="168" customFormat="1" ht="18.75" customHeight="1" x14ac:dyDescent="0.15">
      <c r="A1" s="176" t="s">
        <v>308</v>
      </c>
      <c r="B1" s="175" t="s">
        <v>307</v>
      </c>
      <c r="C1" s="174" t="s">
        <v>243</v>
      </c>
      <c r="D1" s="173" t="s">
        <v>242</v>
      </c>
      <c r="E1" s="173" t="s">
        <v>241</v>
      </c>
      <c r="F1" s="173" t="s">
        <v>240</v>
      </c>
      <c r="G1" s="172" t="s">
        <v>239</v>
      </c>
      <c r="H1" s="172" t="s">
        <v>238</v>
      </c>
      <c r="I1" s="172" t="s">
        <v>237</v>
      </c>
      <c r="J1" s="172" t="s">
        <v>236</v>
      </c>
      <c r="K1" s="172" t="s">
        <v>235</v>
      </c>
      <c r="L1" s="172" t="s">
        <v>234</v>
      </c>
      <c r="M1" s="225" t="s">
        <v>660</v>
      </c>
      <c r="N1" s="225" t="s">
        <v>656</v>
      </c>
      <c r="O1" s="225" t="s">
        <v>657</v>
      </c>
      <c r="P1" s="225" t="s">
        <v>658</v>
      </c>
      <c r="Q1" s="225" t="s">
        <v>659</v>
      </c>
      <c r="R1" s="233" t="s">
        <v>691</v>
      </c>
      <c r="S1" s="233" t="s">
        <v>692</v>
      </c>
      <c r="T1" s="233" t="s">
        <v>693</v>
      </c>
      <c r="U1" s="229" t="s">
        <v>694</v>
      </c>
      <c r="V1" s="229" t="s">
        <v>695</v>
      </c>
      <c r="W1" s="229" t="s">
        <v>696</v>
      </c>
      <c r="X1" s="229" t="s">
        <v>697</v>
      </c>
      <c r="Y1" s="229" t="s">
        <v>698</v>
      </c>
      <c r="Z1" s="229" t="s">
        <v>699</v>
      </c>
      <c r="AA1" s="229" t="s">
        <v>700</v>
      </c>
      <c r="AB1" s="229" t="s">
        <v>701</v>
      </c>
      <c r="AC1" s="229" t="s">
        <v>702</v>
      </c>
      <c r="AD1" s="229" t="s">
        <v>703</v>
      </c>
      <c r="AE1" s="229" t="s">
        <v>704</v>
      </c>
      <c r="AF1" s="232" t="s">
        <v>684</v>
      </c>
      <c r="AG1" s="232" t="s">
        <v>705</v>
      </c>
      <c r="AH1" s="232" t="s">
        <v>685</v>
      </c>
      <c r="AI1" s="231" t="s">
        <v>686</v>
      </c>
      <c r="AJ1" s="231" t="s">
        <v>687</v>
      </c>
      <c r="AK1" s="231" t="s">
        <v>688</v>
      </c>
      <c r="AL1" s="231" t="s">
        <v>689</v>
      </c>
      <c r="AM1" s="231" t="s">
        <v>690</v>
      </c>
      <c r="AN1" s="230" t="s">
        <v>233</v>
      </c>
      <c r="AO1" s="231" t="s">
        <v>232</v>
      </c>
      <c r="AP1" s="231" t="s">
        <v>680</v>
      </c>
      <c r="AQ1" s="231" t="s">
        <v>681</v>
      </c>
      <c r="AR1" s="231" t="s">
        <v>682</v>
      </c>
      <c r="AS1" s="231" t="s">
        <v>683</v>
      </c>
      <c r="AT1" s="226" t="s">
        <v>667</v>
      </c>
      <c r="AU1" s="226" t="s">
        <v>231</v>
      </c>
      <c r="AV1" s="226" t="s">
        <v>230</v>
      </c>
      <c r="AW1" s="227" t="s">
        <v>229</v>
      </c>
      <c r="AX1" s="227" t="s">
        <v>228</v>
      </c>
      <c r="AY1" s="227" t="s">
        <v>227</v>
      </c>
      <c r="AZ1" s="227" t="s">
        <v>226</v>
      </c>
      <c r="BA1" s="227" t="s">
        <v>225</v>
      </c>
      <c r="BB1" s="227" t="s">
        <v>224</v>
      </c>
      <c r="BC1" s="228" t="s">
        <v>223</v>
      </c>
      <c r="BD1" s="228" t="s">
        <v>668</v>
      </c>
      <c r="BE1" s="228" t="s">
        <v>669</v>
      </c>
      <c r="BF1" s="228" t="s">
        <v>670</v>
      </c>
      <c r="BG1" s="228" t="s">
        <v>671</v>
      </c>
      <c r="BH1" s="234" t="s">
        <v>672</v>
      </c>
      <c r="BI1" s="234" t="s">
        <v>673</v>
      </c>
      <c r="BJ1" s="234" t="s">
        <v>674</v>
      </c>
      <c r="BK1" s="235" t="s">
        <v>675</v>
      </c>
      <c r="BL1" s="235" t="s">
        <v>676</v>
      </c>
      <c r="BM1" s="235" t="s">
        <v>677</v>
      </c>
      <c r="BN1" s="235" t="s">
        <v>678</v>
      </c>
      <c r="BO1" s="235" t="s">
        <v>679</v>
      </c>
      <c r="BP1" s="235" t="s">
        <v>666</v>
      </c>
      <c r="BQ1" s="235" t="s">
        <v>662</v>
      </c>
      <c r="BR1" s="235" t="s">
        <v>663</v>
      </c>
      <c r="BS1" s="235" t="s">
        <v>664</v>
      </c>
      <c r="BT1" s="235" t="s">
        <v>665</v>
      </c>
      <c r="BU1" s="235" t="s">
        <v>661</v>
      </c>
    </row>
    <row r="2" spans="1:73" s="168" customFormat="1" x14ac:dyDescent="0.15">
      <c r="A2" s="171" t="str">
        <f>事業所番号</f>
        <v/>
      </c>
      <c r="B2" s="170">
        <f>運営法人名</f>
        <v>0</v>
      </c>
      <c r="C2" s="169" t="str">
        <f>MID(工賃計算補助シート!$A$102,2,4)</f>
        <v>R７実績</v>
      </c>
      <c r="D2" s="169">
        <f>工賃計算補助シート!$L104</f>
        <v>0</v>
      </c>
      <c r="E2" s="169">
        <f>工賃計算補助シート!$L105</f>
        <v>0</v>
      </c>
      <c r="F2" s="169">
        <f>工賃計算補助シート!$L106</f>
        <v>0</v>
      </c>
      <c r="G2" s="169">
        <f>工賃計算補助シート!$L107</f>
        <v>0</v>
      </c>
      <c r="H2" s="169">
        <f>工賃計算補助シート!$L108</f>
        <v>0</v>
      </c>
      <c r="I2" s="169">
        <f>工賃計算補助シート!$L109</f>
        <v>0</v>
      </c>
      <c r="J2" s="169">
        <f>工賃計算補助シート!$L110</f>
        <v>0</v>
      </c>
      <c r="K2" s="169">
        <f>工賃計算補助シート!$L111</f>
        <v>0</v>
      </c>
      <c r="L2" s="169">
        <f>工賃計算補助シート!$L112</f>
        <v>0</v>
      </c>
      <c r="M2" s="169">
        <f>工賃計算補助シート!$L113</f>
        <v>0</v>
      </c>
      <c r="N2" s="169">
        <f>工賃計算補助シート!$L114</f>
        <v>0</v>
      </c>
      <c r="O2" s="169">
        <f>工賃計算補助シート!$L115</f>
        <v>12</v>
      </c>
      <c r="P2" s="169">
        <f>工賃計算補助シート!$L116</f>
        <v>0</v>
      </c>
      <c r="Q2" s="169">
        <f>工賃計算補助シート!$L117</f>
        <v>0</v>
      </c>
      <c r="R2" s="169">
        <f>工賃計算補助シート!$O104</f>
        <v>0</v>
      </c>
      <c r="S2" s="169">
        <f>工賃計算補助シート!$O105</f>
        <v>0</v>
      </c>
      <c r="T2" s="169">
        <f>工賃計算補助シート!$O106</f>
        <v>0</v>
      </c>
      <c r="U2" s="169">
        <f>工賃計算補助シート!$O107</f>
        <v>0</v>
      </c>
      <c r="V2" s="169">
        <f>工賃計算補助シート!$O108</f>
        <v>0</v>
      </c>
      <c r="W2" s="169">
        <f>工賃計算補助シート!$O109</f>
        <v>0</v>
      </c>
      <c r="X2" s="169">
        <f>工賃計算補助シート!$O110</f>
        <v>0</v>
      </c>
      <c r="Y2" s="169">
        <f>工賃計算補助シート!$O111</f>
        <v>0</v>
      </c>
      <c r="Z2" s="169">
        <f>工賃計算補助シート!$O112</f>
        <v>0</v>
      </c>
      <c r="AA2" s="169">
        <f>工賃計算補助シート!$O113</f>
        <v>0</v>
      </c>
      <c r="AB2" s="169">
        <f>工賃計算補助シート!$O114</f>
        <v>0</v>
      </c>
      <c r="AC2" s="169">
        <f>工賃計算補助シート!$O115</f>
        <v>12</v>
      </c>
      <c r="AD2" s="169">
        <f>工賃計算補助シート!$O116</f>
        <v>0</v>
      </c>
      <c r="AE2" s="169">
        <f>工賃計算補助シート!$O117</f>
        <v>0</v>
      </c>
      <c r="AF2" s="169">
        <f>工賃計算補助シート!$R104</f>
        <v>0</v>
      </c>
      <c r="AG2" s="169">
        <f>工賃計算補助シート!$R105</f>
        <v>0</v>
      </c>
      <c r="AH2" s="169">
        <f>工賃計算補助シート!$R106</f>
        <v>0</v>
      </c>
      <c r="AI2" s="169">
        <f>工賃計算補助シート!$R107</f>
        <v>0</v>
      </c>
      <c r="AJ2" s="169">
        <f>工賃計算補助シート!$R108</f>
        <v>0</v>
      </c>
      <c r="AK2" s="169">
        <f>工賃計算補助シート!$R109</f>
        <v>0</v>
      </c>
      <c r="AL2" s="169">
        <f>工賃計算補助シート!$R110</f>
        <v>0</v>
      </c>
      <c r="AM2" s="169">
        <f>工賃計算補助シート!$R111</f>
        <v>0</v>
      </c>
      <c r="AN2" s="169">
        <f>工賃計算補助シート!$R112</f>
        <v>0</v>
      </c>
      <c r="AO2" s="169">
        <f>工賃計算補助シート!$R113</f>
        <v>0</v>
      </c>
      <c r="AP2" s="169">
        <f>工賃計算補助シート!$R114</f>
        <v>0</v>
      </c>
      <c r="AQ2" s="169">
        <f>工賃計算補助シート!$R115</f>
        <v>12</v>
      </c>
      <c r="AR2" s="169">
        <f>工賃計算補助シート!$R116</f>
        <v>0</v>
      </c>
      <c r="AS2" s="169">
        <f>工賃計算補助シート!$R117</f>
        <v>0</v>
      </c>
      <c r="AT2" s="169">
        <f>工賃計算補助シート!$U104</f>
        <v>0</v>
      </c>
      <c r="AU2" s="169">
        <f>工賃計算補助シート!$U105</f>
        <v>0</v>
      </c>
      <c r="AV2" s="169">
        <f>工賃計算補助シート!$U106</f>
        <v>0</v>
      </c>
      <c r="AW2" s="169">
        <f>工賃計算補助シート!$U107</f>
        <v>0</v>
      </c>
      <c r="AX2" s="169">
        <f>工賃計算補助シート!$U108</f>
        <v>0</v>
      </c>
      <c r="AY2" s="169">
        <f>工賃計算補助シート!$U109</f>
        <v>0</v>
      </c>
      <c r="AZ2" s="169">
        <f>工賃計算補助シート!$U110</f>
        <v>0</v>
      </c>
      <c r="BA2" s="169">
        <f>工賃計算補助シート!$U111</f>
        <v>0</v>
      </c>
      <c r="BB2" s="169">
        <f>工賃計算補助シート!$U112</f>
        <v>0</v>
      </c>
      <c r="BC2" s="169">
        <f>工賃計算補助シート!$U113</f>
        <v>0</v>
      </c>
      <c r="BD2" s="169">
        <f>工賃計算補助シート!$U114</f>
        <v>0</v>
      </c>
      <c r="BE2" s="169">
        <f>工賃計算補助シート!$U115</f>
        <v>12</v>
      </c>
      <c r="BF2" s="169">
        <f>工賃計算補助シート!$U116</f>
        <v>0</v>
      </c>
      <c r="BG2" s="169">
        <f>工賃計算補助シート!$U117</f>
        <v>0</v>
      </c>
      <c r="BH2" s="169">
        <f>工賃計算補助シート!$X104</f>
        <v>0</v>
      </c>
      <c r="BI2" s="169">
        <f>工賃計算補助シート!$X105</f>
        <v>0</v>
      </c>
      <c r="BJ2" s="169">
        <f>工賃計算補助シート!$X106</f>
        <v>0</v>
      </c>
      <c r="BK2" s="169">
        <f>工賃計算補助シート!$X107</f>
        <v>0</v>
      </c>
      <c r="BL2" s="169">
        <f>工賃計算補助シート!$X108</f>
        <v>0</v>
      </c>
      <c r="BM2" s="169">
        <f>工賃計算補助シート!$X109</f>
        <v>0</v>
      </c>
      <c r="BN2" s="169">
        <f>工賃計算補助シート!$X110</f>
        <v>0</v>
      </c>
      <c r="BO2" s="169">
        <f>工賃計算補助シート!$X111</f>
        <v>0</v>
      </c>
      <c r="BP2" s="169">
        <f>工賃計算補助シート!$X112</f>
        <v>0</v>
      </c>
      <c r="BQ2" s="169">
        <f>工賃計算補助シート!$X113</f>
        <v>0</v>
      </c>
      <c r="BR2" s="169">
        <f>工賃計算補助シート!$X114</f>
        <v>0</v>
      </c>
      <c r="BS2" s="169">
        <f>工賃計算補助シート!$X115</f>
        <v>12</v>
      </c>
      <c r="BT2" s="169">
        <f>工賃計算補助シート!$X116</f>
        <v>0</v>
      </c>
      <c r="BU2" s="169">
        <f>工賃計算補助シート!$X117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U2"/>
  <sheetViews>
    <sheetView view="pageBreakPreview" zoomScale="60" zoomScaleNormal="100" workbookViewId="0">
      <selection activeCell="X2" sqref="X2"/>
    </sheetView>
  </sheetViews>
  <sheetFormatPr defaultColWidth="9" defaultRowHeight="13.5" x14ac:dyDescent="0.15"/>
  <cols>
    <col min="1" max="16384" width="9" style="131"/>
  </cols>
  <sheetData>
    <row r="1" spans="1:73" s="168" customFormat="1" ht="18.75" customHeight="1" x14ac:dyDescent="0.15">
      <c r="A1" s="176" t="s">
        <v>308</v>
      </c>
      <c r="B1" s="175" t="s">
        <v>307</v>
      </c>
      <c r="C1" s="174" t="s">
        <v>243</v>
      </c>
      <c r="D1" s="173" t="s">
        <v>242</v>
      </c>
      <c r="E1" s="173" t="s">
        <v>241</v>
      </c>
      <c r="F1" s="173" t="s">
        <v>240</v>
      </c>
      <c r="G1" s="172" t="s">
        <v>239</v>
      </c>
      <c r="H1" s="172" t="s">
        <v>238</v>
      </c>
      <c r="I1" s="172" t="s">
        <v>237</v>
      </c>
      <c r="J1" s="172" t="s">
        <v>236</v>
      </c>
      <c r="K1" s="172" t="s">
        <v>235</v>
      </c>
      <c r="L1" s="172" t="s">
        <v>234</v>
      </c>
      <c r="M1" s="225" t="s">
        <v>660</v>
      </c>
      <c r="N1" s="225" t="s">
        <v>656</v>
      </c>
      <c r="O1" s="225" t="s">
        <v>657</v>
      </c>
      <c r="P1" s="225" t="s">
        <v>658</v>
      </c>
      <c r="Q1" s="225" t="s">
        <v>659</v>
      </c>
      <c r="R1" s="233" t="s">
        <v>691</v>
      </c>
      <c r="S1" s="233" t="s">
        <v>692</v>
      </c>
      <c r="T1" s="233" t="s">
        <v>693</v>
      </c>
      <c r="U1" s="229" t="s">
        <v>694</v>
      </c>
      <c r="V1" s="229" t="s">
        <v>695</v>
      </c>
      <c r="W1" s="229" t="s">
        <v>696</v>
      </c>
      <c r="X1" s="229" t="s">
        <v>697</v>
      </c>
      <c r="Y1" s="229" t="s">
        <v>698</v>
      </c>
      <c r="Z1" s="229" t="s">
        <v>699</v>
      </c>
      <c r="AA1" s="229" t="s">
        <v>700</v>
      </c>
      <c r="AB1" s="229" t="s">
        <v>701</v>
      </c>
      <c r="AC1" s="229" t="s">
        <v>702</v>
      </c>
      <c r="AD1" s="229" t="s">
        <v>703</v>
      </c>
      <c r="AE1" s="229" t="s">
        <v>704</v>
      </c>
      <c r="AF1" s="232" t="s">
        <v>684</v>
      </c>
      <c r="AG1" s="232" t="s">
        <v>705</v>
      </c>
      <c r="AH1" s="232" t="s">
        <v>685</v>
      </c>
      <c r="AI1" s="231" t="s">
        <v>686</v>
      </c>
      <c r="AJ1" s="231" t="s">
        <v>687</v>
      </c>
      <c r="AK1" s="231" t="s">
        <v>688</v>
      </c>
      <c r="AL1" s="231" t="s">
        <v>689</v>
      </c>
      <c r="AM1" s="231" t="s">
        <v>690</v>
      </c>
      <c r="AN1" s="230" t="s">
        <v>233</v>
      </c>
      <c r="AO1" s="231" t="s">
        <v>232</v>
      </c>
      <c r="AP1" s="231" t="s">
        <v>680</v>
      </c>
      <c r="AQ1" s="231" t="s">
        <v>681</v>
      </c>
      <c r="AR1" s="231" t="s">
        <v>682</v>
      </c>
      <c r="AS1" s="231" t="s">
        <v>683</v>
      </c>
      <c r="AT1" s="226" t="s">
        <v>667</v>
      </c>
      <c r="AU1" s="226" t="s">
        <v>231</v>
      </c>
      <c r="AV1" s="226" t="s">
        <v>230</v>
      </c>
      <c r="AW1" s="227" t="s">
        <v>229</v>
      </c>
      <c r="AX1" s="227" t="s">
        <v>228</v>
      </c>
      <c r="AY1" s="227" t="s">
        <v>227</v>
      </c>
      <c r="AZ1" s="227" t="s">
        <v>226</v>
      </c>
      <c r="BA1" s="227" t="s">
        <v>225</v>
      </c>
      <c r="BB1" s="227" t="s">
        <v>224</v>
      </c>
      <c r="BC1" s="228" t="s">
        <v>223</v>
      </c>
      <c r="BD1" s="228" t="s">
        <v>668</v>
      </c>
      <c r="BE1" s="228" t="s">
        <v>669</v>
      </c>
      <c r="BF1" s="228" t="s">
        <v>670</v>
      </c>
      <c r="BG1" s="228" t="s">
        <v>671</v>
      </c>
      <c r="BH1" s="234" t="s">
        <v>672</v>
      </c>
      <c r="BI1" s="234" t="s">
        <v>673</v>
      </c>
      <c r="BJ1" s="234" t="s">
        <v>674</v>
      </c>
      <c r="BK1" s="235" t="s">
        <v>675</v>
      </c>
      <c r="BL1" s="235" t="s">
        <v>676</v>
      </c>
      <c r="BM1" s="235" t="s">
        <v>677</v>
      </c>
      <c r="BN1" s="235" t="s">
        <v>678</v>
      </c>
      <c r="BO1" s="235" t="s">
        <v>679</v>
      </c>
      <c r="BP1" s="235" t="s">
        <v>666</v>
      </c>
      <c r="BQ1" s="235" t="s">
        <v>662</v>
      </c>
      <c r="BR1" s="235" t="s">
        <v>663</v>
      </c>
      <c r="BS1" s="235" t="s">
        <v>664</v>
      </c>
      <c r="BT1" s="235" t="s">
        <v>665</v>
      </c>
      <c r="BU1" s="235" t="s">
        <v>661</v>
      </c>
    </row>
    <row r="2" spans="1:73" s="168" customFormat="1" x14ac:dyDescent="0.15">
      <c r="A2" s="171" t="str">
        <f>事業所番号</f>
        <v/>
      </c>
      <c r="B2" s="170">
        <f>運営法人名</f>
        <v>0</v>
      </c>
      <c r="C2" s="169" t="str">
        <f>MID(工賃計算補助シート!$A$118,2,4)</f>
        <v>R８実績</v>
      </c>
      <c r="D2" s="169">
        <f>工賃計算補助シート!$L120</f>
        <v>0</v>
      </c>
      <c r="E2" s="169">
        <f>工賃計算補助シート!$L121</f>
        <v>0</v>
      </c>
      <c r="F2" s="169">
        <f>工賃計算補助シート!$L122</f>
        <v>0</v>
      </c>
      <c r="G2" s="169">
        <f>工賃計算補助シート!$L123</f>
        <v>0</v>
      </c>
      <c r="H2" s="169">
        <f>工賃計算補助シート!$L124</f>
        <v>0</v>
      </c>
      <c r="I2" s="169">
        <f>工賃計算補助シート!$L125</f>
        <v>0</v>
      </c>
      <c r="J2" s="169">
        <f>工賃計算補助シート!$L126</f>
        <v>0</v>
      </c>
      <c r="K2" s="169">
        <f>工賃計算補助シート!$L127</f>
        <v>0</v>
      </c>
      <c r="L2" s="169">
        <f>工賃計算補助シート!$L128</f>
        <v>0</v>
      </c>
      <c r="M2" s="169">
        <f>工賃計算補助シート!$L129</f>
        <v>0</v>
      </c>
      <c r="N2" s="169">
        <f>工賃計算補助シート!$L130</f>
        <v>0</v>
      </c>
      <c r="O2" s="169">
        <f>工賃計算補助シート!$L131</f>
        <v>12</v>
      </c>
      <c r="P2" s="169">
        <f>工賃計算補助シート!$L132</f>
        <v>0</v>
      </c>
      <c r="Q2" s="169">
        <f>工賃計算補助シート!$L133</f>
        <v>0</v>
      </c>
      <c r="R2" s="169">
        <f>工賃計算補助シート!$O120</f>
        <v>0</v>
      </c>
      <c r="S2" s="169">
        <f>工賃計算補助シート!$O121</f>
        <v>0</v>
      </c>
      <c r="T2" s="169">
        <f>工賃計算補助シート!$O122</f>
        <v>0</v>
      </c>
      <c r="U2" s="169">
        <f>工賃計算補助シート!$O123</f>
        <v>0</v>
      </c>
      <c r="V2" s="169">
        <f>工賃計算補助シート!$O124</f>
        <v>0</v>
      </c>
      <c r="W2" s="169">
        <f>工賃計算補助シート!$O125</f>
        <v>0</v>
      </c>
      <c r="X2" s="169">
        <f>工賃計算補助シート!$O126</f>
        <v>0</v>
      </c>
      <c r="Y2" s="169">
        <f>工賃計算補助シート!$O127</f>
        <v>0</v>
      </c>
      <c r="Z2" s="169">
        <f>工賃計算補助シート!$O128</f>
        <v>0</v>
      </c>
      <c r="AA2" s="169">
        <f>工賃計算補助シート!$O129</f>
        <v>0</v>
      </c>
      <c r="AB2" s="169">
        <f>工賃計算補助シート!$O130</f>
        <v>0</v>
      </c>
      <c r="AC2" s="169">
        <f>工賃計算補助シート!$O131</f>
        <v>12</v>
      </c>
      <c r="AD2" s="169">
        <f>工賃計算補助シート!$O132</f>
        <v>0</v>
      </c>
      <c r="AE2" s="169">
        <f>工賃計算補助シート!$O133</f>
        <v>0</v>
      </c>
      <c r="AF2" s="169">
        <f>工賃計算補助シート!$R120</f>
        <v>0</v>
      </c>
      <c r="AG2" s="169">
        <f>工賃計算補助シート!$R121</f>
        <v>0</v>
      </c>
      <c r="AH2" s="169">
        <f>工賃計算補助シート!$R122</f>
        <v>0</v>
      </c>
      <c r="AI2" s="169">
        <f>工賃計算補助シート!$R123</f>
        <v>0</v>
      </c>
      <c r="AJ2" s="169">
        <f>工賃計算補助シート!$R124</f>
        <v>0</v>
      </c>
      <c r="AK2" s="169">
        <f>工賃計算補助シート!$R125</f>
        <v>0</v>
      </c>
      <c r="AL2" s="169">
        <f>工賃計算補助シート!$R126</f>
        <v>0</v>
      </c>
      <c r="AM2" s="169">
        <f>工賃計算補助シート!$R127</f>
        <v>0</v>
      </c>
      <c r="AN2" s="169">
        <f>工賃計算補助シート!$R128</f>
        <v>0</v>
      </c>
      <c r="AO2" s="169">
        <f>工賃計算補助シート!$R129</f>
        <v>0</v>
      </c>
      <c r="AP2" s="169">
        <f>工賃計算補助シート!$R130</f>
        <v>0</v>
      </c>
      <c r="AQ2" s="169">
        <f>工賃計算補助シート!$R131</f>
        <v>12</v>
      </c>
      <c r="AR2" s="169">
        <f>工賃計算補助シート!$R132</f>
        <v>0</v>
      </c>
      <c r="AS2" s="169">
        <f>工賃計算補助シート!$R133</f>
        <v>0</v>
      </c>
      <c r="AT2" s="169">
        <f>工賃計算補助シート!$U120</f>
        <v>0</v>
      </c>
      <c r="AU2" s="169">
        <f>工賃計算補助シート!$U121</f>
        <v>0</v>
      </c>
      <c r="AV2" s="169">
        <f>工賃計算補助シート!$U122</f>
        <v>0</v>
      </c>
      <c r="AW2" s="169">
        <f>工賃計算補助シート!$U123</f>
        <v>0</v>
      </c>
      <c r="AX2" s="169">
        <f>工賃計算補助シート!$U124</f>
        <v>0</v>
      </c>
      <c r="AY2" s="169">
        <f>工賃計算補助シート!$U125</f>
        <v>0</v>
      </c>
      <c r="AZ2" s="169">
        <f>工賃計算補助シート!$U126</f>
        <v>0</v>
      </c>
      <c r="BA2" s="169">
        <f>工賃計算補助シート!$U127</f>
        <v>0</v>
      </c>
      <c r="BB2" s="169">
        <f>工賃計算補助シート!$U128</f>
        <v>0</v>
      </c>
      <c r="BC2" s="169">
        <f>工賃計算補助シート!$U129</f>
        <v>0</v>
      </c>
      <c r="BD2" s="169">
        <f>工賃計算補助シート!$U130</f>
        <v>0</v>
      </c>
      <c r="BE2" s="169">
        <f>工賃計算補助シート!$U131</f>
        <v>12</v>
      </c>
      <c r="BF2" s="169">
        <f>工賃計算補助シート!$U132</f>
        <v>0</v>
      </c>
      <c r="BG2" s="169">
        <f>工賃計算補助シート!$U133</f>
        <v>0</v>
      </c>
      <c r="BH2" s="169">
        <f>工賃計算補助シート!$X120</f>
        <v>0</v>
      </c>
      <c r="BI2" s="169">
        <f>工賃計算補助シート!$X121</f>
        <v>0</v>
      </c>
      <c r="BJ2" s="169">
        <f>工賃計算補助シート!$X122</f>
        <v>0</v>
      </c>
      <c r="BK2" s="169">
        <f>工賃計算補助シート!$X123</f>
        <v>0</v>
      </c>
      <c r="BL2" s="169">
        <f>工賃計算補助シート!$X124</f>
        <v>0</v>
      </c>
      <c r="BM2" s="169">
        <f>工賃計算補助シート!$X125</f>
        <v>0</v>
      </c>
      <c r="BN2" s="169">
        <f>工賃計算補助シート!$X126</f>
        <v>0</v>
      </c>
      <c r="BO2" s="169">
        <f>工賃計算補助シート!$X127</f>
        <v>0</v>
      </c>
      <c r="BP2" s="169">
        <f>工賃計算補助シート!$X128</f>
        <v>0</v>
      </c>
      <c r="BQ2" s="169">
        <f>工賃計算補助シート!$X129</f>
        <v>0</v>
      </c>
      <c r="BR2" s="169">
        <f>工賃計算補助シート!$X130</f>
        <v>0</v>
      </c>
      <c r="BS2" s="169">
        <f>工賃計算補助シート!$X131</f>
        <v>12</v>
      </c>
      <c r="BT2" s="169">
        <f>工賃計算補助シート!$X132</f>
        <v>0</v>
      </c>
      <c r="BU2" s="169">
        <f>工賃計算補助シート!$X133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L2"/>
  <sheetViews>
    <sheetView view="pageBreakPreview" topLeftCell="AU1" zoomScaleNormal="100" zoomScaleSheetLayoutView="100" workbookViewId="0">
      <selection activeCell="A2" sqref="A2:XFD2"/>
    </sheetView>
  </sheetViews>
  <sheetFormatPr defaultColWidth="9" defaultRowHeight="13.5" x14ac:dyDescent="0.15"/>
  <cols>
    <col min="1" max="3" width="9" style="131"/>
    <col min="4" max="4" width="18.75" style="131" customWidth="1"/>
    <col min="5" max="28" width="9" style="131"/>
    <col min="29" max="29" width="9.375" style="131" bestFit="1" customWidth="1"/>
    <col min="30" max="16384" width="9" style="131"/>
  </cols>
  <sheetData>
    <row r="1" spans="1:64" s="132" customFormat="1" ht="18.75" customHeight="1" x14ac:dyDescent="0.15">
      <c r="A1" s="155" t="s">
        <v>306</v>
      </c>
      <c r="B1" s="155" t="s">
        <v>305</v>
      </c>
      <c r="C1" s="154" t="s">
        <v>244</v>
      </c>
      <c r="D1" s="153" t="s">
        <v>304</v>
      </c>
      <c r="E1" s="143" t="s">
        <v>242</v>
      </c>
      <c r="F1" s="142" t="s">
        <v>303</v>
      </c>
      <c r="G1" s="142" t="s">
        <v>302</v>
      </c>
      <c r="H1" s="141" t="s">
        <v>301</v>
      </c>
      <c r="I1" s="141" t="s">
        <v>300</v>
      </c>
      <c r="J1" s="141" t="s">
        <v>299</v>
      </c>
      <c r="K1" s="141" t="s">
        <v>298</v>
      </c>
      <c r="L1" s="141" t="s">
        <v>297</v>
      </c>
      <c r="M1" s="141" t="s">
        <v>296</v>
      </c>
      <c r="N1" s="141" t="s">
        <v>295</v>
      </c>
      <c r="O1" s="141" t="s">
        <v>294</v>
      </c>
      <c r="P1" s="141" t="s">
        <v>293</v>
      </c>
      <c r="Q1" s="152" t="s">
        <v>292</v>
      </c>
      <c r="R1" s="151" t="s">
        <v>291</v>
      </c>
      <c r="S1" s="151" t="s">
        <v>290</v>
      </c>
      <c r="T1" s="150" t="s">
        <v>289</v>
      </c>
      <c r="U1" s="150" t="s">
        <v>288</v>
      </c>
      <c r="V1" s="150" t="s">
        <v>287</v>
      </c>
      <c r="W1" s="150" t="s">
        <v>286</v>
      </c>
      <c r="X1" s="150" t="s">
        <v>285</v>
      </c>
      <c r="Y1" s="150" t="s">
        <v>284</v>
      </c>
      <c r="Z1" s="150" t="s">
        <v>283</v>
      </c>
      <c r="AA1" s="150" t="s">
        <v>282</v>
      </c>
      <c r="AB1" s="150" t="s">
        <v>281</v>
      </c>
      <c r="AC1" s="149" t="s">
        <v>280</v>
      </c>
      <c r="AD1" s="148" t="s">
        <v>279</v>
      </c>
      <c r="AE1" s="148" t="s">
        <v>278</v>
      </c>
      <c r="AF1" s="147" t="s">
        <v>277</v>
      </c>
      <c r="AG1" s="147" t="s">
        <v>276</v>
      </c>
      <c r="AH1" s="147" t="s">
        <v>275</v>
      </c>
      <c r="AI1" s="147" t="s">
        <v>274</v>
      </c>
      <c r="AJ1" s="147" t="s">
        <v>273</v>
      </c>
      <c r="AK1" s="147" t="s">
        <v>272</v>
      </c>
      <c r="AL1" s="147" t="s">
        <v>271</v>
      </c>
      <c r="AM1" s="147" t="s">
        <v>270</v>
      </c>
      <c r="AN1" s="147" t="s">
        <v>269</v>
      </c>
      <c r="AO1" s="146" t="s">
        <v>268</v>
      </c>
      <c r="AP1" s="145" t="s">
        <v>267</v>
      </c>
      <c r="AQ1" s="145" t="s">
        <v>266</v>
      </c>
      <c r="AR1" s="144" t="s">
        <v>265</v>
      </c>
      <c r="AS1" s="144" t="s">
        <v>264</v>
      </c>
      <c r="AT1" s="144" t="s">
        <v>263</v>
      </c>
      <c r="AU1" s="144" t="s">
        <v>262</v>
      </c>
      <c r="AV1" s="144" t="s">
        <v>261</v>
      </c>
      <c r="AW1" s="144" t="s">
        <v>260</v>
      </c>
      <c r="AX1" s="144" t="s">
        <v>259</v>
      </c>
      <c r="AY1" s="144" t="s">
        <v>258</v>
      </c>
      <c r="AZ1" s="144" t="s">
        <v>257</v>
      </c>
      <c r="BA1" s="143" t="s">
        <v>256</v>
      </c>
      <c r="BB1" s="142" t="s">
        <v>255</v>
      </c>
      <c r="BC1" s="142" t="s">
        <v>254</v>
      </c>
      <c r="BD1" s="141" t="s">
        <v>253</v>
      </c>
      <c r="BE1" s="141" t="s">
        <v>252</v>
      </c>
      <c r="BF1" s="141" t="s">
        <v>251</v>
      </c>
      <c r="BG1" s="141" t="s">
        <v>250</v>
      </c>
      <c r="BH1" s="141" t="s">
        <v>249</v>
      </c>
      <c r="BI1" s="141" t="s">
        <v>248</v>
      </c>
      <c r="BJ1" s="141" t="s">
        <v>247</v>
      </c>
      <c r="BK1" s="141" t="s">
        <v>246</v>
      </c>
      <c r="BL1" s="140" t="s">
        <v>245</v>
      </c>
    </row>
    <row r="2" spans="1:64" s="132" customFormat="1" x14ac:dyDescent="0.15">
      <c r="A2" s="132" t="str">
        <f>事業所番号</f>
        <v/>
      </c>
      <c r="B2" s="139">
        <f>運営法人名</f>
        <v>0</v>
      </c>
      <c r="C2" s="138">
        <f>事業所名</f>
        <v>0</v>
      </c>
      <c r="D2" s="138" t="str">
        <f>MID(工賃向上計画!$A$18,2,10)</f>
        <v>作業部門ごとの課題</v>
      </c>
      <c r="E2" s="134">
        <f>工賃計算補助シート!$L120</f>
        <v>0</v>
      </c>
      <c r="F2" s="134" t="b">
        <v>0</v>
      </c>
      <c r="G2" s="134" t="b">
        <v>0</v>
      </c>
      <c r="H2" s="134" t="b">
        <v>0</v>
      </c>
      <c r="I2" s="134" t="b">
        <v>0</v>
      </c>
      <c r="J2" s="134" t="b">
        <v>0</v>
      </c>
      <c r="K2" s="134" t="b">
        <v>0</v>
      </c>
      <c r="L2" s="134" t="b">
        <v>0</v>
      </c>
      <c r="M2" s="134" t="b">
        <v>0</v>
      </c>
      <c r="N2" s="134" t="b">
        <v>0</v>
      </c>
      <c r="O2" s="134" t="b">
        <v>0</v>
      </c>
      <c r="P2" s="137" t="str">
        <f>IF(工賃向上計画!$K$23="","",工賃向上計画!$K$23)</f>
        <v/>
      </c>
      <c r="Q2" s="135">
        <f>工賃計算補助シート!$O120</f>
        <v>0</v>
      </c>
      <c r="R2" s="135" t="b">
        <v>0</v>
      </c>
      <c r="S2" s="135" t="b">
        <v>0</v>
      </c>
      <c r="T2" s="135" t="b">
        <v>0</v>
      </c>
      <c r="U2" s="135" t="b">
        <v>0</v>
      </c>
      <c r="V2" s="135" t="b">
        <v>0</v>
      </c>
      <c r="W2" s="135" t="b">
        <v>0</v>
      </c>
      <c r="X2" s="135" t="b">
        <v>0</v>
      </c>
      <c r="Y2" s="135" t="b">
        <v>0</v>
      </c>
      <c r="Z2" s="136" t="b">
        <v>0</v>
      </c>
      <c r="AA2" s="135" t="b">
        <v>0</v>
      </c>
      <c r="AB2" s="135" t="str">
        <f>IF(工賃向上計画!$K$27="","",工賃向上計画!$K$27)</f>
        <v/>
      </c>
      <c r="AC2" s="135">
        <f>+工賃計算補助シート!$R$120</f>
        <v>0</v>
      </c>
      <c r="AD2" s="134" t="b">
        <v>0</v>
      </c>
      <c r="AE2" s="134" t="b">
        <v>0</v>
      </c>
      <c r="AF2" s="134" t="b">
        <v>0</v>
      </c>
      <c r="AG2" s="134" t="b">
        <v>0</v>
      </c>
      <c r="AH2" s="134" t="b">
        <v>0</v>
      </c>
      <c r="AI2" s="134" t="b">
        <v>0</v>
      </c>
      <c r="AJ2" s="134" t="b">
        <v>0</v>
      </c>
      <c r="AK2" s="134" t="b">
        <v>0</v>
      </c>
      <c r="AL2" s="134" t="b">
        <v>0</v>
      </c>
      <c r="AM2" s="134" t="b">
        <v>0</v>
      </c>
      <c r="AN2" s="135" t="str">
        <f>IF(工賃向上計画!$K$31="","",工賃向上計画!$K$31)</f>
        <v/>
      </c>
      <c r="AO2" s="135">
        <f>+工賃計算補助シート!$U$120</f>
        <v>0</v>
      </c>
      <c r="AP2" s="134" t="b">
        <v>0</v>
      </c>
      <c r="AQ2" s="134" t="b">
        <v>0</v>
      </c>
      <c r="AR2" s="134" t="b">
        <v>0</v>
      </c>
      <c r="AS2" s="134" t="b">
        <v>0</v>
      </c>
      <c r="AT2" s="134" t="b">
        <v>0</v>
      </c>
      <c r="AU2" s="134" t="b">
        <v>0</v>
      </c>
      <c r="AV2" s="134" t="b">
        <v>0</v>
      </c>
      <c r="AW2" s="134" t="b">
        <v>0</v>
      </c>
      <c r="AX2" s="134" t="b">
        <v>0</v>
      </c>
      <c r="AY2" s="134" t="b">
        <v>0</v>
      </c>
      <c r="AZ2" s="135" t="str">
        <f>IF(工賃向上計画!$K$35="","",工賃向上計画!$K$35)</f>
        <v/>
      </c>
      <c r="BA2" s="135">
        <f>+工賃計算補助シート!$X$120</f>
        <v>0</v>
      </c>
      <c r="BB2" s="134" t="b">
        <v>0</v>
      </c>
      <c r="BC2" s="134" t="b">
        <v>0</v>
      </c>
      <c r="BD2" s="134" t="b">
        <v>0</v>
      </c>
      <c r="BE2" s="134" t="b">
        <v>0</v>
      </c>
      <c r="BF2" s="134" t="b">
        <v>0</v>
      </c>
      <c r="BG2" s="134" t="b">
        <v>0</v>
      </c>
      <c r="BH2" s="134" t="b">
        <v>0</v>
      </c>
      <c r="BI2" s="134" t="b">
        <v>0</v>
      </c>
      <c r="BJ2" s="134" t="b">
        <v>0</v>
      </c>
      <c r="BK2" s="133" t="b">
        <v>0</v>
      </c>
      <c r="BL2" s="133" t="str">
        <f>IF(工賃向上計画!$K$39="","",工賃向上計画!$K$39)</f>
        <v/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"/>
  <sheetViews>
    <sheetView view="pageBreakPreview" topLeftCell="A7" zoomScaleNormal="100" zoomScaleSheetLayoutView="100" workbookViewId="0">
      <selection activeCell="N25" sqref="N25:N29"/>
    </sheetView>
  </sheetViews>
  <sheetFormatPr defaultColWidth="9" defaultRowHeight="13.5" x14ac:dyDescent="0.15"/>
  <cols>
    <col min="1" max="3" width="9" style="131"/>
    <col min="4" max="4" width="18.75" style="131" customWidth="1"/>
    <col min="5" max="16384" width="9" style="131"/>
  </cols>
  <sheetData>
    <row r="1" spans="1:12" s="132" customFormat="1" ht="18.75" customHeight="1" x14ac:dyDescent="0.15">
      <c r="A1" s="157" t="s">
        <v>308</v>
      </c>
      <c r="B1" s="155" t="s">
        <v>305</v>
      </c>
      <c r="C1" s="154" t="s">
        <v>244</v>
      </c>
      <c r="D1" s="153" t="s">
        <v>304</v>
      </c>
      <c r="E1" s="142" t="s">
        <v>318</v>
      </c>
      <c r="F1" s="142" t="s">
        <v>317</v>
      </c>
      <c r="G1" s="142" t="s">
        <v>316</v>
      </c>
      <c r="H1" s="141" t="s">
        <v>315</v>
      </c>
      <c r="I1" s="141" t="s">
        <v>314</v>
      </c>
      <c r="J1" s="141" t="s">
        <v>313</v>
      </c>
      <c r="K1" s="141" t="s">
        <v>312</v>
      </c>
      <c r="L1" s="141" t="s">
        <v>311</v>
      </c>
    </row>
    <row r="2" spans="1:12" s="132" customFormat="1" x14ac:dyDescent="0.15">
      <c r="A2" s="156" t="str">
        <f>事業所番号</f>
        <v/>
      </c>
      <c r="B2" s="139">
        <f>[0]!運営法人名</f>
        <v>0</v>
      </c>
      <c r="C2" s="138">
        <f>[0]!事業所名</f>
        <v>0</v>
      </c>
      <c r="D2" s="138" t="str">
        <f>MID(工賃向上計画!$A$41,2,10)</f>
        <v>対応策の基本方針・方</v>
      </c>
      <c r="E2" s="134" t="b">
        <v>0</v>
      </c>
      <c r="F2" s="134" t="b">
        <v>0</v>
      </c>
      <c r="G2" s="134" t="b">
        <v>0</v>
      </c>
      <c r="H2" s="134" t="b">
        <v>0</v>
      </c>
      <c r="I2" s="134" t="b">
        <v>0</v>
      </c>
      <c r="J2" s="134" t="b">
        <v>0</v>
      </c>
      <c r="K2" s="134" t="b">
        <v>0</v>
      </c>
      <c r="L2" s="134" t="str">
        <f>IF(工賃向上計画!$G$46=0,"",工賃向上計画!$G$46)</f>
        <v/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L2"/>
  <sheetViews>
    <sheetView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3" width="9" style="131"/>
    <col min="4" max="4" width="18.75" style="131" customWidth="1"/>
    <col min="5" max="28" width="9" style="131"/>
    <col min="29" max="29" width="9.375" style="131" bestFit="1" customWidth="1"/>
    <col min="30" max="16384" width="9" style="131"/>
  </cols>
  <sheetData>
    <row r="1" spans="1:64" s="132" customFormat="1" ht="18.75" customHeight="1" x14ac:dyDescent="0.15">
      <c r="A1" s="157" t="s">
        <v>306</v>
      </c>
      <c r="B1" s="155" t="s">
        <v>305</v>
      </c>
      <c r="C1" s="154" t="s">
        <v>244</v>
      </c>
      <c r="D1" s="153" t="s">
        <v>304</v>
      </c>
      <c r="E1" s="143" t="s">
        <v>242</v>
      </c>
      <c r="F1" s="142" t="s">
        <v>372</v>
      </c>
      <c r="G1" s="142" t="s">
        <v>371</v>
      </c>
      <c r="H1" s="141" t="s">
        <v>370</v>
      </c>
      <c r="I1" s="141" t="s">
        <v>369</v>
      </c>
      <c r="J1" s="141" t="s">
        <v>368</v>
      </c>
      <c r="K1" s="141" t="s">
        <v>367</v>
      </c>
      <c r="L1" s="141" t="s">
        <v>366</v>
      </c>
      <c r="M1" s="141" t="s">
        <v>365</v>
      </c>
      <c r="N1" s="141" t="s">
        <v>364</v>
      </c>
      <c r="O1" s="141" t="s">
        <v>294</v>
      </c>
      <c r="P1" s="141" t="s">
        <v>293</v>
      </c>
      <c r="Q1" s="152" t="s">
        <v>292</v>
      </c>
      <c r="R1" s="151" t="s">
        <v>363</v>
      </c>
      <c r="S1" s="151" t="s">
        <v>362</v>
      </c>
      <c r="T1" s="150" t="s">
        <v>361</v>
      </c>
      <c r="U1" s="150" t="s">
        <v>360</v>
      </c>
      <c r="V1" s="150" t="s">
        <v>359</v>
      </c>
      <c r="W1" s="150" t="s">
        <v>358</v>
      </c>
      <c r="X1" s="150" t="s">
        <v>357</v>
      </c>
      <c r="Y1" s="150" t="s">
        <v>356</v>
      </c>
      <c r="Z1" s="150" t="s">
        <v>355</v>
      </c>
      <c r="AA1" s="150" t="s">
        <v>282</v>
      </c>
      <c r="AB1" s="150" t="s">
        <v>281</v>
      </c>
      <c r="AC1" s="149" t="s">
        <v>354</v>
      </c>
      <c r="AD1" s="148" t="s">
        <v>353</v>
      </c>
      <c r="AE1" s="148" t="s">
        <v>352</v>
      </c>
      <c r="AF1" s="147" t="s">
        <v>351</v>
      </c>
      <c r="AG1" s="147" t="s">
        <v>350</v>
      </c>
      <c r="AH1" s="147" t="s">
        <v>349</v>
      </c>
      <c r="AI1" s="147" t="s">
        <v>348</v>
      </c>
      <c r="AJ1" s="147" t="s">
        <v>347</v>
      </c>
      <c r="AK1" s="147" t="s">
        <v>346</v>
      </c>
      <c r="AL1" s="147" t="s">
        <v>345</v>
      </c>
      <c r="AM1" s="147" t="s">
        <v>344</v>
      </c>
      <c r="AN1" s="147" t="s">
        <v>343</v>
      </c>
      <c r="AO1" s="146" t="s">
        <v>342</v>
      </c>
      <c r="AP1" s="145" t="s">
        <v>341</v>
      </c>
      <c r="AQ1" s="145" t="s">
        <v>340</v>
      </c>
      <c r="AR1" s="144" t="s">
        <v>339</v>
      </c>
      <c r="AS1" s="144" t="s">
        <v>338</v>
      </c>
      <c r="AT1" s="144" t="s">
        <v>337</v>
      </c>
      <c r="AU1" s="144" t="s">
        <v>336</v>
      </c>
      <c r="AV1" s="144" t="s">
        <v>335</v>
      </c>
      <c r="AW1" s="144" t="s">
        <v>334</v>
      </c>
      <c r="AX1" s="144" t="s">
        <v>333</v>
      </c>
      <c r="AY1" s="144" t="s">
        <v>332</v>
      </c>
      <c r="AZ1" s="144" t="s">
        <v>331</v>
      </c>
      <c r="BA1" s="143" t="s">
        <v>330</v>
      </c>
      <c r="BB1" s="142" t="s">
        <v>329</v>
      </c>
      <c r="BC1" s="142" t="s">
        <v>328</v>
      </c>
      <c r="BD1" s="141" t="s">
        <v>327</v>
      </c>
      <c r="BE1" s="141" t="s">
        <v>326</v>
      </c>
      <c r="BF1" s="141" t="s">
        <v>325</v>
      </c>
      <c r="BG1" s="141" t="s">
        <v>324</v>
      </c>
      <c r="BH1" s="141" t="s">
        <v>323</v>
      </c>
      <c r="BI1" s="141" t="s">
        <v>322</v>
      </c>
      <c r="BJ1" s="141" t="s">
        <v>321</v>
      </c>
      <c r="BK1" s="141" t="s">
        <v>320</v>
      </c>
      <c r="BL1" s="140" t="s">
        <v>319</v>
      </c>
    </row>
    <row r="2" spans="1:64" s="132" customFormat="1" x14ac:dyDescent="0.15">
      <c r="A2" s="156" t="str">
        <f>事業所番号</f>
        <v/>
      </c>
      <c r="B2" s="139">
        <f>[0]!運営法人名</f>
        <v>0</v>
      </c>
      <c r="C2" s="138">
        <f>[0]!事業所名</f>
        <v>0</v>
      </c>
      <c r="D2" s="138" t="str">
        <f>MID(工賃向上計画!$A$48,2,10)</f>
        <v>作業部門ごとの対応策</v>
      </c>
      <c r="E2" s="134" t="e">
        <f>#REF!</f>
        <v>#REF!</v>
      </c>
      <c r="F2" s="134" t="b">
        <v>0</v>
      </c>
      <c r="G2" s="134" t="b">
        <v>0</v>
      </c>
      <c r="H2" s="134" t="b">
        <v>0</v>
      </c>
      <c r="I2" s="134" t="b">
        <v>0</v>
      </c>
      <c r="J2" s="134" t="b">
        <v>0</v>
      </c>
      <c r="K2" s="134" t="b">
        <v>0</v>
      </c>
      <c r="L2" s="134" t="b">
        <v>0</v>
      </c>
      <c r="M2" s="134" t="b">
        <v>0</v>
      </c>
      <c r="N2" s="134" t="b">
        <v>0</v>
      </c>
      <c r="O2" s="134" t="b">
        <v>0</v>
      </c>
      <c r="P2" s="137" t="str">
        <f>IF(工賃向上計画!$K$53="","",工賃向上計画!$K$53)</f>
        <v/>
      </c>
      <c r="Q2" s="135" t="e">
        <f>#REF!</f>
        <v>#REF!</v>
      </c>
      <c r="R2" s="135" t="b">
        <v>0</v>
      </c>
      <c r="S2" s="135" t="b">
        <v>0</v>
      </c>
      <c r="T2" s="135" t="b">
        <v>0</v>
      </c>
      <c r="U2" s="135" t="b">
        <v>0</v>
      </c>
      <c r="V2" s="135" t="b">
        <v>0</v>
      </c>
      <c r="W2" s="135" t="b">
        <v>0</v>
      </c>
      <c r="X2" s="135" t="b">
        <v>0</v>
      </c>
      <c r="Y2" s="135" t="b">
        <v>0</v>
      </c>
      <c r="Z2" s="136" t="b">
        <v>0</v>
      </c>
      <c r="AA2" s="135" t="b">
        <v>0</v>
      </c>
      <c r="AB2" s="135" t="str">
        <f>IF(工賃向上計画!$K$57="","",工賃向上計画!$K$57)</f>
        <v/>
      </c>
      <c r="AC2" s="135" t="e">
        <f>+#REF!</f>
        <v>#REF!</v>
      </c>
      <c r="AD2" s="134" t="b">
        <v>0</v>
      </c>
      <c r="AE2" s="134" t="b">
        <v>0</v>
      </c>
      <c r="AF2" s="134" t="b">
        <v>0</v>
      </c>
      <c r="AG2" s="134" t="b">
        <v>0</v>
      </c>
      <c r="AH2" s="134" t="b">
        <v>0</v>
      </c>
      <c r="AI2" s="134" t="b">
        <v>0</v>
      </c>
      <c r="AJ2" s="134" t="b">
        <v>0</v>
      </c>
      <c r="AK2" s="134" t="b">
        <v>0</v>
      </c>
      <c r="AL2" s="134" t="b">
        <v>0</v>
      </c>
      <c r="AM2" s="134" t="b">
        <v>0</v>
      </c>
      <c r="AN2" s="135" t="str">
        <f>IF(工賃向上計画!$K$61="","",工賃向上計画!$K$61)</f>
        <v/>
      </c>
      <c r="AO2" s="135" t="e">
        <f>+#REF!</f>
        <v>#REF!</v>
      </c>
      <c r="AP2" s="134" t="b">
        <v>0</v>
      </c>
      <c r="AQ2" s="134" t="b">
        <v>0</v>
      </c>
      <c r="AR2" s="134" t="b">
        <v>0</v>
      </c>
      <c r="AS2" s="134" t="b">
        <v>0</v>
      </c>
      <c r="AT2" s="134" t="b">
        <v>0</v>
      </c>
      <c r="AU2" s="134" t="b">
        <v>0</v>
      </c>
      <c r="AV2" s="134" t="b">
        <v>0</v>
      </c>
      <c r="AW2" s="134" t="b">
        <v>0</v>
      </c>
      <c r="AX2" s="134" t="b">
        <v>0</v>
      </c>
      <c r="AY2" s="134" t="b">
        <v>0</v>
      </c>
      <c r="AZ2" s="135" t="str">
        <f>IF(工賃向上計画!$K$65="","",工賃向上計画!$K$65)</f>
        <v/>
      </c>
      <c r="BA2" s="135" t="e">
        <f>+#REF!</f>
        <v>#REF!</v>
      </c>
      <c r="BB2" s="134" t="b">
        <v>0</v>
      </c>
      <c r="BC2" s="134" t="b">
        <v>0</v>
      </c>
      <c r="BD2" s="134" t="b">
        <v>0</v>
      </c>
      <c r="BE2" s="134" t="b">
        <v>0</v>
      </c>
      <c r="BF2" s="134" t="b">
        <v>0</v>
      </c>
      <c r="BG2" s="134" t="b">
        <v>0</v>
      </c>
      <c r="BH2" s="134" t="b">
        <v>0</v>
      </c>
      <c r="BI2" s="134" t="b">
        <v>0</v>
      </c>
      <c r="BJ2" s="134" t="b">
        <v>0</v>
      </c>
      <c r="BK2" s="133" t="b">
        <v>0</v>
      </c>
      <c r="BL2" s="133" t="str">
        <f>IF(工賃向上計画!$K$69="","",工賃向上計画!$K$69)</f>
        <v/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"/>
  <sheetViews>
    <sheetView view="pageBreakPreview" zoomScale="60" zoomScaleNormal="100" workbookViewId="0">
      <selection activeCell="B2" sqref="B2"/>
    </sheetView>
  </sheetViews>
  <sheetFormatPr defaultColWidth="9" defaultRowHeight="13.5" x14ac:dyDescent="0.15"/>
  <cols>
    <col min="1" max="1" width="4.125" style="177" customWidth="1"/>
    <col min="2" max="2" width="10.25" style="177" customWidth="1"/>
    <col min="3" max="3" width="9" style="177"/>
    <col min="4" max="4" width="12.125" style="177" customWidth="1"/>
    <col min="5" max="5" width="10.25" style="177" customWidth="1"/>
    <col min="6" max="6" width="9" style="177"/>
    <col min="7" max="7" width="9.375" style="177" customWidth="1"/>
    <col min="8" max="9" width="6.625" style="177" customWidth="1"/>
    <col min="10" max="10" width="12" style="177" customWidth="1"/>
    <col min="11" max="11" width="10.25" style="177" customWidth="1"/>
    <col min="12" max="14" width="9" style="177"/>
    <col min="15" max="16" width="10.375" style="177" bestFit="1" customWidth="1"/>
    <col min="17" max="20" width="9" style="177"/>
    <col min="21" max="21" width="10.375" style="177" bestFit="1" customWidth="1"/>
    <col min="22" max="16384" width="9" style="177"/>
  </cols>
  <sheetData>
    <row r="1" spans="1:21" s="182" customFormat="1" x14ac:dyDescent="0.15">
      <c r="A1" s="186" t="s">
        <v>222</v>
      </c>
      <c r="B1" s="185" t="s">
        <v>0</v>
      </c>
      <c r="C1" s="185" t="s">
        <v>2</v>
      </c>
      <c r="D1" s="185" t="s">
        <v>11</v>
      </c>
      <c r="E1" s="184" t="s">
        <v>389</v>
      </c>
      <c r="F1" s="184" t="s">
        <v>388</v>
      </c>
      <c r="G1" s="184" t="s">
        <v>387</v>
      </c>
      <c r="H1" s="184" t="s">
        <v>386</v>
      </c>
      <c r="I1" s="184" t="s">
        <v>385</v>
      </c>
      <c r="J1" s="184" t="s">
        <v>384</v>
      </c>
      <c r="K1" s="184" t="s">
        <v>383</v>
      </c>
      <c r="L1" s="183" t="s">
        <v>382</v>
      </c>
      <c r="M1" s="183" t="s">
        <v>381</v>
      </c>
      <c r="N1" s="183" t="s">
        <v>380</v>
      </c>
      <c r="O1" s="183" t="s">
        <v>379</v>
      </c>
      <c r="P1" s="183" t="s">
        <v>378</v>
      </c>
      <c r="Q1" s="183" t="s">
        <v>377</v>
      </c>
      <c r="R1" s="183" t="s">
        <v>376</v>
      </c>
      <c r="S1" s="183" t="s">
        <v>375</v>
      </c>
      <c r="T1" s="183" t="s">
        <v>374</v>
      </c>
      <c r="U1" s="183" t="s">
        <v>373</v>
      </c>
    </row>
    <row r="2" spans="1:21" x14ac:dyDescent="0.15">
      <c r="A2" s="181" t="str">
        <f>事業所番号</f>
        <v/>
      </c>
      <c r="B2" s="180" t="str">
        <f>MID(事業所名,5,LEN(事業所名))</f>
        <v/>
      </c>
      <c r="C2" s="180">
        <f>所在地</f>
        <v>0</v>
      </c>
      <c r="D2" s="180">
        <f>運営法人名</f>
        <v>0</v>
      </c>
      <c r="E2" s="179" t="b">
        <v>0</v>
      </c>
      <c r="F2" s="178" t="b">
        <v>0</v>
      </c>
      <c r="G2" s="179" t="b">
        <v>0</v>
      </c>
      <c r="H2" s="179" t="b">
        <v>0</v>
      </c>
      <c r="I2" s="179" t="b">
        <v>0</v>
      </c>
      <c r="J2" s="178" t="b">
        <v>0</v>
      </c>
      <c r="K2" s="179" t="b">
        <v>0</v>
      </c>
      <c r="L2" s="179" t="b">
        <v>0</v>
      </c>
      <c r="M2" s="179" t="b">
        <v>0</v>
      </c>
      <c r="N2" s="178" t="b">
        <v>0</v>
      </c>
      <c r="O2" s="179" t="b">
        <v>0</v>
      </c>
      <c r="P2" s="178" t="b">
        <v>0</v>
      </c>
      <c r="Q2" s="179" t="b">
        <v>0</v>
      </c>
      <c r="R2" s="178" t="b">
        <v>0</v>
      </c>
      <c r="S2" s="179" t="b">
        <v>0</v>
      </c>
      <c r="T2" s="179" t="b">
        <v>0</v>
      </c>
      <c r="U2" s="178">
        <f>工賃向上計画!$F$178</f>
        <v>0</v>
      </c>
    </row>
  </sheetData>
  <phoneticPr fontId="14"/>
  <dataValidations count="1">
    <dataValidation type="list" allowBlank="1" showInputMessage="1" showErrorMessage="1" sqref="E2">
      <formula1>INDIRECT(A171)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L2"/>
  <sheetViews>
    <sheetView view="pageBreakPreview" topLeftCell="Y1" zoomScale="60" zoomScaleNormal="100" workbookViewId="0">
      <selection activeCell="AJ2" sqref="AJ2"/>
    </sheetView>
  </sheetViews>
  <sheetFormatPr defaultColWidth="9" defaultRowHeight="13.5" x14ac:dyDescent="0.15"/>
  <cols>
    <col min="1" max="2" width="9" style="131"/>
    <col min="3" max="3" width="10.375" style="131" bestFit="1" customWidth="1"/>
    <col min="4" max="4" width="9" style="131"/>
    <col min="5" max="7" width="10.375" style="131" bestFit="1" customWidth="1"/>
    <col min="8" max="16384" width="9" style="131"/>
  </cols>
  <sheetData>
    <row r="1" spans="1:38" s="168" customFormat="1" ht="18.75" customHeight="1" x14ac:dyDescent="0.15">
      <c r="A1" s="176" t="s">
        <v>308</v>
      </c>
      <c r="B1" s="175" t="s">
        <v>307</v>
      </c>
      <c r="C1" s="202" t="s">
        <v>444</v>
      </c>
      <c r="D1" s="202" t="s">
        <v>443</v>
      </c>
      <c r="E1" s="202" t="s">
        <v>442</v>
      </c>
      <c r="F1" s="202" t="s">
        <v>441</v>
      </c>
      <c r="G1" s="202" t="s">
        <v>440</v>
      </c>
      <c r="H1" s="202" t="s">
        <v>439</v>
      </c>
      <c r="I1" s="202" t="s">
        <v>438</v>
      </c>
      <c r="J1" s="202" t="s">
        <v>437</v>
      </c>
      <c r="K1" s="202" t="s">
        <v>436</v>
      </c>
      <c r="L1" s="202" t="s">
        <v>435</v>
      </c>
      <c r="M1" s="202" t="s">
        <v>434</v>
      </c>
      <c r="N1" s="202" t="s">
        <v>433</v>
      </c>
      <c r="O1" s="201" t="s">
        <v>432</v>
      </c>
      <c r="P1" s="201" t="s">
        <v>431</v>
      </c>
      <c r="Q1" s="201" t="s">
        <v>430</v>
      </c>
      <c r="R1" s="200" t="s">
        <v>429</v>
      </c>
      <c r="S1" s="200" t="s">
        <v>428</v>
      </c>
      <c r="T1" s="200" t="s">
        <v>427</v>
      </c>
      <c r="U1" s="200" t="s">
        <v>426</v>
      </c>
      <c r="V1" s="200" t="s">
        <v>425</v>
      </c>
      <c r="W1" s="200" t="s">
        <v>424</v>
      </c>
      <c r="X1" s="199" t="s">
        <v>423</v>
      </c>
      <c r="Y1" s="198" t="s">
        <v>422</v>
      </c>
      <c r="Z1" s="197" t="s">
        <v>421</v>
      </c>
      <c r="AA1" s="196" t="s">
        <v>420</v>
      </c>
      <c r="AB1" s="196" t="s">
        <v>419</v>
      </c>
      <c r="AC1" s="196" t="s">
        <v>418</v>
      </c>
      <c r="AD1" s="195" t="s">
        <v>417</v>
      </c>
      <c r="AE1" s="195" t="s">
        <v>416</v>
      </c>
      <c r="AF1" s="195" t="s">
        <v>415</v>
      </c>
      <c r="AG1" s="195" t="s">
        <v>414</v>
      </c>
      <c r="AH1" s="195" t="s">
        <v>413</v>
      </c>
      <c r="AI1" s="195" t="s">
        <v>412</v>
      </c>
      <c r="AJ1" s="194" t="s">
        <v>411</v>
      </c>
      <c r="AK1" s="193" t="s">
        <v>410</v>
      </c>
      <c r="AL1" s="192" t="s">
        <v>409</v>
      </c>
    </row>
    <row r="2" spans="1:38" s="188" customFormat="1" x14ac:dyDescent="0.15">
      <c r="A2" s="191" t="str">
        <f>事業所番号</f>
        <v/>
      </c>
      <c r="B2" s="190">
        <f>[0]!運営法人名</f>
        <v>0</v>
      </c>
      <c r="C2" s="187">
        <f>+工賃向上計画!$H$184</f>
        <v>0</v>
      </c>
      <c r="D2" s="187">
        <f>工賃向上計画!$D$187</f>
        <v>0</v>
      </c>
      <c r="E2" s="187">
        <f>工賃向上計画!$H$187</f>
        <v>0</v>
      </c>
      <c r="F2" s="187">
        <f>工賃向上計画!$D$190</f>
        <v>0</v>
      </c>
      <c r="G2" s="187">
        <f>工賃向上計画!$H$190</f>
        <v>0</v>
      </c>
      <c r="H2" s="187">
        <f>工賃向上計画!$D$193</f>
        <v>0</v>
      </c>
      <c r="I2" s="187">
        <f>工賃向上計画!$H$193</f>
        <v>0</v>
      </c>
      <c r="J2" s="187">
        <f>工賃向上計画!$D$196</f>
        <v>0</v>
      </c>
      <c r="K2" s="187">
        <f>工賃向上計画!$H$196</f>
        <v>0</v>
      </c>
      <c r="L2" s="187">
        <f>工賃向上計画!$D$199</f>
        <v>0</v>
      </c>
      <c r="M2" s="187">
        <f>工賃向上計画!$H$199</f>
        <v>0</v>
      </c>
      <c r="N2" s="187">
        <f>工賃向上計画!$H$202</f>
        <v>0</v>
      </c>
      <c r="O2" s="187">
        <f>+工賃向上計画!$H$204</f>
        <v>0</v>
      </c>
      <c r="P2" s="187">
        <f>工賃向上計画!$D$207</f>
        <v>0</v>
      </c>
      <c r="Q2" s="187">
        <f>工賃向上計画!$H$207</f>
        <v>0</v>
      </c>
      <c r="R2" s="187">
        <f>工賃向上計画!$D$210</f>
        <v>0</v>
      </c>
      <c r="S2" s="187">
        <f>工賃向上計画!$H$210</f>
        <v>0</v>
      </c>
      <c r="T2" s="187">
        <f>工賃向上計画!$D$213</f>
        <v>0</v>
      </c>
      <c r="U2" s="187">
        <f>工賃向上計画!$H$213</f>
        <v>0</v>
      </c>
      <c r="V2" s="187">
        <f>工賃向上計画!$D$216</f>
        <v>0</v>
      </c>
      <c r="W2" s="187">
        <f>工賃向上計画!$H$216</f>
        <v>0</v>
      </c>
      <c r="X2" s="189">
        <f>工賃向上計画!$D$219</f>
        <v>0</v>
      </c>
      <c r="Y2" s="187">
        <f>工賃向上計画!$H$219</f>
        <v>0</v>
      </c>
      <c r="Z2" s="187">
        <f>工賃向上計画!$H$222</f>
        <v>0</v>
      </c>
      <c r="AA2" s="187">
        <f>+工賃向上計画!$H$224</f>
        <v>0</v>
      </c>
      <c r="AB2" s="187">
        <f>工賃向上計画!$D$227</f>
        <v>0</v>
      </c>
      <c r="AC2" s="187">
        <f>工賃向上計画!$H$227</f>
        <v>0</v>
      </c>
      <c r="AD2" s="187">
        <f>工賃向上計画!$D$230</f>
        <v>0</v>
      </c>
      <c r="AE2" s="187">
        <f>工賃向上計画!$H$230</f>
        <v>0</v>
      </c>
      <c r="AF2" s="187">
        <f>工賃向上計画!$D$233</f>
        <v>0</v>
      </c>
      <c r="AG2" s="187">
        <f>工賃向上計画!$H$233</f>
        <v>0</v>
      </c>
      <c r="AH2" s="187">
        <f>工賃向上計画!$D$236</f>
        <v>0</v>
      </c>
      <c r="AI2" s="187">
        <f>工賃向上計画!$H$236</f>
        <v>0</v>
      </c>
      <c r="AJ2" s="189">
        <f>工賃向上計画!$D$239</f>
        <v>0</v>
      </c>
      <c r="AK2" s="187">
        <f>工賃向上計画!$H$239</f>
        <v>0</v>
      </c>
      <c r="AL2" s="187">
        <f>工賃向上計画!$H$242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A1:A144"/>
  <sheetViews>
    <sheetView view="pageBreakPreview" topLeftCell="A121" zoomScaleNormal="100" zoomScaleSheetLayoutView="100" workbookViewId="0">
      <selection activeCell="C122" sqref="C122"/>
    </sheetView>
  </sheetViews>
  <sheetFormatPr defaultColWidth="9" defaultRowHeight="13.5" x14ac:dyDescent="0.15"/>
  <cols>
    <col min="1" max="1" width="59.875" style="204" bestFit="1" customWidth="1"/>
    <col min="2" max="16384" width="9" style="204"/>
  </cols>
  <sheetData>
    <row r="1" spans="1:1" x14ac:dyDescent="0.15">
      <c r="A1" s="204" t="s">
        <v>456</v>
      </c>
    </row>
    <row r="2" spans="1:1" x14ac:dyDescent="0.15">
      <c r="A2" s="204" t="s">
        <v>457</v>
      </c>
    </row>
    <row r="3" spans="1:1" x14ac:dyDescent="0.15">
      <c r="A3" s="204" t="s">
        <v>458</v>
      </c>
    </row>
    <row r="4" spans="1:1" x14ac:dyDescent="0.15">
      <c r="A4" s="204" t="s">
        <v>459</v>
      </c>
    </row>
    <row r="5" spans="1:1" x14ac:dyDescent="0.15">
      <c r="A5" s="204" t="s">
        <v>460</v>
      </c>
    </row>
    <row r="6" spans="1:1" x14ac:dyDescent="0.15">
      <c r="A6" s="204" t="s">
        <v>461</v>
      </c>
    </row>
    <row r="7" spans="1:1" x14ac:dyDescent="0.15">
      <c r="A7" s="204" t="s">
        <v>462</v>
      </c>
    </row>
    <row r="8" spans="1:1" x14ac:dyDescent="0.15">
      <c r="A8" s="204" t="s">
        <v>463</v>
      </c>
    </row>
    <row r="9" spans="1:1" x14ac:dyDescent="0.15">
      <c r="A9" s="204" t="s">
        <v>464</v>
      </c>
    </row>
    <row r="10" spans="1:1" x14ac:dyDescent="0.15">
      <c r="A10" s="204" t="s">
        <v>465</v>
      </c>
    </row>
    <row r="11" spans="1:1" x14ac:dyDescent="0.15">
      <c r="A11" s="204" t="s">
        <v>466</v>
      </c>
    </row>
    <row r="12" spans="1:1" x14ac:dyDescent="0.15">
      <c r="A12" s="204" t="s">
        <v>467</v>
      </c>
    </row>
    <row r="13" spans="1:1" x14ac:dyDescent="0.15">
      <c r="A13" s="204" t="s">
        <v>468</v>
      </c>
    </row>
    <row r="14" spans="1:1" x14ac:dyDescent="0.15">
      <c r="A14" s="204" t="s">
        <v>469</v>
      </c>
    </row>
    <row r="15" spans="1:1" x14ac:dyDescent="0.15">
      <c r="A15" s="204" t="s">
        <v>470</v>
      </c>
    </row>
    <row r="16" spans="1:1" x14ac:dyDescent="0.15">
      <c r="A16" s="204" t="s">
        <v>471</v>
      </c>
    </row>
    <row r="17" spans="1:1" x14ac:dyDescent="0.15">
      <c r="A17" s="204" t="s">
        <v>472</v>
      </c>
    </row>
    <row r="18" spans="1:1" x14ac:dyDescent="0.15">
      <c r="A18" s="204" t="s">
        <v>473</v>
      </c>
    </row>
    <row r="19" spans="1:1" x14ac:dyDescent="0.15">
      <c r="A19" s="204" t="s">
        <v>474</v>
      </c>
    </row>
    <row r="20" spans="1:1" x14ac:dyDescent="0.15">
      <c r="A20" s="204" t="s">
        <v>475</v>
      </c>
    </row>
    <row r="21" spans="1:1" x14ac:dyDescent="0.15">
      <c r="A21" s="204" t="s">
        <v>476</v>
      </c>
    </row>
    <row r="22" spans="1:1" x14ac:dyDescent="0.15">
      <c r="A22" s="204" t="s">
        <v>477</v>
      </c>
    </row>
    <row r="23" spans="1:1" x14ac:dyDescent="0.15">
      <c r="A23" s="204" t="s">
        <v>478</v>
      </c>
    </row>
    <row r="24" spans="1:1" x14ac:dyDescent="0.15">
      <c r="A24" s="204" t="s">
        <v>479</v>
      </c>
    </row>
    <row r="25" spans="1:1" x14ac:dyDescent="0.15">
      <c r="A25" s="204" t="s">
        <v>480</v>
      </c>
    </row>
    <row r="26" spans="1:1" x14ac:dyDescent="0.15">
      <c r="A26" s="204" t="s">
        <v>481</v>
      </c>
    </row>
    <row r="27" spans="1:1" x14ac:dyDescent="0.15">
      <c r="A27" s="204" t="s">
        <v>482</v>
      </c>
    </row>
    <row r="28" spans="1:1" x14ac:dyDescent="0.15">
      <c r="A28" s="204" t="s">
        <v>483</v>
      </c>
    </row>
    <row r="29" spans="1:1" x14ac:dyDescent="0.15">
      <c r="A29" s="204" t="s">
        <v>484</v>
      </c>
    </row>
    <row r="30" spans="1:1" x14ac:dyDescent="0.15">
      <c r="A30" s="204" t="s">
        <v>485</v>
      </c>
    </row>
    <row r="31" spans="1:1" x14ac:dyDescent="0.15">
      <c r="A31" s="204" t="s">
        <v>486</v>
      </c>
    </row>
    <row r="32" spans="1:1" x14ac:dyDescent="0.15">
      <c r="A32" s="204" t="s">
        <v>487</v>
      </c>
    </row>
    <row r="33" spans="1:1" x14ac:dyDescent="0.15">
      <c r="A33" s="204" t="s">
        <v>488</v>
      </c>
    </row>
    <row r="34" spans="1:1" x14ac:dyDescent="0.15">
      <c r="A34" s="204" t="s">
        <v>489</v>
      </c>
    </row>
    <row r="35" spans="1:1" x14ac:dyDescent="0.15">
      <c r="A35" s="204" t="s">
        <v>490</v>
      </c>
    </row>
    <row r="36" spans="1:1" x14ac:dyDescent="0.15">
      <c r="A36" s="204" t="s">
        <v>491</v>
      </c>
    </row>
    <row r="37" spans="1:1" x14ac:dyDescent="0.15">
      <c r="A37" s="204" t="s">
        <v>492</v>
      </c>
    </row>
    <row r="38" spans="1:1" x14ac:dyDescent="0.15">
      <c r="A38" s="204" t="s">
        <v>493</v>
      </c>
    </row>
    <row r="39" spans="1:1" x14ac:dyDescent="0.15">
      <c r="A39" s="204" t="s">
        <v>494</v>
      </c>
    </row>
    <row r="40" spans="1:1" x14ac:dyDescent="0.15">
      <c r="A40" s="204" t="s">
        <v>495</v>
      </c>
    </row>
    <row r="41" spans="1:1" x14ac:dyDescent="0.15">
      <c r="A41" s="204" t="s">
        <v>496</v>
      </c>
    </row>
    <row r="42" spans="1:1" x14ac:dyDescent="0.15">
      <c r="A42" s="204" t="s">
        <v>497</v>
      </c>
    </row>
    <row r="43" spans="1:1" x14ac:dyDescent="0.15">
      <c r="A43" s="204" t="s">
        <v>498</v>
      </c>
    </row>
    <row r="44" spans="1:1" x14ac:dyDescent="0.15">
      <c r="A44" s="204" t="s">
        <v>499</v>
      </c>
    </row>
    <row r="45" spans="1:1" x14ac:dyDescent="0.15">
      <c r="A45" s="204" t="s">
        <v>500</v>
      </c>
    </row>
    <row r="46" spans="1:1" x14ac:dyDescent="0.15">
      <c r="A46" s="204" t="s">
        <v>501</v>
      </c>
    </row>
    <row r="47" spans="1:1" x14ac:dyDescent="0.15">
      <c r="A47" s="204" t="s">
        <v>502</v>
      </c>
    </row>
    <row r="48" spans="1:1" x14ac:dyDescent="0.15">
      <c r="A48" s="204" t="s">
        <v>503</v>
      </c>
    </row>
    <row r="49" spans="1:1" x14ac:dyDescent="0.15">
      <c r="A49" s="204" t="s">
        <v>504</v>
      </c>
    </row>
    <row r="50" spans="1:1" x14ac:dyDescent="0.15">
      <c r="A50" s="204" t="s">
        <v>505</v>
      </c>
    </row>
    <row r="51" spans="1:1" x14ac:dyDescent="0.15">
      <c r="A51" s="204" t="s">
        <v>506</v>
      </c>
    </row>
    <row r="52" spans="1:1" x14ac:dyDescent="0.15">
      <c r="A52" s="204" t="s">
        <v>507</v>
      </c>
    </row>
    <row r="53" spans="1:1" x14ac:dyDescent="0.15">
      <c r="A53" s="204" t="s">
        <v>508</v>
      </c>
    </row>
    <row r="54" spans="1:1" x14ac:dyDescent="0.15">
      <c r="A54" s="204" t="s">
        <v>509</v>
      </c>
    </row>
    <row r="55" spans="1:1" x14ac:dyDescent="0.15">
      <c r="A55" s="204" t="s">
        <v>510</v>
      </c>
    </row>
    <row r="56" spans="1:1" x14ac:dyDescent="0.15">
      <c r="A56" s="204" t="s">
        <v>511</v>
      </c>
    </row>
    <row r="57" spans="1:1" x14ac:dyDescent="0.15">
      <c r="A57" s="204" t="s">
        <v>512</v>
      </c>
    </row>
    <row r="58" spans="1:1" x14ac:dyDescent="0.15">
      <c r="A58" s="204" t="s">
        <v>513</v>
      </c>
    </row>
    <row r="59" spans="1:1" x14ac:dyDescent="0.15">
      <c r="A59" s="204" t="s">
        <v>514</v>
      </c>
    </row>
    <row r="60" spans="1:1" x14ac:dyDescent="0.15">
      <c r="A60" s="204" t="s">
        <v>515</v>
      </c>
    </row>
    <row r="61" spans="1:1" x14ac:dyDescent="0.15">
      <c r="A61" s="204" t="s">
        <v>516</v>
      </c>
    </row>
    <row r="62" spans="1:1" x14ac:dyDescent="0.15">
      <c r="A62" s="204" t="s">
        <v>517</v>
      </c>
    </row>
    <row r="63" spans="1:1" x14ac:dyDescent="0.15">
      <c r="A63" s="204" t="s">
        <v>518</v>
      </c>
    </row>
    <row r="64" spans="1:1" x14ac:dyDescent="0.15">
      <c r="A64" s="204" t="s">
        <v>519</v>
      </c>
    </row>
    <row r="65" spans="1:1" x14ac:dyDescent="0.15">
      <c r="A65" s="204" t="s">
        <v>520</v>
      </c>
    </row>
    <row r="66" spans="1:1" x14ac:dyDescent="0.15">
      <c r="A66" s="204" t="s">
        <v>521</v>
      </c>
    </row>
    <row r="67" spans="1:1" x14ac:dyDescent="0.15">
      <c r="A67" s="204" t="s">
        <v>522</v>
      </c>
    </row>
    <row r="68" spans="1:1" x14ac:dyDescent="0.15">
      <c r="A68" s="204" t="s">
        <v>523</v>
      </c>
    </row>
    <row r="69" spans="1:1" x14ac:dyDescent="0.15">
      <c r="A69" s="204" t="s">
        <v>524</v>
      </c>
    </row>
    <row r="70" spans="1:1" x14ac:dyDescent="0.15">
      <c r="A70" s="204" t="s">
        <v>525</v>
      </c>
    </row>
    <row r="71" spans="1:1" x14ac:dyDescent="0.15">
      <c r="A71" s="204" t="s">
        <v>526</v>
      </c>
    </row>
    <row r="72" spans="1:1" x14ac:dyDescent="0.15">
      <c r="A72" s="204" t="s">
        <v>527</v>
      </c>
    </row>
    <row r="73" spans="1:1" x14ac:dyDescent="0.15">
      <c r="A73" s="204" t="s">
        <v>528</v>
      </c>
    </row>
    <row r="74" spans="1:1" x14ac:dyDescent="0.15">
      <c r="A74" s="204" t="s">
        <v>529</v>
      </c>
    </row>
    <row r="75" spans="1:1" x14ac:dyDescent="0.15">
      <c r="A75" s="204" t="s">
        <v>530</v>
      </c>
    </row>
    <row r="76" spans="1:1" x14ac:dyDescent="0.15">
      <c r="A76" s="204" t="s">
        <v>531</v>
      </c>
    </row>
    <row r="77" spans="1:1" x14ac:dyDescent="0.15">
      <c r="A77" s="204" t="s">
        <v>532</v>
      </c>
    </row>
    <row r="78" spans="1:1" x14ac:dyDescent="0.15">
      <c r="A78" s="204" t="s">
        <v>533</v>
      </c>
    </row>
    <row r="79" spans="1:1" x14ac:dyDescent="0.15">
      <c r="A79" s="204" t="s">
        <v>534</v>
      </c>
    </row>
    <row r="80" spans="1:1" x14ac:dyDescent="0.15">
      <c r="A80" s="204" t="s">
        <v>535</v>
      </c>
    </row>
    <row r="81" spans="1:1" x14ac:dyDescent="0.15">
      <c r="A81" s="204" t="s">
        <v>536</v>
      </c>
    </row>
    <row r="82" spans="1:1" x14ac:dyDescent="0.15">
      <c r="A82" s="204" t="s">
        <v>537</v>
      </c>
    </row>
    <row r="83" spans="1:1" x14ac:dyDescent="0.15">
      <c r="A83" s="204" t="s">
        <v>538</v>
      </c>
    </row>
    <row r="84" spans="1:1" x14ac:dyDescent="0.15">
      <c r="A84" s="204" t="s">
        <v>539</v>
      </c>
    </row>
    <row r="85" spans="1:1" x14ac:dyDescent="0.15">
      <c r="A85" s="204" t="s">
        <v>540</v>
      </c>
    </row>
    <row r="86" spans="1:1" x14ac:dyDescent="0.15">
      <c r="A86" s="204" t="s">
        <v>541</v>
      </c>
    </row>
    <row r="87" spans="1:1" x14ac:dyDescent="0.15">
      <c r="A87" s="204" t="s">
        <v>542</v>
      </c>
    </row>
    <row r="88" spans="1:1" x14ac:dyDescent="0.15">
      <c r="A88" s="204" t="s">
        <v>543</v>
      </c>
    </row>
    <row r="89" spans="1:1" x14ac:dyDescent="0.15">
      <c r="A89" s="204" t="s">
        <v>544</v>
      </c>
    </row>
    <row r="90" spans="1:1" x14ac:dyDescent="0.15">
      <c r="A90" s="204" t="s">
        <v>545</v>
      </c>
    </row>
    <row r="91" spans="1:1" x14ac:dyDescent="0.15">
      <c r="A91" s="204" t="s">
        <v>546</v>
      </c>
    </row>
    <row r="92" spans="1:1" x14ac:dyDescent="0.15">
      <c r="A92" s="204" t="s">
        <v>547</v>
      </c>
    </row>
    <row r="93" spans="1:1" x14ac:dyDescent="0.15">
      <c r="A93" s="204" t="s">
        <v>548</v>
      </c>
    </row>
    <row r="94" spans="1:1" x14ac:dyDescent="0.15">
      <c r="A94" s="204" t="s">
        <v>549</v>
      </c>
    </row>
    <row r="95" spans="1:1" x14ac:dyDescent="0.15">
      <c r="A95" s="204" t="s">
        <v>550</v>
      </c>
    </row>
    <row r="96" spans="1:1" x14ac:dyDescent="0.15">
      <c r="A96" s="204" t="s">
        <v>551</v>
      </c>
    </row>
    <row r="97" spans="1:1" x14ac:dyDescent="0.15">
      <c r="A97" s="204" t="s">
        <v>552</v>
      </c>
    </row>
    <row r="98" spans="1:1" x14ac:dyDescent="0.15">
      <c r="A98" s="204" t="s">
        <v>553</v>
      </c>
    </row>
    <row r="99" spans="1:1" x14ac:dyDescent="0.15">
      <c r="A99" s="204" t="s">
        <v>554</v>
      </c>
    </row>
    <row r="100" spans="1:1" x14ac:dyDescent="0.15">
      <c r="A100" s="204" t="s">
        <v>555</v>
      </c>
    </row>
    <row r="101" spans="1:1" x14ac:dyDescent="0.15">
      <c r="A101" s="204" t="s">
        <v>556</v>
      </c>
    </row>
    <row r="102" spans="1:1" x14ac:dyDescent="0.15">
      <c r="A102" s="204" t="s">
        <v>557</v>
      </c>
    </row>
    <row r="103" spans="1:1" x14ac:dyDescent="0.15">
      <c r="A103" s="204" t="s">
        <v>558</v>
      </c>
    </row>
    <row r="104" spans="1:1" x14ac:dyDescent="0.15">
      <c r="A104" s="204" t="s">
        <v>559</v>
      </c>
    </row>
    <row r="105" spans="1:1" x14ac:dyDescent="0.15">
      <c r="A105" s="204" t="s">
        <v>560</v>
      </c>
    </row>
    <row r="106" spans="1:1" x14ac:dyDescent="0.15">
      <c r="A106" s="204" t="s">
        <v>561</v>
      </c>
    </row>
    <row r="107" spans="1:1" x14ac:dyDescent="0.15">
      <c r="A107" s="204" t="s">
        <v>562</v>
      </c>
    </row>
    <row r="108" spans="1:1" x14ac:dyDescent="0.15">
      <c r="A108" s="204" t="s">
        <v>563</v>
      </c>
    </row>
    <row r="109" spans="1:1" x14ac:dyDescent="0.15">
      <c r="A109" s="204" t="s">
        <v>564</v>
      </c>
    </row>
    <row r="110" spans="1:1" x14ac:dyDescent="0.15">
      <c r="A110" s="204" t="s">
        <v>565</v>
      </c>
    </row>
    <row r="111" spans="1:1" x14ac:dyDescent="0.15">
      <c r="A111" s="204" t="s">
        <v>566</v>
      </c>
    </row>
    <row r="112" spans="1:1" x14ac:dyDescent="0.15">
      <c r="A112" s="204" t="s">
        <v>567</v>
      </c>
    </row>
    <row r="113" spans="1:1" x14ac:dyDescent="0.15">
      <c r="A113" s="204" t="s">
        <v>568</v>
      </c>
    </row>
    <row r="114" spans="1:1" x14ac:dyDescent="0.15">
      <c r="A114" s="204" t="s">
        <v>569</v>
      </c>
    </row>
    <row r="115" spans="1:1" x14ac:dyDescent="0.15">
      <c r="A115" s="204" t="s">
        <v>570</v>
      </c>
    </row>
    <row r="116" spans="1:1" x14ac:dyDescent="0.15">
      <c r="A116" s="204" t="s">
        <v>571</v>
      </c>
    </row>
    <row r="117" spans="1:1" x14ac:dyDescent="0.15">
      <c r="A117" s="204" t="s">
        <v>572</v>
      </c>
    </row>
    <row r="118" spans="1:1" x14ac:dyDescent="0.15">
      <c r="A118" s="204" t="s">
        <v>573</v>
      </c>
    </row>
    <row r="119" spans="1:1" x14ac:dyDescent="0.15">
      <c r="A119" s="204" t="s">
        <v>574</v>
      </c>
    </row>
    <row r="120" spans="1:1" x14ac:dyDescent="0.15">
      <c r="A120" s="204" t="s">
        <v>575</v>
      </c>
    </row>
    <row r="121" spans="1:1" x14ac:dyDescent="0.15">
      <c r="A121" s="204" t="s">
        <v>576</v>
      </c>
    </row>
    <row r="122" spans="1:1" x14ac:dyDescent="0.15">
      <c r="A122" s="204" t="s">
        <v>577</v>
      </c>
    </row>
    <row r="123" spans="1:1" x14ac:dyDescent="0.15">
      <c r="A123" s="204" t="s">
        <v>578</v>
      </c>
    </row>
    <row r="124" spans="1:1" x14ac:dyDescent="0.15">
      <c r="A124" s="204" t="s">
        <v>579</v>
      </c>
    </row>
    <row r="125" spans="1:1" x14ac:dyDescent="0.15">
      <c r="A125" s="204" t="s">
        <v>580</v>
      </c>
    </row>
    <row r="126" spans="1:1" x14ac:dyDescent="0.15">
      <c r="A126" s="242" t="s">
        <v>730</v>
      </c>
    </row>
    <row r="127" spans="1:1" x14ac:dyDescent="0.15">
      <c r="A127" s="204" t="s">
        <v>581</v>
      </c>
    </row>
    <row r="128" spans="1:1" x14ac:dyDescent="0.15">
      <c r="A128" s="204" t="s">
        <v>582</v>
      </c>
    </row>
    <row r="129" spans="1:1" x14ac:dyDescent="0.15">
      <c r="A129" s="204" t="s">
        <v>583</v>
      </c>
    </row>
    <row r="130" spans="1:1" x14ac:dyDescent="0.15">
      <c r="A130" s="204" t="s">
        <v>584</v>
      </c>
    </row>
    <row r="131" spans="1:1" x14ac:dyDescent="0.15">
      <c r="A131" s="204" t="s">
        <v>585</v>
      </c>
    </row>
    <row r="132" spans="1:1" x14ac:dyDescent="0.15">
      <c r="A132" s="204" t="s">
        <v>586</v>
      </c>
    </row>
    <row r="133" spans="1:1" x14ac:dyDescent="0.15">
      <c r="A133" s="204" t="s">
        <v>587</v>
      </c>
    </row>
    <row r="134" spans="1:1" x14ac:dyDescent="0.15">
      <c r="A134" s="204" t="s">
        <v>588</v>
      </c>
    </row>
    <row r="135" spans="1:1" x14ac:dyDescent="0.15">
      <c r="A135" s="204" t="s">
        <v>589</v>
      </c>
    </row>
    <row r="136" spans="1:1" x14ac:dyDescent="0.15">
      <c r="A136" s="204" t="s">
        <v>590</v>
      </c>
    </row>
    <row r="137" spans="1:1" x14ac:dyDescent="0.15">
      <c r="A137" s="204" t="s">
        <v>591</v>
      </c>
    </row>
    <row r="138" spans="1:1" x14ac:dyDescent="0.15">
      <c r="A138" s="242" t="s">
        <v>729</v>
      </c>
    </row>
    <row r="139" spans="1:1" x14ac:dyDescent="0.15">
      <c r="A139" s="204" t="s">
        <v>610</v>
      </c>
    </row>
    <row r="140" spans="1:1" x14ac:dyDescent="0.15">
      <c r="A140" s="204" t="s">
        <v>611</v>
      </c>
    </row>
    <row r="141" spans="1:1" x14ac:dyDescent="0.15">
      <c r="A141" s="204" t="s">
        <v>612</v>
      </c>
    </row>
    <row r="142" spans="1:1" x14ac:dyDescent="0.15">
      <c r="A142" s="204" t="s">
        <v>613</v>
      </c>
    </row>
    <row r="143" spans="1:1" x14ac:dyDescent="0.15">
      <c r="A143" s="242" t="s">
        <v>731</v>
      </c>
    </row>
    <row r="144" spans="1:1" x14ac:dyDescent="0.15">
      <c r="A144" s="242" t="s">
        <v>732</v>
      </c>
    </row>
  </sheetData>
  <phoneticPr fontId="14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33"/>
  <sheetViews>
    <sheetView showGridLines="0" showZeros="0" tabSelected="1" view="pageBreakPreview" zoomScaleNormal="100" zoomScaleSheetLayoutView="100" workbookViewId="0">
      <selection activeCell="AA28" sqref="AA28:AC28"/>
    </sheetView>
  </sheetViews>
  <sheetFormatPr defaultRowHeight="13.5" x14ac:dyDescent="0.15"/>
  <cols>
    <col min="1" max="29" width="3.125" customWidth="1"/>
  </cols>
  <sheetData>
    <row r="1" spans="1:37" ht="17.25" x14ac:dyDescent="0.15">
      <c r="A1" s="555" t="s">
        <v>107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43"/>
      <c r="AE1" s="43" t="s">
        <v>138</v>
      </c>
      <c r="AF1" s="43"/>
      <c r="AG1" s="43"/>
      <c r="AH1" s="43"/>
      <c r="AI1" s="43"/>
      <c r="AJ1" s="43"/>
      <c r="AK1" s="43"/>
    </row>
    <row r="2" spans="1:37" ht="13.5" customHeight="1" x14ac:dyDescent="0.15">
      <c r="AD2" s="43"/>
      <c r="AE2" s="43" t="s">
        <v>139</v>
      </c>
      <c r="AF2" s="43"/>
      <c r="AG2" s="43"/>
      <c r="AH2" s="43"/>
      <c r="AI2" s="43"/>
      <c r="AJ2" s="43"/>
      <c r="AK2" s="43"/>
    </row>
    <row r="3" spans="1:37" ht="13.5" customHeight="1" x14ac:dyDescent="0.15">
      <c r="A3" s="265" t="s">
        <v>0</v>
      </c>
      <c r="B3" s="266"/>
      <c r="C3" s="266"/>
      <c r="D3" s="267"/>
      <c r="E3" s="556">
        <f>工賃向上計画!$E$4</f>
        <v>0</v>
      </c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8"/>
      <c r="T3" s="265" t="s">
        <v>141</v>
      </c>
      <c r="U3" s="266"/>
      <c r="V3" s="266"/>
      <c r="W3" s="267"/>
      <c r="X3" s="559">
        <f>工賃向上計画!$X$2</f>
        <v>0</v>
      </c>
      <c r="Y3" s="560"/>
      <c r="Z3" s="560"/>
      <c r="AA3" s="560"/>
      <c r="AB3" s="560"/>
      <c r="AC3" s="561"/>
      <c r="AD3" s="50"/>
      <c r="AE3" s="43" t="s">
        <v>125</v>
      </c>
      <c r="AF3" s="43"/>
      <c r="AG3" s="43"/>
      <c r="AH3" s="43"/>
      <c r="AI3" s="43"/>
      <c r="AJ3" s="43"/>
      <c r="AK3" s="43"/>
    </row>
    <row r="4" spans="1:37" ht="13.5" customHeight="1" x14ac:dyDescent="0.15">
      <c r="AD4" s="43"/>
      <c r="AE4" s="43"/>
      <c r="AF4" s="43"/>
      <c r="AG4" s="43"/>
      <c r="AH4" s="43"/>
      <c r="AI4" s="43"/>
      <c r="AJ4" s="43"/>
      <c r="AK4" s="43"/>
    </row>
    <row r="5" spans="1:37" ht="13.5" customHeight="1" x14ac:dyDescent="0.15">
      <c r="A5" t="s">
        <v>448</v>
      </c>
      <c r="AD5" s="43"/>
      <c r="AE5" s="43" t="s">
        <v>109</v>
      </c>
      <c r="AF5" s="43"/>
      <c r="AG5" s="43"/>
      <c r="AH5" s="43"/>
      <c r="AI5" s="43"/>
      <c r="AJ5" s="43"/>
      <c r="AK5" s="43"/>
    </row>
    <row r="6" spans="1:37" ht="13.5" customHeight="1" thickBot="1" x14ac:dyDescent="0.2">
      <c r="A6" s="61"/>
      <c r="B6" s="45"/>
      <c r="C6" s="45"/>
      <c r="D6" s="45"/>
      <c r="E6" s="45"/>
      <c r="F6" s="45"/>
      <c r="G6" s="45"/>
      <c r="H6" s="45"/>
      <c r="I6" s="45"/>
      <c r="J6" s="45"/>
      <c r="K6" s="45"/>
      <c r="L6" s="268" t="s">
        <v>160</v>
      </c>
      <c r="M6" s="269"/>
      <c r="N6" s="270"/>
      <c r="O6" s="268" t="s">
        <v>393</v>
      </c>
      <c r="P6" s="269"/>
      <c r="Q6" s="270"/>
      <c r="R6" s="268" t="s">
        <v>165</v>
      </c>
      <c r="S6" s="269"/>
      <c r="T6" s="270"/>
      <c r="U6" s="268" t="s">
        <v>166</v>
      </c>
      <c r="V6" s="269"/>
      <c r="W6" s="270"/>
      <c r="X6" s="268" t="s">
        <v>167</v>
      </c>
      <c r="Y6" s="269"/>
      <c r="Z6" s="270"/>
      <c r="AB6" s="43"/>
      <c r="AC6" s="43"/>
      <c r="AD6" s="43"/>
      <c r="AE6" s="43"/>
      <c r="AF6" s="43"/>
      <c r="AG6" s="43"/>
      <c r="AH6" s="43"/>
      <c r="AI6" s="43"/>
    </row>
    <row r="7" spans="1:37" ht="13.5" customHeight="1" x14ac:dyDescent="0.15">
      <c r="A7" s="78" t="s">
        <v>29</v>
      </c>
      <c r="B7" s="88" t="s">
        <v>25</v>
      </c>
      <c r="C7" s="88"/>
      <c r="D7" s="88"/>
      <c r="E7" s="88"/>
      <c r="F7" s="88"/>
      <c r="G7" s="89" t="s">
        <v>26</v>
      </c>
      <c r="H7" s="88"/>
      <c r="I7" s="89" t="s">
        <v>33</v>
      </c>
      <c r="J7" s="554" t="s">
        <v>105</v>
      </c>
      <c r="K7" s="348"/>
      <c r="L7" s="368">
        <f>IF(L16=0,0,L14/L16)</f>
        <v>0</v>
      </c>
      <c r="M7" s="369"/>
      <c r="N7" s="382"/>
      <c r="O7" s="368">
        <f>IF(O16=0,0,O14/O16)</f>
        <v>0</v>
      </c>
      <c r="P7" s="369"/>
      <c r="Q7" s="382"/>
      <c r="R7" s="368">
        <f>IF(R16=0,0,R14/R16)</f>
        <v>0</v>
      </c>
      <c r="S7" s="369"/>
      <c r="T7" s="382"/>
      <c r="U7" s="368">
        <f>IF(U16=0,0,U14/U16)</f>
        <v>0</v>
      </c>
      <c r="V7" s="369"/>
      <c r="W7" s="382"/>
      <c r="X7" s="368">
        <f>IF(X16=0,0,X14/X16)</f>
        <v>0</v>
      </c>
      <c r="Y7" s="369"/>
      <c r="Z7" s="379"/>
      <c r="AA7" s="549"/>
      <c r="AB7" s="549"/>
      <c r="AC7" s="549"/>
      <c r="AD7" s="43"/>
      <c r="AE7" s="43" t="s">
        <v>108</v>
      </c>
      <c r="AF7" s="43"/>
      <c r="AG7" s="43"/>
      <c r="AH7" s="43"/>
    </row>
    <row r="8" spans="1:37" ht="13.5" customHeight="1" thickBot="1" x14ac:dyDescent="0.2">
      <c r="A8" s="83" t="s">
        <v>99</v>
      </c>
      <c r="B8" s="90" t="s">
        <v>113</v>
      </c>
      <c r="C8" s="90"/>
      <c r="D8" s="90"/>
      <c r="E8" s="90"/>
      <c r="F8" s="90"/>
      <c r="G8" s="91" t="s">
        <v>27</v>
      </c>
      <c r="H8" s="90"/>
      <c r="I8" s="91" t="s">
        <v>33</v>
      </c>
      <c r="J8" s="278" t="s">
        <v>106</v>
      </c>
      <c r="K8" s="279"/>
      <c r="L8" s="346">
        <f>IF(L17=0,0,L14/L17)</f>
        <v>0</v>
      </c>
      <c r="M8" s="366"/>
      <c r="N8" s="383"/>
      <c r="O8" s="346">
        <f>IF(O17=0,0,O14/O17)</f>
        <v>0</v>
      </c>
      <c r="P8" s="366"/>
      <c r="Q8" s="383"/>
      <c r="R8" s="346">
        <f>IF(R17=0,0,R14/R17)</f>
        <v>0</v>
      </c>
      <c r="S8" s="366"/>
      <c r="T8" s="383"/>
      <c r="U8" s="346">
        <f>IF(U17=0,0,U14/U17)</f>
        <v>0</v>
      </c>
      <c r="V8" s="366"/>
      <c r="W8" s="383"/>
      <c r="X8" s="346">
        <f>IF(X17=0,0,X14/X17)</f>
        <v>0</v>
      </c>
      <c r="Y8" s="366"/>
      <c r="Z8" s="375"/>
      <c r="AA8" s="549"/>
      <c r="AB8" s="549"/>
      <c r="AC8" s="549"/>
      <c r="AD8" s="43"/>
      <c r="AE8" s="43" t="s">
        <v>108</v>
      </c>
      <c r="AF8" s="43"/>
      <c r="AG8" s="43"/>
      <c r="AH8" s="43"/>
    </row>
    <row r="9" spans="1:37" ht="13.5" customHeight="1" x14ac:dyDescent="0.15">
      <c r="A9" s="44" t="s">
        <v>100</v>
      </c>
      <c r="B9" s="55" t="s">
        <v>7</v>
      </c>
      <c r="C9" s="55"/>
      <c r="D9" s="55"/>
      <c r="E9" s="55"/>
      <c r="F9" s="55"/>
      <c r="G9" s="55"/>
      <c r="H9" s="55"/>
      <c r="I9" s="56" t="s">
        <v>33</v>
      </c>
      <c r="J9" s="528"/>
      <c r="K9" s="303"/>
      <c r="L9" s="548"/>
      <c r="M9" s="548"/>
      <c r="N9" s="548"/>
      <c r="O9" s="538"/>
      <c r="P9" s="539"/>
      <c r="Q9" s="540"/>
      <c r="R9" s="538"/>
      <c r="S9" s="539"/>
      <c r="T9" s="540"/>
      <c r="U9" s="538"/>
      <c r="V9" s="539"/>
      <c r="W9" s="540"/>
      <c r="X9" s="538"/>
      <c r="Y9" s="539"/>
      <c r="Z9" s="540"/>
      <c r="AA9" s="549"/>
      <c r="AB9" s="549"/>
      <c r="AC9" s="549"/>
      <c r="AD9" s="43"/>
      <c r="AE9" s="43"/>
      <c r="AF9" s="43"/>
      <c r="AG9" s="43"/>
      <c r="AH9" s="43"/>
    </row>
    <row r="10" spans="1:37" ht="13.5" customHeight="1" x14ac:dyDescent="0.15">
      <c r="A10" s="44" t="s">
        <v>30</v>
      </c>
      <c r="B10" s="388" t="s">
        <v>89</v>
      </c>
      <c r="C10" s="57" t="s">
        <v>92</v>
      </c>
      <c r="D10" s="57"/>
      <c r="E10" s="57"/>
      <c r="F10" s="57"/>
      <c r="G10" s="57"/>
      <c r="H10" s="57"/>
      <c r="I10" s="58" t="s">
        <v>33</v>
      </c>
      <c r="J10" s="518"/>
      <c r="K10" s="301"/>
      <c r="L10" s="553"/>
      <c r="M10" s="553"/>
      <c r="N10" s="553"/>
      <c r="O10" s="522"/>
      <c r="P10" s="523"/>
      <c r="Q10" s="524"/>
      <c r="R10" s="522"/>
      <c r="S10" s="523"/>
      <c r="T10" s="524"/>
      <c r="U10" s="522"/>
      <c r="V10" s="523"/>
      <c r="W10" s="524"/>
      <c r="X10" s="522"/>
      <c r="Y10" s="523"/>
      <c r="Z10" s="524"/>
      <c r="AA10" s="549"/>
      <c r="AB10" s="549"/>
      <c r="AC10" s="549"/>
      <c r="AD10" s="43"/>
      <c r="AE10" s="43"/>
      <c r="AF10" s="43"/>
      <c r="AG10" s="43"/>
      <c r="AH10" s="43"/>
    </row>
    <row r="11" spans="1:37" ht="13.5" customHeight="1" x14ac:dyDescent="0.15">
      <c r="A11" s="44" t="s">
        <v>31</v>
      </c>
      <c r="B11" s="389"/>
      <c r="C11" s="57" t="s">
        <v>91</v>
      </c>
      <c r="D11" s="57"/>
      <c r="E11" s="57"/>
      <c r="F11" s="57"/>
      <c r="G11" s="57"/>
      <c r="H11" s="57"/>
      <c r="I11" s="58" t="s">
        <v>33</v>
      </c>
      <c r="J11" s="518"/>
      <c r="K11" s="301"/>
      <c r="L11" s="553"/>
      <c r="M11" s="553"/>
      <c r="N11" s="553"/>
      <c r="O11" s="522"/>
      <c r="P11" s="523"/>
      <c r="Q11" s="524"/>
      <c r="R11" s="522"/>
      <c r="S11" s="523"/>
      <c r="T11" s="524"/>
      <c r="U11" s="522"/>
      <c r="V11" s="523"/>
      <c r="W11" s="524"/>
      <c r="X11" s="522"/>
      <c r="Y11" s="523"/>
      <c r="Z11" s="524"/>
      <c r="AA11" s="549"/>
      <c r="AB11" s="549"/>
      <c r="AC11" s="549"/>
      <c r="AD11" s="43"/>
      <c r="AE11" s="43"/>
      <c r="AF11" s="43"/>
      <c r="AG11" s="43"/>
      <c r="AH11" s="43"/>
    </row>
    <row r="12" spans="1:37" ht="13.5" customHeight="1" x14ac:dyDescent="0.15">
      <c r="A12" s="44" t="s">
        <v>32</v>
      </c>
      <c r="B12" s="390"/>
      <c r="C12" s="57" t="s">
        <v>104</v>
      </c>
      <c r="D12" s="57"/>
      <c r="E12" s="57"/>
      <c r="F12" s="57"/>
      <c r="G12" s="57"/>
      <c r="H12" s="57"/>
      <c r="I12" s="58" t="s">
        <v>33</v>
      </c>
      <c r="J12" s="518"/>
      <c r="K12" s="301"/>
      <c r="L12" s="553"/>
      <c r="M12" s="553"/>
      <c r="N12" s="553"/>
      <c r="O12" s="522"/>
      <c r="P12" s="523"/>
      <c r="Q12" s="524"/>
      <c r="R12" s="522"/>
      <c r="S12" s="523"/>
      <c r="T12" s="524"/>
      <c r="U12" s="522"/>
      <c r="V12" s="523"/>
      <c r="W12" s="524"/>
      <c r="X12" s="522"/>
      <c r="Y12" s="523"/>
      <c r="Z12" s="524"/>
      <c r="AA12" s="549"/>
      <c r="AB12" s="549"/>
      <c r="AC12" s="549"/>
      <c r="AD12" s="43"/>
      <c r="AE12" s="43" t="s">
        <v>140</v>
      </c>
      <c r="AF12" s="43"/>
      <c r="AG12" s="43"/>
      <c r="AH12" s="43"/>
    </row>
    <row r="13" spans="1:37" ht="13.5" customHeight="1" x14ac:dyDescent="0.15">
      <c r="A13" s="44" t="s">
        <v>96</v>
      </c>
      <c r="B13" s="57" t="s">
        <v>28</v>
      </c>
      <c r="C13" s="57"/>
      <c r="D13" s="57"/>
      <c r="E13" s="57"/>
      <c r="F13" s="57"/>
      <c r="G13" s="57"/>
      <c r="H13" s="57"/>
      <c r="I13" s="58" t="s">
        <v>33</v>
      </c>
      <c r="J13" s="517" t="s">
        <v>103</v>
      </c>
      <c r="K13" s="290"/>
      <c r="L13" s="287">
        <f>L9-L10-L11-L12</f>
        <v>0</v>
      </c>
      <c r="M13" s="287"/>
      <c r="N13" s="287"/>
      <c r="O13" s="288">
        <f>O9-O10-O11-O12</f>
        <v>0</v>
      </c>
      <c r="P13" s="355"/>
      <c r="Q13" s="359"/>
      <c r="R13" s="288">
        <f>R9-R10-R11-R12</f>
        <v>0</v>
      </c>
      <c r="S13" s="355"/>
      <c r="T13" s="359"/>
      <c r="U13" s="288">
        <f>U9-U10-U11-U12</f>
        <v>0</v>
      </c>
      <c r="V13" s="355"/>
      <c r="W13" s="359"/>
      <c r="X13" s="288">
        <f>X9-X10-X11-X12</f>
        <v>0</v>
      </c>
      <c r="Y13" s="355"/>
      <c r="Z13" s="359"/>
      <c r="AA13" s="549"/>
      <c r="AB13" s="549"/>
      <c r="AC13" s="549"/>
      <c r="AD13" s="43"/>
      <c r="AE13" s="43" t="s">
        <v>108</v>
      </c>
      <c r="AF13" s="43"/>
      <c r="AG13" s="43"/>
      <c r="AH13" s="43"/>
    </row>
    <row r="14" spans="1:37" ht="13.5" customHeight="1" x14ac:dyDescent="0.15">
      <c r="A14" s="44" t="s">
        <v>97</v>
      </c>
      <c r="B14" s="57" t="s">
        <v>79</v>
      </c>
      <c r="C14" s="57"/>
      <c r="D14" s="57"/>
      <c r="E14" s="57"/>
      <c r="F14" s="57"/>
      <c r="G14" s="57"/>
      <c r="H14" s="57"/>
      <c r="I14" s="58" t="s">
        <v>33</v>
      </c>
      <c r="J14" s="518"/>
      <c r="K14" s="301"/>
      <c r="L14" s="542"/>
      <c r="M14" s="543"/>
      <c r="N14" s="544"/>
      <c r="O14" s="522"/>
      <c r="P14" s="523"/>
      <c r="Q14" s="524"/>
      <c r="R14" s="522"/>
      <c r="S14" s="523"/>
      <c r="T14" s="524"/>
      <c r="U14" s="522"/>
      <c r="V14" s="523"/>
      <c r="W14" s="524"/>
      <c r="X14" s="522"/>
      <c r="Y14" s="523"/>
      <c r="Z14" s="524"/>
      <c r="AA14" s="549"/>
      <c r="AB14" s="549"/>
      <c r="AC14" s="549"/>
      <c r="AD14" s="43"/>
      <c r="AE14" s="43" t="s">
        <v>137</v>
      </c>
      <c r="AF14" s="43"/>
      <c r="AG14" s="43"/>
      <c r="AH14" s="43"/>
    </row>
    <row r="15" spans="1:37" ht="13.5" customHeight="1" x14ac:dyDescent="0.15">
      <c r="A15" s="44" t="s">
        <v>98</v>
      </c>
      <c r="B15" s="57" t="s">
        <v>20</v>
      </c>
      <c r="C15" s="57"/>
      <c r="D15" s="57"/>
      <c r="E15" s="57"/>
      <c r="F15" s="57"/>
      <c r="G15" s="57"/>
      <c r="H15" s="57"/>
      <c r="I15" s="58" t="s">
        <v>10</v>
      </c>
      <c r="J15" s="518"/>
      <c r="K15" s="301"/>
      <c r="L15" s="542"/>
      <c r="M15" s="543"/>
      <c r="N15" s="544"/>
      <c r="O15" s="522"/>
      <c r="P15" s="523"/>
      <c r="Q15" s="524"/>
      <c r="R15" s="522"/>
      <c r="S15" s="523"/>
      <c r="T15" s="524"/>
      <c r="U15" s="522"/>
      <c r="V15" s="523"/>
      <c r="W15" s="524"/>
      <c r="X15" s="522"/>
      <c r="Y15" s="523"/>
      <c r="Z15" s="524"/>
      <c r="AA15" s="549"/>
      <c r="AB15" s="549"/>
      <c r="AC15" s="549"/>
      <c r="AD15" s="43"/>
      <c r="AE15" s="43"/>
      <c r="AF15" s="43"/>
      <c r="AG15" s="43"/>
      <c r="AH15" s="43"/>
    </row>
    <row r="16" spans="1:37" ht="13.5" customHeight="1" x14ac:dyDescent="0.15">
      <c r="A16" s="15" t="s">
        <v>101</v>
      </c>
      <c r="B16" s="57" t="s">
        <v>93</v>
      </c>
      <c r="C16" s="57"/>
      <c r="D16" s="57"/>
      <c r="E16" s="57"/>
      <c r="F16" s="57"/>
      <c r="G16" s="57"/>
      <c r="H16" s="57"/>
      <c r="I16" s="58" t="s">
        <v>78</v>
      </c>
      <c r="J16" s="518"/>
      <c r="K16" s="301"/>
      <c r="L16" s="542"/>
      <c r="M16" s="543"/>
      <c r="N16" s="544"/>
      <c r="O16" s="522"/>
      <c r="P16" s="523"/>
      <c r="Q16" s="524"/>
      <c r="R16" s="522"/>
      <c r="S16" s="523"/>
      <c r="T16" s="524"/>
      <c r="U16" s="522"/>
      <c r="V16" s="523"/>
      <c r="W16" s="524"/>
      <c r="X16" s="522"/>
      <c r="Y16" s="523"/>
      <c r="Z16" s="524"/>
      <c r="AA16" s="549"/>
      <c r="AB16" s="549"/>
      <c r="AC16" s="549"/>
      <c r="AD16" s="43"/>
      <c r="AE16" s="43"/>
      <c r="AF16" s="43"/>
      <c r="AG16" s="43"/>
      <c r="AH16" s="43"/>
    </row>
    <row r="17" spans="1:38" ht="13.5" customHeight="1" x14ac:dyDescent="0.15">
      <c r="A17" s="14" t="s">
        <v>102</v>
      </c>
      <c r="B17" s="59" t="s">
        <v>94</v>
      </c>
      <c r="C17" s="59"/>
      <c r="D17" s="59"/>
      <c r="E17" s="59"/>
      <c r="F17" s="59"/>
      <c r="G17" s="59"/>
      <c r="H17" s="59"/>
      <c r="I17" s="60" t="s">
        <v>95</v>
      </c>
      <c r="J17" s="433"/>
      <c r="K17" s="377"/>
      <c r="L17" s="550"/>
      <c r="M17" s="551"/>
      <c r="N17" s="552"/>
      <c r="O17" s="512"/>
      <c r="P17" s="513"/>
      <c r="Q17" s="514"/>
      <c r="R17" s="512"/>
      <c r="S17" s="513"/>
      <c r="T17" s="514"/>
      <c r="U17" s="512"/>
      <c r="V17" s="513"/>
      <c r="W17" s="514"/>
      <c r="X17" s="512"/>
      <c r="Y17" s="513"/>
      <c r="Z17" s="514"/>
      <c r="AA17" s="549"/>
      <c r="AB17" s="549"/>
      <c r="AC17" s="549"/>
      <c r="AD17" s="43"/>
      <c r="AE17" s="43"/>
      <c r="AF17" s="43"/>
      <c r="AG17" s="43"/>
      <c r="AH17" s="43"/>
    </row>
    <row r="18" spans="1:38" ht="13.5" customHeight="1" x14ac:dyDescent="0.15">
      <c r="AD18" s="43"/>
      <c r="AE18" s="43"/>
      <c r="AF18" s="43"/>
      <c r="AG18" s="43"/>
      <c r="AH18" s="43"/>
      <c r="AI18" s="43"/>
      <c r="AJ18" s="43"/>
      <c r="AK18" s="43"/>
    </row>
    <row r="19" spans="1:38" ht="13.5" customHeight="1" x14ac:dyDescent="0.15">
      <c r="A19" t="s">
        <v>395</v>
      </c>
      <c r="N19" s="98"/>
      <c r="AD19" s="43"/>
      <c r="AE19" s="43"/>
      <c r="AF19" s="43"/>
      <c r="AG19" s="43"/>
      <c r="AH19" s="43"/>
      <c r="AI19" s="43"/>
      <c r="AJ19" s="43"/>
      <c r="AK19" s="43"/>
    </row>
    <row r="20" spans="1:38" ht="13.5" customHeight="1" x14ac:dyDescent="0.15">
      <c r="A20" s="6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268" t="s">
        <v>15</v>
      </c>
      <c r="M20" s="269"/>
      <c r="N20" s="270"/>
      <c r="O20" s="268" t="s">
        <v>16</v>
      </c>
      <c r="P20" s="269"/>
      <c r="Q20" s="270"/>
      <c r="R20" s="268" t="s">
        <v>17</v>
      </c>
      <c r="S20" s="269"/>
      <c r="T20" s="270"/>
      <c r="U20" s="268" t="s">
        <v>18</v>
      </c>
      <c r="V20" s="269"/>
      <c r="W20" s="270"/>
      <c r="X20" s="268" t="s">
        <v>19</v>
      </c>
      <c r="Y20" s="269"/>
      <c r="Z20" s="270"/>
      <c r="AA20" s="268" t="s">
        <v>23</v>
      </c>
      <c r="AB20" s="269"/>
      <c r="AC20" s="270"/>
      <c r="AE20" s="43" t="s">
        <v>736</v>
      </c>
      <c r="AF20" s="43"/>
      <c r="AG20" s="43"/>
      <c r="AH20" s="43"/>
      <c r="AI20" s="43"/>
      <c r="AJ20" s="43"/>
      <c r="AK20" s="43"/>
      <c r="AL20" s="43"/>
    </row>
    <row r="21" spans="1:38" ht="13.5" customHeight="1" thickBot="1" x14ac:dyDescent="0.2">
      <c r="A21" s="63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531">
        <f>工賃向上計画!$B$11</f>
        <v>0</v>
      </c>
      <c r="M21" s="532"/>
      <c r="N21" s="533"/>
      <c r="O21" s="531">
        <f>工賃向上計画!$B$12</f>
        <v>0</v>
      </c>
      <c r="P21" s="532"/>
      <c r="Q21" s="533"/>
      <c r="R21" s="531">
        <f>工賃向上計画!$B$13</f>
        <v>0</v>
      </c>
      <c r="S21" s="532"/>
      <c r="T21" s="533"/>
      <c r="U21" s="531">
        <f>工賃向上計画!$B$14</f>
        <v>0</v>
      </c>
      <c r="V21" s="532"/>
      <c r="W21" s="533"/>
      <c r="X21" s="531">
        <f>工賃向上計画!$B$15</f>
        <v>0</v>
      </c>
      <c r="Y21" s="532"/>
      <c r="Z21" s="533"/>
      <c r="AA21" s="534"/>
      <c r="AB21" s="535"/>
      <c r="AC21" s="536"/>
      <c r="AE21" s="43" t="s">
        <v>136</v>
      </c>
      <c r="AF21" s="43"/>
      <c r="AG21" s="43"/>
      <c r="AH21" s="43"/>
      <c r="AI21" s="43"/>
      <c r="AJ21" s="43"/>
      <c r="AK21" s="43"/>
      <c r="AL21" s="43"/>
    </row>
    <row r="22" spans="1:38" ht="13.5" customHeight="1" x14ac:dyDescent="0.15">
      <c r="A22" s="78" t="s">
        <v>29</v>
      </c>
      <c r="B22" s="88" t="s">
        <v>25</v>
      </c>
      <c r="C22" s="88"/>
      <c r="D22" s="88"/>
      <c r="E22" s="88"/>
      <c r="F22" s="88"/>
      <c r="G22" s="89" t="s">
        <v>26</v>
      </c>
      <c r="H22" s="88"/>
      <c r="I22" s="89" t="s">
        <v>33</v>
      </c>
      <c r="J22" s="529" t="s">
        <v>655</v>
      </c>
      <c r="K22" s="530"/>
      <c r="L22" s="368">
        <f>IF(L33="",0,IF(L33=0,0,L29/ROUNDUP(L33/L31,1)/L32))</f>
        <v>0</v>
      </c>
      <c r="M22" s="369"/>
      <c r="N22" s="382"/>
      <c r="O22" s="368">
        <f t="shared" ref="O22" si="0">IF(O33="",0,IF(O33=0,0,O29/ROUNDUP(O33/O31,1)/O32))</f>
        <v>0</v>
      </c>
      <c r="P22" s="369"/>
      <c r="Q22" s="382"/>
      <c r="R22" s="368">
        <f t="shared" ref="R22" si="1">IF(R33="",0,IF(R33=0,0,R29/ROUNDUP(R33/R31,1)/R32))</f>
        <v>0</v>
      </c>
      <c r="S22" s="369"/>
      <c r="T22" s="382"/>
      <c r="U22" s="368">
        <f t="shared" ref="U22" si="2">IF(U33="",0,IF(U33=0,0,U29/ROUNDUP(U33/U31,1)/U32))</f>
        <v>0</v>
      </c>
      <c r="V22" s="369"/>
      <c r="W22" s="382"/>
      <c r="X22" s="368">
        <f t="shared" ref="X22" si="3">IF(X33="",0,IF(X33=0,0,X29/ROUNDUP(X33/X31,1)/X32))</f>
        <v>0</v>
      </c>
      <c r="Y22" s="369"/>
      <c r="Z22" s="382"/>
      <c r="AA22" s="368">
        <f>IF(AA33="",0,IF(AA33=0,0,AA29/ROUNDUP(AA33/AA31,1)/AA32))</f>
        <v>0</v>
      </c>
      <c r="AB22" s="369"/>
      <c r="AC22" s="382"/>
      <c r="AD22" s="210"/>
      <c r="AE22" s="43" t="s">
        <v>108</v>
      </c>
      <c r="AF22" s="210"/>
      <c r="AG22" s="43"/>
      <c r="AH22" s="43"/>
      <c r="AI22" s="43"/>
      <c r="AJ22" s="43"/>
      <c r="AK22" s="43"/>
    </row>
    <row r="23" spans="1:38" ht="13.5" customHeight="1" thickBot="1" x14ac:dyDescent="0.2">
      <c r="A23" s="83" t="s">
        <v>99</v>
      </c>
      <c r="B23" s="90" t="s">
        <v>113</v>
      </c>
      <c r="C23" s="90"/>
      <c r="D23" s="90"/>
      <c r="E23" s="90"/>
      <c r="F23" s="90"/>
      <c r="G23" s="91" t="s">
        <v>27</v>
      </c>
      <c r="H23" s="90"/>
      <c r="I23" s="91" t="s">
        <v>33</v>
      </c>
      <c r="J23" s="278" t="s">
        <v>728</v>
      </c>
      <c r="K23" s="279"/>
      <c r="L23" s="346">
        <f>IF(L34="",0,IF(L34=0,0,L29/L34))</f>
        <v>0</v>
      </c>
      <c r="M23" s="366"/>
      <c r="N23" s="383"/>
      <c r="O23" s="346">
        <f>IF(O34="",0,IF(O34=0,0,O29/O34))</f>
        <v>0</v>
      </c>
      <c r="P23" s="366"/>
      <c r="Q23" s="383"/>
      <c r="R23" s="346">
        <f>IF(R34="",0,IF(R34=0,0,R29/R34))</f>
        <v>0</v>
      </c>
      <c r="S23" s="366"/>
      <c r="T23" s="383"/>
      <c r="U23" s="346">
        <f>IF(U34="",0,IF(U34=0,0,U29/U34))</f>
        <v>0</v>
      </c>
      <c r="V23" s="366"/>
      <c r="W23" s="383"/>
      <c r="X23" s="346">
        <f>IF(X34="",0,IF(X34=0,0,X29/X34))</f>
        <v>0</v>
      </c>
      <c r="Y23" s="366"/>
      <c r="Z23" s="383"/>
      <c r="AA23" s="346">
        <f>IF(AA34=0,0,AA29/AA34)</f>
        <v>0</v>
      </c>
      <c r="AB23" s="366"/>
      <c r="AC23" s="375"/>
      <c r="AD23" s="210"/>
      <c r="AE23" s="43" t="s">
        <v>108</v>
      </c>
      <c r="AF23" s="210"/>
      <c r="AG23" s="43"/>
      <c r="AH23" s="43"/>
      <c r="AI23" s="43"/>
      <c r="AJ23" s="43"/>
      <c r="AK23" s="43"/>
    </row>
    <row r="24" spans="1:38" ht="13.5" customHeight="1" x14ac:dyDescent="0.15">
      <c r="A24" s="44" t="s">
        <v>100</v>
      </c>
      <c r="B24" s="55" t="s">
        <v>7</v>
      </c>
      <c r="C24" s="55"/>
      <c r="D24" s="55"/>
      <c r="E24" s="55"/>
      <c r="F24" s="55"/>
      <c r="G24" s="55"/>
      <c r="H24" s="55"/>
      <c r="I24" s="56" t="s">
        <v>33</v>
      </c>
      <c r="J24" s="528"/>
      <c r="K24" s="303"/>
      <c r="L24" s="548"/>
      <c r="M24" s="548"/>
      <c r="N24" s="548"/>
      <c r="O24" s="538"/>
      <c r="P24" s="539"/>
      <c r="Q24" s="540"/>
      <c r="R24" s="538"/>
      <c r="S24" s="539"/>
      <c r="T24" s="540"/>
      <c r="U24" s="538"/>
      <c r="V24" s="539"/>
      <c r="W24" s="540"/>
      <c r="X24" s="538"/>
      <c r="Y24" s="539"/>
      <c r="Z24" s="540"/>
      <c r="AA24" s="545">
        <f>SUM(L24:Z24)</f>
        <v>0</v>
      </c>
      <c r="AB24" s="546"/>
      <c r="AC24" s="547"/>
      <c r="AD24" s="210"/>
      <c r="AE24" s="210"/>
      <c r="AF24" s="210"/>
      <c r="AG24" s="43"/>
      <c r="AH24" s="43"/>
      <c r="AI24" s="43"/>
      <c r="AJ24" s="43"/>
      <c r="AK24" s="43"/>
    </row>
    <row r="25" spans="1:38" ht="13.5" customHeight="1" x14ac:dyDescent="0.15">
      <c r="A25" s="44" t="s">
        <v>30</v>
      </c>
      <c r="B25" s="388" t="s">
        <v>89</v>
      </c>
      <c r="C25" s="57" t="s">
        <v>92</v>
      </c>
      <c r="D25" s="57"/>
      <c r="E25" s="57"/>
      <c r="F25" s="57"/>
      <c r="G25" s="57"/>
      <c r="H25" s="57"/>
      <c r="I25" s="58" t="s">
        <v>33</v>
      </c>
      <c r="J25" s="518"/>
      <c r="K25" s="301"/>
      <c r="L25" s="542"/>
      <c r="M25" s="543"/>
      <c r="N25" s="544"/>
      <c r="O25" s="542"/>
      <c r="P25" s="543"/>
      <c r="Q25" s="544"/>
      <c r="R25" s="542"/>
      <c r="S25" s="543"/>
      <c r="T25" s="544"/>
      <c r="U25" s="542"/>
      <c r="V25" s="543"/>
      <c r="W25" s="544"/>
      <c r="X25" s="542"/>
      <c r="Y25" s="543"/>
      <c r="Z25" s="544"/>
      <c r="AA25" s="283">
        <f t="shared" ref="AA25:AA27" si="4">SUM(L25:Z25)</f>
        <v>0</v>
      </c>
      <c r="AB25" s="284"/>
      <c r="AC25" s="541"/>
      <c r="AD25" s="210"/>
      <c r="AE25" s="210"/>
      <c r="AF25" s="210"/>
      <c r="AG25" s="43"/>
      <c r="AH25" s="43"/>
      <c r="AI25" s="43"/>
      <c r="AJ25" s="43"/>
      <c r="AK25" s="43"/>
    </row>
    <row r="26" spans="1:38" ht="13.5" customHeight="1" x14ac:dyDescent="0.15">
      <c r="A26" s="44" t="s">
        <v>31</v>
      </c>
      <c r="B26" s="389"/>
      <c r="C26" s="57" t="s">
        <v>91</v>
      </c>
      <c r="D26" s="57"/>
      <c r="E26" s="57"/>
      <c r="F26" s="57"/>
      <c r="G26" s="57"/>
      <c r="H26" s="57"/>
      <c r="I26" s="58" t="s">
        <v>33</v>
      </c>
      <c r="J26" s="518"/>
      <c r="K26" s="301"/>
      <c r="L26" s="542"/>
      <c r="M26" s="543"/>
      <c r="N26" s="544"/>
      <c r="O26" s="542"/>
      <c r="P26" s="543"/>
      <c r="Q26" s="544"/>
      <c r="R26" s="542"/>
      <c r="S26" s="543"/>
      <c r="T26" s="544"/>
      <c r="U26" s="542"/>
      <c r="V26" s="543"/>
      <c r="W26" s="544"/>
      <c r="X26" s="542"/>
      <c r="Y26" s="543"/>
      <c r="Z26" s="544"/>
      <c r="AA26" s="283">
        <f t="shared" si="4"/>
        <v>0</v>
      </c>
      <c r="AB26" s="284"/>
      <c r="AC26" s="541"/>
      <c r="AD26" s="210"/>
      <c r="AE26" s="210"/>
      <c r="AF26" s="210"/>
      <c r="AG26" s="43"/>
      <c r="AH26" s="43"/>
      <c r="AI26" s="43"/>
      <c r="AJ26" s="43"/>
      <c r="AK26" s="43"/>
    </row>
    <row r="27" spans="1:38" ht="13.5" customHeight="1" x14ac:dyDescent="0.15">
      <c r="A27" s="44" t="s">
        <v>32</v>
      </c>
      <c r="B27" s="390"/>
      <c r="C27" s="57" t="s">
        <v>104</v>
      </c>
      <c r="D27" s="57"/>
      <c r="E27" s="57"/>
      <c r="F27" s="57"/>
      <c r="G27" s="57"/>
      <c r="H27" s="57"/>
      <c r="I27" s="58" t="s">
        <v>33</v>
      </c>
      <c r="J27" s="518"/>
      <c r="K27" s="301"/>
      <c r="L27" s="542"/>
      <c r="M27" s="543"/>
      <c r="N27" s="544"/>
      <c r="O27" s="542"/>
      <c r="P27" s="543"/>
      <c r="Q27" s="544"/>
      <c r="R27" s="542"/>
      <c r="S27" s="543"/>
      <c r="T27" s="544"/>
      <c r="U27" s="542"/>
      <c r="V27" s="543"/>
      <c r="W27" s="544"/>
      <c r="X27" s="542"/>
      <c r="Y27" s="543"/>
      <c r="Z27" s="544"/>
      <c r="AA27" s="283">
        <f t="shared" si="4"/>
        <v>0</v>
      </c>
      <c r="AB27" s="284"/>
      <c r="AC27" s="541"/>
      <c r="AD27" s="210"/>
      <c r="AE27" s="43" t="s">
        <v>140</v>
      </c>
      <c r="AF27" s="210"/>
      <c r="AG27" s="43"/>
      <c r="AH27" s="43"/>
      <c r="AI27" s="43"/>
      <c r="AJ27" s="43"/>
      <c r="AK27" s="43"/>
    </row>
    <row r="28" spans="1:38" ht="13.5" customHeight="1" x14ac:dyDescent="0.15">
      <c r="A28" s="44" t="s">
        <v>96</v>
      </c>
      <c r="B28" s="57" t="s">
        <v>28</v>
      </c>
      <c r="C28" s="57"/>
      <c r="D28" s="57"/>
      <c r="E28" s="57"/>
      <c r="F28" s="57"/>
      <c r="G28" s="57"/>
      <c r="H28" s="57"/>
      <c r="I28" s="58" t="s">
        <v>33</v>
      </c>
      <c r="J28" s="517" t="s">
        <v>103</v>
      </c>
      <c r="K28" s="290"/>
      <c r="L28" s="283">
        <f>L24-L25-L26-L27</f>
        <v>0</v>
      </c>
      <c r="M28" s="284"/>
      <c r="N28" s="541"/>
      <c r="O28" s="283">
        <f>O24-O25-O26-O27</f>
        <v>0</v>
      </c>
      <c r="P28" s="284"/>
      <c r="Q28" s="541"/>
      <c r="R28" s="283">
        <f>R24-R25-R26-R27</f>
        <v>0</v>
      </c>
      <c r="S28" s="284"/>
      <c r="T28" s="541"/>
      <c r="U28" s="283">
        <f>U24-U25-U26-U27</f>
        <v>0</v>
      </c>
      <c r="V28" s="284"/>
      <c r="W28" s="541"/>
      <c r="X28" s="283">
        <f>X24-X25-X26-X27</f>
        <v>0</v>
      </c>
      <c r="Y28" s="284"/>
      <c r="Z28" s="541"/>
      <c r="AA28" s="283">
        <f>AA24-AA25-AA26-AA27</f>
        <v>0</v>
      </c>
      <c r="AB28" s="284"/>
      <c r="AC28" s="541"/>
      <c r="AD28" s="210"/>
      <c r="AE28" s="43" t="s">
        <v>108</v>
      </c>
      <c r="AF28" s="210"/>
      <c r="AG28" s="43"/>
      <c r="AH28" s="43"/>
      <c r="AI28" s="43"/>
      <c r="AJ28" s="43"/>
      <c r="AK28" s="43"/>
    </row>
    <row r="29" spans="1:38" ht="13.5" customHeight="1" x14ac:dyDescent="0.15">
      <c r="A29" s="44" t="s">
        <v>97</v>
      </c>
      <c r="B29" s="57" t="s">
        <v>79</v>
      </c>
      <c r="C29" s="57"/>
      <c r="D29" s="57"/>
      <c r="E29" s="57"/>
      <c r="F29" s="57"/>
      <c r="G29" s="57"/>
      <c r="H29" s="57"/>
      <c r="I29" s="58" t="s">
        <v>33</v>
      </c>
      <c r="J29" s="518"/>
      <c r="K29" s="301"/>
      <c r="L29" s="542"/>
      <c r="M29" s="543"/>
      <c r="N29" s="544"/>
      <c r="O29" s="542"/>
      <c r="P29" s="543"/>
      <c r="Q29" s="544"/>
      <c r="R29" s="542"/>
      <c r="S29" s="543"/>
      <c r="T29" s="544"/>
      <c r="U29" s="542"/>
      <c r="V29" s="543"/>
      <c r="W29" s="544"/>
      <c r="X29" s="542"/>
      <c r="Y29" s="543"/>
      <c r="Z29" s="544"/>
      <c r="AA29" s="283">
        <f>SUM(L29:Z29)</f>
        <v>0</v>
      </c>
      <c r="AB29" s="284"/>
      <c r="AC29" s="541"/>
      <c r="AD29" s="210"/>
      <c r="AE29" s="43" t="s">
        <v>137</v>
      </c>
      <c r="AF29" s="210"/>
      <c r="AG29" s="43"/>
      <c r="AH29" s="43"/>
      <c r="AI29" s="43"/>
      <c r="AJ29" s="43"/>
      <c r="AK29" s="43"/>
    </row>
    <row r="30" spans="1:38" ht="13.5" customHeight="1" x14ac:dyDescent="0.15">
      <c r="A30" s="44" t="s">
        <v>98</v>
      </c>
      <c r="B30" s="57" t="s">
        <v>20</v>
      </c>
      <c r="C30" s="57"/>
      <c r="D30" s="57"/>
      <c r="E30" s="57"/>
      <c r="F30" s="57"/>
      <c r="G30" s="57"/>
      <c r="H30" s="57"/>
      <c r="I30" s="58" t="s">
        <v>10</v>
      </c>
      <c r="J30" s="518"/>
      <c r="K30" s="301"/>
      <c r="L30" s="542"/>
      <c r="M30" s="543"/>
      <c r="N30" s="544"/>
      <c r="O30" s="522"/>
      <c r="P30" s="523"/>
      <c r="Q30" s="524"/>
      <c r="R30" s="522"/>
      <c r="S30" s="523"/>
      <c r="T30" s="524"/>
      <c r="U30" s="522"/>
      <c r="V30" s="523"/>
      <c r="W30" s="524"/>
      <c r="X30" s="522"/>
      <c r="Y30" s="523"/>
      <c r="Z30" s="524"/>
      <c r="AA30" s="283">
        <f>SUM(L30:Z30)</f>
        <v>0</v>
      </c>
      <c r="AB30" s="284"/>
      <c r="AC30" s="541"/>
      <c r="AD30" s="210"/>
      <c r="AE30" s="210"/>
      <c r="AF30" s="210"/>
      <c r="AG30" s="43"/>
      <c r="AH30" s="43"/>
      <c r="AI30" s="43"/>
      <c r="AJ30" s="43"/>
      <c r="AK30" s="43"/>
    </row>
    <row r="31" spans="1:38" ht="13.5" customHeight="1" x14ac:dyDescent="0.15">
      <c r="A31" s="217" t="s">
        <v>101</v>
      </c>
      <c r="B31" s="218" t="s">
        <v>734</v>
      </c>
      <c r="C31" s="218"/>
      <c r="D31" s="218"/>
      <c r="E31" s="218"/>
      <c r="F31" s="218"/>
      <c r="G31" s="218"/>
      <c r="H31" s="218"/>
      <c r="I31" s="219" t="s">
        <v>733</v>
      </c>
      <c r="J31" s="220"/>
      <c r="K31" s="221"/>
      <c r="L31" s="509"/>
      <c r="M31" s="510"/>
      <c r="N31" s="511"/>
      <c r="O31" s="509"/>
      <c r="P31" s="510"/>
      <c r="Q31" s="511"/>
      <c r="R31" s="509"/>
      <c r="S31" s="510"/>
      <c r="T31" s="511"/>
      <c r="U31" s="509"/>
      <c r="V31" s="510"/>
      <c r="W31" s="511"/>
      <c r="X31" s="509"/>
      <c r="Y31" s="510"/>
      <c r="Z31" s="511"/>
      <c r="AA31" s="509"/>
      <c r="AB31" s="510"/>
      <c r="AC31" s="511"/>
      <c r="AD31" s="215"/>
      <c r="AE31" s="43" t="s">
        <v>706</v>
      </c>
      <c r="AF31" s="215"/>
      <c r="AG31" s="43"/>
      <c r="AH31" s="43"/>
      <c r="AI31" s="43"/>
      <c r="AJ31" s="43"/>
      <c r="AK31" s="43"/>
    </row>
    <row r="32" spans="1:38" ht="13.5" customHeight="1" x14ac:dyDescent="0.15">
      <c r="A32" s="217" t="s">
        <v>102</v>
      </c>
      <c r="B32" s="218" t="s">
        <v>650</v>
      </c>
      <c r="C32" s="218"/>
      <c r="D32" s="218"/>
      <c r="E32" s="218"/>
      <c r="F32" s="218"/>
      <c r="G32" s="218"/>
      <c r="H32" s="218"/>
      <c r="I32" s="219" t="s">
        <v>651</v>
      </c>
      <c r="J32" s="220"/>
      <c r="K32" s="221"/>
      <c r="L32" s="509">
        <v>12</v>
      </c>
      <c r="M32" s="510"/>
      <c r="N32" s="511"/>
      <c r="O32" s="509">
        <v>12</v>
      </c>
      <c r="P32" s="510"/>
      <c r="Q32" s="511"/>
      <c r="R32" s="509">
        <v>12</v>
      </c>
      <c r="S32" s="510"/>
      <c r="T32" s="511"/>
      <c r="U32" s="509">
        <v>12</v>
      </c>
      <c r="V32" s="510"/>
      <c r="W32" s="511"/>
      <c r="X32" s="509">
        <v>12</v>
      </c>
      <c r="Y32" s="510"/>
      <c r="Z32" s="511"/>
      <c r="AA32" s="509">
        <v>12</v>
      </c>
      <c r="AB32" s="510"/>
      <c r="AC32" s="511"/>
      <c r="AD32" s="215"/>
      <c r="AE32" s="43" t="s">
        <v>738</v>
      </c>
      <c r="AF32" s="215"/>
      <c r="AG32" s="43"/>
      <c r="AH32" s="43"/>
      <c r="AI32" s="43"/>
      <c r="AJ32" s="43"/>
      <c r="AK32" s="43"/>
    </row>
    <row r="33" spans="1:38" ht="13.5" customHeight="1" x14ac:dyDescent="0.15">
      <c r="A33" s="222" t="s">
        <v>653</v>
      </c>
      <c r="B33" s="218" t="s">
        <v>735</v>
      </c>
      <c r="C33" s="218"/>
      <c r="D33" s="218"/>
      <c r="E33" s="218"/>
      <c r="F33" s="218"/>
      <c r="G33" s="218"/>
      <c r="H33" s="218"/>
      <c r="I33" s="219" t="s">
        <v>10</v>
      </c>
      <c r="J33" s="398"/>
      <c r="K33" s="399"/>
      <c r="L33" s="509"/>
      <c r="M33" s="510"/>
      <c r="N33" s="511"/>
      <c r="O33" s="509"/>
      <c r="P33" s="510"/>
      <c r="Q33" s="511"/>
      <c r="R33" s="509"/>
      <c r="S33" s="510"/>
      <c r="T33" s="511"/>
      <c r="U33" s="509"/>
      <c r="V33" s="510"/>
      <c r="W33" s="511"/>
      <c r="X33" s="509"/>
      <c r="Y33" s="510"/>
      <c r="Z33" s="511"/>
      <c r="AA33" s="509">
        <f>SUM(L33:Z33)</f>
        <v>0</v>
      </c>
      <c r="AB33" s="510"/>
      <c r="AC33" s="511"/>
      <c r="AD33" s="215"/>
      <c r="AE33" s="43" t="s">
        <v>707</v>
      </c>
      <c r="AF33" s="215"/>
      <c r="AG33" s="43"/>
      <c r="AH33" s="43"/>
      <c r="AI33" s="43"/>
      <c r="AJ33" s="43"/>
      <c r="AK33" s="43"/>
    </row>
    <row r="34" spans="1:38" ht="13.5" customHeight="1" x14ac:dyDescent="0.15">
      <c r="A34" s="14" t="s">
        <v>654</v>
      </c>
      <c r="B34" s="59" t="s">
        <v>94</v>
      </c>
      <c r="C34" s="59"/>
      <c r="D34" s="59"/>
      <c r="E34" s="59"/>
      <c r="F34" s="59"/>
      <c r="G34" s="59"/>
      <c r="H34" s="59"/>
      <c r="I34" s="60" t="s">
        <v>95</v>
      </c>
      <c r="J34" s="433"/>
      <c r="K34" s="377"/>
      <c r="L34" s="512"/>
      <c r="M34" s="513"/>
      <c r="N34" s="514"/>
      <c r="O34" s="512"/>
      <c r="P34" s="513"/>
      <c r="Q34" s="514"/>
      <c r="R34" s="512"/>
      <c r="S34" s="513"/>
      <c r="T34" s="514"/>
      <c r="U34" s="512"/>
      <c r="V34" s="513"/>
      <c r="W34" s="514"/>
      <c r="X34" s="512"/>
      <c r="Y34" s="513"/>
      <c r="Z34" s="514"/>
      <c r="AA34" s="387">
        <f>SUM(L34:Z34)</f>
        <v>0</v>
      </c>
      <c r="AB34" s="515"/>
      <c r="AC34" s="516"/>
      <c r="AD34" s="215"/>
      <c r="AE34" s="43"/>
      <c r="AF34" s="215"/>
      <c r="AG34" s="43"/>
      <c r="AH34" s="43"/>
      <c r="AI34" s="43"/>
      <c r="AJ34" s="43"/>
      <c r="AK34" s="43"/>
    </row>
    <row r="35" spans="1:38" ht="13.5" customHeight="1" x14ac:dyDescent="0.15">
      <c r="A35" t="s">
        <v>396</v>
      </c>
      <c r="AD35" s="43"/>
      <c r="AE35" s="43"/>
      <c r="AF35" s="43"/>
      <c r="AG35" s="43"/>
      <c r="AH35" s="43"/>
      <c r="AI35" s="43"/>
      <c r="AJ35" s="43"/>
      <c r="AK35" s="43"/>
    </row>
    <row r="36" spans="1:38" ht="13.5" customHeight="1" x14ac:dyDescent="0.15">
      <c r="A36" s="61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68" t="s">
        <v>15</v>
      </c>
      <c r="M36" s="269"/>
      <c r="N36" s="270"/>
      <c r="O36" s="268" t="s">
        <v>16</v>
      </c>
      <c r="P36" s="269"/>
      <c r="Q36" s="270"/>
      <c r="R36" s="268" t="s">
        <v>17</v>
      </c>
      <c r="S36" s="269"/>
      <c r="T36" s="270"/>
      <c r="U36" s="268" t="s">
        <v>18</v>
      </c>
      <c r="V36" s="269"/>
      <c r="W36" s="270"/>
      <c r="X36" s="268" t="s">
        <v>19</v>
      </c>
      <c r="Y36" s="269"/>
      <c r="Z36" s="270"/>
      <c r="AA36" s="268" t="s">
        <v>23</v>
      </c>
      <c r="AB36" s="269"/>
      <c r="AC36" s="270"/>
      <c r="AE36" s="43" t="s">
        <v>135</v>
      </c>
      <c r="AF36" s="43"/>
      <c r="AG36" s="43"/>
      <c r="AH36" s="43"/>
      <c r="AI36" s="43"/>
      <c r="AJ36" s="43"/>
      <c r="AK36" s="43"/>
      <c r="AL36" s="43"/>
    </row>
    <row r="37" spans="1:38" ht="13.5" customHeight="1" thickBot="1" x14ac:dyDescent="0.2">
      <c r="A37" s="63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531">
        <f>工賃向上計画!$B$50</f>
        <v>0</v>
      </c>
      <c r="M37" s="532"/>
      <c r="N37" s="533"/>
      <c r="O37" s="531">
        <f>工賃向上計画!$B$54</f>
        <v>0</v>
      </c>
      <c r="P37" s="532"/>
      <c r="Q37" s="533"/>
      <c r="R37" s="531">
        <f>工賃向上計画!$B$58</f>
        <v>0</v>
      </c>
      <c r="S37" s="532"/>
      <c r="T37" s="533"/>
      <c r="U37" s="531">
        <f>工賃向上計画!$B$62</f>
        <v>0</v>
      </c>
      <c r="V37" s="532"/>
      <c r="W37" s="533"/>
      <c r="X37" s="531">
        <f>工賃向上計画!$B$66</f>
        <v>0</v>
      </c>
      <c r="Y37" s="532"/>
      <c r="Z37" s="533"/>
      <c r="AA37" s="534"/>
      <c r="AB37" s="535"/>
      <c r="AC37" s="536"/>
      <c r="AE37" s="43" t="s">
        <v>136</v>
      </c>
      <c r="AF37" s="43"/>
      <c r="AG37" s="43"/>
      <c r="AH37" s="43"/>
      <c r="AI37" s="43"/>
      <c r="AJ37" s="43"/>
      <c r="AK37" s="43"/>
      <c r="AL37" s="43"/>
    </row>
    <row r="38" spans="1:38" ht="13.5" customHeight="1" x14ac:dyDescent="0.15">
      <c r="A38" s="78" t="s">
        <v>29</v>
      </c>
      <c r="B38" s="88" t="s">
        <v>25</v>
      </c>
      <c r="C38" s="88"/>
      <c r="D38" s="88"/>
      <c r="E38" s="88"/>
      <c r="F38" s="88"/>
      <c r="G38" s="89" t="s">
        <v>26</v>
      </c>
      <c r="H38" s="88"/>
      <c r="I38" s="89" t="s">
        <v>33</v>
      </c>
      <c r="J38" s="529" t="s">
        <v>655</v>
      </c>
      <c r="K38" s="530"/>
      <c r="L38" s="368">
        <f>IF(L49="",0,IF(L49=0,0,L45/ROUNDUP(L49/L47,1)/L48))</f>
        <v>0</v>
      </c>
      <c r="M38" s="369"/>
      <c r="N38" s="382"/>
      <c r="O38" s="368">
        <f t="shared" ref="O38" si="5">IF(O49="",0,IF(O49=0,0,O45/ROUNDUP(O49/O47,1)/O48))</f>
        <v>0</v>
      </c>
      <c r="P38" s="369"/>
      <c r="Q38" s="382"/>
      <c r="R38" s="368">
        <f t="shared" ref="R38" si="6">IF(R49="",0,IF(R49=0,0,R45/ROUNDUP(R49/R47,1)/R48))</f>
        <v>0</v>
      </c>
      <c r="S38" s="369"/>
      <c r="T38" s="382"/>
      <c r="U38" s="368">
        <f t="shared" ref="U38" si="7">IF(U49="",0,IF(U49=0,0,U45/ROUNDUP(U49/U47,1)/U48))</f>
        <v>0</v>
      </c>
      <c r="V38" s="369"/>
      <c r="W38" s="382"/>
      <c r="X38" s="368">
        <f t="shared" ref="X38" si="8">IF(X49="",0,IF(X49=0,0,X45/ROUNDUP(X49/X47,1)/X48))</f>
        <v>0</v>
      </c>
      <c r="Y38" s="369"/>
      <c r="Z38" s="382"/>
      <c r="AA38" s="368">
        <f>IF(AA49="",0,IF(AA49=0,0,AA45/ROUNDUP(AA49/AA47,1)/AA48))</f>
        <v>0</v>
      </c>
      <c r="AB38" s="369"/>
      <c r="AC38" s="382"/>
      <c r="AD38" s="210"/>
      <c r="AE38" s="43" t="s">
        <v>108</v>
      </c>
      <c r="AF38" s="210"/>
      <c r="AG38" s="43"/>
      <c r="AH38" s="43"/>
      <c r="AI38" s="43"/>
      <c r="AJ38" s="43"/>
      <c r="AK38" s="43"/>
    </row>
    <row r="39" spans="1:38" ht="13.5" customHeight="1" thickBot="1" x14ac:dyDescent="0.2">
      <c r="A39" s="83" t="s">
        <v>99</v>
      </c>
      <c r="B39" s="90" t="s">
        <v>113</v>
      </c>
      <c r="C39" s="90"/>
      <c r="D39" s="90"/>
      <c r="E39" s="90"/>
      <c r="F39" s="90"/>
      <c r="G39" s="91" t="s">
        <v>27</v>
      </c>
      <c r="H39" s="90"/>
      <c r="I39" s="91" t="s">
        <v>33</v>
      </c>
      <c r="J39" s="278" t="s">
        <v>728</v>
      </c>
      <c r="K39" s="279"/>
      <c r="L39" s="346">
        <f>IF(L50="",0,IF(L50=0,0,L45/L50))</f>
        <v>0</v>
      </c>
      <c r="M39" s="366"/>
      <c r="N39" s="383"/>
      <c r="O39" s="346">
        <f>IF(O50="",0,IF(O50=0,0,O45/O50))</f>
        <v>0</v>
      </c>
      <c r="P39" s="366"/>
      <c r="Q39" s="383"/>
      <c r="R39" s="346">
        <f>IF(R50="",0,IF(R50=0,0,R45/R50))</f>
        <v>0</v>
      </c>
      <c r="S39" s="366"/>
      <c r="T39" s="383"/>
      <c r="U39" s="346">
        <f>IF(U50="",0,IF(U50=0,0,U45/U50))</f>
        <v>0</v>
      </c>
      <c r="V39" s="366"/>
      <c r="W39" s="383"/>
      <c r="X39" s="346">
        <f>IF(X50="",0,IF(X50=0,0,X45/X50))</f>
        <v>0</v>
      </c>
      <c r="Y39" s="366"/>
      <c r="Z39" s="383"/>
      <c r="AA39" s="346">
        <f>IF(AA50=0,0,AA45/AA50)</f>
        <v>0</v>
      </c>
      <c r="AB39" s="366"/>
      <c r="AC39" s="375"/>
      <c r="AD39" s="210"/>
      <c r="AE39" s="43" t="s">
        <v>108</v>
      </c>
      <c r="AF39" s="210"/>
      <c r="AG39" s="43"/>
      <c r="AH39" s="43"/>
      <c r="AI39" s="43"/>
      <c r="AJ39" s="43"/>
      <c r="AK39" s="43"/>
    </row>
    <row r="40" spans="1:38" ht="13.5" customHeight="1" x14ac:dyDescent="0.15">
      <c r="A40" s="44" t="s">
        <v>100</v>
      </c>
      <c r="B40" s="55" t="s">
        <v>7</v>
      </c>
      <c r="C40" s="55"/>
      <c r="D40" s="55"/>
      <c r="E40" s="55"/>
      <c r="F40" s="55"/>
      <c r="G40" s="55"/>
      <c r="H40" s="55"/>
      <c r="I40" s="56" t="s">
        <v>33</v>
      </c>
      <c r="J40" s="528"/>
      <c r="K40" s="303"/>
      <c r="L40" s="538"/>
      <c r="M40" s="539"/>
      <c r="N40" s="540"/>
      <c r="O40" s="538"/>
      <c r="P40" s="539"/>
      <c r="Q40" s="540"/>
      <c r="R40" s="538"/>
      <c r="S40" s="539"/>
      <c r="T40" s="540"/>
      <c r="U40" s="538"/>
      <c r="V40" s="539"/>
      <c r="W40" s="540"/>
      <c r="X40" s="538"/>
      <c r="Y40" s="539"/>
      <c r="Z40" s="540"/>
      <c r="AA40" s="525">
        <f t="shared" ref="AA40:AA49" si="9">SUM(L40:Z40)</f>
        <v>0</v>
      </c>
      <c r="AB40" s="526"/>
      <c r="AC40" s="527"/>
      <c r="AD40" s="210"/>
      <c r="AE40" s="210"/>
      <c r="AF40" s="210"/>
      <c r="AG40" s="43"/>
      <c r="AH40" s="43"/>
      <c r="AI40" s="43"/>
      <c r="AJ40" s="43"/>
      <c r="AK40" s="43"/>
    </row>
    <row r="41" spans="1:38" ht="13.5" customHeight="1" x14ac:dyDescent="0.15">
      <c r="A41" s="44" t="s">
        <v>30</v>
      </c>
      <c r="B41" s="388" t="s">
        <v>89</v>
      </c>
      <c r="C41" s="57" t="s">
        <v>92</v>
      </c>
      <c r="D41" s="57"/>
      <c r="E41" s="57"/>
      <c r="F41" s="57"/>
      <c r="G41" s="57"/>
      <c r="H41" s="57"/>
      <c r="I41" s="58" t="s">
        <v>33</v>
      </c>
      <c r="J41" s="518"/>
      <c r="K41" s="301"/>
      <c r="L41" s="522"/>
      <c r="M41" s="523"/>
      <c r="N41" s="524"/>
      <c r="O41" s="522"/>
      <c r="P41" s="523"/>
      <c r="Q41" s="524"/>
      <c r="R41" s="522"/>
      <c r="S41" s="523"/>
      <c r="T41" s="524"/>
      <c r="U41" s="522"/>
      <c r="V41" s="523"/>
      <c r="W41" s="524"/>
      <c r="X41" s="522"/>
      <c r="Y41" s="523"/>
      <c r="Z41" s="524"/>
      <c r="AA41" s="288">
        <f t="shared" si="9"/>
        <v>0</v>
      </c>
      <c r="AB41" s="355"/>
      <c r="AC41" s="359"/>
      <c r="AD41" s="210"/>
      <c r="AE41" s="210"/>
      <c r="AF41" s="210"/>
      <c r="AG41" s="43"/>
      <c r="AH41" s="43"/>
      <c r="AI41" s="43"/>
      <c r="AJ41" s="43"/>
      <c r="AK41" s="43"/>
    </row>
    <row r="42" spans="1:38" ht="13.5" customHeight="1" x14ac:dyDescent="0.15">
      <c r="A42" s="44" t="s">
        <v>31</v>
      </c>
      <c r="B42" s="389"/>
      <c r="C42" s="57" t="s">
        <v>91</v>
      </c>
      <c r="D42" s="57"/>
      <c r="E42" s="57"/>
      <c r="F42" s="57"/>
      <c r="G42" s="57"/>
      <c r="H42" s="57"/>
      <c r="I42" s="58" t="s">
        <v>33</v>
      </c>
      <c r="J42" s="518"/>
      <c r="K42" s="301"/>
      <c r="L42" s="522"/>
      <c r="M42" s="523"/>
      <c r="N42" s="524"/>
      <c r="O42" s="522"/>
      <c r="P42" s="523"/>
      <c r="Q42" s="524"/>
      <c r="R42" s="522"/>
      <c r="S42" s="523"/>
      <c r="T42" s="524"/>
      <c r="U42" s="522"/>
      <c r="V42" s="523"/>
      <c r="W42" s="524"/>
      <c r="X42" s="522"/>
      <c r="Y42" s="523"/>
      <c r="Z42" s="524"/>
      <c r="AA42" s="288">
        <f t="shared" si="9"/>
        <v>0</v>
      </c>
      <c r="AB42" s="355"/>
      <c r="AC42" s="359"/>
      <c r="AD42" s="210"/>
      <c r="AE42" s="210"/>
      <c r="AF42" s="210"/>
      <c r="AG42" s="43"/>
      <c r="AH42" s="43"/>
      <c r="AI42" s="43"/>
      <c r="AJ42" s="43"/>
      <c r="AK42" s="43"/>
    </row>
    <row r="43" spans="1:38" ht="13.5" customHeight="1" x14ac:dyDescent="0.15">
      <c r="A43" s="44" t="s">
        <v>32</v>
      </c>
      <c r="B43" s="390"/>
      <c r="C43" s="57" t="s">
        <v>104</v>
      </c>
      <c r="D43" s="57"/>
      <c r="E43" s="57"/>
      <c r="F43" s="57"/>
      <c r="G43" s="57"/>
      <c r="H43" s="57"/>
      <c r="I43" s="58" t="s">
        <v>33</v>
      </c>
      <c r="J43" s="518"/>
      <c r="K43" s="301"/>
      <c r="L43" s="522"/>
      <c r="M43" s="523"/>
      <c r="N43" s="524"/>
      <c r="O43" s="522"/>
      <c r="P43" s="523"/>
      <c r="Q43" s="524"/>
      <c r="R43" s="522"/>
      <c r="S43" s="523"/>
      <c r="T43" s="524"/>
      <c r="U43" s="522"/>
      <c r="V43" s="523"/>
      <c r="W43" s="524"/>
      <c r="X43" s="522"/>
      <c r="Y43" s="523"/>
      <c r="Z43" s="524"/>
      <c r="AA43" s="288">
        <f t="shared" si="9"/>
        <v>0</v>
      </c>
      <c r="AB43" s="355"/>
      <c r="AC43" s="359"/>
      <c r="AD43" s="210"/>
      <c r="AE43" s="43" t="s">
        <v>140</v>
      </c>
      <c r="AF43" s="210"/>
      <c r="AG43" s="43"/>
      <c r="AH43" s="43"/>
      <c r="AI43" s="43"/>
      <c r="AJ43" s="43"/>
      <c r="AK43" s="43"/>
    </row>
    <row r="44" spans="1:38" ht="13.5" customHeight="1" x14ac:dyDescent="0.15">
      <c r="A44" s="44" t="s">
        <v>96</v>
      </c>
      <c r="B44" s="57" t="s">
        <v>28</v>
      </c>
      <c r="C44" s="57"/>
      <c r="D44" s="57"/>
      <c r="E44" s="57"/>
      <c r="F44" s="57"/>
      <c r="G44" s="57"/>
      <c r="H44" s="57"/>
      <c r="I44" s="58" t="s">
        <v>33</v>
      </c>
      <c r="J44" s="517" t="s">
        <v>103</v>
      </c>
      <c r="K44" s="290"/>
      <c r="L44" s="288">
        <f>L40-L41-L42-L43</f>
        <v>0</v>
      </c>
      <c r="M44" s="355"/>
      <c r="N44" s="359"/>
      <c r="O44" s="288">
        <f>O40-O41-O42-O43</f>
        <v>0</v>
      </c>
      <c r="P44" s="355"/>
      <c r="Q44" s="359"/>
      <c r="R44" s="288">
        <f>R40-R41-R42-R43</f>
        <v>0</v>
      </c>
      <c r="S44" s="355"/>
      <c r="T44" s="359"/>
      <c r="U44" s="288">
        <f>U40-U41-U42-U43</f>
        <v>0</v>
      </c>
      <c r="V44" s="355"/>
      <c r="W44" s="359"/>
      <c r="X44" s="288">
        <f>X40-X41-X42-X43</f>
        <v>0</v>
      </c>
      <c r="Y44" s="355"/>
      <c r="Z44" s="359"/>
      <c r="AA44" s="288">
        <f t="shared" si="9"/>
        <v>0</v>
      </c>
      <c r="AB44" s="355"/>
      <c r="AC44" s="359"/>
      <c r="AD44" s="210"/>
      <c r="AE44" s="43" t="s">
        <v>108</v>
      </c>
      <c r="AF44" s="210"/>
      <c r="AG44" s="43"/>
      <c r="AH44" s="43"/>
      <c r="AI44" s="43"/>
      <c r="AJ44" s="43"/>
      <c r="AK44" s="43"/>
    </row>
    <row r="45" spans="1:38" ht="13.5" customHeight="1" x14ac:dyDescent="0.15">
      <c r="A45" s="44" t="s">
        <v>97</v>
      </c>
      <c r="B45" s="57" t="s">
        <v>79</v>
      </c>
      <c r="C45" s="57"/>
      <c r="D45" s="57"/>
      <c r="E45" s="57"/>
      <c r="F45" s="57"/>
      <c r="G45" s="57"/>
      <c r="H45" s="57"/>
      <c r="I45" s="58" t="s">
        <v>33</v>
      </c>
      <c r="J45" s="518"/>
      <c r="K45" s="301"/>
      <c r="L45" s="522"/>
      <c r="M45" s="523"/>
      <c r="N45" s="524"/>
      <c r="O45" s="522"/>
      <c r="P45" s="523"/>
      <c r="Q45" s="524"/>
      <c r="R45" s="522"/>
      <c r="S45" s="523"/>
      <c r="T45" s="524"/>
      <c r="U45" s="522"/>
      <c r="V45" s="523"/>
      <c r="W45" s="524"/>
      <c r="X45" s="522"/>
      <c r="Y45" s="523"/>
      <c r="Z45" s="524"/>
      <c r="AA45" s="288">
        <f t="shared" si="9"/>
        <v>0</v>
      </c>
      <c r="AB45" s="355"/>
      <c r="AC45" s="359"/>
      <c r="AD45" s="210"/>
      <c r="AE45" s="43" t="s">
        <v>137</v>
      </c>
      <c r="AF45" s="210"/>
      <c r="AG45" s="43"/>
      <c r="AH45" s="43"/>
      <c r="AI45" s="43"/>
      <c r="AJ45" s="43"/>
      <c r="AK45" s="43"/>
    </row>
    <row r="46" spans="1:38" ht="13.5" customHeight="1" x14ac:dyDescent="0.15">
      <c r="A46" s="44" t="s">
        <v>98</v>
      </c>
      <c r="B46" s="57" t="s">
        <v>20</v>
      </c>
      <c r="C46" s="57"/>
      <c r="D46" s="57"/>
      <c r="E46" s="57"/>
      <c r="F46" s="57"/>
      <c r="G46" s="57"/>
      <c r="H46" s="57"/>
      <c r="I46" s="58" t="s">
        <v>10</v>
      </c>
      <c r="J46" s="518"/>
      <c r="K46" s="301"/>
      <c r="L46" s="522"/>
      <c r="M46" s="523"/>
      <c r="N46" s="524"/>
      <c r="O46" s="522"/>
      <c r="P46" s="523"/>
      <c r="Q46" s="524"/>
      <c r="R46" s="522"/>
      <c r="S46" s="523"/>
      <c r="T46" s="524"/>
      <c r="U46" s="522"/>
      <c r="V46" s="523"/>
      <c r="W46" s="524"/>
      <c r="X46" s="522"/>
      <c r="Y46" s="523"/>
      <c r="Z46" s="524"/>
      <c r="AA46" s="288">
        <f t="shared" si="9"/>
        <v>0</v>
      </c>
      <c r="AB46" s="355"/>
      <c r="AC46" s="359"/>
      <c r="AD46" s="210"/>
      <c r="AE46" s="210"/>
      <c r="AF46" s="210"/>
      <c r="AG46" s="43"/>
      <c r="AH46" s="43"/>
      <c r="AI46" s="43"/>
      <c r="AJ46" s="43"/>
      <c r="AK46" s="43"/>
    </row>
    <row r="47" spans="1:38" ht="13.5" customHeight="1" x14ac:dyDescent="0.15">
      <c r="A47" s="217" t="s">
        <v>101</v>
      </c>
      <c r="B47" s="218" t="s">
        <v>734</v>
      </c>
      <c r="C47" s="218"/>
      <c r="D47" s="218"/>
      <c r="E47" s="218"/>
      <c r="F47" s="218"/>
      <c r="G47" s="218"/>
      <c r="H47" s="218"/>
      <c r="I47" s="219" t="s">
        <v>733</v>
      </c>
      <c r="J47" s="220"/>
      <c r="K47" s="221"/>
      <c r="L47" s="509"/>
      <c r="M47" s="510"/>
      <c r="N47" s="511"/>
      <c r="O47" s="509"/>
      <c r="P47" s="510"/>
      <c r="Q47" s="511"/>
      <c r="R47" s="509"/>
      <c r="S47" s="510"/>
      <c r="T47" s="511"/>
      <c r="U47" s="509"/>
      <c r="V47" s="510"/>
      <c r="W47" s="511"/>
      <c r="X47" s="509"/>
      <c r="Y47" s="510"/>
      <c r="Z47" s="511"/>
      <c r="AA47" s="509"/>
      <c r="AB47" s="510"/>
      <c r="AC47" s="511"/>
      <c r="AD47" s="215"/>
      <c r="AE47" s="43" t="s">
        <v>706</v>
      </c>
      <c r="AF47" s="215"/>
      <c r="AG47" s="43"/>
      <c r="AH47" s="43"/>
      <c r="AI47" s="43"/>
      <c r="AJ47" s="43"/>
      <c r="AK47" s="43"/>
    </row>
    <row r="48" spans="1:38" ht="13.5" customHeight="1" x14ac:dyDescent="0.15">
      <c r="A48" s="217" t="s">
        <v>102</v>
      </c>
      <c r="B48" s="218" t="s">
        <v>650</v>
      </c>
      <c r="C48" s="218"/>
      <c r="D48" s="218"/>
      <c r="E48" s="218"/>
      <c r="F48" s="218"/>
      <c r="G48" s="218"/>
      <c r="H48" s="218"/>
      <c r="I48" s="219" t="s">
        <v>651</v>
      </c>
      <c r="J48" s="220"/>
      <c r="K48" s="221"/>
      <c r="L48" s="509">
        <v>12</v>
      </c>
      <c r="M48" s="510"/>
      <c r="N48" s="511"/>
      <c r="O48" s="509">
        <v>12</v>
      </c>
      <c r="P48" s="510"/>
      <c r="Q48" s="511"/>
      <c r="R48" s="509">
        <v>12</v>
      </c>
      <c r="S48" s="510"/>
      <c r="T48" s="511"/>
      <c r="U48" s="509">
        <v>12</v>
      </c>
      <c r="V48" s="510"/>
      <c r="W48" s="511"/>
      <c r="X48" s="509">
        <v>12</v>
      </c>
      <c r="Y48" s="510"/>
      <c r="Z48" s="511"/>
      <c r="AA48" s="509">
        <v>12</v>
      </c>
      <c r="AB48" s="510"/>
      <c r="AC48" s="511"/>
      <c r="AD48" s="215"/>
      <c r="AE48" s="43" t="s">
        <v>738</v>
      </c>
      <c r="AF48" s="215"/>
      <c r="AG48" s="43"/>
      <c r="AH48" s="43"/>
      <c r="AI48" s="43"/>
      <c r="AJ48" s="43"/>
      <c r="AK48" s="43"/>
    </row>
    <row r="49" spans="1:38" ht="13.5" customHeight="1" x14ac:dyDescent="0.15">
      <c r="A49" s="222" t="s">
        <v>653</v>
      </c>
      <c r="B49" s="218" t="s">
        <v>735</v>
      </c>
      <c r="C49" s="218"/>
      <c r="D49" s="218"/>
      <c r="E49" s="218"/>
      <c r="F49" s="218"/>
      <c r="G49" s="218"/>
      <c r="H49" s="218"/>
      <c r="I49" s="219" t="s">
        <v>10</v>
      </c>
      <c r="J49" s="398"/>
      <c r="K49" s="399"/>
      <c r="L49" s="509"/>
      <c r="M49" s="510"/>
      <c r="N49" s="511"/>
      <c r="O49" s="509"/>
      <c r="P49" s="510"/>
      <c r="Q49" s="511"/>
      <c r="R49" s="509"/>
      <c r="S49" s="510"/>
      <c r="T49" s="511"/>
      <c r="U49" s="509"/>
      <c r="V49" s="510"/>
      <c r="W49" s="511"/>
      <c r="X49" s="509"/>
      <c r="Y49" s="510"/>
      <c r="Z49" s="511"/>
      <c r="AA49" s="509">
        <f t="shared" si="9"/>
        <v>0</v>
      </c>
      <c r="AB49" s="510"/>
      <c r="AC49" s="511"/>
      <c r="AD49" s="215"/>
      <c r="AE49" s="43" t="s">
        <v>707</v>
      </c>
      <c r="AF49" s="215"/>
      <c r="AG49" s="43"/>
      <c r="AH49" s="43"/>
      <c r="AI49" s="43"/>
      <c r="AJ49" s="43"/>
      <c r="AK49" s="43"/>
    </row>
    <row r="50" spans="1:38" ht="13.5" customHeight="1" x14ac:dyDescent="0.15">
      <c r="A50" s="14" t="s">
        <v>654</v>
      </c>
      <c r="B50" s="59" t="s">
        <v>94</v>
      </c>
      <c r="C50" s="59"/>
      <c r="D50" s="59"/>
      <c r="E50" s="59"/>
      <c r="F50" s="59"/>
      <c r="G50" s="59"/>
      <c r="H50" s="59"/>
      <c r="I50" s="60" t="s">
        <v>95</v>
      </c>
      <c r="J50" s="433"/>
      <c r="K50" s="377"/>
      <c r="L50" s="512"/>
      <c r="M50" s="513"/>
      <c r="N50" s="514"/>
      <c r="O50" s="512"/>
      <c r="P50" s="513"/>
      <c r="Q50" s="514"/>
      <c r="R50" s="512"/>
      <c r="S50" s="513"/>
      <c r="T50" s="514"/>
      <c r="U50" s="512"/>
      <c r="V50" s="513"/>
      <c r="W50" s="514"/>
      <c r="X50" s="512"/>
      <c r="Y50" s="513"/>
      <c r="Z50" s="514"/>
      <c r="AA50" s="387">
        <f>SUM(L50:Z50)</f>
        <v>0</v>
      </c>
      <c r="AB50" s="515"/>
      <c r="AC50" s="516"/>
      <c r="AD50" s="215"/>
      <c r="AE50" s="43"/>
      <c r="AF50" s="215"/>
      <c r="AG50" s="43"/>
      <c r="AH50" s="43"/>
      <c r="AI50" s="43"/>
      <c r="AJ50" s="43"/>
      <c r="AK50" s="43"/>
    </row>
    <row r="51" spans="1:38" ht="13.5" customHeight="1" x14ac:dyDescent="0.15">
      <c r="A51" t="s">
        <v>397</v>
      </c>
      <c r="AD51" s="43"/>
      <c r="AE51" s="210"/>
      <c r="AF51" s="43"/>
      <c r="AG51" s="43"/>
      <c r="AH51" s="43"/>
      <c r="AI51" s="43"/>
      <c r="AJ51" s="43"/>
      <c r="AK51" s="43"/>
    </row>
    <row r="52" spans="1:38" ht="13.5" customHeight="1" x14ac:dyDescent="0.15">
      <c r="A52" s="61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268" t="s">
        <v>15</v>
      </c>
      <c r="M52" s="269"/>
      <c r="N52" s="270"/>
      <c r="O52" s="268" t="s">
        <v>16</v>
      </c>
      <c r="P52" s="269"/>
      <c r="Q52" s="270"/>
      <c r="R52" s="268" t="s">
        <v>17</v>
      </c>
      <c r="S52" s="269"/>
      <c r="T52" s="270"/>
      <c r="U52" s="268" t="s">
        <v>18</v>
      </c>
      <c r="V52" s="269"/>
      <c r="W52" s="270"/>
      <c r="X52" s="268" t="s">
        <v>19</v>
      </c>
      <c r="Y52" s="269"/>
      <c r="Z52" s="270"/>
      <c r="AA52" s="268" t="s">
        <v>23</v>
      </c>
      <c r="AB52" s="269"/>
      <c r="AC52" s="270"/>
      <c r="AE52" s="43" t="s">
        <v>135</v>
      </c>
      <c r="AF52" s="43"/>
      <c r="AG52" s="43"/>
      <c r="AH52" s="43"/>
      <c r="AI52" s="43"/>
      <c r="AJ52" s="43"/>
      <c r="AK52" s="43"/>
      <c r="AL52" s="43"/>
    </row>
    <row r="53" spans="1:38" ht="13.5" customHeight="1" thickBot="1" x14ac:dyDescent="0.2">
      <c r="A53" s="63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531">
        <f>工賃向上計画!$B$50</f>
        <v>0</v>
      </c>
      <c r="M53" s="532"/>
      <c r="N53" s="533"/>
      <c r="O53" s="531">
        <f>工賃向上計画!$B$54</f>
        <v>0</v>
      </c>
      <c r="P53" s="532"/>
      <c r="Q53" s="533"/>
      <c r="R53" s="531">
        <f>工賃向上計画!$B$58</f>
        <v>0</v>
      </c>
      <c r="S53" s="532"/>
      <c r="T53" s="533"/>
      <c r="U53" s="531">
        <f>工賃向上計画!$B$62</f>
        <v>0</v>
      </c>
      <c r="V53" s="532"/>
      <c r="W53" s="533"/>
      <c r="X53" s="531">
        <f>工賃向上計画!$B$66</f>
        <v>0</v>
      </c>
      <c r="Y53" s="532"/>
      <c r="Z53" s="533"/>
      <c r="AA53" s="534"/>
      <c r="AB53" s="535"/>
      <c r="AC53" s="536"/>
      <c r="AE53" s="43" t="s">
        <v>136</v>
      </c>
      <c r="AF53" s="43"/>
      <c r="AG53" s="43"/>
      <c r="AH53" s="43"/>
      <c r="AI53" s="43"/>
      <c r="AJ53" s="43"/>
      <c r="AK53" s="43"/>
      <c r="AL53" s="43"/>
    </row>
    <row r="54" spans="1:38" ht="13.5" customHeight="1" x14ac:dyDescent="0.15">
      <c r="A54" s="78" t="s">
        <v>29</v>
      </c>
      <c r="B54" s="88" t="s">
        <v>25</v>
      </c>
      <c r="C54" s="88"/>
      <c r="D54" s="88"/>
      <c r="E54" s="88"/>
      <c r="F54" s="88"/>
      <c r="G54" s="89" t="s">
        <v>26</v>
      </c>
      <c r="H54" s="88"/>
      <c r="I54" s="89" t="s">
        <v>33</v>
      </c>
      <c r="J54" s="529" t="s">
        <v>655</v>
      </c>
      <c r="K54" s="530"/>
      <c r="L54" s="368">
        <f>IF(L65="",0,IF(L65=0,0,L61/ROUNDUP(L65/L63,1)/L64))</f>
        <v>0</v>
      </c>
      <c r="M54" s="369"/>
      <c r="N54" s="382"/>
      <c r="O54" s="368">
        <f t="shared" ref="O54" si="10">IF(O65="",0,IF(O65=0,0,O61/ROUNDUP(O65/O63,1)/O64))</f>
        <v>0</v>
      </c>
      <c r="P54" s="369"/>
      <c r="Q54" s="382"/>
      <c r="R54" s="368">
        <f t="shared" ref="R54" si="11">IF(R65="",0,IF(R65=0,0,R61/ROUNDUP(R65/R63,1)/R64))</f>
        <v>0</v>
      </c>
      <c r="S54" s="369"/>
      <c r="T54" s="382"/>
      <c r="U54" s="368">
        <f t="shared" ref="U54" si="12">IF(U65="",0,IF(U65=0,0,U61/ROUNDUP(U65/U63,1)/U64))</f>
        <v>0</v>
      </c>
      <c r="V54" s="369"/>
      <c r="W54" s="382"/>
      <c r="X54" s="368">
        <f t="shared" ref="X54" si="13">IF(X65="",0,IF(X65=0,0,X61/ROUNDUP(X65/X63,1)/X64))</f>
        <v>0</v>
      </c>
      <c r="Y54" s="369"/>
      <c r="Z54" s="382"/>
      <c r="AA54" s="368">
        <f>IF(AA65="",0,IF(AA65=0,0,AA61/ROUNDUP(AA65/AA63,1)/AA64))</f>
        <v>0</v>
      </c>
      <c r="AB54" s="369"/>
      <c r="AC54" s="382"/>
      <c r="AD54" s="210"/>
      <c r="AE54" s="43" t="s">
        <v>108</v>
      </c>
      <c r="AF54" s="210"/>
      <c r="AG54" s="43"/>
      <c r="AH54" s="43"/>
      <c r="AI54" s="43"/>
      <c r="AJ54" s="43"/>
      <c r="AK54" s="43"/>
    </row>
    <row r="55" spans="1:38" ht="13.5" customHeight="1" thickBot="1" x14ac:dyDescent="0.2">
      <c r="A55" s="83" t="s">
        <v>99</v>
      </c>
      <c r="B55" s="90" t="s">
        <v>113</v>
      </c>
      <c r="C55" s="90"/>
      <c r="D55" s="90"/>
      <c r="E55" s="90"/>
      <c r="F55" s="90"/>
      <c r="G55" s="91" t="s">
        <v>27</v>
      </c>
      <c r="H55" s="90"/>
      <c r="I55" s="91" t="s">
        <v>33</v>
      </c>
      <c r="J55" s="278" t="s">
        <v>728</v>
      </c>
      <c r="K55" s="279"/>
      <c r="L55" s="346">
        <f>IF(L66="",0,IF(L66=0,0,L61/L66))</f>
        <v>0</v>
      </c>
      <c r="M55" s="366"/>
      <c r="N55" s="383"/>
      <c r="O55" s="346">
        <f>IF(O66="",0,IF(O66=0,0,O61/O66))</f>
        <v>0</v>
      </c>
      <c r="P55" s="366"/>
      <c r="Q55" s="383"/>
      <c r="R55" s="346">
        <f>IF(R66="",0,IF(R66=0,0,R61/R66))</f>
        <v>0</v>
      </c>
      <c r="S55" s="366"/>
      <c r="T55" s="383"/>
      <c r="U55" s="346">
        <f>IF(U66="",0,IF(U66=0,0,U61/U66))</f>
        <v>0</v>
      </c>
      <c r="V55" s="366"/>
      <c r="W55" s="383"/>
      <c r="X55" s="346">
        <f>IF(X66="",0,IF(X66=0,0,X61/X66))</f>
        <v>0</v>
      </c>
      <c r="Y55" s="366"/>
      <c r="Z55" s="383"/>
      <c r="AA55" s="346">
        <f>IF(AA66=0,0,AA61/AA66)</f>
        <v>0</v>
      </c>
      <c r="AB55" s="366"/>
      <c r="AC55" s="375"/>
      <c r="AD55" s="210"/>
      <c r="AE55" s="43" t="s">
        <v>108</v>
      </c>
      <c r="AF55" s="210"/>
      <c r="AG55" s="43"/>
      <c r="AH55" s="43"/>
      <c r="AI55" s="43"/>
      <c r="AJ55" s="43"/>
      <c r="AK55" s="43"/>
    </row>
    <row r="56" spans="1:38" ht="13.5" customHeight="1" x14ac:dyDescent="0.15">
      <c r="A56" s="44" t="s">
        <v>100</v>
      </c>
      <c r="B56" s="55" t="s">
        <v>7</v>
      </c>
      <c r="C56" s="55"/>
      <c r="D56" s="55"/>
      <c r="E56" s="55"/>
      <c r="F56" s="55"/>
      <c r="G56" s="55"/>
      <c r="H56" s="55"/>
      <c r="I56" s="56" t="s">
        <v>33</v>
      </c>
      <c r="J56" s="528"/>
      <c r="K56" s="303"/>
      <c r="L56" s="538"/>
      <c r="M56" s="539"/>
      <c r="N56" s="540"/>
      <c r="O56" s="538"/>
      <c r="P56" s="539"/>
      <c r="Q56" s="540"/>
      <c r="R56" s="538"/>
      <c r="S56" s="539"/>
      <c r="T56" s="540"/>
      <c r="U56" s="538"/>
      <c r="V56" s="539"/>
      <c r="W56" s="540"/>
      <c r="X56" s="538"/>
      <c r="Y56" s="539"/>
      <c r="Z56" s="540"/>
      <c r="AA56" s="525">
        <f t="shared" ref="AA56:AA66" si="14">SUM(L56:Z56)</f>
        <v>0</v>
      </c>
      <c r="AB56" s="526"/>
      <c r="AC56" s="527"/>
      <c r="AD56" s="210"/>
      <c r="AE56" s="210"/>
      <c r="AF56" s="210"/>
      <c r="AG56" s="43"/>
      <c r="AH56" s="43"/>
      <c r="AI56" s="43"/>
      <c r="AJ56" s="43"/>
      <c r="AK56" s="43"/>
    </row>
    <row r="57" spans="1:38" ht="13.5" customHeight="1" x14ac:dyDescent="0.15">
      <c r="A57" s="44" t="s">
        <v>30</v>
      </c>
      <c r="B57" s="388" t="s">
        <v>89</v>
      </c>
      <c r="C57" s="57" t="s">
        <v>92</v>
      </c>
      <c r="D57" s="57"/>
      <c r="E57" s="57"/>
      <c r="F57" s="57"/>
      <c r="G57" s="57"/>
      <c r="H57" s="57"/>
      <c r="I57" s="58" t="s">
        <v>33</v>
      </c>
      <c r="J57" s="518"/>
      <c r="K57" s="301"/>
      <c r="L57" s="522"/>
      <c r="M57" s="523"/>
      <c r="N57" s="524"/>
      <c r="O57" s="522"/>
      <c r="P57" s="523"/>
      <c r="Q57" s="524"/>
      <c r="R57" s="522"/>
      <c r="S57" s="523"/>
      <c r="T57" s="524"/>
      <c r="U57" s="522"/>
      <c r="V57" s="523"/>
      <c r="W57" s="524"/>
      <c r="X57" s="522"/>
      <c r="Y57" s="523"/>
      <c r="Z57" s="524"/>
      <c r="AA57" s="288">
        <f t="shared" si="14"/>
        <v>0</v>
      </c>
      <c r="AB57" s="355"/>
      <c r="AC57" s="359"/>
      <c r="AD57" s="210"/>
      <c r="AE57" s="210"/>
      <c r="AF57" s="210"/>
      <c r="AG57" s="43"/>
      <c r="AH57" s="43"/>
      <c r="AI57" s="43"/>
      <c r="AJ57" s="43"/>
      <c r="AK57" s="43"/>
    </row>
    <row r="58" spans="1:38" ht="13.5" customHeight="1" x14ac:dyDescent="0.15">
      <c r="A58" s="44" t="s">
        <v>31</v>
      </c>
      <c r="B58" s="389"/>
      <c r="C58" s="57" t="s">
        <v>91</v>
      </c>
      <c r="D58" s="57"/>
      <c r="E58" s="57"/>
      <c r="F58" s="57"/>
      <c r="G58" s="57"/>
      <c r="H58" s="57"/>
      <c r="I58" s="58" t="s">
        <v>33</v>
      </c>
      <c r="J58" s="518"/>
      <c r="K58" s="301"/>
      <c r="L58" s="522"/>
      <c r="M58" s="523"/>
      <c r="N58" s="524"/>
      <c r="O58" s="522"/>
      <c r="P58" s="523"/>
      <c r="Q58" s="524"/>
      <c r="R58" s="522"/>
      <c r="S58" s="523"/>
      <c r="T58" s="524"/>
      <c r="U58" s="522"/>
      <c r="V58" s="523"/>
      <c r="W58" s="524"/>
      <c r="X58" s="522"/>
      <c r="Y58" s="523"/>
      <c r="Z58" s="524"/>
      <c r="AA58" s="288">
        <f t="shared" si="14"/>
        <v>0</v>
      </c>
      <c r="AB58" s="355"/>
      <c r="AC58" s="359"/>
      <c r="AD58" s="210"/>
      <c r="AE58" s="210"/>
      <c r="AF58" s="210"/>
      <c r="AG58" s="43"/>
      <c r="AH58" s="43"/>
      <c r="AI58" s="43"/>
      <c r="AJ58" s="43"/>
      <c r="AK58" s="43"/>
    </row>
    <row r="59" spans="1:38" ht="13.5" customHeight="1" x14ac:dyDescent="0.15">
      <c r="A59" s="44" t="s">
        <v>32</v>
      </c>
      <c r="B59" s="390"/>
      <c r="C59" s="57" t="s">
        <v>104</v>
      </c>
      <c r="D59" s="57"/>
      <c r="E59" s="57"/>
      <c r="F59" s="57"/>
      <c r="G59" s="57"/>
      <c r="H59" s="57"/>
      <c r="I59" s="58" t="s">
        <v>33</v>
      </c>
      <c r="J59" s="518"/>
      <c r="K59" s="301"/>
      <c r="L59" s="522"/>
      <c r="M59" s="523"/>
      <c r="N59" s="524"/>
      <c r="O59" s="522"/>
      <c r="P59" s="523"/>
      <c r="Q59" s="524"/>
      <c r="R59" s="522"/>
      <c r="S59" s="523"/>
      <c r="T59" s="524"/>
      <c r="U59" s="522"/>
      <c r="V59" s="523"/>
      <c r="W59" s="524"/>
      <c r="X59" s="522"/>
      <c r="Y59" s="523"/>
      <c r="Z59" s="524"/>
      <c r="AA59" s="288">
        <f t="shared" si="14"/>
        <v>0</v>
      </c>
      <c r="AB59" s="355"/>
      <c r="AC59" s="359"/>
      <c r="AD59" s="210"/>
      <c r="AE59" s="43" t="s">
        <v>140</v>
      </c>
      <c r="AF59" s="210"/>
      <c r="AG59" s="43"/>
      <c r="AH59" s="43"/>
      <c r="AI59" s="43"/>
      <c r="AJ59" s="43"/>
      <c r="AK59" s="43"/>
    </row>
    <row r="60" spans="1:38" ht="13.5" customHeight="1" x14ac:dyDescent="0.15">
      <c r="A60" s="44" t="s">
        <v>96</v>
      </c>
      <c r="B60" s="57" t="s">
        <v>28</v>
      </c>
      <c r="C60" s="57"/>
      <c r="D60" s="57"/>
      <c r="E60" s="57"/>
      <c r="F60" s="57"/>
      <c r="G60" s="57"/>
      <c r="H60" s="57"/>
      <c r="I60" s="58" t="s">
        <v>33</v>
      </c>
      <c r="J60" s="517" t="s">
        <v>103</v>
      </c>
      <c r="K60" s="290"/>
      <c r="L60" s="288">
        <f>L56-L57-L58-L59</f>
        <v>0</v>
      </c>
      <c r="M60" s="355"/>
      <c r="N60" s="359"/>
      <c r="O60" s="288">
        <f>O56-O57-O58-O59</f>
        <v>0</v>
      </c>
      <c r="P60" s="355"/>
      <c r="Q60" s="359"/>
      <c r="R60" s="288">
        <f>R56-R57-R58-R59</f>
        <v>0</v>
      </c>
      <c r="S60" s="355"/>
      <c r="T60" s="359"/>
      <c r="U60" s="288">
        <f>U56-U57-U58-U59</f>
        <v>0</v>
      </c>
      <c r="V60" s="355"/>
      <c r="W60" s="359"/>
      <c r="X60" s="288">
        <f>X56-X57-X58-X59</f>
        <v>0</v>
      </c>
      <c r="Y60" s="355"/>
      <c r="Z60" s="359"/>
      <c r="AA60" s="288">
        <f t="shared" si="14"/>
        <v>0</v>
      </c>
      <c r="AB60" s="355"/>
      <c r="AC60" s="359"/>
      <c r="AD60" s="210"/>
      <c r="AE60" s="43" t="s">
        <v>108</v>
      </c>
      <c r="AF60" s="210"/>
      <c r="AG60" s="43"/>
      <c r="AH60" s="43"/>
      <c r="AI60" s="43"/>
      <c r="AJ60" s="43"/>
      <c r="AK60" s="43"/>
    </row>
    <row r="61" spans="1:38" ht="13.5" customHeight="1" x14ac:dyDescent="0.15">
      <c r="A61" s="44" t="s">
        <v>97</v>
      </c>
      <c r="B61" s="57" t="s">
        <v>79</v>
      </c>
      <c r="C61" s="57"/>
      <c r="D61" s="57"/>
      <c r="E61" s="57"/>
      <c r="F61" s="57"/>
      <c r="G61" s="57"/>
      <c r="H61" s="57"/>
      <c r="I61" s="58" t="s">
        <v>33</v>
      </c>
      <c r="J61" s="518"/>
      <c r="K61" s="301"/>
      <c r="L61" s="522"/>
      <c r="M61" s="523"/>
      <c r="N61" s="524"/>
      <c r="O61" s="522"/>
      <c r="P61" s="523"/>
      <c r="Q61" s="524"/>
      <c r="R61" s="522"/>
      <c r="S61" s="523"/>
      <c r="T61" s="524"/>
      <c r="U61" s="522"/>
      <c r="V61" s="523"/>
      <c r="W61" s="524"/>
      <c r="X61" s="522"/>
      <c r="Y61" s="523"/>
      <c r="Z61" s="524"/>
      <c r="AA61" s="288">
        <f t="shared" si="14"/>
        <v>0</v>
      </c>
      <c r="AB61" s="355"/>
      <c r="AC61" s="359"/>
      <c r="AD61" s="210"/>
      <c r="AE61" s="43" t="s">
        <v>137</v>
      </c>
      <c r="AF61" s="210"/>
      <c r="AG61" s="43"/>
      <c r="AH61" s="43"/>
      <c r="AI61" s="43"/>
      <c r="AJ61" s="43"/>
      <c r="AK61" s="43"/>
    </row>
    <row r="62" spans="1:38" ht="13.5" customHeight="1" x14ac:dyDescent="0.15">
      <c r="A62" s="44" t="s">
        <v>98</v>
      </c>
      <c r="B62" s="57" t="s">
        <v>20</v>
      </c>
      <c r="C62" s="57"/>
      <c r="D62" s="57"/>
      <c r="E62" s="57"/>
      <c r="F62" s="57"/>
      <c r="G62" s="57"/>
      <c r="H62" s="57"/>
      <c r="I62" s="58" t="s">
        <v>10</v>
      </c>
      <c r="J62" s="518"/>
      <c r="K62" s="301"/>
      <c r="L62" s="522"/>
      <c r="M62" s="523"/>
      <c r="N62" s="524"/>
      <c r="O62" s="522"/>
      <c r="P62" s="523"/>
      <c r="Q62" s="524"/>
      <c r="R62" s="522"/>
      <c r="S62" s="523"/>
      <c r="T62" s="524"/>
      <c r="U62" s="522"/>
      <c r="V62" s="523"/>
      <c r="W62" s="524"/>
      <c r="X62" s="522"/>
      <c r="Y62" s="523"/>
      <c r="Z62" s="524"/>
      <c r="AA62" s="288">
        <f t="shared" si="14"/>
        <v>0</v>
      </c>
      <c r="AB62" s="355"/>
      <c r="AC62" s="359"/>
      <c r="AD62" s="210"/>
      <c r="AE62" s="210"/>
      <c r="AF62" s="210"/>
      <c r="AG62" s="43"/>
      <c r="AH62" s="43"/>
      <c r="AI62" s="43"/>
      <c r="AJ62" s="43"/>
      <c r="AK62" s="43"/>
    </row>
    <row r="63" spans="1:38" ht="13.5" customHeight="1" x14ac:dyDescent="0.15">
      <c r="A63" s="217" t="s">
        <v>101</v>
      </c>
      <c r="B63" s="218" t="s">
        <v>734</v>
      </c>
      <c r="C63" s="218"/>
      <c r="D63" s="218"/>
      <c r="E63" s="218"/>
      <c r="F63" s="218"/>
      <c r="G63" s="218"/>
      <c r="H63" s="218"/>
      <c r="I63" s="219" t="s">
        <v>733</v>
      </c>
      <c r="J63" s="220"/>
      <c r="K63" s="221"/>
      <c r="L63" s="509"/>
      <c r="M63" s="510"/>
      <c r="N63" s="511"/>
      <c r="O63" s="509"/>
      <c r="P63" s="510"/>
      <c r="Q63" s="511"/>
      <c r="R63" s="509"/>
      <c r="S63" s="510"/>
      <c r="T63" s="511"/>
      <c r="U63" s="509"/>
      <c r="V63" s="510"/>
      <c r="W63" s="511"/>
      <c r="X63" s="509"/>
      <c r="Y63" s="510"/>
      <c r="Z63" s="511"/>
      <c r="AA63" s="509"/>
      <c r="AB63" s="510"/>
      <c r="AC63" s="511"/>
      <c r="AD63" s="215"/>
      <c r="AE63" s="43" t="s">
        <v>706</v>
      </c>
      <c r="AF63" s="215"/>
      <c r="AG63" s="43"/>
      <c r="AH63" s="43"/>
      <c r="AI63" s="43"/>
      <c r="AJ63" s="43"/>
      <c r="AK63" s="43"/>
    </row>
    <row r="64" spans="1:38" ht="13.5" customHeight="1" x14ac:dyDescent="0.15">
      <c r="A64" s="217" t="s">
        <v>102</v>
      </c>
      <c r="B64" s="218" t="s">
        <v>650</v>
      </c>
      <c r="C64" s="218"/>
      <c r="D64" s="218"/>
      <c r="E64" s="218"/>
      <c r="F64" s="218"/>
      <c r="G64" s="218"/>
      <c r="H64" s="218"/>
      <c r="I64" s="219" t="s">
        <v>651</v>
      </c>
      <c r="J64" s="220"/>
      <c r="K64" s="221"/>
      <c r="L64" s="509">
        <v>12</v>
      </c>
      <c r="M64" s="510"/>
      <c r="N64" s="511"/>
      <c r="O64" s="509">
        <v>12</v>
      </c>
      <c r="P64" s="510"/>
      <c r="Q64" s="511"/>
      <c r="R64" s="509">
        <v>12</v>
      </c>
      <c r="S64" s="510"/>
      <c r="T64" s="511"/>
      <c r="U64" s="509">
        <v>12</v>
      </c>
      <c r="V64" s="510"/>
      <c r="W64" s="511"/>
      <c r="X64" s="509">
        <v>12</v>
      </c>
      <c r="Y64" s="510"/>
      <c r="Z64" s="511"/>
      <c r="AA64" s="509">
        <v>12</v>
      </c>
      <c r="AB64" s="510"/>
      <c r="AC64" s="511"/>
      <c r="AD64" s="215"/>
      <c r="AE64" s="43" t="s">
        <v>738</v>
      </c>
      <c r="AF64" s="215"/>
      <c r="AG64" s="43"/>
      <c r="AH64" s="43"/>
      <c r="AI64" s="43"/>
      <c r="AJ64" s="43"/>
      <c r="AK64" s="43"/>
    </row>
    <row r="65" spans="1:38" ht="13.5" customHeight="1" x14ac:dyDescent="0.15">
      <c r="A65" s="222" t="s">
        <v>653</v>
      </c>
      <c r="B65" s="218" t="s">
        <v>735</v>
      </c>
      <c r="C65" s="218"/>
      <c r="D65" s="218"/>
      <c r="E65" s="218"/>
      <c r="F65" s="218"/>
      <c r="G65" s="218"/>
      <c r="H65" s="218"/>
      <c r="I65" s="219" t="s">
        <v>10</v>
      </c>
      <c r="J65" s="398"/>
      <c r="K65" s="399"/>
      <c r="L65" s="509"/>
      <c r="M65" s="510"/>
      <c r="N65" s="511"/>
      <c r="O65" s="509"/>
      <c r="P65" s="510"/>
      <c r="Q65" s="511"/>
      <c r="R65" s="509"/>
      <c r="S65" s="510"/>
      <c r="T65" s="511"/>
      <c r="U65" s="509"/>
      <c r="V65" s="510"/>
      <c r="W65" s="511"/>
      <c r="X65" s="509"/>
      <c r="Y65" s="510"/>
      <c r="Z65" s="511"/>
      <c r="AA65" s="509">
        <f t="shared" si="14"/>
        <v>0</v>
      </c>
      <c r="AB65" s="510"/>
      <c r="AC65" s="511"/>
      <c r="AD65" s="215"/>
      <c r="AE65" s="43" t="s">
        <v>707</v>
      </c>
      <c r="AF65" s="215"/>
      <c r="AG65" s="43"/>
      <c r="AH65" s="43"/>
      <c r="AI65" s="43"/>
      <c r="AJ65" s="43"/>
      <c r="AK65" s="43"/>
    </row>
    <row r="66" spans="1:38" ht="13.5" customHeight="1" x14ac:dyDescent="0.15">
      <c r="A66" s="14" t="s">
        <v>654</v>
      </c>
      <c r="B66" s="59" t="s">
        <v>94</v>
      </c>
      <c r="C66" s="59"/>
      <c r="D66" s="59"/>
      <c r="E66" s="59"/>
      <c r="F66" s="59"/>
      <c r="G66" s="59"/>
      <c r="H66" s="59"/>
      <c r="I66" s="60" t="s">
        <v>95</v>
      </c>
      <c r="J66" s="433"/>
      <c r="K66" s="377"/>
      <c r="L66" s="512"/>
      <c r="M66" s="513"/>
      <c r="N66" s="514"/>
      <c r="O66" s="512"/>
      <c r="P66" s="513"/>
      <c r="Q66" s="514"/>
      <c r="R66" s="512"/>
      <c r="S66" s="513"/>
      <c r="T66" s="514"/>
      <c r="U66" s="512"/>
      <c r="V66" s="513"/>
      <c r="W66" s="514"/>
      <c r="X66" s="512"/>
      <c r="Y66" s="513"/>
      <c r="Z66" s="514"/>
      <c r="AA66" s="387">
        <f t="shared" si="14"/>
        <v>0</v>
      </c>
      <c r="AB66" s="515"/>
      <c r="AC66" s="516"/>
      <c r="AD66" s="215"/>
      <c r="AE66" s="43"/>
      <c r="AF66" s="215"/>
      <c r="AG66" s="43"/>
      <c r="AH66" s="43"/>
      <c r="AI66" s="43"/>
      <c r="AJ66" s="43"/>
      <c r="AK66" s="43"/>
    </row>
    <row r="67" spans="1:38" ht="13.5" customHeight="1" x14ac:dyDescent="0.15">
      <c r="A67" t="s">
        <v>398</v>
      </c>
      <c r="AD67" s="43"/>
      <c r="AE67" s="43"/>
      <c r="AF67" s="43"/>
      <c r="AG67" s="43"/>
      <c r="AH67" s="43"/>
      <c r="AI67" s="43"/>
      <c r="AJ67" s="43"/>
      <c r="AK67" s="43"/>
    </row>
    <row r="68" spans="1:38" ht="13.5" customHeight="1" x14ac:dyDescent="0.15">
      <c r="A68" s="61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268" t="s">
        <v>15</v>
      </c>
      <c r="M68" s="269"/>
      <c r="N68" s="270"/>
      <c r="O68" s="268" t="s">
        <v>16</v>
      </c>
      <c r="P68" s="269"/>
      <c r="Q68" s="270"/>
      <c r="R68" s="268" t="s">
        <v>17</v>
      </c>
      <c r="S68" s="269"/>
      <c r="T68" s="270"/>
      <c r="U68" s="268" t="s">
        <v>18</v>
      </c>
      <c r="V68" s="269"/>
      <c r="W68" s="270"/>
      <c r="X68" s="268" t="s">
        <v>19</v>
      </c>
      <c r="Y68" s="269"/>
      <c r="Z68" s="270"/>
      <c r="AA68" s="268" t="s">
        <v>23</v>
      </c>
      <c r="AB68" s="269"/>
      <c r="AC68" s="270"/>
      <c r="AE68" s="43" t="s">
        <v>135</v>
      </c>
      <c r="AF68" s="43"/>
      <c r="AG68" s="43"/>
      <c r="AH68" s="43"/>
      <c r="AI68" s="43"/>
      <c r="AJ68" s="43"/>
      <c r="AK68" s="43"/>
      <c r="AL68" s="43"/>
    </row>
    <row r="69" spans="1:38" ht="13.5" customHeight="1" thickBot="1" x14ac:dyDescent="0.2">
      <c r="A69" s="63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531">
        <f>工賃向上計画!$B$50</f>
        <v>0</v>
      </c>
      <c r="M69" s="532"/>
      <c r="N69" s="533"/>
      <c r="O69" s="531">
        <f>工賃向上計画!$B$54</f>
        <v>0</v>
      </c>
      <c r="P69" s="532"/>
      <c r="Q69" s="533"/>
      <c r="R69" s="531">
        <f>工賃向上計画!$B$58</f>
        <v>0</v>
      </c>
      <c r="S69" s="532"/>
      <c r="T69" s="533"/>
      <c r="U69" s="531">
        <f>工賃向上計画!$B$62</f>
        <v>0</v>
      </c>
      <c r="V69" s="532"/>
      <c r="W69" s="533"/>
      <c r="X69" s="531">
        <f>工賃向上計画!$B$66</f>
        <v>0</v>
      </c>
      <c r="Y69" s="532"/>
      <c r="Z69" s="533"/>
      <c r="AA69" s="534"/>
      <c r="AB69" s="535"/>
      <c r="AC69" s="536"/>
      <c r="AE69" s="43" t="s">
        <v>136</v>
      </c>
      <c r="AF69" s="43"/>
      <c r="AG69" s="43"/>
      <c r="AH69" s="43"/>
      <c r="AI69" s="43"/>
      <c r="AJ69" s="43"/>
      <c r="AK69" s="43"/>
      <c r="AL69" s="43"/>
    </row>
    <row r="70" spans="1:38" ht="13.5" customHeight="1" x14ac:dyDescent="0.15">
      <c r="A70" s="78" t="s">
        <v>29</v>
      </c>
      <c r="B70" s="88" t="s">
        <v>25</v>
      </c>
      <c r="C70" s="88"/>
      <c r="D70" s="88"/>
      <c r="E70" s="88"/>
      <c r="F70" s="88"/>
      <c r="G70" s="89" t="s">
        <v>26</v>
      </c>
      <c r="H70" s="88"/>
      <c r="I70" s="89" t="s">
        <v>33</v>
      </c>
      <c r="J70" s="529" t="s">
        <v>655</v>
      </c>
      <c r="K70" s="530"/>
      <c r="L70" s="368">
        <f>IF(L81="",0,IF(L81=0,0,L77/ROUNDUP(L81/L79,1)/L80))</f>
        <v>0</v>
      </c>
      <c r="M70" s="369"/>
      <c r="N70" s="382"/>
      <c r="O70" s="368">
        <f t="shared" ref="O70" si="15">IF(O81="",0,IF(O81=0,0,O77/ROUNDUP(O81/O79,1)/O80))</f>
        <v>0</v>
      </c>
      <c r="P70" s="369"/>
      <c r="Q70" s="382"/>
      <c r="R70" s="368">
        <f t="shared" ref="R70" si="16">IF(R81="",0,IF(R81=0,0,R77/ROUNDUP(R81/R79,1)/R80))</f>
        <v>0</v>
      </c>
      <c r="S70" s="369"/>
      <c r="T70" s="382"/>
      <c r="U70" s="368">
        <f t="shared" ref="U70" si="17">IF(U81="",0,IF(U81=0,0,U77/ROUNDUP(U81/U79,1)/U80))</f>
        <v>0</v>
      </c>
      <c r="V70" s="369"/>
      <c r="W70" s="382"/>
      <c r="X70" s="368">
        <f t="shared" ref="X70" si="18">IF(X81="",0,IF(X81=0,0,X77/ROUNDUP(X81/X79,1)/X80))</f>
        <v>0</v>
      </c>
      <c r="Y70" s="369"/>
      <c r="Z70" s="382"/>
      <c r="AA70" s="368">
        <f>IF(AA81="",0,IF(AA81=0,0,AA77/ROUNDUP(AA81/AA79,1)/AA80))</f>
        <v>0</v>
      </c>
      <c r="AB70" s="369"/>
      <c r="AC70" s="379"/>
      <c r="AD70" s="210"/>
      <c r="AE70" s="43" t="s">
        <v>108</v>
      </c>
      <c r="AF70" s="210"/>
      <c r="AG70" s="43"/>
      <c r="AH70" s="43"/>
      <c r="AI70" s="43"/>
      <c r="AJ70" s="43"/>
      <c r="AK70" s="43"/>
    </row>
    <row r="71" spans="1:38" ht="13.5" customHeight="1" thickBot="1" x14ac:dyDescent="0.2">
      <c r="A71" s="83" t="s">
        <v>99</v>
      </c>
      <c r="B71" s="90" t="s">
        <v>113</v>
      </c>
      <c r="C71" s="90"/>
      <c r="D71" s="90"/>
      <c r="E71" s="90"/>
      <c r="F71" s="90"/>
      <c r="G71" s="91" t="s">
        <v>27</v>
      </c>
      <c r="H71" s="90"/>
      <c r="I71" s="91" t="s">
        <v>33</v>
      </c>
      <c r="J71" s="278" t="s">
        <v>728</v>
      </c>
      <c r="K71" s="279"/>
      <c r="L71" s="346">
        <f>IF(L82="",0,IF(L82=0,0,L77/L82))</f>
        <v>0</v>
      </c>
      <c r="M71" s="366"/>
      <c r="N71" s="383"/>
      <c r="O71" s="346">
        <f>IF(O82="",0,IF(O82=0,0,O77/O82))</f>
        <v>0</v>
      </c>
      <c r="P71" s="366"/>
      <c r="Q71" s="383"/>
      <c r="R71" s="346">
        <f>IF(R82="",0,IF(R82=0,0,R77/R82))</f>
        <v>0</v>
      </c>
      <c r="S71" s="366"/>
      <c r="T71" s="383"/>
      <c r="U71" s="346">
        <f>IF(U82="",0,IF(U82=0,0,U77/U82))</f>
        <v>0</v>
      </c>
      <c r="V71" s="366"/>
      <c r="W71" s="383"/>
      <c r="X71" s="346">
        <f>IF(X82="",0,IF(X82=0,0,X77/X82))</f>
        <v>0</v>
      </c>
      <c r="Y71" s="366"/>
      <c r="Z71" s="383"/>
      <c r="AA71" s="346">
        <f>IF(AA82=0,0,AA77/AA82)</f>
        <v>0</v>
      </c>
      <c r="AB71" s="366"/>
      <c r="AC71" s="375"/>
      <c r="AD71" s="210"/>
      <c r="AE71" s="43" t="s">
        <v>108</v>
      </c>
      <c r="AF71" s="210"/>
      <c r="AG71" s="43"/>
      <c r="AH71" s="43"/>
      <c r="AI71" s="43"/>
      <c r="AJ71" s="43"/>
      <c r="AK71" s="43"/>
    </row>
    <row r="72" spans="1:38" ht="13.5" customHeight="1" x14ac:dyDescent="0.15">
      <c r="A72" s="44" t="s">
        <v>100</v>
      </c>
      <c r="B72" s="55" t="s">
        <v>7</v>
      </c>
      <c r="C72" s="55"/>
      <c r="D72" s="55"/>
      <c r="E72" s="55"/>
      <c r="F72" s="55"/>
      <c r="G72" s="55"/>
      <c r="H72" s="55"/>
      <c r="I72" s="56" t="s">
        <v>33</v>
      </c>
      <c r="J72" s="528"/>
      <c r="K72" s="303"/>
      <c r="L72" s="538"/>
      <c r="M72" s="539"/>
      <c r="N72" s="540"/>
      <c r="O72" s="538"/>
      <c r="P72" s="539"/>
      <c r="Q72" s="540"/>
      <c r="R72" s="538"/>
      <c r="S72" s="539"/>
      <c r="T72" s="540"/>
      <c r="U72" s="538"/>
      <c r="V72" s="539"/>
      <c r="W72" s="540"/>
      <c r="X72" s="538"/>
      <c r="Y72" s="539"/>
      <c r="Z72" s="540"/>
      <c r="AA72" s="525">
        <f t="shared" ref="AA72:AA82" si="19">SUM(L72:Z72)</f>
        <v>0</v>
      </c>
      <c r="AB72" s="526"/>
      <c r="AC72" s="527"/>
      <c r="AD72" s="210"/>
      <c r="AE72" s="210"/>
      <c r="AF72" s="210"/>
      <c r="AG72" s="43"/>
      <c r="AH72" s="43"/>
      <c r="AI72" s="43"/>
      <c r="AJ72" s="43"/>
      <c r="AK72" s="43"/>
    </row>
    <row r="73" spans="1:38" ht="13.5" customHeight="1" x14ac:dyDescent="0.15">
      <c r="A73" s="44" t="s">
        <v>30</v>
      </c>
      <c r="B73" s="388" t="s">
        <v>89</v>
      </c>
      <c r="C73" s="57" t="s">
        <v>92</v>
      </c>
      <c r="D73" s="57"/>
      <c r="E73" s="57"/>
      <c r="F73" s="57"/>
      <c r="G73" s="57"/>
      <c r="H73" s="57"/>
      <c r="I73" s="58" t="s">
        <v>33</v>
      </c>
      <c r="J73" s="518"/>
      <c r="K73" s="301"/>
      <c r="L73" s="522"/>
      <c r="M73" s="523"/>
      <c r="N73" s="524"/>
      <c r="O73" s="522"/>
      <c r="P73" s="523"/>
      <c r="Q73" s="524"/>
      <c r="R73" s="522"/>
      <c r="S73" s="523"/>
      <c r="T73" s="524"/>
      <c r="U73" s="522"/>
      <c r="V73" s="523"/>
      <c r="W73" s="524"/>
      <c r="X73" s="522"/>
      <c r="Y73" s="523"/>
      <c r="Z73" s="524"/>
      <c r="AA73" s="288">
        <f t="shared" si="19"/>
        <v>0</v>
      </c>
      <c r="AB73" s="355"/>
      <c r="AC73" s="359"/>
      <c r="AD73" s="210"/>
      <c r="AE73" s="210"/>
      <c r="AF73" s="210"/>
      <c r="AG73" s="43"/>
      <c r="AH73" s="43"/>
      <c r="AI73" s="43"/>
      <c r="AJ73" s="43"/>
      <c r="AK73" s="43"/>
    </row>
    <row r="74" spans="1:38" ht="13.5" customHeight="1" x14ac:dyDescent="0.15">
      <c r="A74" s="44" t="s">
        <v>31</v>
      </c>
      <c r="B74" s="389"/>
      <c r="C74" s="57" t="s">
        <v>91</v>
      </c>
      <c r="D74" s="57"/>
      <c r="E74" s="57"/>
      <c r="F74" s="57"/>
      <c r="G74" s="57"/>
      <c r="H74" s="57"/>
      <c r="I74" s="58" t="s">
        <v>33</v>
      </c>
      <c r="J74" s="518"/>
      <c r="K74" s="301"/>
      <c r="L74" s="522"/>
      <c r="M74" s="523"/>
      <c r="N74" s="524"/>
      <c r="O74" s="522"/>
      <c r="P74" s="523"/>
      <c r="Q74" s="524"/>
      <c r="R74" s="522"/>
      <c r="S74" s="523"/>
      <c r="T74" s="524"/>
      <c r="U74" s="522"/>
      <c r="V74" s="523"/>
      <c r="W74" s="524"/>
      <c r="X74" s="522"/>
      <c r="Y74" s="523"/>
      <c r="Z74" s="524"/>
      <c r="AA74" s="288">
        <f t="shared" si="19"/>
        <v>0</v>
      </c>
      <c r="AB74" s="355"/>
      <c r="AC74" s="359"/>
      <c r="AD74" s="210"/>
      <c r="AE74" s="210"/>
      <c r="AF74" s="210"/>
      <c r="AG74" s="43"/>
      <c r="AH74" s="43"/>
      <c r="AI74" s="43"/>
      <c r="AJ74" s="43"/>
      <c r="AK74" s="43"/>
    </row>
    <row r="75" spans="1:38" ht="13.5" customHeight="1" x14ac:dyDescent="0.15">
      <c r="A75" s="44" t="s">
        <v>32</v>
      </c>
      <c r="B75" s="390"/>
      <c r="C75" s="57" t="s">
        <v>104</v>
      </c>
      <c r="D75" s="57"/>
      <c r="E75" s="57"/>
      <c r="F75" s="57"/>
      <c r="G75" s="57"/>
      <c r="H75" s="57"/>
      <c r="I75" s="58" t="s">
        <v>33</v>
      </c>
      <c r="J75" s="518"/>
      <c r="K75" s="301"/>
      <c r="L75" s="522"/>
      <c r="M75" s="523"/>
      <c r="N75" s="524"/>
      <c r="O75" s="522"/>
      <c r="P75" s="523"/>
      <c r="Q75" s="524"/>
      <c r="R75" s="522"/>
      <c r="S75" s="523"/>
      <c r="T75" s="524"/>
      <c r="U75" s="522"/>
      <c r="V75" s="523"/>
      <c r="W75" s="524"/>
      <c r="X75" s="522"/>
      <c r="Y75" s="523"/>
      <c r="Z75" s="524"/>
      <c r="AA75" s="288">
        <f t="shared" si="19"/>
        <v>0</v>
      </c>
      <c r="AB75" s="355"/>
      <c r="AC75" s="359"/>
      <c r="AD75" s="210"/>
      <c r="AE75" s="43" t="s">
        <v>140</v>
      </c>
      <c r="AF75" s="210"/>
      <c r="AG75" s="43"/>
      <c r="AH75" s="43"/>
      <c r="AI75" s="43"/>
      <c r="AJ75" s="43"/>
      <c r="AK75" s="43"/>
    </row>
    <row r="76" spans="1:38" ht="13.5" customHeight="1" x14ac:dyDescent="0.15">
      <c r="A76" s="44" t="s">
        <v>96</v>
      </c>
      <c r="B76" s="57" t="s">
        <v>28</v>
      </c>
      <c r="C76" s="57"/>
      <c r="D76" s="57"/>
      <c r="E76" s="57"/>
      <c r="F76" s="57"/>
      <c r="G76" s="57"/>
      <c r="H76" s="57"/>
      <c r="I76" s="58" t="s">
        <v>33</v>
      </c>
      <c r="J76" s="517" t="s">
        <v>103</v>
      </c>
      <c r="K76" s="290"/>
      <c r="L76" s="288">
        <f>L72-L73-L74-L75</f>
        <v>0</v>
      </c>
      <c r="M76" s="355"/>
      <c r="N76" s="359"/>
      <c r="O76" s="288">
        <f>O72-O73-O74-O75</f>
        <v>0</v>
      </c>
      <c r="P76" s="355"/>
      <c r="Q76" s="359"/>
      <c r="R76" s="288">
        <f>R72-R73-R74-R75</f>
        <v>0</v>
      </c>
      <c r="S76" s="355"/>
      <c r="T76" s="359"/>
      <c r="U76" s="288">
        <f>U72-U73-U74-U75</f>
        <v>0</v>
      </c>
      <c r="V76" s="355"/>
      <c r="W76" s="359"/>
      <c r="X76" s="288">
        <f>X72-X73-X74-X75</f>
        <v>0</v>
      </c>
      <c r="Y76" s="355"/>
      <c r="Z76" s="359"/>
      <c r="AA76" s="288">
        <f t="shared" si="19"/>
        <v>0</v>
      </c>
      <c r="AB76" s="355"/>
      <c r="AC76" s="359"/>
      <c r="AD76" s="210"/>
      <c r="AE76" s="43" t="s">
        <v>108</v>
      </c>
      <c r="AF76" s="210"/>
      <c r="AG76" s="43"/>
      <c r="AH76" s="43"/>
      <c r="AI76" s="43"/>
      <c r="AJ76" s="43"/>
      <c r="AK76" s="43"/>
    </row>
    <row r="77" spans="1:38" ht="13.5" customHeight="1" x14ac:dyDescent="0.15">
      <c r="A77" s="44" t="s">
        <v>97</v>
      </c>
      <c r="B77" s="57" t="s">
        <v>79</v>
      </c>
      <c r="C77" s="57"/>
      <c r="D77" s="57"/>
      <c r="E77" s="57"/>
      <c r="F77" s="57"/>
      <c r="G77" s="57"/>
      <c r="H77" s="57"/>
      <c r="I77" s="58" t="s">
        <v>33</v>
      </c>
      <c r="J77" s="518"/>
      <c r="K77" s="301"/>
      <c r="L77" s="522"/>
      <c r="M77" s="523"/>
      <c r="N77" s="524"/>
      <c r="O77" s="522"/>
      <c r="P77" s="523"/>
      <c r="Q77" s="524"/>
      <c r="R77" s="522"/>
      <c r="S77" s="523"/>
      <c r="T77" s="524"/>
      <c r="U77" s="522"/>
      <c r="V77" s="523"/>
      <c r="W77" s="524"/>
      <c r="X77" s="522"/>
      <c r="Y77" s="523"/>
      <c r="Z77" s="524"/>
      <c r="AA77" s="288">
        <f t="shared" si="19"/>
        <v>0</v>
      </c>
      <c r="AB77" s="355"/>
      <c r="AC77" s="359"/>
      <c r="AD77" s="210"/>
      <c r="AE77" s="43" t="s">
        <v>137</v>
      </c>
      <c r="AF77" s="210"/>
      <c r="AG77" s="43"/>
      <c r="AH77" s="43"/>
      <c r="AI77" s="43"/>
      <c r="AJ77" s="43"/>
      <c r="AK77" s="43"/>
    </row>
    <row r="78" spans="1:38" ht="13.5" customHeight="1" x14ac:dyDescent="0.15">
      <c r="A78" s="44" t="s">
        <v>98</v>
      </c>
      <c r="B78" s="57" t="s">
        <v>20</v>
      </c>
      <c r="C78" s="57"/>
      <c r="D78" s="57"/>
      <c r="E78" s="57"/>
      <c r="F78" s="57"/>
      <c r="G78" s="57"/>
      <c r="H78" s="57"/>
      <c r="I78" s="58" t="s">
        <v>10</v>
      </c>
      <c r="J78" s="518"/>
      <c r="K78" s="301"/>
      <c r="L78" s="522"/>
      <c r="M78" s="523"/>
      <c r="N78" s="524"/>
      <c r="O78" s="522"/>
      <c r="P78" s="523"/>
      <c r="Q78" s="524"/>
      <c r="R78" s="522"/>
      <c r="S78" s="523"/>
      <c r="T78" s="524"/>
      <c r="U78" s="522"/>
      <c r="V78" s="523"/>
      <c r="W78" s="524"/>
      <c r="X78" s="522"/>
      <c r="Y78" s="523"/>
      <c r="Z78" s="524"/>
      <c r="AA78" s="288">
        <f t="shared" si="19"/>
        <v>0</v>
      </c>
      <c r="AB78" s="355"/>
      <c r="AC78" s="359"/>
      <c r="AD78" s="210"/>
      <c r="AE78" s="210"/>
      <c r="AF78" s="210"/>
      <c r="AG78" s="43"/>
      <c r="AH78" s="43"/>
      <c r="AI78" s="43"/>
      <c r="AJ78" s="43"/>
      <c r="AK78" s="43"/>
    </row>
    <row r="79" spans="1:38" ht="13.5" customHeight="1" x14ac:dyDescent="0.15">
      <c r="A79" s="217" t="s">
        <v>101</v>
      </c>
      <c r="B79" s="218" t="s">
        <v>734</v>
      </c>
      <c r="C79" s="218"/>
      <c r="D79" s="218"/>
      <c r="E79" s="218"/>
      <c r="F79" s="218"/>
      <c r="G79" s="218"/>
      <c r="H79" s="218"/>
      <c r="I79" s="219" t="s">
        <v>733</v>
      </c>
      <c r="J79" s="220"/>
      <c r="K79" s="221"/>
      <c r="L79" s="509"/>
      <c r="M79" s="510"/>
      <c r="N79" s="511"/>
      <c r="O79" s="509"/>
      <c r="P79" s="510"/>
      <c r="Q79" s="511"/>
      <c r="R79" s="509"/>
      <c r="S79" s="510"/>
      <c r="T79" s="511"/>
      <c r="U79" s="509"/>
      <c r="V79" s="510"/>
      <c r="W79" s="511"/>
      <c r="X79" s="509"/>
      <c r="Y79" s="510"/>
      <c r="Z79" s="511"/>
      <c r="AA79" s="509"/>
      <c r="AB79" s="510"/>
      <c r="AC79" s="511"/>
      <c r="AD79" s="215"/>
      <c r="AE79" s="43" t="s">
        <v>706</v>
      </c>
      <c r="AF79" s="215"/>
      <c r="AG79" s="43"/>
      <c r="AH79" s="43"/>
      <c r="AI79" s="43"/>
      <c r="AJ79" s="43"/>
      <c r="AK79" s="43"/>
    </row>
    <row r="80" spans="1:38" ht="13.5" customHeight="1" x14ac:dyDescent="0.15">
      <c r="A80" s="217" t="s">
        <v>102</v>
      </c>
      <c r="B80" s="218" t="s">
        <v>650</v>
      </c>
      <c r="C80" s="218"/>
      <c r="D80" s="218"/>
      <c r="E80" s="218"/>
      <c r="F80" s="218"/>
      <c r="G80" s="218"/>
      <c r="H80" s="218"/>
      <c r="I80" s="219" t="s">
        <v>651</v>
      </c>
      <c r="J80" s="220"/>
      <c r="K80" s="221"/>
      <c r="L80" s="509">
        <v>12</v>
      </c>
      <c r="M80" s="510"/>
      <c r="N80" s="511"/>
      <c r="O80" s="509">
        <v>12</v>
      </c>
      <c r="P80" s="510"/>
      <c r="Q80" s="511"/>
      <c r="R80" s="509">
        <v>12</v>
      </c>
      <c r="S80" s="510"/>
      <c r="T80" s="511"/>
      <c r="U80" s="509">
        <v>12</v>
      </c>
      <c r="V80" s="510"/>
      <c r="W80" s="511"/>
      <c r="X80" s="509">
        <v>12</v>
      </c>
      <c r="Y80" s="510"/>
      <c r="Z80" s="511"/>
      <c r="AA80" s="509">
        <v>12</v>
      </c>
      <c r="AB80" s="510"/>
      <c r="AC80" s="511"/>
      <c r="AD80" s="215"/>
      <c r="AE80" s="43" t="s">
        <v>738</v>
      </c>
      <c r="AF80" s="215"/>
      <c r="AG80" s="43"/>
      <c r="AH80" s="43"/>
      <c r="AI80" s="43"/>
      <c r="AJ80" s="43"/>
      <c r="AK80" s="43"/>
    </row>
    <row r="81" spans="1:38" ht="13.5" customHeight="1" x14ac:dyDescent="0.15">
      <c r="A81" s="222" t="s">
        <v>653</v>
      </c>
      <c r="B81" s="218" t="s">
        <v>735</v>
      </c>
      <c r="C81" s="218"/>
      <c r="D81" s="218"/>
      <c r="E81" s="218"/>
      <c r="F81" s="218"/>
      <c r="G81" s="218"/>
      <c r="H81" s="218"/>
      <c r="I81" s="219" t="s">
        <v>10</v>
      </c>
      <c r="J81" s="398"/>
      <c r="K81" s="399"/>
      <c r="L81" s="509"/>
      <c r="M81" s="510"/>
      <c r="N81" s="511"/>
      <c r="O81" s="509"/>
      <c r="P81" s="510"/>
      <c r="Q81" s="511"/>
      <c r="R81" s="509"/>
      <c r="S81" s="510"/>
      <c r="T81" s="511"/>
      <c r="U81" s="509"/>
      <c r="V81" s="510"/>
      <c r="W81" s="511"/>
      <c r="X81" s="509"/>
      <c r="Y81" s="510"/>
      <c r="Z81" s="511"/>
      <c r="AA81" s="509">
        <f t="shared" si="19"/>
        <v>0</v>
      </c>
      <c r="AB81" s="510"/>
      <c r="AC81" s="511"/>
      <c r="AD81" s="215"/>
      <c r="AE81" s="43" t="s">
        <v>707</v>
      </c>
      <c r="AF81" s="215"/>
      <c r="AG81" s="43"/>
      <c r="AH81" s="43"/>
      <c r="AI81" s="43"/>
      <c r="AJ81" s="43"/>
      <c r="AK81" s="43"/>
    </row>
    <row r="82" spans="1:38" ht="13.5" customHeight="1" x14ac:dyDescent="0.15">
      <c r="A82" s="14" t="s">
        <v>654</v>
      </c>
      <c r="B82" s="59" t="s">
        <v>94</v>
      </c>
      <c r="C82" s="59"/>
      <c r="D82" s="59"/>
      <c r="E82" s="59"/>
      <c r="F82" s="59"/>
      <c r="G82" s="59"/>
      <c r="H82" s="59"/>
      <c r="I82" s="60" t="s">
        <v>95</v>
      </c>
      <c r="J82" s="433"/>
      <c r="K82" s="377"/>
      <c r="L82" s="512"/>
      <c r="M82" s="513"/>
      <c r="N82" s="514"/>
      <c r="O82" s="512"/>
      <c r="P82" s="513"/>
      <c r="Q82" s="514"/>
      <c r="R82" s="512"/>
      <c r="S82" s="513"/>
      <c r="T82" s="514"/>
      <c r="U82" s="512"/>
      <c r="V82" s="513"/>
      <c r="W82" s="514"/>
      <c r="X82" s="512"/>
      <c r="Y82" s="513"/>
      <c r="Z82" s="514"/>
      <c r="AA82" s="387">
        <f t="shared" si="19"/>
        <v>0</v>
      </c>
      <c r="AB82" s="515"/>
      <c r="AC82" s="516"/>
      <c r="AD82" s="215"/>
      <c r="AE82" s="43"/>
      <c r="AF82" s="215"/>
      <c r="AG82" s="43"/>
      <c r="AH82" s="43"/>
      <c r="AI82" s="43"/>
      <c r="AJ82" s="43"/>
      <c r="AK82" s="43"/>
    </row>
    <row r="83" spans="1:38" ht="14.25" thickBot="1" x14ac:dyDescent="0.2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43"/>
      <c r="AE83" s="43"/>
      <c r="AF83" s="43"/>
      <c r="AG83" s="43"/>
      <c r="AH83" s="43"/>
      <c r="AI83" s="43"/>
      <c r="AJ83" s="43"/>
      <c r="AK83" s="43"/>
    </row>
    <row r="84" spans="1:38" x14ac:dyDescent="0.15">
      <c r="A84" s="537" t="s">
        <v>115</v>
      </c>
      <c r="B84" s="537"/>
      <c r="C84" s="537"/>
      <c r="D84" s="537"/>
      <c r="E84" s="537"/>
      <c r="F84" s="537"/>
      <c r="G84" s="537"/>
      <c r="H84" s="537"/>
      <c r="I84" s="537"/>
      <c r="J84" s="537"/>
      <c r="K84" s="537"/>
      <c r="L84" s="537"/>
      <c r="M84" s="537"/>
      <c r="N84" s="537"/>
      <c r="O84" s="537"/>
      <c r="P84" s="537"/>
      <c r="Q84" s="537"/>
      <c r="R84" s="537"/>
      <c r="S84" s="537"/>
      <c r="T84" s="537"/>
      <c r="U84" s="537"/>
      <c r="V84" s="537"/>
      <c r="W84" s="537"/>
      <c r="X84" s="537"/>
      <c r="Y84" s="537"/>
      <c r="Z84" s="537"/>
      <c r="AA84" s="537"/>
      <c r="AB84" s="537"/>
      <c r="AC84" s="537"/>
      <c r="AD84" s="43"/>
      <c r="AE84" s="43"/>
      <c r="AF84" s="43"/>
      <c r="AG84" s="43"/>
      <c r="AH84" s="43"/>
      <c r="AI84" s="43"/>
      <c r="AJ84" s="43"/>
      <c r="AK84" s="43"/>
    </row>
    <row r="85" spans="1:38" ht="13.5" customHeight="1" x14ac:dyDescent="0.15">
      <c r="AD85" s="43"/>
      <c r="AE85" s="43"/>
      <c r="AF85" s="43"/>
      <c r="AG85" s="43"/>
      <c r="AH85" s="43"/>
      <c r="AI85" s="43"/>
      <c r="AJ85" s="43"/>
      <c r="AK85" s="43"/>
    </row>
    <row r="86" spans="1:38" ht="13.5" customHeight="1" x14ac:dyDescent="0.15">
      <c r="A86" t="s">
        <v>399</v>
      </c>
      <c r="AD86" s="43"/>
      <c r="AE86" s="43"/>
      <c r="AF86" s="43"/>
      <c r="AG86" s="43"/>
      <c r="AH86" s="43"/>
      <c r="AI86" s="43"/>
      <c r="AJ86" s="43"/>
      <c r="AK86" s="43"/>
    </row>
    <row r="87" spans="1:38" ht="13.5" customHeight="1" x14ac:dyDescent="0.15">
      <c r="A87" s="61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268" t="s">
        <v>15</v>
      </c>
      <c r="M87" s="269"/>
      <c r="N87" s="270"/>
      <c r="O87" s="268" t="s">
        <v>16</v>
      </c>
      <c r="P87" s="269"/>
      <c r="Q87" s="270"/>
      <c r="R87" s="268" t="s">
        <v>17</v>
      </c>
      <c r="S87" s="269"/>
      <c r="T87" s="270"/>
      <c r="U87" s="268" t="s">
        <v>18</v>
      </c>
      <c r="V87" s="269"/>
      <c r="W87" s="270"/>
      <c r="X87" s="268" t="s">
        <v>19</v>
      </c>
      <c r="Y87" s="269"/>
      <c r="Z87" s="270"/>
      <c r="AA87" s="268" t="s">
        <v>402</v>
      </c>
      <c r="AB87" s="269"/>
      <c r="AC87" s="270"/>
      <c r="AE87" s="43" t="s">
        <v>135</v>
      </c>
      <c r="AF87" s="43"/>
      <c r="AG87" s="43"/>
      <c r="AH87" s="43"/>
      <c r="AI87" s="43"/>
      <c r="AJ87" s="43"/>
      <c r="AK87" s="43"/>
      <c r="AL87" s="43"/>
    </row>
    <row r="88" spans="1:38" ht="13.5" customHeight="1" thickBot="1" x14ac:dyDescent="0.2">
      <c r="A88" s="63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531">
        <f>工賃向上計画!$B$50</f>
        <v>0</v>
      </c>
      <c r="M88" s="532"/>
      <c r="N88" s="533"/>
      <c r="O88" s="531">
        <f>工賃向上計画!$B$54</f>
        <v>0</v>
      </c>
      <c r="P88" s="532"/>
      <c r="Q88" s="533"/>
      <c r="R88" s="531">
        <f>工賃向上計画!$B$58</f>
        <v>0</v>
      </c>
      <c r="S88" s="532"/>
      <c r="T88" s="533"/>
      <c r="U88" s="531">
        <f>工賃向上計画!$B$62</f>
        <v>0</v>
      </c>
      <c r="V88" s="532"/>
      <c r="W88" s="533"/>
      <c r="X88" s="531">
        <f>工賃向上計画!$B$66</f>
        <v>0</v>
      </c>
      <c r="Y88" s="532"/>
      <c r="Z88" s="533"/>
      <c r="AA88" s="534" t="s">
        <v>23</v>
      </c>
      <c r="AB88" s="535"/>
      <c r="AC88" s="536"/>
      <c r="AE88" s="43" t="s">
        <v>136</v>
      </c>
      <c r="AF88" s="43"/>
      <c r="AG88" s="43"/>
      <c r="AH88" s="43"/>
      <c r="AI88" s="43"/>
      <c r="AJ88" s="43"/>
      <c r="AK88" s="43"/>
      <c r="AL88" s="43"/>
    </row>
    <row r="89" spans="1:38" ht="13.5" customHeight="1" x14ac:dyDescent="0.15">
      <c r="A89" s="78" t="s">
        <v>29</v>
      </c>
      <c r="B89" s="88" t="s">
        <v>25</v>
      </c>
      <c r="C89" s="88"/>
      <c r="D89" s="88"/>
      <c r="E89" s="88"/>
      <c r="F89" s="88"/>
      <c r="G89" s="89" t="s">
        <v>26</v>
      </c>
      <c r="H89" s="88"/>
      <c r="I89" s="89" t="s">
        <v>33</v>
      </c>
      <c r="J89" s="529" t="s">
        <v>655</v>
      </c>
      <c r="K89" s="530"/>
      <c r="L89" s="368">
        <f>IF(L100="",0,IF(L100=0,0,L96/ROUNDUP(L100/L98,1)/L99))</f>
        <v>0</v>
      </c>
      <c r="M89" s="369"/>
      <c r="N89" s="382"/>
      <c r="O89" s="368">
        <f t="shared" ref="O89" si="20">IF(O100="",0,IF(O100=0,0,O96/ROUNDUP(O100/O98,1)/O99))</f>
        <v>0</v>
      </c>
      <c r="P89" s="369"/>
      <c r="Q89" s="382"/>
      <c r="R89" s="368">
        <f t="shared" ref="R89" si="21">IF(R100="",0,IF(R100=0,0,R96/ROUNDUP(R100/R98,1)/R99))</f>
        <v>0</v>
      </c>
      <c r="S89" s="369"/>
      <c r="T89" s="382"/>
      <c r="U89" s="368">
        <f t="shared" ref="U89" si="22">IF(U100="",0,IF(U100=0,0,U96/ROUNDUP(U100/U98,1)/U99))</f>
        <v>0</v>
      </c>
      <c r="V89" s="369"/>
      <c r="W89" s="382"/>
      <c r="X89" s="368">
        <f t="shared" ref="X89" si="23">IF(X100="",0,IF(X100=0,0,X96/ROUNDUP(X100/X98,1)/X99))</f>
        <v>0</v>
      </c>
      <c r="Y89" s="369"/>
      <c r="Z89" s="382"/>
      <c r="AA89" s="368">
        <f>IF(AA100="",0,IF(AA100=0,0,AA96/ROUNDUP(AA100/AA98,1)/AA99))</f>
        <v>0</v>
      </c>
      <c r="AB89" s="369"/>
      <c r="AC89" s="382"/>
      <c r="AD89" s="210"/>
      <c r="AE89" s="43" t="s">
        <v>108</v>
      </c>
      <c r="AF89" s="210"/>
      <c r="AG89" s="43"/>
      <c r="AH89" s="43"/>
      <c r="AI89" s="43"/>
      <c r="AJ89" s="43"/>
      <c r="AK89" s="43"/>
    </row>
    <row r="90" spans="1:38" ht="13.5" customHeight="1" thickBot="1" x14ac:dyDescent="0.2">
      <c r="A90" s="83" t="s">
        <v>99</v>
      </c>
      <c r="B90" s="90" t="s">
        <v>113</v>
      </c>
      <c r="C90" s="90"/>
      <c r="D90" s="90"/>
      <c r="E90" s="90"/>
      <c r="F90" s="90"/>
      <c r="G90" s="91" t="s">
        <v>27</v>
      </c>
      <c r="H90" s="90"/>
      <c r="I90" s="91" t="s">
        <v>33</v>
      </c>
      <c r="J90" s="278" t="s">
        <v>728</v>
      </c>
      <c r="K90" s="279"/>
      <c r="L90" s="346">
        <f>IF(L101="",0,IF(L101=0,0,L96/L101))</f>
        <v>0</v>
      </c>
      <c r="M90" s="366"/>
      <c r="N90" s="383"/>
      <c r="O90" s="346">
        <f>IF(O101="",0,IF(O101=0,0,O96/O101))</f>
        <v>0</v>
      </c>
      <c r="P90" s="366"/>
      <c r="Q90" s="383"/>
      <c r="R90" s="346">
        <f>IF(R101="",0,IF(R101=0,0,R96/R101))</f>
        <v>0</v>
      </c>
      <c r="S90" s="366"/>
      <c r="T90" s="383"/>
      <c r="U90" s="346">
        <f>IF(U101="",0,IF(U101=0,0,U96/U101))</f>
        <v>0</v>
      </c>
      <c r="V90" s="366"/>
      <c r="W90" s="383"/>
      <c r="X90" s="346">
        <f>IF(X101="",0,IF(X101=0,0,X96/X101))</f>
        <v>0</v>
      </c>
      <c r="Y90" s="366"/>
      <c r="Z90" s="383"/>
      <c r="AA90" s="346">
        <f>IF(AA101=0,0,AA96/AA101)</f>
        <v>0</v>
      </c>
      <c r="AB90" s="366"/>
      <c r="AC90" s="375"/>
      <c r="AD90" s="210"/>
      <c r="AE90" s="43" t="s">
        <v>108</v>
      </c>
      <c r="AF90" s="210"/>
      <c r="AG90" s="43"/>
      <c r="AH90" s="43"/>
      <c r="AI90" s="43"/>
      <c r="AJ90" s="43"/>
      <c r="AK90" s="43"/>
    </row>
    <row r="91" spans="1:38" ht="13.5" customHeight="1" x14ac:dyDescent="0.15">
      <c r="A91" s="44" t="s">
        <v>100</v>
      </c>
      <c r="B91" s="55" t="s">
        <v>7</v>
      </c>
      <c r="C91" s="55"/>
      <c r="D91" s="55"/>
      <c r="E91" s="55"/>
      <c r="F91" s="55"/>
      <c r="G91" s="55"/>
      <c r="H91" s="55"/>
      <c r="I91" s="56" t="s">
        <v>33</v>
      </c>
      <c r="J91" s="528"/>
      <c r="K91" s="303"/>
      <c r="L91" s="519"/>
      <c r="M91" s="520"/>
      <c r="N91" s="521"/>
      <c r="O91" s="519"/>
      <c r="P91" s="520"/>
      <c r="Q91" s="521"/>
      <c r="R91" s="519"/>
      <c r="S91" s="520"/>
      <c r="T91" s="521"/>
      <c r="U91" s="519"/>
      <c r="V91" s="520"/>
      <c r="W91" s="521"/>
      <c r="X91" s="519"/>
      <c r="Y91" s="520"/>
      <c r="Z91" s="521"/>
      <c r="AA91" s="364">
        <f t="shared" ref="AA91:AA101" si="24">SUM(L91:Z91)</f>
        <v>0</v>
      </c>
      <c r="AB91" s="357"/>
      <c r="AC91" s="371"/>
      <c r="AD91" s="210"/>
      <c r="AE91" s="210"/>
      <c r="AF91" s="210"/>
      <c r="AG91" s="43"/>
      <c r="AH91" s="43"/>
      <c r="AI91" s="43"/>
      <c r="AJ91" s="43"/>
      <c r="AK91" s="43"/>
    </row>
    <row r="92" spans="1:38" ht="13.5" customHeight="1" x14ac:dyDescent="0.15">
      <c r="A92" s="44" t="s">
        <v>30</v>
      </c>
      <c r="B92" s="388" t="s">
        <v>89</v>
      </c>
      <c r="C92" s="57" t="s">
        <v>92</v>
      </c>
      <c r="D92" s="57"/>
      <c r="E92" s="57"/>
      <c r="F92" s="57"/>
      <c r="G92" s="57"/>
      <c r="H92" s="57"/>
      <c r="I92" s="58" t="s">
        <v>33</v>
      </c>
      <c r="J92" s="518"/>
      <c r="K92" s="301"/>
      <c r="L92" s="519"/>
      <c r="M92" s="520"/>
      <c r="N92" s="521"/>
      <c r="O92" s="519"/>
      <c r="P92" s="520"/>
      <c r="Q92" s="521"/>
      <c r="R92" s="519"/>
      <c r="S92" s="520"/>
      <c r="T92" s="521"/>
      <c r="U92" s="519"/>
      <c r="V92" s="520"/>
      <c r="W92" s="521"/>
      <c r="X92" s="519"/>
      <c r="Y92" s="520"/>
      <c r="Z92" s="521"/>
      <c r="AA92" s="288">
        <f t="shared" si="24"/>
        <v>0</v>
      </c>
      <c r="AB92" s="355"/>
      <c r="AC92" s="359"/>
      <c r="AD92" s="210"/>
      <c r="AE92" s="210"/>
      <c r="AF92" s="210"/>
      <c r="AG92" s="43"/>
      <c r="AH92" s="43"/>
      <c r="AI92" s="43"/>
      <c r="AJ92" s="43"/>
      <c r="AK92" s="43"/>
    </row>
    <row r="93" spans="1:38" ht="13.5" customHeight="1" x14ac:dyDescent="0.15">
      <c r="A93" s="44" t="s">
        <v>31</v>
      </c>
      <c r="B93" s="389"/>
      <c r="C93" s="57" t="s">
        <v>91</v>
      </c>
      <c r="D93" s="57"/>
      <c r="E93" s="57"/>
      <c r="F93" s="57"/>
      <c r="G93" s="57"/>
      <c r="H93" s="57"/>
      <c r="I93" s="58" t="s">
        <v>33</v>
      </c>
      <c r="J93" s="518"/>
      <c r="K93" s="301"/>
      <c r="L93" s="519"/>
      <c r="M93" s="520"/>
      <c r="N93" s="521"/>
      <c r="O93" s="519"/>
      <c r="P93" s="520"/>
      <c r="Q93" s="521"/>
      <c r="R93" s="519"/>
      <c r="S93" s="520"/>
      <c r="T93" s="521"/>
      <c r="U93" s="519"/>
      <c r="V93" s="520"/>
      <c r="W93" s="521"/>
      <c r="X93" s="519"/>
      <c r="Y93" s="520"/>
      <c r="Z93" s="521"/>
      <c r="AA93" s="288">
        <f t="shared" si="24"/>
        <v>0</v>
      </c>
      <c r="AB93" s="355"/>
      <c r="AC93" s="359"/>
      <c r="AD93" s="210"/>
      <c r="AE93" s="210"/>
      <c r="AF93" s="210"/>
      <c r="AG93" s="43"/>
      <c r="AH93" s="43"/>
      <c r="AI93" s="43"/>
      <c r="AJ93" s="43"/>
      <c r="AK93" s="43"/>
    </row>
    <row r="94" spans="1:38" ht="13.5" customHeight="1" x14ac:dyDescent="0.15">
      <c r="A94" s="44" t="s">
        <v>32</v>
      </c>
      <c r="B94" s="390"/>
      <c r="C94" s="57" t="s">
        <v>104</v>
      </c>
      <c r="D94" s="57"/>
      <c r="E94" s="57"/>
      <c r="F94" s="57"/>
      <c r="G94" s="57"/>
      <c r="H94" s="57"/>
      <c r="I94" s="58" t="s">
        <v>33</v>
      </c>
      <c r="J94" s="518"/>
      <c r="K94" s="301"/>
      <c r="L94" s="519"/>
      <c r="M94" s="520"/>
      <c r="N94" s="521"/>
      <c r="O94" s="519"/>
      <c r="P94" s="520"/>
      <c r="Q94" s="521"/>
      <c r="R94" s="519"/>
      <c r="S94" s="520"/>
      <c r="T94" s="521"/>
      <c r="U94" s="519"/>
      <c r="V94" s="520"/>
      <c r="W94" s="521"/>
      <c r="X94" s="519"/>
      <c r="Y94" s="520"/>
      <c r="Z94" s="521"/>
      <c r="AA94" s="288">
        <f t="shared" si="24"/>
        <v>0</v>
      </c>
      <c r="AB94" s="355"/>
      <c r="AC94" s="359"/>
      <c r="AD94" s="210"/>
      <c r="AE94" s="43" t="s">
        <v>140</v>
      </c>
      <c r="AF94" s="210"/>
      <c r="AG94" s="43"/>
      <c r="AH94" s="43"/>
      <c r="AI94" s="43"/>
      <c r="AJ94" s="43"/>
      <c r="AK94" s="43"/>
    </row>
    <row r="95" spans="1:38" ht="13.5" customHeight="1" x14ac:dyDescent="0.15">
      <c r="A95" s="44" t="s">
        <v>96</v>
      </c>
      <c r="B95" s="57" t="s">
        <v>28</v>
      </c>
      <c r="C95" s="57"/>
      <c r="D95" s="57"/>
      <c r="E95" s="57"/>
      <c r="F95" s="57"/>
      <c r="G95" s="57"/>
      <c r="H95" s="57"/>
      <c r="I95" s="58" t="s">
        <v>33</v>
      </c>
      <c r="J95" s="517" t="s">
        <v>103</v>
      </c>
      <c r="K95" s="290"/>
      <c r="L95" s="288">
        <f>L91-L92-L93-L94</f>
        <v>0</v>
      </c>
      <c r="M95" s="355"/>
      <c r="N95" s="359"/>
      <c r="O95" s="288">
        <f>O91-O92-O93-O94</f>
        <v>0</v>
      </c>
      <c r="P95" s="355"/>
      <c r="Q95" s="359"/>
      <c r="R95" s="288">
        <f>R91-R92-R93-R94</f>
        <v>0</v>
      </c>
      <c r="S95" s="355"/>
      <c r="T95" s="359"/>
      <c r="U95" s="288">
        <f>U91-U92-U93-U94</f>
        <v>0</v>
      </c>
      <c r="V95" s="355"/>
      <c r="W95" s="359"/>
      <c r="X95" s="288">
        <f>X91-X92-X93-X94</f>
        <v>0</v>
      </c>
      <c r="Y95" s="355"/>
      <c r="Z95" s="359"/>
      <c r="AA95" s="288">
        <f t="shared" si="24"/>
        <v>0</v>
      </c>
      <c r="AB95" s="355"/>
      <c r="AC95" s="359"/>
      <c r="AD95" s="210"/>
      <c r="AE95" s="43" t="s">
        <v>108</v>
      </c>
      <c r="AF95" s="210"/>
      <c r="AG95" s="43"/>
      <c r="AH95" s="43"/>
      <c r="AI95" s="43"/>
      <c r="AJ95" s="43"/>
      <c r="AK95" s="43"/>
    </row>
    <row r="96" spans="1:38" ht="13.5" customHeight="1" x14ac:dyDescent="0.15">
      <c r="A96" s="44" t="s">
        <v>97</v>
      </c>
      <c r="B96" s="57" t="s">
        <v>79</v>
      </c>
      <c r="C96" s="57"/>
      <c r="D96" s="57"/>
      <c r="E96" s="57"/>
      <c r="F96" s="57"/>
      <c r="G96" s="57"/>
      <c r="H96" s="57"/>
      <c r="I96" s="58" t="s">
        <v>33</v>
      </c>
      <c r="J96" s="518"/>
      <c r="K96" s="301"/>
      <c r="L96" s="522"/>
      <c r="M96" s="523"/>
      <c r="N96" s="524"/>
      <c r="O96" s="522"/>
      <c r="P96" s="523"/>
      <c r="Q96" s="524"/>
      <c r="R96" s="522"/>
      <c r="S96" s="523"/>
      <c r="T96" s="524"/>
      <c r="U96" s="522"/>
      <c r="V96" s="523"/>
      <c r="W96" s="524"/>
      <c r="X96" s="522"/>
      <c r="Y96" s="523"/>
      <c r="Z96" s="524"/>
      <c r="AA96" s="288">
        <f t="shared" si="24"/>
        <v>0</v>
      </c>
      <c r="AB96" s="355"/>
      <c r="AC96" s="359"/>
      <c r="AD96" s="210"/>
      <c r="AE96" s="43" t="s">
        <v>137</v>
      </c>
      <c r="AF96" s="210"/>
      <c r="AG96" s="43"/>
      <c r="AH96" s="43"/>
      <c r="AI96" s="43"/>
      <c r="AJ96" s="43"/>
      <c r="AK96" s="43"/>
    </row>
    <row r="97" spans="1:38" ht="13.5" customHeight="1" x14ac:dyDescent="0.15">
      <c r="A97" s="44" t="s">
        <v>98</v>
      </c>
      <c r="B97" s="57" t="s">
        <v>20</v>
      </c>
      <c r="C97" s="57"/>
      <c r="D97" s="57"/>
      <c r="E97" s="57"/>
      <c r="F97" s="57"/>
      <c r="G97" s="57"/>
      <c r="H97" s="57"/>
      <c r="I97" s="58" t="s">
        <v>10</v>
      </c>
      <c r="J97" s="518"/>
      <c r="K97" s="301"/>
      <c r="L97" s="522"/>
      <c r="M97" s="523"/>
      <c r="N97" s="524"/>
      <c r="O97" s="522"/>
      <c r="P97" s="523"/>
      <c r="Q97" s="524"/>
      <c r="R97" s="522"/>
      <c r="S97" s="523"/>
      <c r="T97" s="524"/>
      <c r="U97" s="522"/>
      <c r="V97" s="523"/>
      <c r="W97" s="524"/>
      <c r="X97" s="522"/>
      <c r="Y97" s="523"/>
      <c r="Z97" s="524"/>
      <c r="AA97" s="288">
        <f t="shared" si="24"/>
        <v>0</v>
      </c>
      <c r="AB97" s="355"/>
      <c r="AC97" s="359"/>
      <c r="AD97" s="210"/>
      <c r="AE97" s="210"/>
      <c r="AF97" s="210"/>
      <c r="AG97" s="43"/>
      <c r="AH97" s="43"/>
      <c r="AI97" s="43"/>
      <c r="AJ97" s="43"/>
      <c r="AK97" s="43"/>
    </row>
    <row r="98" spans="1:38" ht="13.5" customHeight="1" x14ac:dyDescent="0.15">
      <c r="A98" s="217" t="s">
        <v>101</v>
      </c>
      <c r="B98" s="218" t="s">
        <v>734</v>
      </c>
      <c r="C98" s="218"/>
      <c r="D98" s="218"/>
      <c r="E98" s="218"/>
      <c r="F98" s="218"/>
      <c r="G98" s="218"/>
      <c r="H98" s="218"/>
      <c r="I98" s="219" t="s">
        <v>733</v>
      </c>
      <c r="J98" s="220"/>
      <c r="K98" s="221"/>
      <c r="L98" s="509"/>
      <c r="M98" s="510"/>
      <c r="N98" s="511"/>
      <c r="O98" s="509"/>
      <c r="P98" s="510"/>
      <c r="Q98" s="511"/>
      <c r="R98" s="509"/>
      <c r="S98" s="510"/>
      <c r="T98" s="511"/>
      <c r="U98" s="509"/>
      <c r="V98" s="510"/>
      <c r="W98" s="511"/>
      <c r="X98" s="509"/>
      <c r="Y98" s="510"/>
      <c r="Z98" s="511"/>
      <c r="AA98" s="509"/>
      <c r="AB98" s="510"/>
      <c r="AC98" s="511"/>
      <c r="AD98" s="215"/>
      <c r="AE98" s="43" t="s">
        <v>706</v>
      </c>
      <c r="AF98" s="215"/>
      <c r="AG98" s="43"/>
      <c r="AH98" s="43"/>
      <c r="AI98" s="43"/>
      <c r="AJ98" s="43"/>
      <c r="AK98" s="43"/>
    </row>
    <row r="99" spans="1:38" ht="13.5" customHeight="1" x14ac:dyDescent="0.15">
      <c r="A99" s="217" t="s">
        <v>102</v>
      </c>
      <c r="B99" s="218" t="s">
        <v>650</v>
      </c>
      <c r="C99" s="218"/>
      <c r="D99" s="218"/>
      <c r="E99" s="218"/>
      <c r="F99" s="218"/>
      <c r="G99" s="218"/>
      <c r="H99" s="218"/>
      <c r="I99" s="219" t="s">
        <v>651</v>
      </c>
      <c r="J99" s="220"/>
      <c r="K99" s="221"/>
      <c r="L99" s="509">
        <v>12</v>
      </c>
      <c r="M99" s="510"/>
      <c r="N99" s="511"/>
      <c r="O99" s="509">
        <v>12</v>
      </c>
      <c r="P99" s="510"/>
      <c r="Q99" s="511"/>
      <c r="R99" s="509">
        <v>12</v>
      </c>
      <c r="S99" s="510"/>
      <c r="T99" s="511"/>
      <c r="U99" s="509">
        <v>12</v>
      </c>
      <c r="V99" s="510"/>
      <c r="W99" s="511"/>
      <c r="X99" s="509">
        <v>12</v>
      </c>
      <c r="Y99" s="510"/>
      <c r="Z99" s="511"/>
      <c r="AA99" s="509">
        <v>12</v>
      </c>
      <c r="AB99" s="510"/>
      <c r="AC99" s="511"/>
      <c r="AD99" s="215"/>
      <c r="AE99" s="43" t="s">
        <v>738</v>
      </c>
      <c r="AF99" s="215"/>
      <c r="AG99" s="43"/>
      <c r="AH99" s="43"/>
      <c r="AI99" s="43"/>
      <c r="AJ99" s="43"/>
      <c r="AK99" s="43"/>
    </row>
    <row r="100" spans="1:38" ht="13.5" customHeight="1" x14ac:dyDescent="0.15">
      <c r="A100" s="222" t="s">
        <v>653</v>
      </c>
      <c r="B100" s="218" t="s">
        <v>735</v>
      </c>
      <c r="C100" s="218"/>
      <c r="D100" s="218"/>
      <c r="E100" s="218"/>
      <c r="F100" s="218"/>
      <c r="G100" s="218"/>
      <c r="H100" s="218"/>
      <c r="I100" s="219" t="s">
        <v>10</v>
      </c>
      <c r="J100" s="398"/>
      <c r="K100" s="399"/>
      <c r="L100" s="509"/>
      <c r="M100" s="510"/>
      <c r="N100" s="511"/>
      <c r="O100" s="509"/>
      <c r="P100" s="510"/>
      <c r="Q100" s="511"/>
      <c r="R100" s="509"/>
      <c r="S100" s="510"/>
      <c r="T100" s="511"/>
      <c r="U100" s="509"/>
      <c r="V100" s="510"/>
      <c r="W100" s="511"/>
      <c r="X100" s="509"/>
      <c r="Y100" s="510"/>
      <c r="Z100" s="511"/>
      <c r="AA100" s="509">
        <f t="shared" si="24"/>
        <v>0</v>
      </c>
      <c r="AB100" s="510"/>
      <c r="AC100" s="511"/>
      <c r="AD100" s="215"/>
      <c r="AE100" s="43" t="s">
        <v>707</v>
      </c>
      <c r="AF100" s="215"/>
      <c r="AG100" s="43"/>
      <c r="AH100" s="43"/>
      <c r="AI100" s="43"/>
      <c r="AJ100" s="43"/>
      <c r="AK100" s="43"/>
    </row>
    <row r="101" spans="1:38" ht="13.5" customHeight="1" x14ac:dyDescent="0.15">
      <c r="A101" s="14" t="s">
        <v>654</v>
      </c>
      <c r="B101" s="59" t="s">
        <v>94</v>
      </c>
      <c r="C101" s="59"/>
      <c r="D101" s="59"/>
      <c r="E101" s="59"/>
      <c r="F101" s="59"/>
      <c r="G101" s="59"/>
      <c r="H101" s="59"/>
      <c r="I101" s="60" t="s">
        <v>95</v>
      </c>
      <c r="J101" s="433"/>
      <c r="K101" s="377"/>
      <c r="L101" s="512"/>
      <c r="M101" s="513"/>
      <c r="N101" s="514"/>
      <c r="O101" s="512"/>
      <c r="P101" s="513"/>
      <c r="Q101" s="514"/>
      <c r="R101" s="512"/>
      <c r="S101" s="513"/>
      <c r="T101" s="514"/>
      <c r="U101" s="512"/>
      <c r="V101" s="513"/>
      <c r="W101" s="514"/>
      <c r="X101" s="512"/>
      <c r="Y101" s="513"/>
      <c r="Z101" s="514"/>
      <c r="AA101" s="387">
        <f t="shared" si="24"/>
        <v>0</v>
      </c>
      <c r="AB101" s="515"/>
      <c r="AC101" s="516"/>
      <c r="AD101" s="210"/>
      <c r="AE101" s="210"/>
      <c r="AF101" s="210"/>
      <c r="AG101" s="43"/>
      <c r="AH101" s="43"/>
      <c r="AI101" s="43"/>
      <c r="AJ101" s="43"/>
      <c r="AK101" s="43"/>
    </row>
    <row r="102" spans="1:38" ht="13.5" customHeight="1" x14ac:dyDescent="0.15">
      <c r="A102" t="s">
        <v>400</v>
      </c>
      <c r="AD102" s="43"/>
      <c r="AE102" s="210"/>
      <c r="AF102" s="43"/>
      <c r="AG102" s="43"/>
      <c r="AH102" s="43"/>
      <c r="AI102" s="43"/>
      <c r="AJ102" s="43"/>
      <c r="AK102" s="43"/>
    </row>
    <row r="103" spans="1:38" ht="13.5" customHeight="1" x14ac:dyDescent="0.15">
      <c r="A103" s="61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268" t="s">
        <v>15</v>
      </c>
      <c r="M103" s="269"/>
      <c r="N103" s="270"/>
      <c r="O103" s="268" t="s">
        <v>16</v>
      </c>
      <c r="P103" s="269"/>
      <c r="Q103" s="270"/>
      <c r="R103" s="268" t="s">
        <v>17</v>
      </c>
      <c r="S103" s="269"/>
      <c r="T103" s="270"/>
      <c r="U103" s="268" t="s">
        <v>18</v>
      </c>
      <c r="V103" s="269"/>
      <c r="W103" s="270"/>
      <c r="X103" s="268" t="s">
        <v>19</v>
      </c>
      <c r="Y103" s="269"/>
      <c r="Z103" s="270"/>
      <c r="AA103" s="268" t="s">
        <v>402</v>
      </c>
      <c r="AB103" s="269"/>
      <c r="AC103" s="270"/>
      <c r="AE103" s="43" t="s">
        <v>135</v>
      </c>
      <c r="AF103" s="43"/>
      <c r="AG103" s="43"/>
      <c r="AH103" s="43"/>
      <c r="AI103" s="43"/>
      <c r="AJ103" s="43"/>
      <c r="AK103" s="43"/>
      <c r="AL103" s="43"/>
    </row>
    <row r="104" spans="1:38" ht="13.5" customHeight="1" thickBot="1" x14ac:dyDescent="0.2">
      <c r="A104" s="63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531">
        <f>工賃向上計画!$B$50</f>
        <v>0</v>
      </c>
      <c r="M104" s="532"/>
      <c r="N104" s="533"/>
      <c r="O104" s="531">
        <f>工賃向上計画!$B$54</f>
        <v>0</v>
      </c>
      <c r="P104" s="532"/>
      <c r="Q104" s="533"/>
      <c r="R104" s="531">
        <f>工賃向上計画!$B$58</f>
        <v>0</v>
      </c>
      <c r="S104" s="532"/>
      <c r="T104" s="533"/>
      <c r="U104" s="531">
        <f>工賃向上計画!$B$62</f>
        <v>0</v>
      </c>
      <c r="V104" s="532"/>
      <c r="W104" s="533"/>
      <c r="X104" s="531">
        <f>工賃向上計画!$B$66</f>
        <v>0</v>
      </c>
      <c r="Y104" s="532"/>
      <c r="Z104" s="533"/>
      <c r="AA104" s="534" t="s">
        <v>23</v>
      </c>
      <c r="AB104" s="535"/>
      <c r="AC104" s="536"/>
      <c r="AE104" s="43" t="s">
        <v>136</v>
      </c>
      <c r="AF104" s="43"/>
      <c r="AG104" s="43"/>
      <c r="AH104" s="43"/>
      <c r="AI104" s="43"/>
      <c r="AJ104" s="43"/>
      <c r="AK104" s="43"/>
      <c r="AL104" s="43"/>
    </row>
    <row r="105" spans="1:38" ht="13.5" customHeight="1" x14ac:dyDescent="0.15">
      <c r="A105" s="78" t="s">
        <v>29</v>
      </c>
      <c r="B105" s="88" t="s">
        <v>25</v>
      </c>
      <c r="C105" s="88"/>
      <c r="D105" s="88"/>
      <c r="E105" s="88"/>
      <c r="F105" s="88"/>
      <c r="G105" s="89" t="s">
        <v>26</v>
      </c>
      <c r="H105" s="88"/>
      <c r="I105" s="89" t="s">
        <v>33</v>
      </c>
      <c r="J105" s="529" t="s">
        <v>655</v>
      </c>
      <c r="K105" s="530"/>
      <c r="L105" s="368">
        <f>IF(L116="",0,IF(L116=0,0,L112/ROUNDUP(L116/L114,1)/L115))</f>
        <v>0</v>
      </c>
      <c r="M105" s="369"/>
      <c r="N105" s="382"/>
      <c r="O105" s="368">
        <f t="shared" ref="O105" si="25">IF(O116="",0,IF(O116=0,0,O112/ROUNDUP(O116/O114,1)/O115))</f>
        <v>0</v>
      </c>
      <c r="P105" s="369"/>
      <c r="Q105" s="382"/>
      <c r="R105" s="368">
        <f t="shared" ref="R105" si="26">IF(R116="",0,IF(R116=0,0,R112/ROUNDUP(R116/R114,1)/R115))</f>
        <v>0</v>
      </c>
      <c r="S105" s="369"/>
      <c r="T105" s="382"/>
      <c r="U105" s="368">
        <f t="shared" ref="U105" si="27">IF(U116="",0,IF(U116=0,0,U112/ROUNDUP(U116/U114,1)/U115))</f>
        <v>0</v>
      </c>
      <c r="V105" s="369"/>
      <c r="W105" s="382"/>
      <c r="X105" s="368">
        <f t="shared" ref="X105" si="28">IF(X116="",0,IF(X116=0,0,X112/ROUNDUP(X116/X114,1)/X115))</f>
        <v>0</v>
      </c>
      <c r="Y105" s="369"/>
      <c r="Z105" s="382"/>
      <c r="AA105" s="368">
        <f>IF(AA116="",0,IF(AA116=0,0,AA112/ROUNDUP(AA116/AA114,1)/AA115))</f>
        <v>0</v>
      </c>
      <c r="AB105" s="369"/>
      <c r="AC105" s="382"/>
      <c r="AD105" s="210"/>
      <c r="AE105" s="43" t="s">
        <v>108</v>
      </c>
      <c r="AF105" s="210"/>
      <c r="AG105" s="43"/>
      <c r="AH105" s="43"/>
      <c r="AI105" s="43"/>
      <c r="AJ105" s="43"/>
      <c r="AK105" s="43"/>
    </row>
    <row r="106" spans="1:38" ht="13.5" customHeight="1" thickBot="1" x14ac:dyDescent="0.2">
      <c r="A106" s="83" t="s">
        <v>99</v>
      </c>
      <c r="B106" s="90" t="s">
        <v>113</v>
      </c>
      <c r="C106" s="90"/>
      <c r="D106" s="90"/>
      <c r="E106" s="90"/>
      <c r="F106" s="90"/>
      <c r="G106" s="91" t="s">
        <v>27</v>
      </c>
      <c r="H106" s="90"/>
      <c r="I106" s="91" t="s">
        <v>33</v>
      </c>
      <c r="J106" s="278" t="s">
        <v>728</v>
      </c>
      <c r="K106" s="279"/>
      <c r="L106" s="346">
        <f>IF(L117="",0,IF(L117=0,0,L112/L117))</f>
        <v>0</v>
      </c>
      <c r="M106" s="366"/>
      <c r="N106" s="383"/>
      <c r="O106" s="346">
        <f>IF(O117="",0,IF(O117=0,0,O112/O117))</f>
        <v>0</v>
      </c>
      <c r="P106" s="366"/>
      <c r="Q106" s="383"/>
      <c r="R106" s="346">
        <f>IF(R117="",0,IF(R117=0,0,R112/R117))</f>
        <v>0</v>
      </c>
      <c r="S106" s="366"/>
      <c r="T106" s="383"/>
      <c r="U106" s="346">
        <f>IF(U117="",0,IF(U117=0,0,U112/U117))</f>
        <v>0</v>
      </c>
      <c r="V106" s="366"/>
      <c r="W106" s="383"/>
      <c r="X106" s="346">
        <f>IF(X117="",0,IF(X117=0,0,X112/X117))</f>
        <v>0</v>
      </c>
      <c r="Y106" s="366"/>
      <c r="Z106" s="383"/>
      <c r="AA106" s="346">
        <f>IF(AA117=0,0,AA112/AA117)</f>
        <v>0</v>
      </c>
      <c r="AB106" s="366"/>
      <c r="AC106" s="375"/>
      <c r="AD106" s="210"/>
      <c r="AE106" s="43" t="s">
        <v>108</v>
      </c>
      <c r="AF106" s="210"/>
      <c r="AG106" s="43"/>
      <c r="AH106" s="43"/>
      <c r="AI106" s="43"/>
      <c r="AJ106" s="43"/>
      <c r="AK106" s="43"/>
    </row>
    <row r="107" spans="1:38" ht="13.5" customHeight="1" x14ac:dyDescent="0.15">
      <c r="A107" s="44" t="s">
        <v>100</v>
      </c>
      <c r="B107" s="55" t="s">
        <v>7</v>
      </c>
      <c r="C107" s="55"/>
      <c r="D107" s="55"/>
      <c r="E107" s="55"/>
      <c r="F107" s="55"/>
      <c r="G107" s="55"/>
      <c r="H107" s="55"/>
      <c r="I107" s="56" t="s">
        <v>33</v>
      </c>
      <c r="J107" s="528"/>
      <c r="K107" s="303"/>
      <c r="L107" s="519"/>
      <c r="M107" s="520"/>
      <c r="N107" s="521"/>
      <c r="O107" s="519"/>
      <c r="P107" s="520"/>
      <c r="Q107" s="521"/>
      <c r="R107" s="519"/>
      <c r="S107" s="520"/>
      <c r="T107" s="521"/>
      <c r="U107" s="519"/>
      <c r="V107" s="520"/>
      <c r="W107" s="521"/>
      <c r="X107" s="519"/>
      <c r="Y107" s="520"/>
      <c r="Z107" s="521"/>
      <c r="AA107" s="364">
        <f t="shared" ref="AA107:AA117" si="29">SUM(L107:Z107)</f>
        <v>0</v>
      </c>
      <c r="AB107" s="357"/>
      <c r="AC107" s="371"/>
      <c r="AD107" s="210"/>
      <c r="AE107" s="210"/>
      <c r="AF107" s="210"/>
      <c r="AG107" s="43"/>
      <c r="AH107" s="43"/>
      <c r="AI107" s="43"/>
      <c r="AJ107" s="43"/>
      <c r="AK107" s="43"/>
    </row>
    <row r="108" spans="1:38" ht="13.5" customHeight="1" x14ac:dyDescent="0.15">
      <c r="A108" s="44" t="s">
        <v>30</v>
      </c>
      <c r="B108" s="388" t="s">
        <v>89</v>
      </c>
      <c r="C108" s="57" t="s">
        <v>92</v>
      </c>
      <c r="D108" s="57"/>
      <c r="E108" s="57"/>
      <c r="F108" s="57"/>
      <c r="G108" s="57"/>
      <c r="H108" s="57"/>
      <c r="I108" s="58" t="s">
        <v>33</v>
      </c>
      <c r="J108" s="518"/>
      <c r="K108" s="301"/>
      <c r="L108" s="519"/>
      <c r="M108" s="520"/>
      <c r="N108" s="521"/>
      <c r="O108" s="519"/>
      <c r="P108" s="520"/>
      <c r="Q108" s="521"/>
      <c r="R108" s="519"/>
      <c r="S108" s="520"/>
      <c r="T108" s="521"/>
      <c r="U108" s="519"/>
      <c r="V108" s="520"/>
      <c r="W108" s="521"/>
      <c r="X108" s="519"/>
      <c r="Y108" s="520"/>
      <c r="Z108" s="521"/>
      <c r="AA108" s="288">
        <f t="shared" si="29"/>
        <v>0</v>
      </c>
      <c r="AB108" s="355"/>
      <c r="AC108" s="359"/>
      <c r="AD108" s="210"/>
      <c r="AE108" s="210"/>
      <c r="AF108" s="210"/>
      <c r="AG108" s="43"/>
      <c r="AH108" s="43"/>
      <c r="AI108" s="43"/>
      <c r="AJ108" s="43"/>
      <c r="AK108" s="43"/>
    </row>
    <row r="109" spans="1:38" ht="13.5" customHeight="1" x14ac:dyDescent="0.15">
      <c r="A109" s="44" t="s">
        <v>31</v>
      </c>
      <c r="B109" s="389"/>
      <c r="C109" s="57" t="s">
        <v>91</v>
      </c>
      <c r="D109" s="57"/>
      <c r="E109" s="57"/>
      <c r="F109" s="57"/>
      <c r="G109" s="57"/>
      <c r="H109" s="57"/>
      <c r="I109" s="58" t="s">
        <v>33</v>
      </c>
      <c r="J109" s="518"/>
      <c r="K109" s="301"/>
      <c r="L109" s="519"/>
      <c r="M109" s="520"/>
      <c r="N109" s="521"/>
      <c r="O109" s="519"/>
      <c r="P109" s="520"/>
      <c r="Q109" s="521"/>
      <c r="R109" s="519"/>
      <c r="S109" s="520"/>
      <c r="T109" s="521"/>
      <c r="U109" s="519"/>
      <c r="V109" s="520"/>
      <c r="W109" s="521"/>
      <c r="X109" s="519"/>
      <c r="Y109" s="520"/>
      <c r="Z109" s="521"/>
      <c r="AA109" s="288">
        <f t="shared" si="29"/>
        <v>0</v>
      </c>
      <c r="AB109" s="355"/>
      <c r="AC109" s="359"/>
      <c r="AD109" s="210"/>
      <c r="AE109" s="210"/>
      <c r="AF109" s="210"/>
      <c r="AG109" s="43"/>
      <c r="AH109" s="43"/>
      <c r="AI109" s="43"/>
      <c r="AJ109" s="43"/>
      <c r="AK109" s="43"/>
    </row>
    <row r="110" spans="1:38" ht="13.5" customHeight="1" x14ac:dyDescent="0.15">
      <c r="A110" s="44" t="s">
        <v>32</v>
      </c>
      <c r="B110" s="390"/>
      <c r="C110" s="57" t="s">
        <v>104</v>
      </c>
      <c r="D110" s="57"/>
      <c r="E110" s="57"/>
      <c r="F110" s="57"/>
      <c r="G110" s="57"/>
      <c r="H110" s="57"/>
      <c r="I110" s="58" t="s">
        <v>33</v>
      </c>
      <c r="J110" s="518"/>
      <c r="K110" s="301"/>
      <c r="L110" s="519"/>
      <c r="M110" s="520"/>
      <c r="N110" s="521"/>
      <c r="O110" s="519"/>
      <c r="P110" s="520"/>
      <c r="Q110" s="521"/>
      <c r="R110" s="519"/>
      <c r="S110" s="520"/>
      <c r="T110" s="521"/>
      <c r="U110" s="519"/>
      <c r="V110" s="520"/>
      <c r="W110" s="521"/>
      <c r="X110" s="519"/>
      <c r="Y110" s="520"/>
      <c r="Z110" s="521"/>
      <c r="AA110" s="288">
        <f t="shared" si="29"/>
        <v>0</v>
      </c>
      <c r="AB110" s="355"/>
      <c r="AC110" s="359"/>
      <c r="AD110" s="210"/>
      <c r="AE110" s="43" t="s">
        <v>140</v>
      </c>
      <c r="AF110" s="210"/>
      <c r="AG110" s="43"/>
      <c r="AH110" s="43"/>
      <c r="AI110" s="43"/>
      <c r="AJ110" s="43"/>
      <c r="AK110" s="43"/>
    </row>
    <row r="111" spans="1:38" ht="13.5" customHeight="1" x14ac:dyDescent="0.15">
      <c r="A111" s="44" t="s">
        <v>96</v>
      </c>
      <c r="B111" s="57" t="s">
        <v>28</v>
      </c>
      <c r="C111" s="57"/>
      <c r="D111" s="57"/>
      <c r="E111" s="57"/>
      <c r="F111" s="57"/>
      <c r="G111" s="57"/>
      <c r="H111" s="57"/>
      <c r="I111" s="58" t="s">
        <v>33</v>
      </c>
      <c r="J111" s="517" t="s">
        <v>103</v>
      </c>
      <c r="K111" s="290"/>
      <c r="L111" s="288">
        <f>L107-L108-L109-L110</f>
        <v>0</v>
      </c>
      <c r="M111" s="355"/>
      <c r="N111" s="359"/>
      <c r="O111" s="288">
        <f>O107-O108-O109-O110</f>
        <v>0</v>
      </c>
      <c r="P111" s="355"/>
      <c r="Q111" s="359"/>
      <c r="R111" s="288">
        <f>R107-R108-R109-R110</f>
        <v>0</v>
      </c>
      <c r="S111" s="355"/>
      <c r="T111" s="359"/>
      <c r="U111" s="288">
        <f>U107-U108-U109-U110</f>
        <v>0</v>
      </c>
      <c r="V111" s="355"/>
      <c r="W111" s="359"/>
      <c r="X111" s="288">
        <f>X107-X108-X109-X110</f>
        <v>0</v>
      </c>
      <c r="Y111" s="355"/>
      <c r="Z111" s="359"/>
      <c r="AA111" s="288">
        <f t="shared" si="29"/>
        <v>0</v>
      </c>
      <c r="AB111" s="355"/>
      <c r="AC111" s="359"/>
      <c r="AD111" s="210"/>
      <c r="AE111" s="43" t="s">
        <v>108</v>
      </c>
      <c r="AF111" s="210"/>
      <c r="AG111" s="43"/>
      <c r="AH111" s="43"/>
      <c r="AI111" s="43"/>
      <c r="AJ111" s="43"/>
      <c r="AK111" s="43"/>
    </row>
    <row r="112" spans="1:38" ht="13.5" customHeight="1" x14ac:dyDescent="0.15">
      <c r="A112" s="44" t="s">
        <v>97</v>
      </c>
      <c r="B112" s="57" t="s">
        <v>79</v>
      </c>
      <c r="C112" s="57"/>
      <c r="D112" s="57"/>
      <c r="E112" s="57"/>
      <c r="F112" s="57"/>
      <c r="G112" s="57"/>
      <c r="H112" s="57"/>
      <c r="I112" s="58" t="s">
        <v>33</v>
      </c>
      <c r="J112" s="518"/>
      <c r="K112" s="301"/>
      <c r="L112" s="522"/>
      <c r="M112" s="523"/>
      <c r="N112" s="524"/>
      <c r="O112" s="522"/>
      <c r="P112" s="523"/>
      <c r="Q112" s="524"/>
      <c r="R112" s="522"/>
      <c r="S112" s="523"/>
      <c r="T112" s="524"/>
      <c r="U112" s="522"/>
      <c r="V112" s="523"/>
      <c r="W112" s="524"/>
      <c r="X112" s="522"/>
      <c r="Y112" s="523"/>
      <c r="Z112" s="524"/>
      <c r="AA112" s="288">
        <f t="shared" si="29"/>
        <v>0</v>
      </c>
      <c r="AB112" s="355"/>
      <c r="AC112" s="359"/>
      <c r="AD112" s="210"/>
      <c r="AE112" s="43" t="s">
        <v>137</v>
      </c>
      <c r="AF112" s="210"/>
      <c r="AG112" s="43"/>
      <c r="AH112" s="43"/>
      <c r="AI112" s="43"/>
      <c r="AJ112" s="43"/>
      <c r="AK112" s="43"/>
    </row>
    <row r="113" spans="1:38" ht="13.5" customHeight="1" x14ac:dyDescent="0.15">
      <c r="A113" s="44" t="s">
        <v>98</v>
      </c>
      <c r="B113" s="57" t="s">
        <v>20</v>
      </c>
      <c r="C113" s="57"/>
      <c r="D113" s="57"/>
      <c r="E113" s="57"/>
      <c r="F113" s="57"/>
      <c r="G113" s="57"/>
      <c r="H113" s="57"/>
      <c r="I113" s="58" t="s">
        <v>10</v>
      </c>
      <c r="J113" s="518"/>
      <c r="K113" s="301"/>
      <c r="L113" s="522"/>
      <c r="M113" s="523"/>
      <c r="N113" s="524"/>
      <c r="O113" s="522"/>
      <c r="P113" s="523"/>
      <c r="Q113" s="524"/>
      <c r="R113" s="522"/>
      <c r="S113" s="523"/>
      <c r="T113" s="524"/>
      <c r="U113" s="522"/>
      <c r="V113" s="523"/>
      <c r="W113" s="524"/>
      <c r="X113" s="522"/>
      <c r="Y113" s="523"/>
      <c r="Z113" s="524"/>
      <c r="AA113" s="288">
        <f t="shared" si="29"/>
        <v>0</v>
      </c>
      <c r="AB113" s="355"/>
      <c r="AC113" s="359"/>
      <c r="AD113" s="210"/>
      <c r="AE113" s="210"/>
      <c r="AF113" s="210"/>
      <c r="AG113" s="43"/>
      <c r="AH113" s="43"/>
      <c r="AI113" s="43"/>
      <c r="AJ113" s="43"/>
      <c r="AK113" s="43"/>
    </row>
    <row r="114" spans="1:38" ht="13.5" customHeight="1" x14ac:dyDescent="0.15">
      <c r="A114" s="217" t="s">
        <v>101</v>
      </c>
      <c r="B114" s="218" t="s">
        <v>734</v>
      </c>
      <c r="C114" s="218"/>
      <c r="D114" s="218"/>
      <c r="E114" s="218"/>
      <c r="F114" s="218"/>
      <c r="G114" s="218"/>
      <c r="H114" s="218"/>
      <c r="I114" s="219" t="s">
        <v>733</v>
      </c>
      <c r="J114" s="220"/>
      <c r="K114" s="221"/>
      <c r="L114" s="509"/>
      <c r="M114" s="510"/>
      <c r="N114" s="511"/>
      <c r="O114" s="509"/>
      <c r="P114" s="510"/>
      <c r="Q114" s="511"/>
      <c r="R114" s="509"/>
      <c r="S114" s="510"/>
      <c r="T114" s="511"/>
      <c r="U114" s="509"/>
      <c r="V114" s="510"/>
      <c r="W114" s="511"/>
      <c r="X114" s="509"/>
      <c r="Y114" s="510"/>
      <c r="Z114" s="511"/>
      <c r="AA114" s="509"/>
      <c r="AB114" s="510"/>
      <c r="AC114" s="511"/>
      <c r="AD114" s="215"/>
      <c r="AE114" s="43" t="s">
        <v>706</v>
      </c>
      <c r="AF114" s="215"/>
      <c r="AG114" s="43"/>
      <c r="AH114" s="43"/>
      <c r="AI114" s="43"/>
      <c r="AJ114" s="43"/>
      <c r="AK114" s="43"/>
    </row>
    <row r="115" spans="1:38" ht="13.5" customHeight="1" x14ac:dyDescent="0.15">
      <c r="A115" s="217" t="s">
        <v>102</v>
      </c>
      <c r="B115" s="218" t="s">
        <v>650</v>
      </c>
      <c r="C115" s="218"/>
      <c r="D115" s="218"/>
      <c r="E115" s="218"/>
      <c r="F115" s="218"/>
      <c r="G115" s="218"/>
      <c r="H115" s="218"/>
      <c r="I115" s="219" t="s">
        <v>651</v>
      </c>
      <c r="J115" s="220"/>
      <c r="K115" s="221"/>
      <c r="L115" s="509">
        <v>12</v>
      </c>
      <c r="M115" s="510"/>
      <c r="N115" s="511"/>
      <c r="O115" s="509">
        <v>12</v>
      </c>
      <c r="P115" s="510"/>
      <c r="Q115" s="511"/>
      <c r="R115" s="509">
        <v>12</v>
      </c>
      <c r="S115" s="510"/>
      <c r="T115" s="511"/>
      <c r="U115" s="509">
        <v>12</v>
      </c>
      <c r="V115" s="510"/>
      <c r="W115" s="511"/>
      <c r="X115" s="509">
        <v>12</v>
      </c>
      <c r="Y115" s="510"/>
      <c r="Z115" s="511"/>
      <c r="AA115" s="509">
        <v>12</v>
      </c>
      <c r="AB115" s="510"/>
      <c r="AC115" s="511"/>
      <c r="AD115" s="215"/>
      <c r="AE115" s="43" t="s">
        <v>738</v>
      </c>
      <c r="AF115" s="215"/>
      <c r="AG115" s="43"/>
      <c r="AH115" s="43"/>
      <c r="AI115" s="43"/>
      <c r="AJ115" s="43"/>
      <c r="AK115" s="43"/>
    </row>
    <row r="116" spans="1:38" ht="13.5" customHeight="1" x14ac:dyDescent="0.15">
      <c r="A116" s="222" t="s">
        <v>653</v>
      </c>
      <c r="B116" s="218" t="s">
        <v>735</v>
      </c>
      <c r="C116" s="218"/>
      <c r="D116" s="218"/>
      <c r="E116" s="218"/>
      <c r="F116" s="218"/>
      <c r="G116" s="218"/>
      <c r="H116" s="218"/>
      <c r="I116" s="219" t="s">
        <v>10</v>
      </c>
      <c r="J116" s="398"/>
      <c r="K116" s="399"/>
      <c r="L116" s="509"/>
      <c r="M116" s="510"/>
      <c r="N116" s="511"/>
      <c r="O116" s="509"/>
      <c r="P116" s="510"/>
      <c r="Q116" s="511"/>
      <c r="R116" s="509"/>
      <c r="S116" s="510"/>
      <c r="T116" s="511"/>
      <c r="U116" s="509"/>
      <c r="V116" s="510"/>
      <c r="W116" s="511"/>
      <c r="X116" s="509"/>
      <c r="Y116" s="510"/>
      <c r="Z116" s="511"/>
      <c r="AA116" s="509">
        <f t="shared" si="29"/>
        <v>0</v>
      </c>
      <c r="AB116" s="510"/>
      <c r="AC116" s="511"/>
      <c r="AD116" s="215"/>
      <c r="AE116" s="43" t="s">
        <v>707</v>
      </c>
      <c r="AF116" s="215"/>
      <c r="AG116" s="43"/>
      <c r="AH116" s="43"/>
      <c r="AI116" s="43"/>
      <c r="AJ116" s="43"/>
      <c r="AK116" s="43"/>
    </row>
    <row r="117" spans="1:38" ht="13.5" customHeight="1" x14ac:dyDescent="0.15">
      <c r="A117" s="14" t="s">
        <v>654</v>
      </c>
      <c r="B117" s="59" t="s">
        <v>94</v>
      </c>
      <c r="C117" s="59"/>
      <c r="D117" s="59"/>
      <c r="E117" s="59"/>
      <c r="F117" s="59"/>
      <c r="G117" s="59"/>
      <c r="H117" s="59"/>
      <c r="I117" s="60" t="s">
        <v>95</v>
      </c>
      <c r="J117" s="433"/>
      <c r="K117" s="377"/>
      <c r="L117" s="512"/>
      <c r="M117" s="513"/>
      <c r="N117" s="514"/>
      <c r="O117" s="512"/>
      <c r="P117" s="513"/>
      <c r="Q117" s="514"/>
      <c r="R117" s="512"/>
      <c r="S117" s="513"/>
      <c r="T117" s="514"/>
      <c r="U117" s="512"/>
      <c r="V117" s="513"/>
      <c r="W117" s="514"/>
      <c r="X117" s="512"/>
      <c r="Y117" s="513"/>
      <c r="Z117" s="514"/>
      <c r="AA117" s="387">
        <f t="shared" si="29"/>
        <v>0</v>
      </c>
      <c r="AB117" s="515"/>
      <c r="AC117" s="516"/>
      <c r="AD117" s="210"/>
      <c r="AE117" s="43"/>
      <c r="AF117" s="210"/>
      <c r="AG117" s="43"/>
      <c r="AH117" s="43"/>
      <c r="AI117" s="43"/>
      <c r="AJ117" s="43"/>
      <c r="AK117" s="43"/>
    </row>
    <row r="118" spans="1:38" ht="13.5" customHeight="1" x14ac:dyDescent="0.15">
      <c r="A118" t="s">
        <v>401</v>
      </c>
      <c r="AD118" s="43"/>
      <c r="AE118" s="210"/>
      <c r="AF118" s="43"/>
      <c r="AG118" s="43"/>
      <c r="AH118" s="43"/>
      <c r="AI118" s="43"/>
      <c r="AJ118" s="43"/>
      <c r="AK118" s="43"/>
    </row>
    <row r="119" spans="1:38" ht="13.5" customHeight="1" x14ac:dyDescent="0.15">
      <c r="A119" s="61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268" t="s">
        <v>15</v>
      </c>
      <c r="M119" s="269"/>
      <c r="N119" s="270"/>
      <c r="O119" s="268" t="s">
        <v>16</v>
      </c>
      <c r="P119" s="269"/>
      <c r="Q119" s="270"/>
      <c r="R119" s="268" t="s">
        <v>17</v>
      </c>
      <c r="S119" s="269"/>
      <c r="T119" s="270"/>
      <c r="U119" s="268" t="s">
        <v>18</v>
      </c>
      <c r="V119" s="269"/>
      <c r="W119" s="270"/>
      <c r="X119" s="268" t="s">
        <v>19</v>
      </c>
      <c r="Y119" s="269"/>
      <c r="Z119" s="270"/>
      <c r="AA119" s="268" t="s">
        <v>402</v>
      </c>
      <c r="AB119" s="269"/>
      <c r="AC119" s="270"/>
      <c r="AE119" s="43" t="s">
        <v>135</v>
      </c>
      <c r="AF119" s="43"/>
      <c r="AG119" s="43"/>
      <c r="AH119" s="43"/>
      <c r="AI119" s="43"/>
      <c r="AJ119" s="43"/>
      <c r="AK119" s="43"/>
      <c r="AL119" s="43"/>
    </row>
    <row r="120" spans="1:38" ht="13.5" customHeight="1" thickBot="1" x14ac:dyDescent="0.2">
      <c r="A120" s="63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531">
        <f>工賃向上計画!$B$50</f>
        <v>0</v>
      </c>
      <c r="M120" s="532"/>
      <c r="N120" s="533"/>
      <c r="O120" s="531">
        <f>工賃向上計画!$B$54</f>
        <v>0</v>
      </c>
      <c r="P120" s="532"/>
      <c r="Q120" s="533"/>
      <c r="R120" s="531">
        <f>工賃向上計画!$B$58</f>
        <v>0</v>
      </c>
      <c r="S120" s="532"/>
      <c r="T120" s="533"/>
      <c r="U120" s="531">
        <f>工賃向上計画!$B$62</f>
        <v>0</v>
      </c>
      <c r="V120" s="532"/>
      <c r="W120" s="533"/>
      <c r="X120" s="531">
        <f>工賃向上計画!$B$66</f>
        <v>0</v>
      </c>
      <c r="Y120" s="532"/>
      <c r="Z120" s="533"/>
      <c r="AA120" s="534" t="s">
        <v>23</v>
      </c>
      <c r="AB120" s="535"/>
      <c r="AC120" s="536"/>
      <c r="AE120" s="43" t="s">
        <v>136</v>
      </c>
      <c r="AF120" s="43"/>
      <c r="AG120" s="43"/>
      <c r="AH120" s="43"/>
      <c r="AI120" s="43"/>
      <c r="AJ120" s="43"/>
      <c r="AK120" s="43"/>
      <c r="AL120" s="43"/>
    </row>
    <row r="121" spans="1:38" ht="13.5" customHeight="1" x14ac:dyDescent="0.15">
      <c r="A121" s="78" t="s">
        <v>29</v>
      </c>
      <c r="B121" s="88" t="s">
        <v>25</v>
      </c>
      <c r="C121" s="88"/>
      <c r="D121" s="88"/>
      <c r="E121" s="88"/>
      <c r="F121" s="88"/>
      <c r="G121" s="89" t="s">
        <v>26</v>
      </c>
      <c r="H121" s="88"/>
      <c r="I121" s="89" t="s">
        <v>33</v>
      </c>
      <c r="J121" s="529" t="s">
        <v>655</v>
      </c>
      <c r="K121" s="530"/>
      <c r="L121" s="368">
        <f>IF(L132="",0,IF(L132=0,0,L128/ROUNDUP(L132/L130,1)/L131))</f>
        <v>0</v>
      </c>
      <c r="M121" s="369"/>
      <c r="N121" s="382"/>
      <c r="O121" s="368">
        <f t="shared" ref="O121" si="30">IF(O132="",0,IF(O132=0,0,O128/ROUNDUP(O132/O130,1)/O131))</f>
        <v>0</v>
      </c>
      <c r="P121" s="369"/>
      <c r="Q121" s="382"/>
      <c r="R121" s="368">
        <f t="shared" ref="R121" si="31">IF(R132="",0,IF(R132=0,0,R128/ROUNDUP(R132/R130,1)/R131))</f>
        <v>0</v>
      </c>
      <c r="S121" s="369"/>
      <c r="T121" s="382"/>
      <c r="U121" s="368">
        <f t="shared" ref="U121" si="32">IF(U132="",0,IF(U132=0,0,U128/ROUNDUP(U132/U130,1)/U131))</f>
        <v>0</v>
      </c>
      <c r="V121" s="369"/>
      <c r="W121" s="382"/>
      <c r="X121" s="368">
        <f t="shared" ref="X121" si="33">IF(X132="",0,IF(X132=0,0,X128/ROUNDUP(X132/X130,1)/X131))</f>
        <v>0</v>
      </c>
      <c r="Y121" s="369"/>
      <c r="Z121" s="382"/>
      <c r="AA121" s="368">
        <f>IF(AA132="",0,IF(AA132=0,0,AA128/ROUNDUP(AA132/AA130,1)/AA131))</f>
        <v>0</v>
      </c>
      <c r="AB121" s="369"/>
      <c r="AC121" s="382"/>
      <c r="AD121" s="210"/>
      <c r="AE121" s="43" t="s">
        <v>108</v>
      </c>
      <c r="AF121" s="210"/>
      <c r="AG121" s="43"/>
      <c r="AH121" s="43"/>
      <c r="AI121" s="43"/>
      <c r="AJ121" s="43"/>
      <c r="AK121" s="43"/>
    </row>
    <row r="122" spans="1:38" ht="13.5" customHeight="1" thickBot="1" x14ac:dyDescent="0.2">
      <c r="A122" s="83" t="s">
        <v>99</v>
      </c>
      <c r="B122" s="90" t="s">
        <v>113</v>
      </c>
      <c r="C122" s="90"/>
      <c r="D122" s="90"/>
      <c r="E122" s="90"/>
      <c r="F122" s="90"/>
      <c r="G122" s="91" t="s">
        <v>27</v>
      </c>
      <c r="H122" s="90"/>
      <c r="I122" s="91" t="s">
        <v>33</v>
      </c>
      <c r="J122" s="278" t="s">
        <v>728</v>
      </c>
      <c r="K122" s="279"/>
      <c r="L122" s="346">
        <f>IF(L133="",0,IF(L133=0,0,L128/L133))</f>
        <v>0</v>
      </c>
      <c r="M122" s="366"/>
      <c r="N122" s="383"/>
      <c r="O122" s="346">
        <f>IF(O133="",0,IF(O133=0,0,O128/O133))</f>
        <v>0</v>
      </c>
      <c r="P122" s="366"/>
      <c r="Q122" s="383"/>
      <c r="R122" s="346">
        <f>IF(R133="",0,IF(R133=0,0,R128/R133))</f>
        <v>0</v>
      </c>
      <c r="S122" s="366"/>
      <c r="T122" s="383"/>
      <c r="U122" s="346">
        <f>IF(U133="",0,IF(U133=0,0,U128/U133))</f>
        <v>0</v>
      </c>
      <c r="V122" s="366"/>
      <c r="W122" s="383"/>
      <c r="X122" s="346">
        <f>IF(X133="",0,IF(X133=0,0,X128/X133))</f>
        <v>0</v>
      </c>
      <c r="Y122" s="366"/>
      <c r="Z122" s="383"/>
      <c r="AA122" s="346">
        <f>IF(AA133=0,0,AA128/AA133)</f>
        <v>0</v>
      </c>
      <c r="AB122" s="366"/>
      <c r="AC122" s="375"/>
      <c r="AD122" s="210"/>
      <c r="AE122" s="43" t="s">
        <v>108</v>
      </c>
      <c r="AF122" s="210"/>
      <c r="AG122" s="43"/>
      <c r="AH122" s="43"/>
      <c r="AI122" s="43"/>
      <c r="AJ122" s="43"/>
      <c r="AK122" s="43"/>
    </row>
    <row r="123" spans="1:38" ht="13.5" customHeight="1" x14ac:dyDescent="0.15">
      <c r="A123" s="44" t="s">
        <v>100</v>
      </c>
      <c r="B123" s="55" t="s">
        <v>7</v>
      </c>
      <c r="C123" s="55"/>
      <c r="D123" s="55"/>
      <c r="E123" s="55"/>
      <c r="F123" s="55"/>
      <c r="G123" s="55"/>
      <c r="H123" s="55"/>
      <c r="I123" s="56" t="s">
        <v>33</v>
      </c>
      <c r="J123" s="528"/>
      <c r="K123" s="303"/>
      <c r="L123" s="519"/>
      <c r="M123" s="520"/>
      <c r="N123" s="521"/>
      <c r="O123" s="519"/>
      <c r="P123" s="520"/>
      <c r="Q123" s="521"/>
      <c r="R123" s="519"/>
      <c r="S123" s="520"/>
      <c r="T123" s="521"/>
      <c r="U123" s="519"/>
      <c r="V123" s="520"/>
      <c r="W123" s="521"/>
      <c r="X123" s="519"/>
      <c r="Y123" s="520"/>
      <c r="Z123" s="521"/>
      <c r="AA123" s="525">
        <f t="shared" ref="AA123:AA133" si="34">SUM(L123:Z123)</f>
        <v>0</v>
      </c>
      <c r="AB123" s="526"/>
      <c r="AC123" s="527"/>
      <c r="AD123" s="210"/>
      <c r="AE123" s="210"/>
      <c r="AF123" s="210"/>
      <c r="AG123" s="43"/>
      <c r="AH123" s="43"/>
      <c r="AI123" s="43"/>
      <c r="AJ123" s="43"/>
      <c r="AK123" s="43"/>
    </row>
    <row r="124" spans="1:38" ht="13.5" customHeight="1" x14ac:dyDescent="0.15">
      <c r="A124" s="44" t="s">
        <v>30</v>
      </c>
      <c r="B124" s="388" t="s">
        <v>89</v>
      </c>
      <c r="C124" s="57" t="s">
        <v>92</v>
      </c>
      <c r="D124" s="57"/>
      <c r="E124" s="57"/>
      <c r="F124" s="57"/>
      <c r="G124" s="57"/>
      <c r="H124" s="57"/>
      <c r="I124" s="58" t="s">
        <v>33</v>
      </c>
      <c r="J124" s="518"/>
      <c r="K124" s="301"/>
      <c r="L124" s="519"/>
      <c r="M124" s="520"/>
      <c r="N124" s="521"/>
      <c r="O124" s="519"/>
      <c r="P124" s="520"/>
      <c r="Q124" s="521"/>
      <c r="R124" s="519"/>
      <c r="S124" s="520"/>
      <c r="T124" s="521"/>
      <c r="U124" s="519"/>
      <c r="V124" s="520"/>
      <c r="W124" s="521"/>
      <c r="X124" s="519"/>
      <c r="Y124" s="520"/>
      <c r="Z124" s="521"/>
      <c r="AA124" s="288">
        <f t="shared" si="34"/>
        <v>0</v>
      </c>
      <c r="AB124" s="355"/>
      <c r="AC124" s="359"/>
      <c r="AD124" s="210"/>
      <c r="AE124" s="210"/>
      <c r="AF124" s="210"/>
      <c r="AG124" s="43"/>
      <c r="AH124" s="43"/>
      <c r="AI124" s="43"/>
      <c r="AJ124" s="43"/>
      <c r="AK124" s="43"/>
    </row>
    <row r="125" spans="1:38" ht="13.5" customHeight="1" x14ac:dyDescent="0.15">
      <c r="A125" s="44" t="s">
        <v>31</v>
      </c>
      <c r="B125" s="389"/>
      <c r="C125" s="57" t="s">
        <v>91</v>
      </c>
      <c r="D125" s="57"/>
      <c r="E125" s="57"/>
      <c r="F125" s="57"/>
      <c r="G125" s="57"/>
      <c r="H125" s="57"/>
      <c r="I125" s="58" t="s">
        <v>33</v>
      </c>
      <c r="J125" s="518"/>
      <c r="K125" s="301"/>
      <c r="L125" s="519"/>
      <c r="M125" s="520"/>
      <c r="N125" s="521"/>
      <c r="O125" s="519"/>
      <c r="P125" s="520"/>
      <c r="Q125" s="521"/>
      <c r="R125" s="519"/>
      <c r="S125" s="520"/>
      <c r="T125" s="521"/>
      <c r="U125" s="519"/>
      <c r="V125" s="520"/>
      <c r="W125" s="521"/>
      <c r="X125" s="519"/>
      <c r="Y125" s="520"/>
      <c r="Z125" s="521"/>
      <c r="AA125" s="288">
        <f t="shared" si="34"/>
        <v>0</v>
      </c>
      <c r="AB125" s="355"/>
      <c r="AC125" s="359"/>
      <c r="AD125" s="210"/>
      <c r="AE125" s="210"/>
      <c r="AF125" s="210"/>
      <c r="AG125" s="43"/>
      <c r="AH125" s="43"/>
      <c r="AI125" s="43"/>
      <c r="AJ125" s="43"/>
      <c r="AK125" s="43"/>
    </row>
    <row r="126" spans="1:38" ht="13.5" customHeight="1" x14ac:dyDescent="0.15">
      <c r="A126" s="44" t="s">
        <v>32</v>
      </c>
      <c r="B126" s="390"/>
      <c r="C126" s="57" t="s">
        <v>104</v>
      </c>
      <c r="D126" s="57"/>
      <c r="E126" s="57"/>
      <c r="F126" s="57"/>
      <c r="G126" s="57"/>
      <c r="H126" s="57"/>
      <c r="I126" s="58" t="s">
        <v>33</v>
      </c>
      <c r="J126" s="518"/>
      <c r="K126" s="301"/>
      <c r="L126" s="519"/>
      <c r="M126" s="520"/>
      <c r="N126" s="521"/>
      <c r="O126" s="519"/>
      <c r="P126" s="520"/>
      <c r="Q126" s="521"/>
      <c r="R126" s="519"/>
      <c r="S126" s="520"/>
      <c r="T126" s="521"/>
      <c r="U126" s="519"/>
      <c r="V126" s="520"/>
      <c r="W126" s="521"/>
      <c r="X126" s="519"/>
      <c r="Y126" s="520"/>
      <c r="Z126" s="521"/>
      <c r="AA126" s="288">
        <f t="shared" si="34"/>
        <v>0</v>
      </c>
      <c r="AB126" s="355"/>
      <c r="AC126" s="359"/>
      <c r="AD126" s="210"/>
      <c r="AE126" s="43" t="s">
        <v>140</v>
      </c>
      <c r="AF126" s="210"/>
      <c r="AG126" s="43"/>
      <c r="AH126" s="43"/>
      <c r="AI126" s="43"/>
      <c r="AJ126" s="43"/>
      <c r="AK126" s="43"/>
    </row>
    <row r="127" spans="1:38" ht="13.5" customHeight="1" x14ac:dyDescent="0.15">
      <c r="A127" s="44" t="s">
        <v>96</v>
      </c>
      <c r="B127" s="57" t="s">
        <v>28</v>
      </c>
      <c r="C127" s="57"/>
      <c r="D127" s="57"/>
      <c r="E127" s="57"/>
      <c r="F127" s="57"/>
      <c r="G127" s="57"/>
      <c r="H127" s="57"/>
      <c r="I127" s="58" t="s">
        <v>33</v>
      </c>
      <c r="J127" s="517" t="s">
        <v>103</v>
      </c>
      <c r="K127" s="290"/>
      <c r="L127" s="288">
        <f>L123-L124-L125-L126</f>
        <v>0</v>
      </c>
      <c r="M127" s="355"/>
      <c r="N127" s="359"/>
      <c r="O127" s="288">
        <f>O123-O124-O125-O126</f>
        <v>0</v>
      </c>
      <c r="P127" s="355"/>
      <c r="Q127" s="359"/>
      <c r="R127" s="288">
        <f>R123-R124-R125-R126</f>
        <v>0</v>
      </c>
      <c r="S127" s="355"/>
      <c r="T127" s="359"/>
      <c r="U127" s="288">
        <f>U123-U124-U125-U126</f>
        <v>0</v>
      </c>
      <c r="V127" s="355"/>
      <c r="W127" s="359"/>
      <c r="X127" s="288">
        <f>X123-X124-X125-X126</f>
        <v>0</v>
      </c>
      <c r="Y127" s="355"/>
      <c r="Z127" s="359"/>
      <c r="AA127" s="288">
        <f t="shared" si="34"/>
        <v>0</v>
      </c>
      <c r="AB127" s="355"/>
      <c r="AC127" s="359"/>
      <c r="AD127" s="210"/>
      <c r="AE127" s="43" t="s">
        <v>108</v>
      </c>
      <c r="AF127" s="210"/>
      <c r="AG127" s="43"/>
      <c r="AH127" s="43"/>
      <c r="AI127" s="43"/>
      <c r="AJ127" s="43"/>
      <c r="AK127" s="43"/>
    </row>
    <row r="128" spans="1:38" ht="13.5" customHeight="1" x14ac:dyDescent="0.15">
      <c r="A128" s="44" t="s">
        <v>97</v>
      </c>
      <c r="B128" s="57" t="s">
        <v>79</v>
      </c>
      <c r="C128" s="57"/>
      <c r="D128" s="57"/>
      <c r="E128" s="57"/>
      <c r="F128" s="57"/>
      <c r="G128" s="57"/>
      <c r="H128" s="57"/>
      <c r="I128" s="58" t="s">
        <v>33</v>
      </c>
      <c r="J128" s="518"/>
      <c r="K128" s="301"/>
      <c r="L128" s="522"/>
      <c r="M128" s="523"/>
      <c r="N128" s="524"/>
      <c r="O128" s="522"/>
      <c r="P128" s="523"/>
      <c r="Q128" s="524"/>
      <c r="R128" s="522"/>
      <c r="S128" s="523"/>
      <c r="T128" s="524"/>
      <c r="U128" s="522"/>
      <c r="V128" s="523"/>
      <c r="W128" s="524"/>
      <c r="X128" s="522"/>
      <c r="Y128" s="523"/>
      <c r="Z128" s="524"/>
      <c r="AA128" s="288">
        <f t="shared" si="34"/>
        <v>0</v>
      </c>
      <c r="AB128" s="355"/>
      <c r="AC128" s="359"/>
      <c r="AD128" s="210"/>
      <c r="AE128" s="43" t="s">
        <v>137</v>
      </c>
      <c r="AF128" s="210"/>
      <c r="AG128" s="43"/>
      <c r="AH128" s="43"/>
      <c r="AI128" s="43"/>
      <c r="AJ128" s="43"/>
      <c r="AK128" s="43"/>
    </row>
    <row r="129" spans="1:37" ht="13.5" customHeight="1" x14ac:dyDescent="0.15">
      <c r="A129" s="44" t="s">
        <v>98</v>
      </c>
      <c r="B129" s="57" t="s">
        <v>20</v>
      </c>
      <c r="C129" s="57"/>
      <c r="D129" s="57"/>
      <c r="E129" s="57"/>
      <c r="F129" s="57"/>
      <c r="G129" s="57"/>
      <c r="H129" s="57"/>
      <c r="I129" s="58" t="s">
        <v>10</v>
      </c>
      <c r="J129" s="518"/>
      <c r="K129" s="301"/>
      <c r="L129" s="522"/>
      <c r="M129" s="523"/>
      <c r="N129" s="524"/>
      <c r="O129" s="522"/>
      <c r="P129" s="523"/>
      <c r="Q129" s="524"/>
      <c r="R129" s="522"/>
      <c r="S129" s="523"/>
      <c r="T129" s="524"/>
      <c r="U129" s="522"/>
      <c r="V129" s="523"/>
      <c r="W129" s="524"/>
      <c r="X129" s="522"/>
      <c r="Y129" s="523"/>
      <c r="Z129" s="524"/>
      <c r="AA129" s="288">
        <f t="shared" si="34"/>
        <v>0</v>
      </c>
      <c r="AB129" s="355"/>
      <c r="AC129" s="359"/>
      <c r="AD129" s="210"/>
      <c r="AE129" s="210"/>
      <c r="AF129" s="210"/>
      <c r="AG129" s="43"/>
      <c r="AH129" s="43"/>
      <c r="AI129" s="43"/>
      <c r="AJ129" s="43"/>
      <c r="AK129" s="43"/>
    </row>
    <row r="130" spans="1:37" ht="13.5" customHeight="1" x14ac:dyDescent="0.15">
      <c r="A130" s="217" t="s">
        <v>101</v>
      </c>
      <c r="B130" s="218" t="s">
        <v>734</v>
      </c>
      <c r="C130" s="218"/>
      <c r="D130" s="218"/>
      <c r="E130" s="218"/>
      <c r="F130" s="218"/>
      <c r="G130" s="218"/>
      <c r="H130" s="218"/>
      <c r="I130" s="219" t="s">
        <v>733</v>
      </c>
      <c r="J130" s="220"/>
      <c r="K130" s="221"/>
      <c r="L130" s="509"/>
      <c r="M130" s="510"/>
      <c r="N130" s="511"/>
      <c r="O130" s="509"/>
      <c r="P130" s="510"/>
      <c r="Q130" s="511"/>
      <c r="R130" s="509"/>
      <c r="S130" s="510"/>
      <c r="T130" s="511"/>
      <c r="U130" s="509"/>
      <c r="V130" s="510"/>
      <c r="W130" s="511"/>
      <c r="X130" s="509"/>
      <c r="Y130" s="510"/>
      <c r="Z130" s="511"/>
      <c r="AA130" s="509"/>
      <c r="AB130" s="510"/>
      <c r="AC130" s="511"/>
      <c r="AD130" s="215"/>
      <c r="AE130" s="43" t="s">
        <v>706</v>
      </c>
      <c r="AF130" s="215"/>
      <c r="AG130" s="43"/>
      <c r="AH130" s="43"/>
      <c r="AI130" s="43"/>
      <c r="AJ130" s="43"/>
      <c r="AK130" s="43"/>
    </row>
    <row r="131" spans="1:37" ht="13.5" customHeight="1" x14ac:dyDescent="0.15">
      <c r="A131" s="217" t="s">
        <v>102</v>
      </c>
      <c r="B131" s="218" t="s">
        <v>650</v>
      </c>
      <c r="C131" s="218"/>
      <c r="D131" s="218"/>
      <c r="E131" s="218"/>
      <c r="F131" s="218"/>
      <c r="G131" s="218"/>
      <c r="H131" s="218"/>
      <c r="I131" s="219" t="s">
        <v>651</v>
      </c>
      <c r="J131" s="220"/>
      <c r="K131" s="221"/>
      <c r="L131" s="509">
        <v>12</v>
      </c>
      <c r="M131" s="510"/>
      <c r="N131" s="511"/>
      <c r="O131" s="509">
        <v>12</v>
      </c>
      <c r="P131" s="510"/>
      <c r="Q131" s="511"/>
      <c r="R131" s="509">
        <v>12</v>
      </c>
      <c r="S131" s="510"/>
      <c r="T131" s="511"/>
      <c r="U131" s="509">
        <v>12</v>
      </c>
      <c r="V131" s="510"/>
      <c r="W131" s="511"/>
      <c r="X131" s="509">
        <v>12</v>
      </c>
      <c r="Y131" s="510"/>
      <c r="Z131" s="511"/>
      <c r="AA131" s="509">
        <v>12</v>
      </c>
      <c r="AB131" s="510"/>
      <c r="AC131" s="511"/>
      <c r="AD131" s="215"/>
      <c r="AE131" s="43" t="s">
        <v>738</v>
      </c>
      <c r="AF131" s="215"/>
      <c r="AG131" s="43"/>
      <c r="AH131" s="43"/>
      <c r="AI131" s="43"/>
      <c r="AJ131" s="43"/>
      <c r="AK131" s="43"/>
    </row>
    <row r="132" spans="1:37" ht="13.5" customHeight="1" x14ac:dyDescent="0.15">
      <c r="A132" s="222" t="s">
        <v>653</v>
      </c>
      <c r="B132" s="218" t="s">
        <v>735</v>
      </c>
      <c r="C132" s="218"/>
      <c r="D132" s="218"/>
      <c r="E132" s="218"/>
      <c r="F132" s="218"/>
      <c r="G132" s="218"/>
      <c r="H132" s="218"/>
      <c r="I132" s="219" t="s">
        <v>10</v>
      </c>
      <c r="J132" s="398"/>
      <c r="K132" s="399"/>
      <c r="L132" s="509"/>
      <c r="M132" s="510"/>
      <c r="N132" s="511"/>
      <c r="O132" s="509"/>
      <c r="P132" s="510"/>
      <c r="Q132" s="511"/>
      <c r="R132" s="509"/>
      <c r="S132" s="510"/>
      <c r="T132" s="511"/>
      <c r="U132" s="509"/>
      <c r="V132" s="510"/>
      <c r="W132" s="511"/>
      <c r="X132" s="509"/>
      <c r="Y132" s="510"/>
      <c r="Z132" s="511"/>
      <c r="AA132" s="509">
        <f t="shared" si="34"/>
        <v>0</v>
      </c>
      <c r="AB132" s="510"/>
      <c r="AC132" s="511"/>
      <c r="AD132" s="215"/>
      <c r="AE132" s="43" t="s">
        <v>707</v>
      </c>
      <c r="AF132" s="215"/>
      <c r="AG132" s="43"/>
      <c r="AH132" s="43"/>
      <c r="AI132" s="43"/>
      <c r="AJ132" s="43"/>
      <c r="AK132" s="43"/>
    </row>
    <row r="133" spans="1:37" ht="13.5" customHeight="1" x14ac:dyDescent="0.15">
      <c r="A133" s="14" t="s">
        <v>654</v>
      </c>
      <c r="B133" s="59" t="s">
        <v>94</v>
      </c>
      <c r="C133" s="59"/>
      <c r="D133" s="59"/>
      <c r="E133" s="59"/>
      <c r="F133" s="59"/>
      <c r="G133" s="59"/>
      <c r="H133" s="59"/>
      <c r="I133" s="60" t="s">
        <v>95</v>
      </c>
      <c r="J133" s="433"/>
      <c r="K133" s="377"/>
      <c r="L133" s="512"/>
      <c r="M133" s="513"/>
      <c r="N133" s="514"/>
      <c r="O133" s="512"/>
      <c r="P133" s="513"/>
      <c r="Q133" s="514"/>
      <c r="R133" s="512"/>
      <c r="S133" s="513"/>
      <c r="T133" s="514"/>
      <c r="U133" s="512"/>
      <c r="V133" s="513"/>
      <c r="W133" s="514"/>
      <c r="X133" s="512"/>
      <c r="Y133" s="513"/>
      <c r="Z133" s="514"/>
      <c r="AA133" s="387">
        <f t="shared" si="34"/>
        <v>0</v>
      </c>
      <c r="AB133" s="515"/>
      <c r="AC133" s="516"/>
      <c r="AD133" s="210"/>
      <c r="AE133" s="210"/>
      <c r="AF133" s="210"/>
      <c r="AG133" s="43"/>
      <c r="AH133" s="43"/>
      <c r="AI133" s="43"/>
      <c r="AJ133" s="43"/>
      <c r="AK133" s="43"/>
    </row>
  </sheetData>
  <mergeCells count="799">
    <mergeCell ref="A1:AC1"/>
    <mergeCell ref="A3:D3"/>
    <mergeCell ref="E3:S3"/>
    <mergeCell ref="T3:W3"/>
    <mergeCell ref="X3:AC3"/>
    <mergeCell ref="L6:N6"/>
    <mergeCell ref="O6:Q6"/>
    <mergeCell ref="R6:T6"/>
    <mergeCell ref="U6:W6"/>
    <mergeCell ref="X6:Z6"/>
    <mergeCell ref="AA7:AC7"/>
    <mergeCell ref="J8:K8"/>
    <mergeCell ref="L8:N8"/>
    <mergeCell ref="O8:Q8"/>
    <mergeCell ref="R8:T8"/>
    <mergeCell ref="U8:W8"/>
    <mergeCell ref="X8:Z8"/>
    <mergeCell ref="AA8:AC8"/>
    <mergeCell ref="J7:K7"/>
    <mergeCell ref="L7:N7"/>
    <mergeCell ref="O7:Q7"/>
    <mergeCell ref="R7:T7"/>
    <mergeCell ref="U7:W7"/>
    <mergeCell ref="X7:Z7"/>
    <mergeCell ref="L11:N11"/>
    <mergeCell ref="O11:Q11"/>
    <mergeCell ref="R11:T11"/>
    <mergeCell ref="U11:W11"/>
    <mergeCell ref="X11:Z11"/>
    <mergeCell ref="AA11:AC11"/>
    <mergeCell ref="AA9:AC9"/>
    <mergeCell ref="B10:B12"/>
    <mergeCell ref="J10:K10"/>
    <mergeCell ref="L10:N10"/>
    <mergeCell ref="O10:Q10"/>
    <mergeCell ref="R10:T10"/>
    <mergeCell ref="U10:W10"/>
    <mergeCell ref="X10:Z10"/>
    <mergeCell ref="AA10:AC10"/>
    <mergeCell ref="J11:K11"/>
    <mergeCell ref="J9:K9"/>
    <mergeCell ref="L9:N9"/>
    <mergeCell ref="O9:Q9"/>
    <mergeCell ref="R9:T9"/>
    <mergeCell ref="U9:W9"/>
    <mergeCell ref="X9:Z9"/>
    <mergeCell ref="AA12:AC12"/>
    <mergeCell ref="J13:K13"/>
    <mergeCell ref="L13:N13"/>
    <mergeCell ref="O13:Q13"/>
    <mergeCell ref="R13:T13"/>
    <mergeCell ref="U13:W13"/>
    <mergeCell ref="X13:Z13"/>
    <mergeCell ref="AA13:AC13"/>
    <mergeCell ref="J12:K12"/>
    <mergeCell ref="L12:N12"/>
    <mergeCell ref="O12:Q12"/>
    <mergeCell ref="R12:T12"/>
    <mergeCell ref="U12:W12"/>
    <mergeCell ref="X12:Z12"/>
    <mergeCell ref="AA14:AC14"/>
    <mergeCell ref="J15:K15"/>
    <mergeCell ref="L15:N15"/>
    <mergeCell ref="O15:Q15"/>
    <mergeCell ref="R15:T15"/>
    <mergeCell ref="U15:W15"/>
    <mergeCell ref="X15:Z15"/>
    <mergeCell ref="AA15:AC15"/>
    <mergeCell ref="J14:K14"/>
    <mergeCell ref="L14:N14"/>
    <mergeCell ref="O14:Q14"/>
    <mergeCell ref="R14:T14"/>
    <mergeCell ref="U14:W14"/>
    <mergeCell ref="X14:Z14"/>
    <mergeCell ref="AA16:AC16"/>
    <mergeCell ref="J17:K17"/>
    <mergeCell ref="L17:N17"/>
    <mergeCell ref="O17:Q17"/>
    <mergeCell ref="R17:T17"/>
    <mergeCell ref="U17:W17"/>
    <mergeCell ref="X17:Z17"/>
    <mergeCell ref="AA17:AC17"/>
    <mergeCell ref="J16:K16"/>
    <mergeCell ref="L16:N16"/>
    <mergeCell ref="O16:Q16"/>
    <mergeCell ref="R16:T16"/>
    <mergeCell ref="U16:W16"/>
    <mergeCell ref="X16:Z16"/>
    <mergeCell ref="L20:N20"/>
    <mergeCell ref="O20:Q20"/>
    <mergeCell ref="R20:T20"/>
    <mergeCell ref="U20:W20"/>
    <mergeCell ref="X20:Z20"/>
    <mergeCell ref="AA20:AC21"/>
    <mergeCell ref="L21:N21"/>
    <mergeCell ref="O21:Q21"/>
    <mergeCell ref="R21:T21"/>
    <mergeCell ref="U21:W21"/>
    <mergeCell ref="AA22:AC22"/>
    <mergeCell ref="J23:K23"/>
    <mergeCell ref="L23:N23"/>
    <mergeCell ref="O23:Q23"/>
    <mergeCell ref="R23:T23"/>
    <mergeCell ref="U23:W23"/>
    <mergeCell ref="X23:Z23"/>
    <mergeCell ref="AA23:AC23"/>
    <mergeCell ref="X21:Z21"/>
    <mergeCell ref="J22:K22"/>
    <mergeCell ref="L22:N22"/>
    <mergeCell ref="O22:Q22"/>
    <mergeCell ref="R22:T22"/>
    <mergeCell ref="U22:W22"/>
    <mergeCell ref="X22:Z22"/>
    <mergeCell ref="L26:N26"/>
    <mergeCell ref="O26:Q26"/>
    <mergeCell ref="R26:T26"/>
    <mergeCell ref="U26:W26"/>
    <mergeCell ref="X26:Z26"/>
    <mergeCell ref="AA26:AC26"/>
    <mergeCell ref="AA24:AC24"/>
    <mergeCell ref="B25:B27"/>
    <mergeCell ref="J25:K25"/>
    <mergeCell ref="L25:N25"/>
    <mergeCell ref="O25:Q25"/>
    <mergeCell ref="R25:T25"/>
    <mergeCell ref="U25:W25"/>
    <mergeCell ref="X25:Z25"/>
    <mergeCell ref="AA25:AC25"/>
    <mergeCell ref="J26:K26"/>
    <mergeCell ref="J24:K24"/>
    <mergeCell ref="L24:N24"/>
    <mergeCell ref="O24:Q24"/>
    <mergeCell ref="R24:T24"/>
    <mergeCell ref="U24:W24"/>
    <mergeCell ref="X24:Z24"/>
    <mergeCell ref="AA27:AC27"/>
    <mergeCell ref="J28:K28"/>
    <mergeCell ref="L28:N28"/>
    <mergeCell ref="O28:Q28"/>
    <mergeCell ref="R28:T28"/>
    <mergeCell ref="U28:W28"/>
    <mergeCell ref="X28:Z28"/>
    <mergeCell ref="AA28:AC28"/>
    <mergeCell ref="J27:K27"/>
    <mergeCell ref="L27:N27"/>
    <mergeCell ref="O27:Q27"/>
    <mergeCell ref="R27:T27"/>
    <mergeCell ref="U27:W27"/>
    <mergeCell ref="X27:Z27"/>
    <mergeCell ref="AA29:AC29"/>
    <mergeCell ref="J30:K30"/>
    <mergeCell ref="L30:N30"/>
    <mergeCell ref="O30:Q30"/>
    <mergeCell ref="R30:T30"/>
    <mergeCell ref="U30:W30"/>
    <mergeCell ref="X30:Z30"/>
    <mergeCell ref="AA30:AC30"/>
    <mergeCell ref="J29:K29"/>
    <mergeCell ref="L29:N29"/>
    <mergeCell ref="O29:Q29"/>
    <mergeCell ref="R29:T29"/>
    <mergeCell ref="U29:W29"/>
    <mergeCell ref="X29:Z29"/>
    <mergeCell ref="L36:N36"/>
    <mergeCell ref="O36:Q36"/>
    <mergeCell ref="R36:T36"/>
    <mergeCell ref="U36:W36"/>
    <mergeCell ref="X36:Z36"/>
    <mergeCell ref="AA36:AC37"/>
    <mergeCell ref="L37:N37"/>
    <mergeCell ref="O37:Q37"/>
    <mergeCell ref="R37:T37"/>
    <mergeCell ref="U37:W37"/>
    <mergeCell ref="AA38:AC38"/>
    <mergeCell ref="J39:K39"/>
    <mergeCell ref="L39:N39"/>
    <mergeCell ref="O39:Q39"/>
    <mergeCell ref="R39:T39"/>
    <mergeCell ref="U39:W39"/>
    <mergeCell ref="X39:Z39"/>
    <mergeCell ref="AA39:AC39"/>
    <mergeCell ref="X37:Z37"/>
    <mergeCell ref="J38:K38"/>
    <mergeCell ref="L38:N38"/>
    <mergeCell ref="O38:Q38"/>
    <mergeCell ref="R38:T38"/>
    <mergeCell ref="U38:W38"/>
    <mergeCell ref="X38:Z38"/>
    <mergeCell ref="L42:N42"/>
    <mergeCell ref="O42:Q42"/>
    <mergeCell ref="R42:T42"/>
    <mergeCell ref="U42:W42"/>
    <mergeCell ref="X42:Z42"/>
    <mergeCell ref="AA42:AC42"/>
    <mergeCell ref="AA40:AC40"/>
    <mergeCell ref="B41:B43"/>
    <mergeCell ref="J41:K41"/>
    <mergeCell ref="L41:N41"/>
    <mergeCell ref="O41:Q41"/>
    <mergeCell ref="R41:T41"/>
    <mergeCell ref="U41:W41"/>
    <mergeCell ref="X41:Z41"/>
    <mergeCell ref="AA41:AC41"/>
    <mergeCell ref="J42:K42"/>
    <mergeCell ref="J40:K40"/>
    <mergeCell ref="L40:N40"/>
    <mergeCell ref="O40:Q40"/>
    <mergeCell ref="R40:T40"/>
    <mergeCell ref="U40:W40"/>
    <mergeCell ref="X40:Z40"/>
    <mergeCell ref="AA43:AC43"/>
    <mergeCell ref="J44:K44"/>
    <mergeCell ref="L44:N44"/>
    <mergeCell ref="O44:Q44"/>
    <mergeCell ref="R44:T44"/>
    <mergeCell ref="U44:W44"/>
    <mergeCell ref="X44:Z44"/>
    <mergeCell ref="AA44:AC44"/>
    <mergeCell ref="J43:K43"/>
    <mergeCell ref="L43:N43"/>
    <mergeCell ref="O43:Q43"/>
    <mergeCell ref="R43:T43"/>
    <mergeCell ref="U43:W43"/>
    <mergeCell ref="X43:Z43"/>
    <mergeCell ref="J50:K50"/>
    <mergeCell ref="L50:N50"/>
    <mergeCell ref="O50:Q50"/>
    <mergeCell ref="R50:T50"/>
    <mergeCell ref="U50:W50"/>
    <mergeCell ref="X50:Z50"/>
    <mergeCell ref="AA50:AC50"/>
    <mergeCell ref="AA45:AC45"/>
    <mergeCell ref="J46:K46"/>
    <mergeCell ref="L46:N46"/>
    <mergeCell ref="O46:Q46"/>
    <mergeCell ref="R46:T46"/>
    <mergeCell ref="U46:W46"/>
    <mergeCell ref="X46:Z46"/>
    <mergeCell ref="AA46:AC46"/>
    <mergeCell ref="J45:K45"/>
    <mergeCell ref="L45:N45"/>
    <mergeCell ref="O45:Q45"/>
    <mergeCell ref="R45:T45"/>
    <mergeCell ref="U45:W45"/>
    <mergeCell ref="X45:Z45"/>
    <mergeCell ref="L49:N49"/>
    <mergeCell ref="O49:Q49"/>
    <mergeCell ref="R49:T49"/>
    <mergeCell ref="L52:N52"/>
    <mergeCell ref="O52:Q52"/>
    <mergeCell ref="R52:T52"/>
    <mergeCell ref="U52:W52"/>
    <mergeCell ref="X52:Z52"/>
    <mergeCell ref="AA52:AC53"/>
    <mergeCell ref="L53:N53"/>
    <mergeCell ref="O53:Q53"/>
    <mergeCell ref="R53:T53"/>
    <mergeCell ref="U53:W53"/>
    <mergeCell ref="AA54:AC54"/>
    <mergeCell ref="J55:K55"/>
    <mergeCell ref="L55:N55"/>
    <mergeCell ref="O55:Q55"/>
    <mergeCell ref="R55:T55"/>
    <mergeCell ref="U55:W55"/>
    <mergeCell ref="X55:Z55"/>
    <mergeCell ref="AA55:AC55"/>
    <mergeCell ref="X53:Z53"/>
    <mergeCell ref="J54:K54"/>
    <mergeCell ref="L54:N54"/>
    <mergeCell ref="O54:Q54"/>
    <mergeCell ref="R54:T54"/>
    <mergeCell ref="U54:W54"/>
    <mergeCell ref="X54:Z54"/>
    <mergeCell ref="L58:N58"/>
    <mergeCell ref="O58:Q58"/>
    <mergeCell ref="R58:T58"/>
    <mergeCell ref="U58:W58"/>
    <mergeCell ref="X58:Z58"/>
    <mergeCell ref="AA58:AC58"/>
    <mergeCell ref="AA56:AC56"/>
    <mergeCell ref="B57:B59"/>
    <mergeCell ref="J57:K57"/>
    <mergeCell ref="L57:N57"/>
    <mergeCell ref="O57:Q57"/>
    <mergeCell ref="R57:T57"/>
    <mergeCell ref="U57:W57"/>
    <mergeCell ref="X57:Z57"/>
    <mergeCell ref="AA57:AC57"/>
    <mergeCell ref="J58:K58"/>
    <mergeCell ref="J56:K56"/>
    <mergeCell ref="L56:N56"/>
    <mergeCell ref="O56:Q56"/>
    <mergeCell ref="R56:T56"/>
    <mergeCell ref="U56:W56"/>
    <mergeCell ref="X56:Z56"/>
    <mergeCell ref="AA59:AC59"/>
    <mergeCell ref="J60:K60"/>
    <mergeCell ref="L60:N60"/>
    <mergeCell ref="O60:Q60"/>
    <mergeCell ref="R60:T60"/>
    <mergeCell ref="U60:W60"/>
    <mergeCell ref="X60:Z60"/>
    <mergeCell ref="AA60:AC60"/>
    <mergeCell ref="J59:K59"/>
    <mergeCell ref="L59:N59"/>
    <mergeCell ref="O59:Q59"/>
    <mergeCell ref="R59:T59"/>
    <mergeCell ref="U59:W59"/>
    <mergeCell ref="X59:Z59"/>
    <mergeCell ref="J66:K66"/>
    <mergeCell ref="L66:N66"/>
    <mergeCell ref="O66:Q66"/>
    <mergeCell ref="R66:T66"/>
    <mergeCell ref="U66:W66"/>
    <mergeCell ref="X66:Z66"/>
    <mergeCell ref="AA61:AC61"/>
    <mergeCell ref="J62:K62"/>
    <mergeCell ref="L62:N62"/>
    <mergeCell ref="O62:Q62"/>
    <mergeCell ref="R62:T62"/>
    <mergeCell ref="U62:W62"/>
    <mergeCell ref="X62:Z62"/>
    <mergeCell ref="AA62:AC62"/>
    <mergeCell ref="J61:K61"/>
    <mergeCell ref="L61:N61"/>
    <mergeCell ref="O61:Q61"/>
    <mergeCell ref="R61:T61"/>
    <mergeCell ref="U61:W61"/>
    <mergeCell ref="X61:Z61"/>
    <mergeCell ref="L63:N63"/>
    <mergeCell ref="O63:Q63"/>
    <mergeCell ref="R63:T63"/>
    <mergeCell ref="U63:W63"/>
    <mergeCell ref="R68:T68"/>
    <mergeCell ref="U68:W68"/>
    <mergeCell ref="X68:Z68"/>
    <mergeCell ref="AA68:AC69"/>
    <mergeCell ref="L69:N69"/>
    <mergeCell ref="O69:Q69"/>
    <mergeCell ref="R69:T69"/>
    <mergeCell ref="U69:W69"/>
    <mergeCell ref="AA66:AC66"/>
    <mergeCell ref="X69:Z69"/>
    <mergeCell ref="L68:N68"/>
    <mergeCell ref="O68:Q68"/>
    <mergeCell ref="J72:K72"/>
    <mergeCell ref="L72:N72"/>
    <mergeCell ref="O72:Q72"/>
    <mergeCell ref="R72:T72"/>
    <mergeCell ref="U72:W72"/>
    <mergeCell ref="X72:Z72"/>
    <mergeCell ref="AA75:AC75"/>
    <mergeCell ref="AA70:AC70"/>
    <mergeCell ref="J71:K71"/>
    <mergeCell ref="L71:N71"/>
    <mergeCell ref="O71:Q71"/>
    <mergeCell ref="R71:T71"/>
    <mergeCell ref="U71:W71"/>
    <mergeCell ref="X71:Z71"/>
    <mergeCell ref="AA71:AC71"/>
    <mergeCell ref="J70:K70"/>
    <mergeCell ref="L70:N70"/>
    <mergeCell ref="O70:Q70"/>
    <mergeCell ref="R70:T70"/>
    <mergeCell ref="U70:W70"/>
    <mergeCell ref="X70:Z70"/>
    <mergeCell ref="AA72:AC72"/>
    <mergeCell ref="B73:B75"/>
    <mergeCell ref="J73:K73"/>
    <mergeCell ref="L73:N73"/>
    <mergeCell ref="O73:Q73"/>
    <mergeCell ref="R73:T73"/>
    <mergeCell ref="U73:W73"/>
    <mergeCell ref="X73:Z73"/>
    <mergeCell ref="AA73:AC73"/>
    <mergeCell ref="J74:K74"/>
    <mergeCell ref="AA74:AC74"/>
    <mergeCell ref="J76:K76"/>
    <mergeCell ref="L76:N76"/>
    <mergeCell ref="O76:Q76"/>
    <mergeCell ref="R76:T76"/>
    <mergeCell ref="U76:W76"/>
    <mergeCell ref="X76:Z76"/>
    <mergeCell ref="AA76:AC76"/>
    <mergeCell ref="J75:K75"/>
    <mergeCell ref="L75:N75"/>
    <mergeCell ref="O75:Q75"/>
    <mergeCell ref="R75:T75"/>
    <mergeCell ref="U75:W75"/>
    <mergeCell ref="X75:Z75"/>
    <mergeCell ref="AA82:AC82"/>
    <mergeCell ref="J82:K82"/>
    <mergeCell ref="L82:N82"/>
    <mergeCell ref="O82:Q82"/>
    <mergeCell ref="R82:T82"/>
    <mergeCell ref="U82:W82"/>
    <mergeCell ref="X82:Z82"/>
    <mergeCell ref="AA77:AC77"/>
    <mergeCell ref="J78:K78"/>
    <mergeCell ref="L78:N78"/>
    <mergeCell ref="O78:Q78"/>
    <mergeCell ref="R78:T78"/>
    <mergeCell ref="U78:W78"/>
    <mergeCell ref="X78:Z78"/>
    <mergeCell ref="AA78:AC78"/>
    <mergeCell ref="J77:K77"/>
    <mergeCell ref="L77:N77"/>
    <mergeCell ref="O77:Q77"/>
    <mergeCell ref="R77:T77"/>
    <mergeCell ref="U77:W77"/>
    <mergeCell ref="X77:Z77"/>
    <mergeCell ref="L88:N88"/>
    <mergeCell ref="O88:Q88"/>
    <mergeCell ref="R88:T88"/>
    <mergeCell ref="U88:W88"/>
    <mergeCell ref="X88:Z88"/>
    <mergeCell ref="AA88:AC88"/>
    <mergeCell ref="A84:AC84"/>
    <mergeCell ref="L87:N87"/>
    <mergeCell ref="O87:Q87"/>
    <mergeCell ref="R87:T87"/>
    <mergeCell ref="U87:W87"/>
    <mergeCell ref="X87:Z87"/>
    <mergeCell ref="AA87:AC87"/>
    <mergeCell ref="AA89:AC89"/>
    <mergeCell ref="J90:K90"/>
    <mergeCell ref="L90:N90"/>
    <mergeCell ref="O90:Q90"/>
    <mergeCell ref="R90:T90"/>
    <mergeCell ref="U90:W90"/>
    <mergeCell ref="X90:Z90"/>
    <mergeCell ref="AA90:AC90"/>
    <mergeCell ref="J89:K89"/>
    <mergeCell ref="L89:N89"/>
    <mergeCell ref="O89:Q89"/>
    <mergeCell ref="R89:T89"/>
    <mergeCell ref="U89:W89"/>
    <mergeCell ref="X89:Z89"/>
    <mergeCell ref="AA91:AC91"/>
    <mergeCell ref="B92:B94"/>
    <mergeCell ref="J92:K92"/>
    <mergeCell ref="L92:N92"/>
    <mergeCell ref="O92:Q92"/>
    <mergeCell ref="R92:T92"/>
    <mergeCell ref="U92:W92"/>
    <mergeCell ref="X92:Z92"/>
    <mergeCell ref="AA92:AC92"/>
    <mergeCell ref="J93:K93"/>
    <mergeCell ref="J91:K91"/>
    <mergeCell ref="L91:N91"/>
    <mergeCell ref="O91:Q91"/>
    <mergeCell ref="R91:T91"/>
    <mergeCell ref="U91:W91"/>
    <mergeCell ref="X91:Z91"/>
    <mergeCell ref="AA94:AC94"/>
    <mergeCell ref="R94:T94"/>
    <mergeCell ref="U94:W94"/>
    <mergeCell ref="X94:Z94"/>
    <mergeCell ref="L93:N93"/>
    <mergeCell ref="O93:Q93"/>
    <mergeCell ref="R93:T93"/>
    <mergeCell ref="U93:W93"/>
    <mergeCell ref="X93:Z93"/>
    <mergeCell ref="AA93:AC93"/>
    <mergeCell ref="AA101:AC101"/>
    <mergeCell ref="J101:K101"/>
    <mergeCell ref="L101:N101"/>
    <mergeCell ref="O101:Q101"/>
    <mergeCell ref="R101:T101"/>
    <mergeCell ref="U101:W101"/>
    <mergeCell ref="X101:Z101"/>
    <mergeCell ref="AA96:AC96"/>
    <mergeCell ref="J97:K97"/>
    <mergeCell ref="L97:N97"/>
    <mergeCell ref="O97:Q97"/>
    <mergeCell ref="R97:T97"/>
    <mergeCell ref="U97:W97"/>
    <mergeCell ref="X97:Z97"/>
    <mergeCell ref="AA97:AC97"/>
    <mergeCell ref="J96:K96"/>
    <mergeCell ref="L96:N96"/>
    <mergeCell ref="O96:Q96"/>
    <mergeCell ref="R96:T96"/>
    <mergeCell ref="U96:W96"/>
    <mergeCell ref="X96:Z96"/>
    <mergeCell ref="L99:N99"/>
    <mergeCell ref="L104:N104"/>
    <mergeCell ref="O104:Q104"/>
    <mergeCell ref="R104:T104"/>
    <mergeCell ref="U104:W104"/>
    <mergeCell ref="X104:Z104"/>
    <mergeCell ref="AA104:AC104"/>
    <mergeCell ref="L103:N103"/>
    <mergeCell ref="O103:Q103"/>
    <mergeCell ref="R103:T103"/>
    <mergeCell ref="U103:W103"/>
    <mergeCell ref="X103:Z103"/>
    <mergeCell ref="AA103:AC103"/>
    <mergeCell ref="AA105:AC105"/>
    <mergeCell ref="J106:K106"/>
    <mergeCell ref="L106:N106"/>
    <mergeCell ref="O106:Q106"/>
    <mergeCell ref="R106:T106"/>
    <mergeCell ref="U106:W106"/>
    <mergeCell ref="X106:Z106"/>
    <mergeCell ref="AA106:AC106"/>
    <mergeCell ref="J105:K105"/>
    <mergeCell ref="L105:N105"/>
    <mergeCell ref="O105:Q105"/>
    <mergeCell ref="R105:T105"/>
    <mergeCell ref="U105:W105"/>
    <mergeCell ref="X105:Z105"/>
    <mergeCell ref="L109:N109"/>
    <mergeCell ref="O109:Q109"/>
    <mergeCell ref="R109:T109"/>
    <mergeCell ref="U109:W109"/>
    <mergeCell ref="X109:Z109"/>
    <mergeCell ref="AA109:AC109"/>
    <mergeCell ref="AA107:AC107"/>
    <mergeCell ref="B108:B110"/>
    <mergeCell ref="J108:K108"/>
    <mergeCell ref="L108:N108"/>
    <mergeCell ref="O108:Q108"/>
    <mergeCell ref="R108:T108"/>
    <mergeCell ref="U108:W108"/>
    <mergeCell ref="X108:Z108"/>
    <mergeCell ref="AA108:AC108"/>
    <mergeCell ref="J109:K109"/>
    <mergeCell ref="J107:K107"/>
    <mergeCell ref="L107:N107"/>
    <mergeCell ref="O107:Q107"/>
    <mergeCell ref="R107:T107"/>
    <mergeCell ref="U107:W107"/>
    <mergeCell ref="X107:Z107"/>
    <mergeCell ref="AA110:AC110"/>
    <mergeCell ref="J111:K111"/>
    <mergeCell ref="L111:N111"/>
    <mergeCell ref="O111:Q111"/>
    <mergeCell ref="R111:T111"/>
    <mergeCell ref="U111:W111"/>
    <mergeCell ref="X111:Z111"/>
    <mergeCell ref="AA111:AC111"/>
    <mergeCell ref="J110:K110"/>
    <mergeCell ref="L110:N110"/>
    <mergeCell ref="O110:Q110"/>
    <mergeCell ref="R110:T110"/>
    <mergeCell ref="U110:W110"/>
    <mergeCell ref="X110:Z110"/>
    <mergeCell ref="J117:K117"/>
    <mergeCell ref="L117:N117"/>
    <mergeCell ref="O117:Q117"/>
    <mergeCell ref="R117:T117"/>
    <mergeCell ref="U117:W117"/>
    <mergeCell ref="X117:Z117"/>
    <mergeCell ref="AA117:AC117"/>
    <mergeCell ref="AA112:AC112"/>
    <mergeCell ref="J113:K113"/>
    <mergeCell ref="L113:N113"/>
    <mergeCell ref="O113:Q113"/>
    <mergeCell ref="R113:T113"/>
    <mergeCell ref="U113:W113"/>
    <mergeCell ref="X113:Z113"/>
    <mergeCell ref="AA113:AC113"/>
    <mergeCell ref="J112:K112"/>
    <mergeCell ref="L112:N112"/>
    <mergeCell ref="O112:Q112"/>
    <mergeCell ref="R112:T112"/>
    <mergeCell ref="U112:W112"/>
    <mergeCell ref="X112:Z112"/>
    <mergeCell ref="L116:N116"/>
    <mergeCell ref="O116:Q116"/>
    <mergeCell ref="R116:T116"/>
    <mergeCell ref="L120:N120"/>
    <mergeCell ref="O120:Q120"/>
    <mergeCell ref="R120:T120"/>
    <mergeCell ref="U120:W120"/>
    <mergeCell ref="X120:Z120"/>
    <mergeCell ref="AA120:AC120"/>
    <mergeCell ref="L119:N119"/>
    <mergeCell ref="O119:Q119"/>
    <mergeCell ref="R119:T119"/>
    <mergeCell ref="U119:W119"/>
    <mergeCell ref="X119:Z119"/>
    <mergeCell ref="AA119:AC119"/>
    <mergeCell ref="AA121:AC121"/>
    <mergeCell ref="J122:K122"/>
    <mergeCell ref="L122:N122"/>
    <mergeCell ref="O122:Q122"/>
    <mergeCell ref="R122:T122"/>
    <mergeCell ref="U122:W122"/>
    <mergeCell ref="X122:Z122"/>
    <mergeCell ref="AA122:AC122"/>
    <mergeCell ref="J121:K121"/>
    <mergeCell ref="L121:N121"/>
    <mergeCell ref="O121:Q121"/>
    <mergeCell ref="R121:T121"/>
    <mergeCell ref="U121:W121"/>
    <mergeCell ref="X121:Z121"/>
    <mergeCell ref="L125:N125"/>
    <mergeCell ref="O125:Q125"/>
    <mergeCell ref="R125:T125"/>
    <mergeCell ref="U125:W125"/>
    <mergeCell ref="X125:Z125"/>
    <mergeCell ref="AA125:AC125"/>
    <mergeCell ref="AA123:AC123"/>
    <mergeCell ref="B124:B126"/>
    <mergeCell ref="J124:K124"/>
    <mergeCell ref="L124:N124"/>
    <mergeCell ref="O124:Q124"/>
    <mergeCell ref="R124:T124"/>
    <mergeCell ref="U124:W124"/>
    <mergeCell ref="X124:Z124"/>
    <mergeCell ref="AA124:AC124"/>
    <mergeCell ref="J125:K125"/>
    <mergeCell ref="J123:K123"/>
    <mergeCell ref="L123:N123"/>
    <mergeCell ref="O123:Q123"/>
    <mergeCell ref="R123:T123"/>
    <mergeCell ref="U123:W123"/>
    <mergeCell ref="X123:Z123"/>
    <mergeCell ref="AA126:AC126"/>
    <mergeCell ref="J127:K127"/>
    <mergeCell ref="L127:N127"/>
    <mergeCell ref="O127:Q127"/>
    <mergeCell ref="R127:T127"/>
    <mergeCell ref="U127:W127"/>
    <mergeCell ref="X127:Z127"/>
    <mergeCell ref="AA127:AC127"/>
    <mergeCell ref="J126:K126"/>
    <mergeCell ref="L126:N126"/>
    <mergeCell ref="O126:Q126"/>
    <mergeCell ref="R126:T126"/>
    <mergeCell ref="U126:W126"/>
    <mergeCell ref="X126:Z126"/>
    <mergeCell ref="J133:K133"/>
    <mergeCell ref="L133:N133"/>
    <mergeCell ref="O133:Q133"/>
    <mergeCell ref="R133:T133"/>
    <mergeCell ref="U133:W133"/>
    <mergeCell ref="X133:Z133"/>
    <mergeCell ref="AA133:AC133"/>
    <mergeCell ref="AA128:AC128"/>
    <mergeCell ref="J129:K129"/>
    <mergeCell ref="L129:N129"/>
    <mergeCell ref="O129:Q129"/>
    <mergeCell ref="R129:T129"/>
    <mergeCell ref="U129:W129"/>
    <mergeCell ref="X129:Z129"/>
    <mergeCell ref="AA129:AC129"/>
    <mergeCell ref="J128:K128"/>
    <mergeCell ref="L128:N128"/>
    <mergeCell ref="O128:Q128"/>
    <mergeCell ref="R128:T128"/>
    <mergeCell ref="U128:W128"/>
    <mergeCell ref="X128:Z128"/>
    <mergeCell ref="J132:K132"/>
    <mergeCell ref="L132:N132"/>
    <mergeCell ref="O132:Q132"/>
    <mergeCell ref="X63:Z63"/>
    <mergeCell ref="AA63:AC63"/>
    <mergeCell ref="L64:N64"/>
    <mergeCell ref="O64:Q64"/>
    <mergeCell ref="R64:T64"/>
    <mergeCell ref="U64:W64"/>
    <mergeCell ref="U98:W98"/>
    <mergeCell ref="X98:Z98"/>
    <mergeCell ref="AA98:AC98"/>
    <mergeCell ref="AA65:AC65"/>
    <mergeCell ref="AA95:AC95"/>
    <mergeCell ref="X64:Z64"/>
    <mergeCell ref="AA64:AC64"/>
    <mergeCell ref="AA79:AC79"/>
    <mergeCell ref="O80:Q80"/>
    <mergeCell ref="R80:T80"/>
    <mergeCell ref="U80:W80"/>
    <mergeCell ref="X80:Z80"/>
    <mergeCell ref="AA80:AC80"/>
    <mergeCell ref="L74:N74"/>
    <mergeCell ref="O74:Q74"/>
    <mergeCell ref="R74:T74"/>
    <mergeCell ref="U74:W74"/>
    <mergeCell ref="X74:Z74"/>
    <mergeCell ref="O99:Q99"/>
    <mergeCell ref="R99:T99"/>
    <mergeCell ref="U99:W99"/>
    <mergeCell ref="J65:K65"/>
    <mergeCell ref="L65:N65"/>
    <mergeCell ref="O65:Q65"/>
    <mergeCell ref="R65:T65"/>
    <mergeCell ref="U65:W65"/>
    <mergeCell ref="X65:Z65"/>
    <mergeCell ref="J95:K95"/>
    <mergeCell ref="L95:N95"/>
    <mergeCell ref="O95:Q95"/>
    <mergeCell ref="R95:T95"/>
    <mergeCell ref="U95:W95"/>
    <mergeCell ref="X95:Z95"/>
    <mergeCell ref="J94:K94"/>
    <mergeCell ref="L94:N94"/>
    <mergeCell ref="O94:Q94"/>
    <mergeCell ref="L79:N79"/>
    <mergeCell ref="O79:Q79"/>
    <mergeCell ref="R79:T79"/>
    <mergeCell ref="U79:W79"/>
    <mergeCell ref="X79:Z79"/>
    <mergeCell ref="L80:N80"/>
    <mergeCell ref="R132:T132"/>
    <mergeCell ref="U132:W132"/>
    <mergeCell ref="X132:Z132"/>
    <mergeCell ref="AA132:AC132"/>
    <mergeCell ref="J81:K81"/>
    <mergeCell ref="L81:N81"/>
    <mergeCell ref="O81:Q81"/>
    <mergeCell ref="R81:T81"/>
    <mergeCell ref="U81:W81"/>
    <mergeCell ref="X81:Z81"/>
    <mergeCell ref="AA81:AC81"/>
    <mergeCell ref="J100:K100"/>
    <mergeCell ref="L100:N100"/>
    <mergeCell ref="O100:Q100"/>
    <mergeCell ref="R100:T100"/>
    <mergeCell ref="U100:W100"/>
    <mergeCell ref="X100:Z100"/>
    <mergeCell ref="AA100:AC100"/>
    <mergeCell ref="L98:N98"/>
    <mergeCell ref="O98:Q98"/>
    <mergeCell ref="R98:T98"/>
    <mergeCell ref="X114:Z114"/>
    <mergeCell ref="X115:Z115"/>
    <mergeCell ref="J116:K116"/>
    <mergeCell ref="U116:W116"/>
    <mergeCell ref="X116:Z116"/>
    <mergeCell ref="AA116:AC116"/>
    <mergeCell ref="J33:K33"/>
    <mergeCell ref="L33:N33"/>
    <mergeCell ref="O33:Q33"/>
    <mergeCell ref="R33:T33"/>
    <mergeCell ref="U33:W33"/>
    <mergeCell ref="X33:Z33"/>
    <mergeCell ref="AA33:AC33"/>
    <mergeCell ref="J34:K34"/>
    <mergeCell ref="L34:N34"/>
    <mergeCell ref="O34:Q34"/>
    <mergeCell ref="R34:T34"/>
    <mergeCell ref="U34:W34"/>
    <mergeCell ref="X34:Z34"/>
    <mergeCell ref="AA34:AC34"/>
    <mergeCell ref="L47:N47"/>
    <mergeCell ref="O47:Q47"/>
    <mergeCell ref="R47:T47"/>
    <mergeCell ref="U47:W47"/>
    <mergeCell ref="X47:Z47"/>
    <mergeCell ref="AA47:AC47"/>
    <mergeCell ref="J49:K49"/>
    <mergeCell ref="L31:N31"/>
    <mergeCell ref="O31:Q31"/>
    <mergeCell ref="R31:T31"/>
    <mergeCell ref="U31:W31"/>
    <mergeCell ref="X31:Z31"/>
    <mergeCell ref="AA31:AC31"/>
    <mergeCell ref="L32:N32"/>
    <mergeCell ref="O32:Q32"/>
    <mergeCell ref="R32:T32"/>
    <mergeCell ref="U32:W32"/>
    <mergeCell ref="X32:Z32"/>
    <mergeCell ref="AA32:AC32"/>
    <mergeCell ref="U49:W49"/>
    <mergeCell ref="X49:Z49"/>
    <mergeCell ref="AA49:AC49"/>
    <mergeCell ref="AA48:AC48"/>
    <mergeCell ref="L48:N48"/>
    <mergeCell ref="O48:Q48"/>
    <mergeCell ref="R48:T48"/>
    <mergeCell ref="U48:W48"/>
    <mergeCell ref="X48:Z48"/>
    <mergeCell ref="X99:Z99"/>
    <mergeCell ref="AA99:AC99"/>
    <mergeCell ref="L130:N130"/>
    <mergeCell ref="O130:Q130"/>
    <mergeCell ref="R130:T130"/>
    <mergeCell ref="U130:W130"/>
    <mergeCell ref="X130:Z130"/>
    <mergeCell ref="AA130:AC130"/>
    <mergeCell ref="L131:N131"/>
    <mergeCell ref="O131:Q131"/>
    <mergeCell ref="R131:T131"/>
    <mergeCell ref="U131:W131"/>
    <mergeCell ref="X131:Z131"/>
    <mergeCell ref="AA131:AC131"/>
    <mergeCell ref="AA114:AC114"/>
    <mergeCell ref="AA115:AC115"/>
    <mergeCell ref="L114:N114"/>
    <mergeCell ref="L115:N115"/>
    <mergeCell ref="O114:Q114"/>
    <mergeCell ref="O115:Q115"/>
    <mergeCell ref="R114:T114"/>
    <mergeCell ref="R115:T115"/>
    <mergeCell ref="U114:W114"/>
    <mergeCell ref="U115:W115"/>
  </mergeCells>
  <phoneticPr fontId="14"/>
  <dataValidations count="1">
    <dataValidation allowBlank="1" showInputMessage="1" showErrorMessage="1" sqref="X3:AC3 X47:X48 L7:Z17 O114:O115 L100:AC101 X31:X32 U63:U64 R79:R80 E3:S3 R98:R99 U98:U99 X98:X99 AA98:AA99 L98:L99 O79:O80 L70:AC78 L105:AC113 L33:AC34 AA31:AA32 L31:L32 O31:O32 R31:R32 U31:U32 L121:AC129 L49:AC50 AA47:AA48 L47:L48 O47:O48 R47:R48 AA130:AA131 L89:AC97 X130:X131 X63:X64 AA63:AA64 L114:L115 U47:U48 L38:AC46 L81:AC82 U79:U80 X79:X80 AA79:AA80 L79:L80 L54:AC62 L22:AC30 L116:AC117 R114:R115 U114:U115 X114:X115 AA114:AA115 O98:O99 L130:L131 O130:O131 L132:AC133 R130:R131 U130:U131 L65:AC66 O63:O64 L63:L64 R63:R64"/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74" orientation="portrait" r:id="rId1"/>
  <headerFooter alignWithMargins="0">
    <oddFooter>&amp;C&amp;P / &amp;N ページ</oddFooter>
  </headerFooter>
  <rowBreaks count="1" manualBreakCount="1">
    <brk id="83" max="28" man="1"/>
  </rowBreaks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"/>
  <sheetViews>
    <sheetView view="pageBreakPreview" zoomScaleNormal="100" zoomScaleSheetLayoutView="100" workbookViewId="0">
      <selection activeCell="K2" sqref="K2"/>
    </sheetView>
  </sheetViews>
  <sheetFormatPr defaultColWidth="9" defaultRowHeight="13.5" x14ac:dyDescent="0.15"/>
  <cols>
    <col min="1" max="1" width="8.125" style="115" customWidth="1"/>
    <col min="2" max="2" width="4.125" style="115" customWidth="1"/>
    <col min="3" max="3" width="10.25" style="115" customWidth="1"/>
    <col min="4" max="4" width="9" style="115"/>
    <col min="5" max="5" width="12.125" style="115" customWidth="1"/>
    <col min="6" max="6" width="10.25" style="115" customWidth="1"/>
    <col min="7" max="7" width="9" style="115"/>
    <col min="8" max="8" width="9.375" style="115" customWidth="1"/>
    <col min="9" max="10" width="6.625" style="115" customWidth="1"/>
    <col min="11" max="11" width="21.25" style="115" customWidth="1"/>
    <col min="12" max="12" width="10.25" style="115" customWidth="1"/>
    <col min="13" max="16384" width="9" style="115"/>
  </cols>
  <sheetData>
    <row r="1" spans="1:12" x14ac:dyDescent="0.15">
      <c r="A1" s="119" t="s">
        <v>191</v>
      </c>
      <c r="B1" s="120" t="s">
        <v>222</v>
      </c>
      <c r="C1" s="121" t="s">
        <v>0</v>
      </c>
      <c r="D1" s="121" t="s">
        <v>2</v>
      </c>
      <c r="E1" s="121" t="s">
        <v>11</v>
      </c>
      <c r="F1" s="121" t="s">
        <v>1</v>
      </c>
      <c r="G1" s="121" t="s">
        <v>4</v>
      </c>
      <c r="H1" s="121" t="s">
        <v>3</v>
      </c>
      <c r="I1" s="121" t="s">
        <v>5</v>
      </c>
      <c r="J1" s="121" t="s">
        <v>6</v>
      </c>
      <c r="K1" s="121" t="s">
        <v>72</v>
      </c>
      <c r="L1" s="122" t="s">
        <v>12</v>
      </c>
    </row>
    <row r="2" spans="1:12" x14ac:dyDescent="0.15">
      <c r="A2" s="123">
        <f>工賃向上計画!X2</f>
        <v>0</v>
      </c>
      <c r="B2" s="124" t="str">
        <f>事業所番号</f>
        <v/>
      </c>
      <c r="C2" s="125" t="str">
        <f>MID(事業所名,5,LEN(事業所名))</f>
        <v/>
      </c>
      <c r="D2" s="125">
        <f>所在地</f>
        <v>0</v>
      </c>
      <c r="E2" s="125">
        <f>運営法人名</f>
        <v>0</v>
      </c>
      <c r="F2" s="125">
        <f>代表者名</f>
        <v>0</v>
      </c>
      <c r="G2" s="125">
        <f>開設日</f>
        <v>0</v>
      </c>
      <c r="H2" s="125">
        <f>事業所区分</f>
        <v>0</v>
      </c>
      <c r="I2" s="125">
        <f>定員</f>
        <v>0</v>
      </c>
      <c r="J2" s="125">
        <f>現員</f>
        <v>0</v>
      </c>
      <c r="K2" s="125" t="str">
        <f>+工賃向上計画!O7&amp;","&amp;工賃向上計画!Q7&amp;","&amp;工賃向上計画!S7&amp;","&amp;工賃向上計画!U7</f>
        <v>,,,</v>
      </c>
      <c r="L2" s="126">
        <f>平均年齢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2"/>
  <sheetViews>
    <sheetView view="pageBreakPreview" zoomScale="60" zoomScaleNormal="100" workbookViewId="0">
      <pane xSplit="2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AF2" sqref="AF2"/>
    </sheetView>
  </sheetViews>
  <sheetFormatPr defaultColWidth="9" defaultRowHeight="13.5" x14ac:dyDescent="0.15"/>
  <cols>
    <col min="1" max="1" width="12.25" style="115" customWidth="1"/>
    <col min="2" max="2" width="25.25" style="115" bestFit="1" customWidth="1"/>
    <col min="3" max="3" width="14.125" style="115" customWidth="1"/>
    <col min="4" max="4" width="12.25" style="115" customWidth="1"/>
    <col min="5" max="5" width="8.5" style="115" customWidth="1"/>
    <col min="6" max="6" width="12.25" style="115" customWidth="1"/>
    <col min="7" max="7" width="9.25" style="115" bestFit="1" customWidth="1"/>
    <col min="8" max="8" width="8.5" style="115" customWidth="1"/>
    <col min="9" max="9" width="14.125" style="115" customWidth="1"/>
    <col min="10" max="10" width="12.25" style="115" customWidth="1"/>
    <col min="11" max="11" width="8.5" style="115" customWidth="1"/>
    <col min="12" max="12" width="12.25" style="115" customWidth="1"/>
    <col min="13" max="13" width="9.25" style="115" bestFit="1" customWidth="1"/>
    <col min="14" max="14" width="8.5" style="115" customWidth="1"/>
    <col min="15" max="15" width="14.125" style="115" customWidth="1"/>
    <col min="16" max="16" width="12.25" style="115" customWidth="1"/>
    <col min="17" max="17" width="8.5" style="115" customWidth="1"/>
    <col min="18" max="18" width="12.25" style="115" customWidth="1"/>
    <col min="19" max="20" width="8.5" style="115" customWidth="1"/>
    <col min="21" max="21" width="14.125" style="115" customWidth="1"/>
    <col min="22" max="22" width="12.25" style="115" customWidth="1"/>
    <col min="23" max="23" width="8.5" style="115" customWidth="1"/>
    <col min="24" max="24" width="12.25" style="115" customWidth="1"/>
    <col min="25" max="25" width="9.25" style="115" bestFit="1" customWidth="1"/>
    <col min="26" max="26" width="8.5" style="115" customWidth="1"/>
    <col min="27" max="27" width="14.125" style="115" customWidth="1"/>
    <col min="28" max="28" width="12.25" style="115" customWidth="1"/>
    <col min="29" max="29" width="8.5" style="115" customWidth="1"/>
    <col min="30" max="30" width="12.25" style="115" customWidth="1"/>
    <col min="31" max="32" width="8.5" style="115" customWidth="1"/>
    <col min="33" max="16384" width="9" style="115"/>
  </cols>
  <sheetData>
    <row r="1" spans="1:32" x14ac:dyDescent="0.15">
      <c r="A1" s="127" t="s">
        <v>222</v>
      </c>
      <c r="B1" s="128" t="s">
        <v>190</v>
      </c>
      <c r="C1" s="128" t="s">
        <v>221</v>
      </c>
      <c r="D1" s="128" t="s">
        <v>220</v>
      </c>
      <c r="E1" s="128" t="s">
        <v>219</v>
      </c>
      <c r="F1" s="128" t="s">
        <v>218</v>
      </c>
      <c r="G1" s="128" t="s">
        <v>217</v>
      </c>
      <c r="H1" s="128" t="s">
        <v>216</v>
      </c>
      <c r="I1" s="128" t="s">
        <v>215</v>
      </c>
      <c r="J1" s="128" t="s">
        <v>214</v>
      </c>
      <c r="K1" s="128" t="s">
        <v>213</v>
      </c>
      <c r="L1" s="128" t="s">
        <v>212</v>
      </c>
      <c r="M1" s="128" t="s">
        <v>211</v>
      </c>
      <c r="N1" s="128" t="s">
        <v>210</v>
      </c>
      <c r="O1" s="128" t="s">
        <v>209</v>
      </c>
      <c r="P1" s="128" t="s">
        <v>208</v>
      </c>
      <c r="Q1" s="128" t="s">
        <v>207</v>
      </c>
      <c r="R1" s="128" t="s">
        <v>206</v>
      </c>
      <c r="S1" s="128" t="s">
        <v>205</v>
      </c>
      <c r="T1" s="128" t="s">
        <v>204</v>
      </c>
      <c r="U1" s="128" t="s">
        <v>203</v>
      </c>
      <c r="V1" s="128" t="s">
        <v>202</v>
      </c>
      <c r="W1" s="128" t="s">
        <v>201</v>
      </c>
      <c r="X1" s="128" t="s">
        <v>200</v>
      </c>
      <c r="Y1" s="128" t="s">
        <v>199</v>
      </c>
      <c r="Z1" s="128" t="s">
        <v>198</v>
      </c>
      <c r="AA1" s="128" t="s">
        <v>197</v>
      </c>
      <c r="AB1" s="128" t="s">
        <v>196</v>
      </c>
      <c r="AC1" s="128" t="s">
        <v>195</v>
      </c>
      <c r="AD1" s="128" t="s">
        <v>194</v>
      </c>
      <c r="AE1" s="128" t="s">
        <v>193</v>
      </c>
      <c r="AF1" s="129" t="s">
        <v>192</v>
      </c>
    </row>
    <row r="2" spans="1:32" x14ac:dyDescent="0.15">
      <c r="A2" s="123" t="str">
        <f>事業所番号</f>
        <v/>
      </c>
      <c r="B2" s="125" t="e">
        <f>RIGHT(事業所名,LEN(事業所名)-4)</f>
        <v>#VALUE!</v>
      </c>
      <c r="C2" s="125">
        <f>作業部門名①</f>
        <v>0</v>
      </c>
      <c r="D2" s="125">
        <f>作業部門名①利用者数</f>
        <v>0</v>
      </c>
      <c r="E2" s="125">
        <f>作業部門名①区分</f>
        <v>0</v>
      </c>
      <c r="F2" s="125">
        <f>作業部門名①作業内容</f>
        <v>0</v>
      </c>
      <c r="G2" s="130">
        <f>作業部門名①売上</f>
        <v>0</v>
      </c>
      <c r="H2" s="125">
        <f>作業部門名①傾向</f>
        <v>0</v>
      </c>
      <c r="I2" s="125">
        <f>作業部門名②</f>
        <v>0</v>
      </c>
      <c r="J2" s="125">
        <f>作業部門名②利用者数</f>
        <v>0</v>
      </c>
      <c r="K2" s="125">
        <f>作業部門名②区分</f>
        <v>0</v>
      </c>
      <c r="L2" s="125">
        <f>作業部門名②作業内容</f>
        <v>0</v>
      </c>
      <c r="M2" s="130">
        <f>作業部門名②売上</f>
        <v>0</v>
      </c>
      <c r="N2" s="125">
        <f>作業部門名②傾向</f>
        <v>0</v>
      </c>
      <c r="O2" s="125">
        <f>作業部門名③</f>
        <v>0</v>
      </c>
      <c r="P2" s="125">
        <f>作業部門名③利用者数</f>
        <v>0</v>
      </c>
      <c r="Q2" s="125">
        <f>作業部門名③区分</f>
        <v>0</v>
      </c>
      <c r="R2" s="125">
        <f>作業部門名③作業内容</f>
        <v>0</v>
      </c>
      <c r="S2" s="130">
        <f>作業部門名③売上</f>
        <v>0</v>
      </c>
      <c r="T2" s="125">
        <f>作業部門名③傾向</f>
        <v>0</v>
      </c>
      <c r="U2" s="125">
        <f>作業部門名④</f>
        <v>0</v>
      </c>
      <c r="V2" s="125">
        <f>作業部門名④利用者数</f>
        <v>0</v>
      </c>
      <c r="W2" s="125">
        <f>作業部門名④区分</f>
        <v>0</v>
      </c>
      <c r="X2" s="125">
        <f>作業部門名④作業内容</f>
        <v>0</v>
      </c>
      <c r="Y2" s="130">
        <f>作業部門名④売上</f>
        <v>0</v>
      </c>
      <c r="Z2" s="125">
        <f>作業部門名④傾向</f>
        <v>0</v>
      </c>
      <c r="AA2" s="125">
        <f>作業部門名⑤</f>
        <v>0</v>
      </c>
      <c r="AB2" s="125">
        <f>作業部門名⑤利用者数</f>
        <v>0</v>
      </c>
      <c r="AC2" s="125">
        <f>作業部門名⑤区分</f>
        <v>0</v>
      </c>
      <c r="AD2" s="125">
        <f>作業部門名⑤作業内容</f>
        <v>0</v>
      </c>
      <c r="AE2" s="130">
        <f>作業部門名⑤売上</f>
        <v>0</v>
      </c>
      <c r="AF2" s="126">
        <f>作業部門名⑤傾向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2"/>
  <sheetViews>
    <sheetView view="pageBreakPreview" topLeftCell="F1" zoomScaleNormal="100" zoomScaleSheetLayoutView="100" workbookViewId="0">
      <selection activeCell="W2" sqref="W2"/>
    </sheetView>
  </sheetViews>
  <sheetFormatPr defaultColWidth="9" defaultRowHeight="13.5" x14ac:dyDescent="0.15"/>
  <cols>
    <col min="1" max="1" width="4.125" style="158" customWidth="1"/>
    <col min="2" max="2" width="10.25" style="158" customWidth="1"/>
    <col min="3" max="3" width="9" style="158"/>
    <col min="4" max="4" width="12.125" style="158" customWidth="1"/>
    <col min="5" max="5" width="10.25" style="158" customWidth="1"/>
    <col min="6" max="13" width="8.75"/>
    <col min="14" max="14" width="9" style="158"/>
    <col min="15" max="16" width="10.375" style="158" bestFit="1" customWidth="1"/>
    <col min="17" max="22" width="9" style="158"/>
    <col min="23" max="23" width="12" style="158" customWidth="1"/>
    <col min="24" max="25" width="6.625" style="158" customWidth="1"/>
    <col min="26" max="26" width="9.375" style="158" customWidth="1"/>
    <col min="27" max="16384" width="9" style="158"/>
  </cols>
  <sheetData>
    <row r="1" spans="1:22" s="167" customFormat="1" x14ac:dyDescent="0.15">
      <c r="A1" s="163" t="s">
        <v>592</v>
      </c>
      <c r="B1" s="164" t="s">
        <v>190</v>
      </c>
      <c r="C1" s="164" t="s">
        <v>593</v>
      </c>
      <c r="D1" s="164" t="s">
        <v>594</v>
      </c>
      <c r="E1" s="165" t="s">
        <v>595</v>
      </c>
      <c r="F1" s="165" t="s">
        <v>596</v>
      </c>
      <c r="G1" s="165" t="s">
        <v>597</v>
      </c>
      <c r="H1" s="165" t="s">
        <v>598</v>
      </c>
      <c r="I1" s="166" t="s">
        <v>599</v>
      </c>
      <c r="J1" s="166" t="s">
        <v>600</v>
      </c>
      <c r="K1" s="166" t="s">
        <v>445</v>
      </c>
      <c r="L1" s="166" t="s">
        <v>446</v>
      </c>
      <c r="M1" s="166" t="s">
        <v>447</v>
      </c>
      <c r="N1" s="165" t="s">
        <v>601</v>
      </c>
      <c r="O1" s="165" t="s">
        <v>602</v>
      </c>
      <c r="P1" s="165" t="s">
        <v>603</v>
      </c>
      <c r="Q1" s="166" t="s">
        <v>604</v>
      </c>
      <c r="R1" s="166" t="s">
        <v>605</v>
      </c>
      <c r="S1" s="166" t="s">
        <v>606</v>
      </c>
      <c r="T1" s="166" t="s">
        <v>607</v>
      </c>
      <c r="U1" s="166" t="s">
        <v>608</v>
      </c>
      <c r="V1" s="166" t="s">
        <v>609</v>
      </c>
    </row>
    <row r="2" spans="1:22" x14ac:dyDescent="0.15">
      <c r="A2" s="162" t="str">
        <f>事業所番号</f>
        <v/>
      </c>
      <c r="B2" s="161" t="str">
        <f>MID(事業所名,5,LEN(事業所名))</f>
        <v/>
      </c>
      <c r="C2" s="161">
        <f>所在地</f>
        <v>0</v>
      </c>
      <c r="D2" s="161">
        <f>運営法人名</f>
        <v>0</v>
      </c>
      <c r="E2" s="159">
        <f>工賃向上計画!$L$131</f>
        <v>0</v>
      </c>
      <c r="F2" s="159">
        <f>工賃向上計画!$O$131</f>
        <v>0</v>
      </c>
      <c r="G2" s="159">
        <f>工賃向上計画!$R$131</f>
        <v>0</v>
      </c>
      <c r="H2" s="159">
        <f>工賃向上計画!$U$131</f>
        <v>0</v>
      </c>
      <c r="I2" s="159">
        <f>工賃向上計画!$X$131</f>
        <v>0</v>
      </c>
      <c r="J2" s="159">
        <f>工賃向上計画!$AA$131</f>
        <v>0</v>
      </c>
      <c r="K2" s="159">
        <f>工賃向上計画!$O$146</f>
        <v>0</v>
      </c>
      <c r="L2" s="159">
        <f>工賃向上計画!$U$146</f>
        <v>0</v>
      </c>
      <c r="M2" s="159">
        <f>工賃向上計画!$AA$146</f>
        <v>0</v>
      </c>
      <c r="N2" s="160">
        <f>工賃向上計画!$L$132</f>
        <v>0</v>
      </c>
      <c r="O2" s="159">
        <f>工賃向上計画!$O$132</f>
        <v>0</v>
      </c>
      <c r="P2" s="160">
        <f>工賃向上計画!$R$132</f>
        <v>0</v>
      </c>
      <c r="Q2" s="159">
        <f>工賃向上計画!$U$132</f>
        <v>0</v>
      </c>
      <c r="R2" s="160">
        <f>工賃向上計画!$X$132</f>
        <v>0</v>
      </c>
      <c r="S2" s="160">
        <f>工賃向上計画!$AA$132</f>
        <v>0</v>
      </c>
      <c r="T2" s="160">
        <f>工賃向上計画!$O$147</f>
        <v>0</v>
      </c>
      <c r="U2" s="160">
        <f>工賃向上計画!$U$147</f>
        <v>0</v>
      </c>
      <c r="V2" s="160">
        <f>+工賃向上計画!AA147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2"/>
  <sheetViews>
    <sheetView view="pageBreakPreview" topLeftCell="M1" zoomScaleNormal="100" zoomScaleSheetLayoutView="100" workbookViewId="0">
      <selection activeCell="AB2" sqref="AB2"/>
    </sheetView>
  </sheetViews>
  <sheetFormatPr defaultColWidth="9" defaultRowHeight="13.5" x14ac:dyDescent="0.15"/>
  <cols>
    <col min="1" max="1" width="4.125" style="209" customWidth="1"/>
    <col min="2" max="2" width="10.25" style="209" customWidth="1"/>
    <col min="3" max="3" width="9" style="209"/>
    <col min="4" max="4" width="12.125" style="209" customWidth="1"/>
    <col min="5" max="5" width="8.75"/>
    <col min="12" max="13" width="8.75"/>
    <col min="14" max="19" width="9" style="209"/>
    <col min="26" max="28" width="9" style="209"/>
    <col min="29" max="29" width="10.25" style="209" customWidth="1"/>
    <col min="30" max="30" width="12" style="209" customWidth="1"/>
    <col min="31" max="32" width="6.625" style="209" customWidth="1"/>
    <col min="33" max="33" width="9.375" style="209" customWidth="1"/>
    <col min="34" max="16384" width="9" style="209"/>
  </cols>
  <sheetData>
    <row r="1" spans="1:28" s="207" customFormat="1" x14ac:dyDescent="0.15">
      <c r="A1" s="205" t="s">
        <v>222</v>
      </c>
      <c r="B1" s="206" t="s">
        <v>0</v>
      </c>
      <c r="C1" s="206" t="s">
        <v>2</v>
      </c>
      <c r="D1" s="206" t="s">
        <v>11</v>
      </c>
      <c r="E1" s="236" t="s">
        <v>715</v>
      </c>
      <c r="F1" s="236" t="s">
        <v>712</v>
      </c>
      <c r="G1" s="236" t="s">
        <v>716</v>
      </c>
      <c r="H1" s="236" t="s">
        <v>713</v>
      </c>
      <c r="I1" s="236" t="s">
        <v>714</v>
      </c>
      <c r="J1" s="237" t="s">
        <v>718</v>
      </c>
      <c r="K1" s="237" t="s">
        <v>719</v>
      </c>
      <c r="L1" s="237" t="s">
        <v>720</v>
      </c>
      <c r="M1" s="237" t="s">
        <v>721</v>
      </c>
      <c r="N1" s="237" t="s">
        <v>722</v>
      </c>
      <c r="O1" s="241" t="s">
        <v>723</v>
      </c>
      <c r="P1" s="241" t="s">
        <v>724</v>
      </c>
      <c r="Q1" s="241" t="s">
        <v>725</v>
      </c>
      <c r="R1" s="241" t="s">
        <v>726</v>
      </c>
      <c r="S1" s="241" t="s">
        <v>717</v>
      </c>
      <c r="T1" s="236" t="s">
        <v>727</v>
      </c>
      <c r="U1" s="236" t="s">
        <v>712</v>
      </c>
      <c r="V1" s="236" t="s">
        <v>716</v>
      </c>
      <c r="W1" s="237" t="s">
        <v>718</v>
      </c>
      <c r="X1" s="237" t="s">
        <v>719</v>
      </c>
      <c r="Y1" s="237" t="s">
        <v>720</v>
      </c>
      <c r="Z1" s="241" t="s">
        <v>723</v>
      </c>
      <c r="AA1" s="241" t="s">
        <v>724</v>
      </c>
      <c r="AB1" s="241" t="s">
        <v>725</v>
      </c>
    </row>
    <row r="2" spans="1:28" s="240" customFormat="1" x14ac:dyDescent="0.15">
      <c r="A2" s="238" t="str">
        <f>+事業所番号</f>
        <v/>
      </c>
      <c r="B2" s="239">
        <f>+事業所名</f>
        <v>0</v>
      </c>
      <c r="C2" s="239">
        <f>+所在地</f>
        <v>0</v>
      </c>
      <c r="D2" s="239">
        <f>+運営法人名</f>
        <v>0</v>
      </c>
      <c r="E2" s="208">
        <f>+工賃向上計画!$L$146</f>
        <v>0</v>
      </c>
      <c r="F2" s="208">
        <f>+工賃向上計画!$L$152</f>
        <v>0</v>
      </c>
      <c r="G2" s="208">
        <f>+工賃向上計画!$L$157</f>
        <v>0</v>
      </c>
      <c r="H2" s="208">
        <f>+工賃向上計画!$L$155</f>
        <v>0</v>
      </c>
      <c r="I2" s="208">
        <f>+工賃向上計画!$L$156</f>
        <v>12</v>
      </c>
      <c r="J2" s="208">
        <f>+工賃向上計画!$R$146</f>
        <v>0</v>
      </c>
      <c r="K2" s="208">
        <f>+工賃向上計画!$R$152</f>
        <v>0</v>
      </c>
      <c r="L2" s="208">
        <f>+工賃向上計画!$R$157</f>
        <v>0</v>
      </c>
      <c r="M2" s="208">
        <f>+工賃向上計画!$R$155</f>
        <v>0</v>
      </c>
      <c r="N2" s="208">
        <f>+工賃向上計画!$R$156</f>
        <v>12</v>
      </c>
      <c r="O2" s="208">
        <f>+工賃向上計画!$X$146</f>
        <v>0</v>
      </c>
      <c r="P2" s="208">
        <f>+工賃向上計画!$X$152</f>
        <v>0</v>
      </c>
      <c r="Q2" s="208">
        <f>+工賃向上計画!$X$157</f>
        <v>0</v>
      </c>
      <c r="R2" s="208">
        <f>+工賃向上計画!$X$155</f>
        <v>0</v>
      </c>
      <c r="S2" s="208">
        <f>+工賃向上計画!$X$156</f>
        <v>12</v>
      </c>
      <c r="T2" s="208">
        <f>+工賃向上計画!$L$147</f>
        <v>0</v>
      </c>
      <c r="U2" s="208">
        <f>+工賃向上計画!$L$152</f>
        <v>0</v>
      </c>
      <c r="V2" s="208">
        <f>+工賃向上計画!$L$158</f>
        <v>0</v>
      </c>
      <c r="W2" s="208">
        <f>+工賃向上計画!$R$147</f>
        <v>0</v>
      </c>
      <c r="X2" s="208">
        <f>+工賃向上計画!$R$152</f>
        <v>0</v>
      </c>
      <c r="Y2" s="208">
        <f>+工賃向上計画!$R$158</f>
        <v>0</v>
      </c>
      <c r="Z2" s="208">
        <f>+工賃向上計画!$X$147</f>
        <v>0</v>
      </c>
      <c r="AA2" s="208">
        <f>+工賃向上計画!$X$152</f>
        <v>0</v>
      </c>
      <c r="AB2" s="208">
        <f>+工賃向上計画!$X$158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view="pageBreakPreview" topLeftCell="L1" zoomScaleNormal="100" zoomScaleSheetLayoutView="100" workbookViewId="0">
      <selection activeCell="T6" sqref="T6"/>
    </sheetView>
  </sheetViews>
  <sheetFormatPr defaultColWidth="9" defaultRowHeight="13.5" x14ac:dyDescent="0.15"/>
  <cols>
    <col min="1" max="1" width="4.125" style="209" customWidth="1"/>
    <col min="2" max="2" width="10.25" style="209" customWidth="1"/>
    <col min="3" max="3" width="9" style="209"/>
    <col min="4" max="4" width="12.125" style="209" customWidth="1"/>
    <col min="14" max="19" width="9" style="209"/>
    <col min="26" max="28" width="9" style="209"/>
    <col min="29" max="29" width="10.25" style="209" customWidth="1"/>
    <col min="30" max="30" width="12" style="209" customWidth="1"/>
    <col min="31" max="32" width="6.625" style="209" customWidth="1"/>
    <col min="33" max="33" width="9.375" style="209" customWidth="1"/>
    <col min="34" max="16384" width="9" style="209"/>
  </cols>
  <sheetData>
    <row r="1" spans="1:28" s="207" customFormat="1" x14ac:dyDescent="0.15">
      <c r="A1" s="205" t="s">
        <v>222</v>
      </c>
      <c r="B1" s="206" t="s">
        <v>0</v>
      </c>
      <c r="C1" s="206" t="s">
        <v>2</v>
      </c>
      <c r="D1" s="206" t="s">
        <v>11</v>
      </c>
      <c r="E1" s="236" t="s">
        <v>715</v>
      </c>
      <c r="F1" s="236" t="s">
        <v>712</v>
      </c>
      <c r="G1" s="236" t="s">
        <v>716</v>
      </c>
      <c r="H1" s="236" t="s">
        <v>713</v>
      </c>
      <c r="I1" s="236" t="s">
        <v>714</v>
      </c>
      <c r="J1" s="237" t="s">
        <v>718</v>
      </c>
      <c r="K1" s="237" t="s">
        <v>719</v>
      </c>
      <c r="L1" s="237" t="s">
        <v>720</v>
      </c>
      <c r="M1" s="237" t="s">
        <v>721</v>
      </c>
      <c r="N1" s="237" t="s">
        <v>722</v>
      </c>
      <c r="O1" s="241" t="s">
        <v>723</v>
      </c>
      <c r="P1" s="241" t="s">
        <v>724</v>
      </c>
      <c r="Q1" s="241" t="s">
        <v>725</v>
      </c>
      <c r="R1" s="241" t="s">
        <v>726</v>
      </c>
      <c r="S1" s="241" t="s">
        <v>717</v>
      </c>
      <c r="T1" s="236" t="s">
        <v>727</v>
      </c>
      <c r="U1" s="236" t="s">
        <v>712</v>
      </c>
      <c r="V1" s="236" t="s">
        <v>716</v>
      </c>
      <c r="W1" s="237" t="s">
        <v>718</v>
      </c>
      <c r="X1" s="237" t="s">
        <v>719</v>
      </c>
      <c r="Y1" s="237" t="s">
        <v>720</v>
      </c>
      <c r="Z1" s="241" t="s">
        <v>723</v>
      </c>
      <c r="AA1" s="241" t="s">
        <v>724</v>
      </c>
      <c r="AB1" s="241" t="s">
        <v>725</v>
      </c>
    </row>
    <row r="2" spans="1:28" s="240" customFormat="1" x14ac:dyDescent="0.15">
      <c r="A2" s="238" t="str">
        <f>+事業所番号</f>
        <v/>
      </c>
      <c r="B2" s="239">
        <f>+事業所名</f>
        <v>0</v>
      </c>
      <c r="C2" s="239">
        <f>+所在地</f>
        <v>0</v>
      </c>
      <c r="D2" s="239">
        <f>+運営法人名</f>
        <v>0</v>
      </c>
      <c r="E2" s="208">
        <f>+工賃向上計画!$O$146</f>
        <v>0</v>
      </c>
      <c r="F2" s="208">
        <f>+工賃向上計画!$O$152</f>
        <v>0</v>
      </c>
      <c r="G2" s="208">
        <f>+工賃向上計画!$O$157</f>
        <v>0</v>
      </c>
      <c r="H2" s="208">
        <f>+工賃向上計画!$O$155</f>
        <v>0</v>
      </c>
      <c r="I2" s="208">
        <f>+工賃向上計画!$O$156</f>
        <v>12</v>
      </c>
      <c r="J2" s="208">
        <f>+工賃向上計画!$U$146</f>
        <v>0</v>
      </c>
      <c r="K2" s="208">
        <f>+工賃向上計画!$U$152</f>
        <v>0</v>
      </c>
      <c r="L2" s="208">
        <f>+工賃向上計画!$U$157</f>
        <v>0</v>
      </c>
      <c r="M2" s="208">
        <f>+工賃向上計画!$U$155</f>
        <v>0</v>
      </c>
      <c r="N2" s="208">
        <f>+工賃向上計画!$U$156</f>
        <v>12</v>
      </c>
      <c r="O2" s="208">
        <f>+工賃向上計画!$AA$146</f>
        <v>0</v>
      </c>
      <c r="P2" s="208">
        <f>+工賃向上計画!$AA$152</f>
        <v>0</v>
      </c>
      <c r="Q2" s="208">
        <f>+工賃向上計画!$AA$157</f>
        <v>0</v>
      </c>
      <c r="R2" s="208">
        <f>+工賃向上計画!$AA$155</f>
        <v>0</v>
      </c>
      <c r="S2" s="208">
        <f>+工賃向上計画!$AA$156</f>
        <v>12</v>
      </c>
      <c r="T2" s="208">
        <f>+工賃向上計画!$O$147</f>
        <v>0</v>
      </c>
      <c r="U2" s="208">
        <f>+工賃向上計画!$O$152</f>
        <v>0</v>
      </c>
      <c r="V2" s="208">
        <f>+工賃向上計画!$O$158</f>
        <v>0</v>
      </c>
      <c r="W2" s="208">
        <f>+工賃向上計画!$U$147</f>
        <v>0</v>
      </c>
      <c r="X2" s="208">
        <f>+工賃向上計画!$U$152</f>
        <v>0</v>
      </c>
      <c r="Y2" s="208">
        <f>+工賃向上計画!$U$158</f>
        <v>0</v>
      </c>
      <c r="Z2" s="208">
        <f>+工賃向上計画!$AA$147</f>
        <v>0</v>
      </c>
      <c r="AA2" s="208">
        <f>+工賃向上計画!$AA$152</f>
        <v>0</v>
      </c>
      <c r="AB2" s="208">
        <f>+工賃向上計画!$AA$158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2"/>
  <sheetViews>
    <sheetView workbookViewId="0">
      <selection activeCell="E2" sqref="E2"/>
    </sheetView>
  </sheetViews>
  <sheetFormatPr defaultRowHeight="13.5" x14ac:dyDescent="0.15"/>
  <cols>
    <col min="5" max="5" width="11.5" customWidth="1"/>
    <col min="6" max="6" width="9.25" bestFit="1" customWidth="1"/>
  </cols>
  <sheetData>
    <row r="1" spans="1:40" s="167" customFormat="1" x14ac:dyDescent="0.15">
      <c r="A1" s="211" t="s">
        <v>592</v>
      </c>
      <c r="B1" s="164" t="s">
        <v>190</v>
      </c>
      <c r="C1" s="164" t="s">
        <v>593</v>
      </c>
      <c r="D1" s="164" t="s">
        <v>594</v>
      </c>
      <c r="E1" s="164" t="s">
        <v>641</v>
      </c>
      <c r="F1" s="165" t="s">
        <v>614</v>
      </c>
      <c r="G1" s="165" t="s">
        <v>615</v>
      </c>
      <c r="H1" s="165" t="s">
        <v>616</v>
      </c>
      <c r="I1" s="165" t="s">
        <v>642</v>
      </c>
      <c r="J1" s="165" t="s">
        <v>617</v>
      </c>
      <c r="K1" s="165" t="s">
        <v>618</v>
      </c>
      <c r="L1" s="165" t="s">
        <v>619</v>
      </c>
      <c r="M1" s="165" t="s">
        <v>643</v>
      </c>
      <c r="N1" s="165" t="s">
        <v>620</v>
      </c>
      <c r="O1" s="165" t="s">
        <v>621</v>
      </c>
      <c r="P1" s="165" t="s">
        <v>622</v>
      </c>
      <c r="Q1" s="165" t="s">
        <v>644</v>
      </c>
      <c r="R1" s="165" t="s">
        <v>623</v>
      </c>
      <c r="S1" s="165" t="s">
        <v>624</v>
      </c>
      <c r="T1" s="165" t="s">
        <v>625</v>
      </c>
      <c r="U1" s="165" t="s">
        <v>645</v>
      </c>
      <c r="V1" s="165" t="s">
        <v>626</v>
      </c>
      <c r="W1" s="165" t="s">
        <v>627</v>
      </c>
      <c r="X1" s="165" t="s">
        <v>628</v>
      </c>
      <c r="Y1" s="165" t="s">
        <v>646</v>
      </c>
      <c r="Z1" s="165" t="s">
        <v>629</v>
      </c>
      <c r="AA1" s="165" t="s">
        <v>630</v>
      </c>
      <c r="AB1" s="165" t="s">
        <v>631</v>
      </c>
      <c r="AC1" s="165" t="s">
        <v>647</v>
      </c>
      <c r="AD1" s="165" t="s">
        <v>632</v>
      </c>
      <c r="AE1" s="165" t="s">
        <v>633</v>
      </c>
      <c r="AF1" s="165" t="s">
        <v>634</v>
      </c>
      <c r="AG1" s="166" t="s">
        <v>648</v>
      </c>
      <c r="AH1" s="165" t="s">
        <v>635</v>
      </c>
      <c r="AI1" s="165" t="s">
        <v>636</v>
      </c>
      <c r="AJ1" s="165" t="s">
        <v>637</v>
      </c>
      <c r="AK1" s="214" t="s">
        <v>649</v>
      </c>
      <c r="AL1" s="165" t="s">
        <v>638</v>
      </c>
      <c r="AM1" s="165" t="s">
        <v>639</v>
      </c>
      <c r="AN1" s="165" t="s">
        <v>640</v>
      </c>
    </row>
    <row r="2" spans="1:40" s="158" customFormat="1" x14ac:dyDescent="0.15">
      <c r="A2" s="212" t="str">
        <f>事業所番号</f>
        <v/>
      </c>
      <c r="B2" s="161" t="str">
        <f>MID(事業所名,5,LEN(事業所名))</f>
        <v/>
      </c>
      <c r="C2" s="161">
        <f>所在地</f>
        <v>0</v>
      </c>
      <c r="D2" s="161">
        <f>運営法人名</f>
        <v>0</v>
      </c>
      <c r="E2" s="159">
        <f>+工賃計算補助シート!$L$9</f>
        <v>0</v>
      </c>
      <c r="F2" s="159">
        <f>+工賃計算補助シート!$L$13</f>
        <v>0</v>
      </c>
      <c r="G2" s="159">
        <f>+工賃計算補助シート!$L$10+工賃計算補助シート!$L$11+工賃計算補助シート!$L$12</f>
        <v>0</v>
      </c>
      <c r="H2" s="159" t="e">
        <f>+テーブル11011[H30 総収入]/テーブル11011[H30 総売上]*100</f>
        <v>#DIV/0!</v>
      </c>
      <c r="I2" s="159">
        <f>+工賃計算補助シート!$O$9</f>
        <v>0</v>
      </c>
      <c r="J2" s="159">
        <f>+工賃計算補助シート!$O$13</f>
        <v>0</v>
      </c>
      <c r="K2" s="159">
        <f>+工賃計算補助シート!$O$10+工賃計算補助シート!$O$11+工賃計算補助シート!$O$12</f>
        <v>0</v>
      </c>
      <c r="L2" s="159" t="e">
        <f>+テーブル11011[R1 総収入]/テーブル11011[R1 総売上]*100</f>
        <v>#DIV/0!</v>
      </c>
      <c r="M2" s="159">
        <f>+工賃計算補助シート!$R$9</f>
        <v>0</v>
      </c>
      <c r="N2" s="159">
        <f>+工賃計算補助シート!$R$13</f>
        <v>0</v>
      </c>
      <c r="O2" s="159">
        <f>+工賃計算補助シート!$R$10+工賃計算補助シート!$R$11+工賃計算補助シート!$R$12</f>
        <v>0</v>
      </c>
      <c r="P2" s="159" t="e">
        <f>+テーブル11011[R2 総収入]/テーブル11011[R2 総売上]*100</f>
        <v>#DIV/0!</v>
      </c>
      <c r="Q2" s="159">
        <f>+工賃計算補助シート!$U$9</f>
        <v>0</v>
      </c>
      <c r="R2" s="159">
        <f>+工賃計算補助シート!$U$13</f>
        <v>0</v>
      </c>
      <c r="S2" s="159">
        <f>+工賃計算補助シート!$U$10+工賃計算補助シート!$U$11+工賃計算補助シート!$U$12</f>
        <v>0</v>
      </c>
      <c r="T2" s="159" t="e">
        <f>+テーブル11011[R3総収入]/テーブル11011[R3総売上]*100</f>
        <v>#DIV/0!</v>
      </c>
      <c r="U2" s="159">
        <f>+工賃計算補助シート!$X$9</f>
        <v>0</v>
      </c>
      <c r="V2" s="159">
        <f>+工賃計算補助シート!$X$13</f>
        <v>0</v>
      </c>
      <c r="W2" s="159">
        <f>+工賃計算補助シート!$X$10+工賃計算補助シート!$X$11+工賃計算補助シート!$X$12</f>
        <v>0</v>
      </c>
      <c r="X2" s="159" t="e">
        <f>+テーブル11011[R4総収入]/テーブル11011[R4総売上]*100</f>
        <v>#DIV/0!</v>
      </c>
      <c r="Y2" s="159">
        <f>工賃計算補助シート!$AA$24</f>
        <v>0</v>
      </c>
      <c r="Z2" s="159">
        <f>工賃計算補助シート!$AA$28</f>
        <v>0</v>
      </c>
      <c r="AA2" s="159">
        <f>+工賃計算補助シート!$AA$25+工賃計算補助シート!$AA$26+工賃計算補助シート!$AA$27</f>
        <v>0</v>
      </c>
      <c r="AB2" s="159" t="e">
        <f>+テーブル11011[R5総収入]/テーブル11011[R5総売上]*100</f>
        <v>#DIV/0!</v>
      </c>
      <c r="AC2" s="159">
        <f>工賃計算補助シート!$AA$40</f>
        <v>0</v>
      </c>
      <c r="AD2" s="159">
        <f>工賃計算補助シート!$AA$44</f>
        <v>0</v>
      </c>
      <c r="AE2" s="159">
        <f>+工賃計算補助シート!$AA$41+工賃計算補助シート!$AA$42+工賃計算補助シート!$AA$43</f>
        <v>0</v>
      </c>
      <c r="AF2" s="159" t="e">
        <f>+テーブル11011[R6総収入]/テーブル11011[R6総売上]*100</f>
        <v>#DIV/0!</v>
      </c>
      <c r="AG2" s="213">
        <f>工賃計算補助シート!$AA$56</f>
        <v>0</v>
      </c>
      <c r="AH2" s="213">
        <f>工賃計算補助シート!$AA$60</f>
        <v>0</v>
      </c>
      <c r="AI2" s="213">
        <f>+工賃計算補助シート!$AA$57+工賃計算補助シート!$AA$58+工賃計算補助シート!$AA$59</f>
        <v>0</v>
      </c>
      <c r="AJ2" s="213" t="e">
        <f>+AH2/テーブル11011[R7総売上]*100</f>
        <v>#DIV/0!</v>
      </c>
      <c r="AK2" s="213">
        <f>工賃計算補助シート!$AA$72</f>
        <v>0</v>
      </c>
      <c r="AL2" s="213">
        <f>工賃計算補助シート!$AA$76</f>
        <v>0</v>
      </c>
      <c r="AM2" s="213">
        <f>+工賃計算補助シート!$AA$73+工賃計算補助シート!$AA$74+工賃計算補助シート!$AA$75</f>
        <v>0</v>
      </c>
      <c r="AN2" s="213" t="e">
        <f>+AL2/AK2*100</f>
        <v>#DIV/0!</v>
      </c>
    </row>
  </sheetData>
  <phoneticPr fontId="14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U2"/>
  <sheetViews>
    <sheetView view="pageBreakPreview" topLeftCell="BA1" zoomScale="88" zoomScaleNormal="100" workbookViewId="0">
      <selection sqref="A1:BU2"/>
    </sheetView>
  </sheetViews>
  <sheetFormatPr defaultColWidth="9" defaultRowHeight="13.5" x14ac:dyDescent="0.15"/>
  <cols>
    <col min="1" max="60" width="9" style="131"/>
    <col min="61" max="61" width="9.625" style="131" customWidth="1"/>
    <col min="62" max="16384" width="9" style="131"/>
  </cols>
  <sheetData>
    <row r="1" spans="1:73" s="168" customFormat="1" ht="18.75" customHeight="1" x14ac:dyDescent="0.15">
      <c r="A1" s="176" t="s">
        <v>308</v>
      </c>
      <c r="B1" s="175" t="s">
        <v>307</v>
      </c>
      <c r="C1" s="174" t="s">
        <v>243</v>
      </c>
      <c r="D1" s="173" t="s">
        <v>242</v>
      </c>
      <c r="E1" s="173" t="s">
        <v>241</v>
      </c>
      <c r="F1" s="173" t="s">
        <v>240</v>
      </c>
      <c r="G1" s="172" t="s">
        <v>239</v>
      </c>
      <c r="H1" s="172" t="s">
        <v>238</v>
      </c>
      <c r="I1" s="172" t="s">
        <v>237</v>
      </c>
      <c r="J1" s="172" t="s">
        <v>236</v>
      </c>
      <c r="K1" s="172" t="s">
        <v>235</v>
      </c>
      <c r="L1" s="172" t="s">
        <v>234</v>
      </c>
      <c r="M1" s="225" t="s">
        <v>660</v>
      </c>
      <c r="N1" s="225" t="s">
        <v>656</v>
      </c>
      <c r="O1" s="225" t="s">
        <v>657</v>
      </c>
      <c r="P1" s="225" t="s">
        <v>658</v>
      </c>
      <c r="Q1" s="225" t="s">
        <v>659</v>
      </c>
      <c r="R1" s="233" t="s">
        <v>691</v>
      </c>
      <c r="S1" s="233" t="s">
        <v>692</v>
      </c>
      <c r="T1" s="233" t="s">
        <v>693</v>
      </c>
      <c r="U1" s="229" t="s">
        <v>694</v>
      </c>
      <c r="V1" s="229" t="s">
        <v>695</v>
      </c>
      <c r="W1" s="229" t="s">
        <v>696</v>
      </c>
      <c r="X1" s="229" t="s">
        <v>697</v>
      </c>
      <c r="Y1" s="229" t="s">
        <v>698</v>
      </c>
      <c r="Z1" s="229" t="s">
        <v>699</v>
      </c>
      <c r="AA1" s="229" t="s">
        <v>700</v>
      </c>
      <c r="AB1" s="229" t="s">
        <v>701</v>
      </c>
      <c r="AC1" s="229" t="s">
        <v>702</v>
      </c>
      <c r="AD1" s="229" t="s">
        <v>703</v>
      </c>
      <c r="AE1" s="229" t="s">
        <v>704</v>
      </c>
      <c r="AF1" s="232" t="s">
        <v>684</v>
      </c>
      <c r="AG1" s="232" t="s">
        <v>705</v>
      </c>
      <c r="AH1" s="232" t="s">
        <v>685</v>
      </c>
      <c r="AI1" s="231" t="s">
        <v>686</v>
      </c>
      <c r="AJ1" s="231" t="s">
        <v>687</v>
      </c>
      <c r="AK1" s="231" t="s">
        <v>688</v>
      </c>
      <c r="AL1" s="231" t="s">
        <v>689</v>
      </c>
      <c r="AM1" s="231" t="s">
        <v>690</v>
      </c>
      <c r="AN1" s="230" t="s">
        <v>233</v>
      </c>
      <c r="AO1" s="231" t="s">
        <v>232</v>
      </c>
      <c r="AP1" s="231" t="s">
        <v>680</v>
      </c>
      <c r="AQ1" s="231" t="s">
        <v>681</v>
      </c>
      <c r="AR1" s="231" t="s">
        <v>682</v>
      </c>
      <c r="AS1" s="231" t="s">
        <v>683</v>
      </c>
      <c r="AT1" s="226" t="s">
        <v>667</v>
      </c>
      <c r="AU1" s="226" t="s">
        <v>231</v>
      </c>
      <c r="AV1" s="226" t="s">
        <v>230</v>
      </c>
      <c r="AW1" s="227" t="s">
        <v>229</v>
      </c>
      <c r="AX1" s="227" t="s">
        <v>228</v>
      </c>
      <c r="AY1" s="227" t="s">
        <v>227</v>
      </c>
      <c r="AZ1" s="227" t="s">
        <v>226</v>
      </c>
      <c r="BA1" s="227" t="s">
        <v>225</v>
      </c>
      <c r="BB1" s="227" t="s">
        <v>224</v>
      </c>
      <c r="BC1" s="228" t="s">
        <v>223</v>
      </c>
      <c r="BD1" s="228" t="s">
        <v>668</v>
      </c>
      <c r="BE1" s="228" t="s">
        <v>669</v>
      </c>
      <c r="BF1" s="228" t="s">
        <v>670</v>
      </c>
      <c r="BG1" s="228" t="s">
        <v>671</v>
      </c>
      <c r="BH1" s="234" t="s">
        <v>672</v>
      </c>
      <c r="BI1" s="234" t="s">
        <v>673</v>
      </c>
      <c r="BJ1" s="234" t="s">
        <v>674</v>
      </c>
      <c r="BK1" s="235" t="s">
        <v>675</v>
      </c>
      <c r="BL1" s="235" t="s">
        <v>676</v>
      </c>
      <c r="BM1" s="235" t="s">
        <v>677</v>
      </c>
      <c r="BN1" s="235" t="s">
        <v>678</v>
      </c>
      <c r="BO1" s="235" t="s">
        <v>679</v>
      </c>
      <c r="BP1" s="235" t="s">
        <v>666</v>
      </c>
      <c r="BQ1" s="235" t="s">
        <v>662</v>
      </c>
      <c r="BR1" s="235" t="s">
        <v>663</v>
      </c>
      <c r="BS1" s="235" t="s">
        <v>664</v>
      </c>
      <c r="BT1" s="235" t="s">
        <v>665</v>
      </c>
      <c r="BU1" s="235" t="s">
        <v>661</v>
      </c>
    </row>
    <row r="2" spans="1:73" s="168" customFormat="1" x14ac:dyDescent="0.15">
      <c r="A2" s="171" t="str">
        <f>事業所番号</f>
        <v/>
      </c>
      <c r="B2" s="170">
        <f>運営法人名</f>
        <v>0</v>
      </c>
      <c r="C2" s="169" t="str">
        <f>MID(工賃計算補助シート!$A$86,2,4)</f>
        <v>R６実績</v>
      </c>
      <c r="D2" s="169">
        <f>工賃計算補助シート!$L88</f>
        <v>0</v>
      </c>
      <c r="E2" s="169">
        <f>工賃計算補助シート!$L89</f>
        <v>0</v>
      </c>
      <c r="F2" s="169">
        <f>工賃計算補助シート!$L90</f>
        <v>0</v>
      </c>
      <c r="G2" s="169">
        <f>工賃計算補助シート!$L91</f>
        <v>0</v>
      </c>
      <c r="H2" s="169">
        <f>工賃計算補助シート!$L92</f>
        <v>0</v>
      </c>
      <c r="I2" s="169">
        <f>工賃計算補助シート!$L93</f>
        <v>0</v>
      </c>
      <c r="J2" s="169">
        <f>工賃計算補助シート!$L94</f>
        <v>0</v>
      </c>
      <c r="K2" s="169">
        <f>工賃計算補助シート!$L95</f>
        <v>0</v>
      </c>
      <c r="L2" s="169">
        <f>工賃計算補助シート!$L96</f>
        <v>0</v>
      </c>
      <c r="M2" s="169">
        <f>工賃計算補助シート!$L97</f>
        <v>0</v>
      </c>
      <c r="N2" s="169">
        <f>工賃計算補助シート!$L98</f>
        <v>0</v>
      </c>
      <c r="O2" s="169">
        <f>工賃計算補助シート!$L99</f>
        <v>12</v>
      </c>
      <c r="P2" s="169">
        <f>工賃計算補助シート!$L100</f>
        <v>0</v>
      </c>
      <c r="Q2" s="169">
        <f>工賃計算補助シート!$L101</f>
        <v>0</v>
      </c>
      <c r="R2" s="169">
        <f>工賃計算補助シート!$O88</f>
        <v>0</v>
      </c>
      <c r="S2" s="169">
        <f>工賃計算補助シート!$O89</f>
        <v>0</v>
      </c>
      <c r="T2" s="169">
        <f>工賃計算補助シート!$O90</f>
        <v>0</v>
      </c>
      <c r="U2" s="169">
        <f>工賃計算補助シート!$O91</f>
        <v>0</v>
      </c>
      <c r="V2" s="169">
        <f>工賃計算補助シート!$O92</f>
        <v>0</v>
      </c>
      <c r="W2" s="169">
        <f>工賃計算補助シート!$O93</f>
        <v>0</v>
      </c>
      <c r="X2" s="169">
        <f>工賃計算補助シート!$O94</f>
        <v>0</v>
      </c>
      <c r="Y2" s="169">
        <f>工賃計算補助シート!$O95</f>
        <v>0</v>
      </c>
      <c r="Z2" s="169">
        <f>工賃計算補助シート!$O96</f>
        <v>0</v>
      </c>
      <c r="AA2" s="169">
        <f>工賃計算補助シート!$O97</f>
        <v>0</v>
      </c>
      <c r="AB2" s="169">
        <f>工賃計算補助シート!$O98</f>
        <v>0</v>
      </c>
      <c r="AC2" s="169">
        <f>工賃計算補助シート!$O99</f>
        <v>12</v>
      </c>
      <c r="AD2" s="169">
        <f>工賃計算補助シート!$O100</f>
        <v>0</v>
      </c>
      <c r="AE2" s="169">
        <f>工賃計算補助シート!$O101</f>
        <v>0</v>
      </c>
      <c r="AF2" s="169">
        <f>工賃計算補助シート!$R88</f>
        <v>0</v>
      </c>
      <c r="AG2" s="169">
        <f>工賃計算補助シート!$R89</f>
        <v>0</v>
      </c>
      <c r="AH2" s="169">
        <f>工賃計算補助シート!$R90</f>
        <v>0</v>
      </c>
      <c r="AI2" s="169">
        <f>工賃計算補助シート!$R91</f>
        <v>0</v>
      </c>
      <c r="AJ2" s="169">
        <f>工賃計算補助シート!$R92</f>
        <v>0</v>
      </c>
      <c r="AK2" s="169">
        <f>工賃計算補助シート!$R93</f>
        <v>0</v>
      </c>
      <c r="AL2" s="169">
        <f>工賃計算補助シート!$R94</f>
        <v>0</v>
      </c>
      <c r="AM2" s="169">
        <f>工賃計算補助シート!$R95</f>
        <v>0</v>
      </c>
      <c r="AN2" s="169">
        <f>工賃計算補助シート!$R96</f>
        <v>0</v>
      </c>
      <c r="AO2" s="169">
        <f>工賃計算補助シート!$R97</f>
        <v>0</v>
      </c>
      <c r="AP2" s="169">
        <f>工賃計算補助シート!$R98</f>
        <v>0</v>
      </c>
      <c r="AQ2" s="169">
        <f>工賃計算補助シート!$R99</f>
        <v>12</v>
      </c>
      <c r="AR2" s="169">
        <f>工賃計算補助シート!$R100</f>
        <v>0</v>
      </c>
      <c r="AS2" s="169">
        <f>工賃計算補助シート!$R101</f>
        <v>0</v>
      </c>
      <c r="AT2" s="169">
        <f>工賃計算補助シート!$U88</f>
        <v>0</v>
      </c>
      <c r="AU2" s="169">
        <f>工賃計算補助シート!$U89</f>
        <v>0</v>
      </c>
      <c r="AV2" s="169">
        <f>工賃計算補助シート!$U90</f>
        <v>0</v>
      </c>
      <c r="AW2" s="169">
        <f>工賃計算補助シート!$U91</f>
        <v>0</v>
      </c>
      <c r="AX2" s="169">
        <f>工賃計算補助シート!$U92</f>
        <v>0</v>
      </c>
      <c r="AY2" s="169">
        <f>工賃計算補助シート!$U93</f>
        <v>0</v>
      </c>
      <c r="AZ2" s="169">
        <f>工賃計算補助シート!$U94</f>
        <v>0</v>
      </c>
      <c r="BA2" s="169">
        <f>工賃計算補助シート!$U95</f>
        <v>0</v>
      </c>
      <c r="BB2" s="169">
        <f>工賃計算補助シート!$U96</f>
        <v>0</v>
      </c>
      <c r="BC2" s="169">
        <f>工賃計算補助シート!$U97</f>
        <v>0</v>
      </c>
      <c r="BD2" s="169">
        <f>工賃計算補助シート!$U98</f>
        <v>0</v>
      </c>
      <c r="BE2" s="169">
        <f>工賃計算補助シート!$U99</f>
        <v>12</v>
      </c>
      <c r="BF2" s="169">
        <f>工賃計算補助シート!$U100</f>
        <v>0</v>
      </c>
      <c r="BG2" s="169">
        <f>工賃計算補助シート!$U101</f>
        <v>0</v>
      </c>
      <c r="BH2" s="169">
        <f>工賃計算補助シート!$X88</f>
        <v>0</v>
      </c>
      <c r="BI2" s="169">
        <f>工賃計算補助シート!$X89</f>
        <v>0</v>
      </c>
      <c r="BJ2" s="169">
        <f>工賃計算補助シート!$X90</f>
        <v>0</v>
      </c>
      <c r="BK2" s="169">
        <f>工賃計算補助シート!$X91</f>
        <v>0</v>
      </c>
      <c r="BL2" s="169">
        <f>工賃計算補助シート!$X92</f>
        <v>0</v>
      </c>
      <c r="BM2" s="169">
        <f>工賃計算補助シート!$X93</f>
        <v>0</v>
      </c>
      <c r="BN2" s="169">
        <f>工賃計算補助シート!$X94</f>
        <v>0</v>
      </c>
      <c r="BO2" s="169">
        <f>工賃計算補助シート!$X95</f>
        <v>0</v>
      </c>
      <c r="BP2" s="169">
        <f>工賃計算補助シート!$X96</f>
        <v>0</v>
      </c>
      <c r="BQ2" s="169">
        <f>工賃計算補助シート!$X97</f>
        <v>0</v>
      </c>
      <c r="BR2" s="169">
        <f>工賃計算補助シート!$X98</f>
        <v>0</v>
      </c>
      <c r="BS2" s="169">
        <f>工賃計算補助シート!$X99</f>
        <v>12</v>
      </c>
      <c r="BT2" s="169">
        <f>工賃計算補助シート!$X100</f>
        <v>0</v>
      </c>
      <c r="BU2" s="169">
        <f>工賃計算補助シート!$X101</f>
        <v>0</v>
      </c>
    </row>
  </sheetData>
  <phoneticPr fontId="14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E M A A B Q S w M E F A A C A A g A y 3 R n V +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y 3 R n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t 0 Z 1 c H T s e q + A g A A H t J A A A T A B w A R m 9 y b X V s Y X M v U 2 V j d G l v b j E u b S C i G A A o o B Q A A A A A A A A A A A A A A A A A A A A A A A A A A A D t n N 9 O G 0 k W x u 8 j 5 R 0 s z 0 2 Q U A t 3 t 0 2 i E R e j 7 K 5 m t N J q l U S a i x C N n K S z Y c f Y k W 2 k j K J I 2 A 5 g I M R k w R 4 S Y I j / Q J z M Q l h A Y T B O e J d p V 3 f 7 i l e Y s t s 4 3 e 5 z u s o Z G D F a 5 y Z Q 9 f X x + e p X X X 2 q X U l M u R M f i Y Q 9 1 8 2 / f V 9 e v H D x Q u x + M K r c 9 X z h r X 1 Y 0 d Y 3 y e Q E 2 T o 4 r q b J W k V N T a m p q p o 8 O q 5 O e z 1 D n p A S v 3 j B Q / + o y Q / N j g P a + N e H d 5 S Q c H U s G l X C 8 W 8 j 0 e 9 v R y L f X + p 7 d P M f w V F l y K u m J h v S V E 5 N / S x 6 b z 2 + e T U S j l P l r X 4 z F C l N a 8 t 7 a i K r J p + q i T X y 0 y y N e S N 4 O 6 Q I N 6 L B c O x e J D p 6 N R I a G w 3 f + O G B E r v U / u j + R 4 + 8 t c o s T V m b H t e z b 0 l m 3 9 v v + S Y c D 8 h C Q / q 4 3 2 M R k P k 5 2 h u n 7 Z 6 4 8 j B u d j Y N 1 1 P l e q 7 R / + v z V w 4 J S b / R F 8 v G + I S W 3 T b 7 O z 6 A P K 2 Q 9 C R 0 q X U 4 w d D F n d o v M 3 D Q 5 E c y / x w P a k k 5 z 0 g 5 j 6 f s v N S e M h C 6 l T I U t J U y F t S S c o G R c g F P 2 X m p P W U g d C t l K G g r Z S y o J e U i I + U i n r L z U n v K Q O h W y l D Q V s p Y U E v K J U b K J T x l 5 6 X 2 l I H Q r Z S h o K 2 U 7 R c 9 7 r t 4 Y S S M r Q D W d e m 4 u n N c X S J b a / o v H 0 9 h C Z L l 0 1 6 D t N 1 s r V L B F i C z l x I R n Y N 2 s E c q G 4 5 m e t u 3 h r u J A + o n B 7 t k d Y r s r x u 7 K b p S a y v p e n 6 u s U Y 7 P h 4 Q v 0 j W c w t u + s w z M r H e e A A 0 o W K y 2 m G W y t T x B H m 2 p q 3 O a 7 k X x s 4 h H P B k 3 t U O 1 0 k p p y a 2 6 I j U D t + j + l J O 2 y 3 T X j W x 2 h A f 5 m B Z 0 5 G 2 + E 6 b z p L p O Z o 2 / R l U t j R N v b 6 f o d 7 d 8 6 T 3 B y T I M 7 D k u 8 H i E D O w 5 P m w 5 L m x 5 L v E k u f D k u f G k u f D k m d h K T C w F L r B 4 h A z s B T 4 s B S 4 s R S 6 x F L g w 1 L g x l L g w 1 J g Y S k y s B S 7 w e I Q M 7 A U + b A U u b E U u 8 R S 5 M N S 5 M Z S 5 M N S Z G E p M b C U u s H i E D O w l P i w l L i x l L r E U u L D U u L G U u L D U n L H Y m V C g x j l N F B H I V x 4 9 R Y 0 6 C U O O p g S B I S G x R m h l z g w o U q I F C Z 2 w m L m T H l B G v 7 6 9 Q u v 8 X a n n n + q p g 7 J u 4 / k a E X f z J 3 G X l q W r 5 y b S l b L f T D K m 9 A W 2 / T e d Y 3 r E 0 h 2 k i w k 6 p s T Z G b 5 p D s U + d f I n W C o q R B b C r 2 8 V c / / B C k k w d h 5 Q 2 c y m U j X X 8 y T r Z e Q S B b 0 n 2 f J y r a 2 S i u n 9 5 D C L 5 C t a T X x h M w t 1 T 7 m I U V A I J k f 6 X Q l y 9 v 1 5 S K k G B T q 4 0 V t v o I r L g t G Y p 8 s 5 I 2 d V 8 b c P q S 4 I r T n J C 7 y D Q j W h c 3 R 3 + 4 8 r v 6 H B c W J 2 U 5 F Y m O R u b j 4 2 W A C b D K D b D S X 2 W y u s O H 4 B r j w + H w s Q D 6 R h c g n M S E x K f F g 4 u T E A 4 q H F A 8 q H l Z c s L h x 8 Q D j Q c Y D j U 2 N C x s v N y 5 w X O S 4 0 H G x 4 4 T X B T 4 + g G y E T j h O f h w A + Q h y I + R j y A e R j y I f R m 6 O X Z H k Z c l B 0 4 6 q m 8 K t X a / R Y G S t o q 3 8 V 8 s d 1 K d W a S l H f y D z z 7 X x 1 6 d U y g X + 1 L V c A + H y D B 0 Q u m u A e P z 6 P G 9 O 6 P p U R p v N k 9 J r W F X Q c t u t u y g 3 q 7 + o w K o i V R k b G f N d N x V q s w u w s K Q 9 y R i b S 9 r i Q X 3 1 D S x Z r 1 U T + u I h v W O N 5 I 6 W n o d V G 6 5 F l b X / c y e b 9 f W 9 m l h U E 2 U a z x z w 0 5 l g 5 + e 1 9 1 l s F h Y S x u 5 b f P 6 J j f X U 2 H + H z z 1 J a E 8 9 e J 0 1 V z 1 4 d d U X 1 / T F I p k 5 0 J 9 N w S u r q X C d / Y M C a 7 a e L K o U g J r c p F h x w 5 Z V l U N 9 5 r s G C x 7 k q W j l g z w S 2 4 C Q J 6 F J C H k A W h E h T 7 8 O R s j T z w r J 9 d H X M e 7 M p 1 + n / g / Z P j g F d l o g C j s t k I a F F g j k h B a I w k 4 L 5 O C g B a K w 0 4 I J Y L j A 4 X f B B c K w 4 Q J n v g 2 X D L 0 6 t P G S G b x A G H Z e I A 8 L L x D J C S 8 Q h p 0 X S M L B C 4 b R A Q x k g A E D A b g A A 3 H Y g I G T 3 w b M z 7 q / n A I 7 L x C G n R f I w 8 I L R H L C C 4 R h 5 w W T c A I D Y X Q A A x l g w E A A L s B A H D Z g 4 O y 3 A Q v Y e P C X Z 9 e O q z m e I w j t M u x v I 7 S I a p V b s U v e 4 e F 7 M S F 4 V 3 g Q V e 4 J s f s j o 8 G w I v z 7 w T B J r J P K v r 6 R 0 d e n a f E 3 X H + 5 o i b o 5 z 8 x m 2 h B N E x 3 d 2 S N o l j T 9 g 4 b 7 6 8 z e 8 2 B O V J T K T W V H T b e H m n Z P X 2 5 q I 6 P 0 9 / V 5 B s 6 Y m q K / l w d 1 i d e 1 6 o v O 1 t F a U A c C F D H z d f g 5 u A a 5 T S t g m k I Y 2 N W b w z D j / p 0 e r j 9 S y N 2 c l J N H N G R r E 8 9 J d v / I z N 7 Z j L t A 1 b C w 1 D s o b e v 3 x M e C 4 X o K E f H l L 5 W n f l p 9 L 6 7 f l 9 R 4 n S 4 2 k P 3 6 O Y 3 c W V 0 y P t J 4 + 3 / + 0 j 4 7 p C 3 K W 1 U r X 8 J x o M n J a u 2 N K W 9 q r Y x q a m l 5 j g 0 j G n Z 7 X b 5 + s 9 o Z D Q S V 7 5 W g n e V a O x S Z w L 9 n p s t x V e h 0 H U 6 U 4 L R 2 F A j 4 1 t 9 n 1 k a u + d 1 / o 6 J N L X h s d H b S h R T 2 7 / L g y 7 o H R Q 5 / Y M i z n F m n B S B L u g d F e k d F f k / O S r i n P 6 M s y L Q B b 3 D I r 3 D I n / u w y K d J Q P j r E j n T c B z W M R x T e + 0 i C P n 3 3 1 a 5 N p g b 5 v x 2 d u M Q e Y m Y / D s t h i D v Q 1 G 7 x z 6 u d 9 e 9 M 6 h 9 z Y X v c 1 F 7 x x 6 b 2 v R 2 1 q c z d a i d w z 9 X G 4 s W q V 3 Y q t d b f e 2 G N 1 v M Z y j i G 8 2 n F r X b U e 3 G w I s l c Z W w N T 5 H D e v 2 e 7 c A Z j t z s M A Z j v w t b T Z 0 f 6 + L R j + w d I c g J s H 4 e b L c P M V u P n T t 5 U d 7 T 6 k X U T a J a T d + Q 1 7 q w M x 6 0 P c + h C 7 P s S v D z E s I o Z F x L C I G B Y R w y J m W E Q M i 4 h h E T E s I o Z F x L C E G J Y Q w x J i W E I M S 5 h h C T E s I Y Y l x L C E G J Y Q w z J i W E Y M y 4 h h G T E s Y 4 Z l x L C M G J Y R w z J i W E Y M + x H D f s S w H z H s R w z 7 M c N + x L A f M e x H D P s R w 3 7 E c A A x H E A M B x D D A Z t h / m e / e T x X f z Z 1 C k d J f b 4 B u t a e + X / j Y s f n + r + 4 N J p X y r S 4 c D 6 m 6 o l Z k n v f f v X l F H w t D X h o X W V W n G A 3 L R h o c W n + y y + 4 9 2 R w O 5 l d 8 7 m F p r 1 Y 3 G s + 1 7 C i a 1 g R D y v i M S W 3 k B I a U c I j y m 4 R Z T S i j E f 0 u 0 X 0 o x H 9 e M S A W 8 Q A G j E A R m T c j r 8 B U E s B A i 0 A F A A C A A g A y 3 R n V + V p a 4 O n A A A A + A A A A B I A A A A A A A A A A A A A A A A A A A A A A E N v b m Z p Z y 9 Q Y W N r Y W d l L n h t b F B L A Q I t A B Q A A g A I A M t 0 Z 1 c P y u m r p A A A A O k A A A A T A A A A A A A A A A A A A A A A A P M A A A B b Q 2 9 u d G V u d F 9 U e X B l c 1 0 u e G 1 s U E s B A i 0 A F A A C A A g A y 3 R n V w d O x 6 r 4 C A A A e 0 k A A B M A A A A A A A A A A A A A A A A A 5 A E A A E Z v c m 1 1 b G F z L 1 N l Y 3 R p b 2 4 x L m 1 Q S w U G A A A A A A M A A w D C A A A A K Q s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J U A A A A A A A A O l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0 J U J E J T l D J U U 2 J U E 1 J U F E J U U 1 J T g 2 J T g 1 J U U 1 J U F F J U I 5 J U V G J U J D J T g 4 J U U 1 J T l G J U J B J U U z J T g z J T g 3 J U U z J T g z J U J D J U U z J T g y J U J G J U V G J U J D J T g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y L T E 1 V D A 0 O j E 5 O j E 2 L j Y y M j Y z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C V C R C U 5 Q y V F N i V B N S V B R C V F N S U 4 N i U 4 N S V F N S V B R S V C O S V F R i V C Q y U 4 O C V F N S U 5 R i V C Q S V F M y U 4 M y U 4 N y V F M y U 4 M y V C Q y V F M y U 4 M i V C R i V F R i V C Q y U 4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Q l Q k Q l O U M l R T Y l Q T U l Q U Q l R T U l O D Y l O D U l R T U l Q U U l Q j k l R U Y l Q k M l O D g l R T U l O U Y l Q k E l R T M l O D M l O D c l R T M l O D M l Q k M l R T M l O D I l Q k Y l R U Y l Q k M l O D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I y J U U 5 J U E x J T h D J U U z J T g z J U J C J U U 1 J U F G J U J F J U U 1 J U J G J T l D J U U 3 J U F E J T k 2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y L T E 1 V D A 0 O j I 1 O j A 0 L j k 0 O T Q 1 M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B Q S V C M i V F O S V B M S U 4 Q y V F M y U 4 M y V C Q i V F N S V B R i V C R S V F N S V C R i U 5 Q y V F N y V B R C U 5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U E l Q j I l R T k l Q T E l O E M l R T M l O D M l Q k I l R T U l Q U Y l Q k U l R T U l Q k Y l O U M l R T c l Q U Q l O T Y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F G J U J F J U U 1 J U J G J T l D J U U 3 J U F E J T k 2 J U U z J T g x J U F F J U U 1 J T l G J U J B J U U 2 J T l D J U F D J U U 2 J T k 2 J U I 5 J U U 5 J T g 3 J T l E J U U z J T g z J U J C J U U 2 J T k 2 J U I 5 J U U 1 J T k w J T k x J U U 2 J T g w J U E 3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y L T E 1 V D A 5 O j Q 0 O j A 1 L j M z M D I z O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S V B R i V C R S V F N S V C R i U 5 Q y V F N y V B R C U 5 N i V F M y U 4 M S V B R S V F N S U 5 R i V C Q S V F N i U 5 Q y V B Q y V F N i U 5 N i V C O S V F O S U 4 N y U 5 R C V F M y U 4 M y V C Q i V F N i U 5 N i V C O S V F N S U 5 M C U 5 M S V F N i U 4 M C V B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U Y l Q k U l R T U l Q k Y l O U M l R T c l Q U Q l O T Y l R T M l O D E l Q U U l R T U l O U Y l Q k E l R T Y l O U M l Q U M l R T Y l O T Y l Q j k l R T k l O D c l O U Q l R T M l O D M l Q k I l R T Y l O T Y l Q j k l R T U l O T A l O T E l R T Y l O D A l Q T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0 J U J E J T l D J U U 2 J U E 1 J U F E J U U 5 J T g z J U E 4 J U U 5 J T k 2 J T g w J U U z J T g x J T k 0 J U U z J T g x J U E 4 J U U z J T g x J U F F J U U 4 J U F B J U I y J U U 5 J U E x J T h D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y L T E 1 V D A 5 O j Q 1 O j A 4 L j U y M T E z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C V C R C U 5 Q y V F N i V B N S V B R C V F O S U 4 M y V B O C V F O S U 5 N i U 4 M C V F M y U 4 M S U 5 N C V F M y U 4 M S V B O C V F M y U 4 M S V B R S V F O C V B Q S V C M i V F O S V B M S U 4 Q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Q l Q k Q l O U M l R T Y l Q T U l Q U Q l R T k l O D M l Q T g l R T k l O T Y l O D A l R T M l O D E l O T Q l R T M l O D E l Q T g l R T M l O D E l Q U U l R T g l Q U E l Q j I l R T k l Q T E l O E M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G J U J D J U I y J U V G J U J D J T k 4 J U U 1 J U F F J T l G J U U 3 J U I 4 J U J F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y L T E 1 V D A 0 O j I 0 O j I 5 L j c 3 N T M w O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R i V C Q y V C M i V F R i V C Q y U 5 O C V F N S V B R S U 5 R i V F N y V C O C V C R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Y l Q k M l Q j I l R U Y l Q k M l O T g l R T U l Q U U l O U Y l R T c l Q j g l Q k U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i V F R i V C Q y U 5 N i V F N S V B R S U 5 R i V F N y V C O C V C R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A 5 V D A 3 O j Q 3 O j I z L j Y 2 N j c 1 M j V a I i A v P j x F b n R y e S B U e X B l P S J G a W x s Q 2 9 s d W 1 u V H l w Z X M i I F Z h b H V l P S J z Q X d Z R 0 J n V U Z B d 0 1 E Q X d N R E F 3 W U Z C U U 1 E Q X d N R E F 3 T U d B d 0 1 E Q X d N R E F 3 T U R C Z 1 V G Q X d N R E F 3 T U R B d 1 l E Q X d N R E F 3 T U R B d 0 1 H Q l F V R E F 3 T U R B d 0 1 E I i A v P j x F b n R y e S B U e X B l P S J G a W x s Q 2 9 s d W 1 u T m F t Z X M i I F Z h b H V l P S J z W y Z x d W 9 0 O + a z l e S 6 u u e V q u W P t y Z x d W 9 0 O y w m c X V v d D v m s 5 X k u r r l k I 0 y J n F 1 b 3 Q 7 L C Z x d W 9 0 O + W 5 t O W 6 p i Z x d W 9 0 O y w m c X V v d D v i k a D k v Z z m p a 3 l j L r l i I Y m c X V v d D s s J n F 1 b 3 Q 7 4 p G g 5 b m z 5 Z 2 H 5 b e l 6 L O D 7 7 y I 5 p y I 6 a G N 7 7 y J J n F 1 b 3 Q 7 L C Z x d W 9 0 O + K R o O W 5 s + W d h + W 3 p e i z g + + 8 i O a Z g u m W k + m h j e + 8 i S Z x d W 9 0 O y w m c X V v d D v i k a D l j 4 7 l h a X v v I j l o 7 L k u I r v v I k m c X V v d D s s J n F 1 b 3 Q 7 4 p G g 5 L u V 5 Y W l 4 4 C B 5 Y 6 f 5 p 2 Q 5 p a Z 6 L K 7 J n F 1 b 3 Q 7 L C Z x d W 9 0 O + K R o O W I q e e U q O i A h e S 7 p e W k l u O B r u S 6 u u S 7 t u i y u y Z x d W 9 0 O y w m c X V v d D v i k a D l p J b m s 6 j o s r v j g Z 3 j g a 7 k u 5 Y m c X V v d D s s J n F 1 b 3 Q 7 4 p G g 5 b e l 6 L O D 5 p S v 5 o m V 5 Y m N 5 Y + O 5 p S v J n F 1 b 3 Q 7 L C Z x d W 9 0 O + K R o O a U r + a J l e W 3 p e i z g + e 3 j + m h j S Z x d W 9 0 O y w m c X V v d D v i k a D l i K n n l K j o g I X m l b A m c X V v d D s s J n F 1 b 3 Q 7 4 p G h 5 L 2 c 5 q W t 5 Y y 6 5 Y i G J n F 1 b 3 Q 7 L C Z x d W 9 0 O + K R o e W 5 s + W d h + W 3 p e i z g + + 8 i O a c i O m h j e + 8 i S Z x d W 9 0 O y w m c X V v d D v i k a H l u b P l n Y f l t 6 X o s 4 P v v I j m m Y L p l p P p o Y 3 v v I k m c X V v d D s s J n F 1 b 3 Q 7 4 p G h 5 Y + O 5 Y W l 7 7 y I 5 a O y 5 L i K 7 7 y J J n F 1 b 3 Q 7 L C Z x d W 9 0 O + K R o e S 7 l e W F p e O A g e W O n + a d k O a W m e i y u y Z x d W 9 0 O y w m c X V v d D v i k a H l i K n n l K j o g I X k u 6 X l p J b j g a 7 k u r r k u 7 b o s r s m c X V v d D s s J n F 1 b 3 Q 7 4 p G h 5 a S W 5 r O o 6 L K 7 4 4 G d 4 4 G u 5 L u W J n F 1 b 3 Q 7 L C Z x d W 9 0 O + K R o e W 3 p e i z g + a U r + a J l e W J j e W P j u a U r y Z x d W 9 0 O y w m c X V v d D v i k a H m l K / m i Z X l t 6 X o s 4 P n t 4 / p o Y 0 m c X V v d D s s J n F 1 b 3 Q 7 4 p G h 5 Y i p 5 5 S o 6 I C F 5 p W w J n F 1 b 3 Q 7 L C Z x d W 9 0 O + K R o u S 9 n O a l r e W M u u W I h i Z x d W 9 0 O y w m c X V v d D v i k a L l u b P l n Y f l t 6 X o s 4 P v v I j m n I j p o Y 3 v v I k m c X V v d D s s J n F 1 b 3 Q 7 4 p G i 5 b m z 5 Z 2 H 5 b e l 6 L O D 7 7 y I 5 p m C 6 Z a T 6 a G N 7 7 y J J n F 1 b 3 Q 7 L C Z x d W 9 0 O + K R o u W P j u W F p e + 8 i O W j s u S 4 i u + 8 i S Z x d W 9 0 O y w m c X V v d D v i k a L k u 5 X l h a X j g I H l j p / m n Z D m l p n o s r s m c X V v d D s s J n F 1 b 3 Q 7 4 p G i 5 Y i p 5 5 S o 6 I C F 5 L u l 5 a S W 4 4 G u 5 L q 6 5 L u 2 6 L K 7 J n F 1 b 3 Q 7 L C Z x d W 9 0 O + K R o u W k l u a z q O i y u + O B n e O B r u S 7 l i Z x d W 9 0 O y w m c X V v d D v i k a L l t 6 X o s 4 P m l K / m i Z X l i Y 3 l j 4 7 m l K 8 m c X V v d D s s J n F 1 b 3 Q 7 4 p G i 5 p S v 5 o m V 5 b e l 6 L O D 5 7 e P 6 a G N J n F 1 b 3 Q 7 L C Z x d W 9 0 O + K R o u W I q e e U q O i A h e a V s C Z x d W 9 0 O y w m c X V v d D v i k a P k v Z z m p a 3 l j L r l i I Y m c X V v d D s s J n F 1 b 3 Q 7 4 p G j 5 b m z 5 Z 2 H 5 b e l 6 L O D 7 7 y I 5 p y I 6 a G N 7 7 y J J n F 1 b 3 Q 7 L C Z x d W 9 0 O + K R o + W 5 s + W d h + W 3 p e i z g + + 8 i O a Z g u m W k + m h j e + 8 i S Z x d W 9 0 O y w m c X V v d D v i k a P l j 4 7 l h a X v v I j l o 7 L k u I r v v I k m c X V v d D s s J n F 1 b 3 Q 7 4 p G j 5 L u V 5 Y W l 4 4 C B 5 Y 6 f 5 p 2 Q 5 p a Z 6 L K 7 J n F 1 b 3 Q 7 L C Z x d W 9 0 O + K R o + W I q e e U q O i A h e S 7 p e W k l u O B r u S 6 u u S 7 t u i y u y Z x d W 9 0 O y w m c X V v d D v i k a P l p J b m s 6 j o s r v j g Z 3 j g a 7 k u 5 Y m c X V v d D s s J n F 1 b 3 Q 7 4 p G j 5 b e l 6 L O D 5 p S v 5 o m V 5 Y m N 5 Y + O 5 p S v J n F 1 b 3 Q 7 L C Z x d W 9 0 O + K R o + a U r + a J l e W 3 p e i z g + e 3 j + m h j S Z x d W 9 0 O y w m c X V v d D v i k a P l i K n n l K j o g I X m l b A m c X V v d D s s J n F 1 b 3 Q 7 4 p G k 5 L 2 c 5 q W t 5 Y y 6 5 Y i G J n F 1 b 3 Q 7 L C Z x d W 9 0 O + K R p O W 5 s + W d h + W 3 p e i z g + + 8 i O a c i O m h j e + 8 i S Z x d W 9 0 O y w m c X V v d D v i k a T l u b P l n Y f l t 6 X o s 4 P v v I j m m Y L p l p P p o Y 3 v v I k m c X V v d D s s J n F 1 b 3 Q 7 4 p G k 5 Y + O 5 Y W l 7 7 y I 5 a O y 5 L i K 7 7 y J J n F 1 b 3 Q 7 L C Z x d W 9 0 O + K R p O S 7 l e W F p e O A g e W O n + a d k O a W m e i y u y Z x d W 9 0 O y w m c X V v d D v i k a T l i K n n l K j o g I X k u 6 X l p J b j g a 7 k u r r k u 7 b o s r s m c X V v d D s s J n F 1 b 3 Q 7 4 p G k 5 a S W 5 r O o 6 L K 7 4 4 G d 4 4 G u 5 L u W J n F 1 b 3 Q 7 L C Z x d W 9 0 O + K R p O W 3 p e i z g + a U r + a J l e W J j e W P j u a U r y Z x d W 9 0 O y w m c X V v d D v i k a T m l K / m i Z X l t 6 X o s 4 P n t 4 / p o Y 0 m c X V v d D s s J n F 1 b 3 Q 7 4 p G k 5 Y i p 5 5 S o 6 I C F 5 p W w J n F 1 b 3 Q 7 L C Z x d W 9 0 O + S 9 n O a l r e W M u u W I h u e 3 j + i o i C Z x d W 9 0 O y w m c X V v d D v l u b P l n Y f l t 6 X o s 4 P v v I j m n I j p o Y 3 v v I n n t 4 / o q I g m c X V v d D s s J n F 1 b 3 Q 7 5 b m z 5 Z 2 H 5 b e l 6 L O D 7 7 y I 5 p m C 6 Z a T 6 a G N 7 7 y J 5 7 e P 6 K i I J n F 1 b 3 Q 7 L C Z x d W 9 0 O + W P j u W F p e + 8 i O W j s u S 4 i u + 8 i e e 3 j + i o i C Z x d W 9 0 O y w m c X V v d D v k u 5 X l h a X j g I H l j p / m n Z D m l p n o s r v n t 4 / o q I g m c X V v d D s s J n F 1 b 3 Q 7 5 Y i p 5 5 S o 6 I C F 5 L u l 5 a S W 4 4 G u 5 L q 6 5 L u 2 6 L K 7 5 7 e P 6 K i I J n F 1 b 3 Q 7 L C Z x d W 9 0 O + W k l u a z q O i y u + O B n e O B r u S 7 l u e 3 j + i o i C Z x d W 9 0 O y w m c X V v d D v l t 6 X o s 4 P m l K / m i Z X l i Y 3 l j 4 7 m l K / n t 4 / o q I g m c X V v d D s s J n F 1 b 3 Q 7 5 p S v 5 o m V 5 b e l 6 L O D 5 7 e P 6 a G N 5 7 e P 6 K i I J n F 1 b 3 Q 7 L C Z x d W 9 0 O + W I q e e U q O i A h e a V s O e 3 j + i o i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7 7 y W 5 a 6 f 5 7 i + L + W k i e a b t O O B l e O C j O O B n + W e i y 5 7 5 r O V 5 L q 6 5 5 W q 5 Y + 3 L D B 9 J n F 1 b 3 Q 7 L C Z x d W 9 0 O 1 N l Y 3 R p b 2 4 x L 1 L v v J b l r p / n u L 4 v 5 a S J 5 p u 0 4 4 G V 4 4 K M 4 4 G f 5 Z 6 L L n v m s 5 X k u r r l k I 0 y L D F 9 J n F 1 b 3 Q 7 L C Z x d W 9 0 O 1 N l Y 3 R p b 2 4 x L 1 L v v J b l r p / n u L 4 v 5 a S J 5 p u 0 4 4 G V 4 4 K M 4 4 G f 5 Z 6 L L n v l u b T l u q Y s M n 0 m c X V v d D s s J n F 1 b 3 Q 7 U 2 V j d G l v b j E v U u + 8 l u W u n + e 4 v i / l p I n m m 7 T j g Z X j g o z j g Z / l n o s u e + K R o O S 9 n O a l r e W M u u W I h i w z f S Z x d W 9 0 O y w m c X V v d D t T Z W N 0 a W 9 u M S 9 S 7 7 y W 5 a 6 f 5 7 i + L + W k i e a b t O O B l e O C j O O B n + W e i y 5 7 4 p G g 5 b m z 5 Z 2 H 5 b e l 6 L O D 7 7 y I 5 p y I 6 a G N 7 7 y J L D R 9 J n F 1 b 3 Q 7 L C Z x d W 9 0 O 1 N l Y 3 R p b 2 4 x L 1 L v v J b l r p / n u L 4 v 5 a S J 5 p u 0 4 4 G V 4 4 K M 4 4 G f 5 Z 6 L L n v i k a D l u b P l n Y f l t 6 X o s 4 P v v I j m m Y L p l p P p o Y 3 v v I k s N X 0 m c X V v d D s s J n F 1 b 3 Q 7 U 2 V j d G l v b j E v U u + 8 l u W u n + e 4 v i / l p I n m m 7 T j g Z X j g o z j g Z / l n o s u e + K R o O W P j u W F p e + 8 i O W j s u S 4 i u + 8 i S w 2 f S Z x d W 9 0 O y w m c X V v d D t T Z W N 0 a W 9 u M S 9 S 7 7 y W 5 a 6 f 5 7 i + L + W k i e a b t O O B l e O C j O O B n + W e i y 5 7 4 p G g 5 L u V 5 Y W l 4 4 C B 5 Y 6 f 5 p 2 Q 5 p a Z 6 L K 7 L D d 9 J n F 1 b 3 Q 7 L C Z x d W 9 0 O 1 N l Y 3 R p b 2 4 x L 1 L v v J b l r p / n u L 4 v 5 a S J 5 p u 0 4 4 G V 4 4 K M 4 4 G f 5 Z 6 L L n v i k a D l i K n n l K j o g I X k u 6 X l p J b j g a 7 k u r r k u 7 b o s r s s O H 0 m c X V v d D s s J n F 1 b 3 Q 7 U 2 V j d G l v b j E v U u + 8 l u W u n + e 4 v i / l p I n m m 7 T j g Z X j g o z j g Z / l n o s u e + K R o O W k l u a z q O i y u + O B n e O B r u S 7 l i w 5 f S Z x d W 9 0 O y w m c X V v d D t T Z W N 0 a W 9 u M S 9 S 7 7 y W 5 a 6 f 5 7 i + L + W k i e a b t O O B l e O C j O O B n + W e i y 5 7 4 p G g 5 b e l 6 L O D 5 p S v 5 o m V 5 Y m N 5 Y + O 5 p S v L D E w f S Z x d W 9 0 O y w m c X V v d D t T Z W N 0 a W 9 u M S 9 S 7 7 y W 5 a 6 f 5 7 i + L + W k i e a b t O O B l e O C j O O B n + W e i y 5 7 4 p G g 5 p S v 5 o m V 5 b e l 6 L O D 5 7 e P 6 a G N L D E x f S Z x d W 9 0 O y w m c X V v d D t T Z W N 0 a W 9 u M S 9 S 7 7 y W 5 a 6 f 5 7 i + L + W k i e a b t O O B l e O C j O O B n + W e i y 5 7 4 p G g 5 Y i p 5 5 S o 6 I C F 5 p W w L D E y f S Z x d W 9 0 O y w m c X V v d D t T Z W N 0 a W 9 u M S 9 S 7 7 y W 5 a 6 f 5 7 i + L + W k i e a b t O O B l e O C j O O B n + W e i y 5 7 4 p G h 5 L 2 c 5 q W t 5 Y y 6 5 Y i G L D E z f S Z x d W 9 0 O y w m c X V v d D t T Z W N 0 a W 9 u M S 9 S 7 7 y W 5 a 6 f 5 7 i + L + W k i e a b t O O B l e O C j O O B n + W e i y 5 7 4 p G h 5 b m z 5 Z 2 H 5 b e l 6 L O D 7 7 y I 5 p y I 6 a G N 7 7 y J L D E 0 f S Z x d W 9 0 O y w m c X V v d D t T Z W N 0 a W 9 u M S 9 S 7 7 y W 5 a 6 f 5 7 i + L + W k i e a b t O O B l e O C j O O B n + W e i y 5 7 4 p G h 5 b m z 5 Z 2 H 5 b e l 6 L O D 7 7 y I 5 p m C 6 Z a T 6 a G N 7 7 y J L D E 1 f S Z x d W 9 0 O y w m c X V v d D t T Z W N 0 a W 9 u M S 9 S 7 7 y W 5 a 6 f 5 7 i + L + W k i e a b t O O B l e O C j O O B n + W e i y 5 7 4 p G h 5 Y + O 5 Y W l 7 7 y I 5 a O y 5 L i K 7 7 y J L D E 2 f S Z x d W 9 0 O y w m c X V v d D t T Z W N 0 a W 9 u M S 9 S 7 7 y W 5 a 6 f 5 7 i + L + W k i e a b t O O B l e O C j O O B n + W e i y 5 7 4 p G h 5 L u V 5 Y W l 4 4 C B 5 Y 6 f 5 p 2 Q 5 p a Z 6 L K 7 L D E 3 f S Z x d W 9 0 O y w m c X V v d D t T Z W N 0 a W 9 u M S 9 S 7 7 y W 5 a 6 f 5 7 i + L + W k i e a b t O O B l e O C j O O B n + W e i y 5 7 4 p G h 5 Y i p 5 5 S o 6 I C F 5 L u l 5 a S W 4 4 G u 5 L q 6 5 L u 2 6 L K 7 L D E 4 f S Z x d W 9 0 O y w m c X V v d D t T Z W N 0 a W 9 u M S 9 S 7 7 y W 5 a 6 f 5 7 i + L + W k i e a b t O O B l e O C j O O B n + W e i y 5 7 4 p G h 5 a S W 5 r O o 6 L K 7 4 4 G d 4 4 G u 5 L u W L D E 5 f S Z x d W 9 0 O y w m c X V v d D t T Z W N 0 a W 9 u M S 9 S 7 7 y W 5 a 6 f 5 7 i + L + W k i e a b t O O B l e O C j O O B n + W e i y 5 7 4 p G h 5 b e l 6 L O D 5 p S v 5 o m V 5 Y m N 5 Y + O 5 p S v L D I w f S Z x d W 9 0 O y w m c X V v d D t T Z W N 0 a W 9 u M S 9 S 7 7 y W 5 a 6 f 5 7 i + L + W k i e a b t O O B l e O C j O O B n + W e i y 5 7 4 p G h 5 p S v 5 o m V 5 b e l 6 L O D 5 7 e P 6 a G N L D I x f S Z x d W 9 0 O y w m c X V v d D t T Z W N 0 a W 9 u M S 9 S 7 7 y W 5 a 6 f 5 7 i + L + W k i e a b t O O B l e O C j O O B n + W e i y 5 7 4 p G h 5 Y i p 5 5 S o 6 I C F 5 p W w L D I y f S Z x d W 9 0 O y w m c X V v d D t T Z W N 0 a W 9 u M S 9 S 7 7 y W 5 a 6 f 5 7 i + L + W k i e a b t O O B l e O C j O O B n + W e i y 5 7 4 p G i 5 L 2 c 5 q W t 5 Y y 6 5 Y i G L D I z f S Z x d W 9 0 O y w m c X V v d D t T Z W N 0 a W 9 u M S 9 S 7 7 y W 5 a 6 f 5 7 i + L + W k i e a b t O O B l e O C j O O B n + W e i y 5 7 4 p G i 5 b m z 5 Z 2 H 5 b e l 6 L O D 7 7 y I 5 p y I 6 a G N 7 7 y J L D I 0 f S Z x d W 9 0 O y w m c X V v d D t T Z W N 0 a W 9 u M S 9 S 7 7 y W 5 a 6 f 5 7 i + L + W k i e a b t O O B l e O C j O O B n + W e i y 5 7 4 p G i 5 b m z 5 Z 2 H 5 b e l 6 L O D 7 7 y I 5 p m C 6 Z a T 6 a G N 7 7 y J L D I 1 f S Z x d W 9 0 O y w m c X V v d D t T Z W N 0 a W 9 u M S 9 S 7 7 y W 5 a 6 f 5 7 i + L + W k i e a b t O O B l e O C j O O B n + W e i y 5 7 4 p G i 5 Y + O 5 Y W l 7 7 y I 5 a O y 5 L i K 7 7 y J L D I 2 f S Z x d W 9 0 O y w m c X V v d D t T Z W N 0 a W 9 u M S 9 S 7 7 y W 5 a 6 f 5 7 i + L + W k i e a b t O O B l e O C j O O B n + W e i y 5 7 4 p G i 5 L u V 5 Y W l 4 4 C B 5 Y 6 f 5 p 2 Q 5 p a Z 6 L K 7 L D I 3 f S Z x d W 9 0 O y w m c X V v d D t T Z W N 0 a W 9 u M S 9 S 7 7 y W 5 a 6 f 5 7 i + L + W k i e a b t O O B l e O C j O O B n + W e i y 5 7 4 p G i 5 Y i p 5 5 S o 6 I C F 5 L u l 5 a S W 4 4 G u 5 L q 6 5 L u 2 6 L K 7 L D I 4 f S Z x d W 9 0 O y w m c X V v d D t T Z W N 0 a W 9 u M S 9 S 7 7 y W 5 a 6 f 5 7 i + L + W k i e a b t O O B l e O C j O O B n + W e i y 5 7 4 p G i 5 a S W 5 r O o 6 L K 7 4 4 G d 4 4 G u 5 L u W L D I 5 f S Z x d W 9 0 O y w m c X V v d D t T Z W N 0 a W 9 u M S 9 S 7 7 y W 5 a 6 f 5 7 i + L + W k i e a b t O O B l e O C j O O B n + W e i y 5 7 4 p G i 5 b e l 6 L O D 5 p S v 5 o m V 5 Y m N 5 Y + O 5 p S v L D M w f S Z x d W 9 0 O y w m c X V v d D t T Z W N 0 a W 9 u M S 9 S 7 7 y W 5 a 6 f 5 7 i + L + W k i e a b t O O B l e O C j O O B n + W e i y 5 7 4 p G i 5 p S v 5 o m V 5 b e l 6 L O D 5 7 e P 6 a G N L D M x f S Z x d W 9 0 O y w m c X V v d D t T Z W N 0 a W 9 u M S 9 S 7 7 y W 5 a 6 f 5 7 i + L + W k i e a b t O O B l e O C j O O B n + W e i y 5 7 4 p G i 5 Y i p 5 5 S o 6 I C F 5 p W w L D M y f S Z x d W 9 0 O y w m c X V v d D t T Z W N 0 a W 9 u M S 9 S 7 7 y W 5 a 6 f 5 7 i + L + W k i e a b t O O B l e O C j O O B n + W e i y 5 7 4 p G j 5 L 2 c 5 q W t 5 Y y 6 5 Y i G L D M z f S Z x d W 9 0 O y w m c X V v d D t T Z W N 0 a W 9 u M S 9 S 7 7 y W 5 a 6 f 5 7 i + L + W k i e a b t O O B l e O C j O O B n + W e i y 5 7 4 p G j 5 b m z 5 Z 2 H 5 b e l 6 L O D 7 7 y I 5 p y I 6 a G N 7 7 y J L D M 0 f S Z x d W 9 0 O y w m c X V v d D t T Z W N 0 a W 9 u M S 9 S 7 7 y W 5 a 6 f 5 7 i + L + W k i e a b t O O B l e O C j O O B n + W e i y 5 7 4 p G j 5 b m z 5 Z 2 H 5 b e l 6 L O D 7 7 y I 5 p m C 6 Z a T 6 a G N 7 7 y J L D M 1 f S Z x d W 9 0 O y w m c X V v d D t T Z W N 0 a W 9 u M S 9 S 7 7 y W 5 a 6 f 5 7 i + L + W k i e a b t O O B l e O C j O O B n + W e i y 5 7 4 p G j 5 Y + O 5 Y W l 7 7 y I 5 a O y 5 L i K 7 7 y J L D M 2 f S Z x d W 9 0 O y w m c X V v d D t T Z W N 0 a W 9 u M S 9 S 7 7 y W 5 a 6 f 5 7 i + L + W k i e a b t O O B l e O C j O O B n + W e i y 5 7 4 p G j 5 L u V 5 Y W l 4 4 C B 5 Y 6 f 5 p 2 Q 5 p a Z 6 L K 7 L D M 3 f S Z x d W 9 0 O y w m c X V v d D t T Z W N 0 a W 9 u M S 9 S 7 7 y W 5 a 6 f 5 7 i + L + W k i e a b t O O B l e O C j O O B n + W e i y 5 7 4 p G j 5 Y i p 5 5 S o 6 I C F 5 L u l 5 a S W 4 4 G u 5 L q 6 5 L u 2 6 L K 7 L D M 4 f S Z x d W 9 0 O y w m c X V v d D t T Z W N 0 a W 9 u M S 9 S 7 7 y W 5 a 6 f 5 7 i + L + W k i e a b t O O B l e O C j O O B n + W e i y 5 7 4 p G j 5 a S W 5 r O o 6 L K 7 4 4 G d 4 4 G u 5 L u W L D M 5 f S Z x d W 9 0 O y w m c X V v d D t T Z W N 0 a W 9 u M S 9 S 7 7 y W 5 a 6 f 5 7 i + L + W k i e a b t O O B l e O C j O O B n + W e i y 5 7 4 p G j 5 b e l 6 L O D 5 p S v 5 o m V 5 Y m N 5 Y + O 5 p S v L D Q w f S Z x d W 9 0 O y w m c X V v d D t T Z W N 0 a W 9 u M S 9 S 7 7 y W 5 a 6 f 5 7 i + L + W k i e a b t O O B l e O C j O O B n + W e i y 5 7 4 p G j 5 p S v 5 o m V 5 b e l 6 L O D 5 7 e P 6 a G N L D Q x f S Z x d W 9 0 O y w m c X V v d D t T Z W N 0 a W 9 u M S 9 S 7 7 y W 5 a 6 f 5 7 i + L + W k i e a b t O O B l e O C j O O B n + W e i y 5 7 4 p G j 5 Y i p 5 5 S o 6 I C F 5 p W w L D Q y f S Z x d W 9 0 O y w m c X V v d D t T Z W N 0 a W 9 u M S 9 S 7 7 y W 5 a 6 f 5 7 i + L + W k i e a b t O O B l e O C j O O B n + W e i y 5 7 4 p G k 5 L 2 c 5 q W t 5 Y y 6 5 Y i G L D Q z f S Z x d W 9 0 O y w m c X V v d D t T Z W N 0 a W 9 u M S 9 S 7 7 y W 5 a 6 f 5 7 i + L + W k i e a b t O O B l e O C j O O B n + W e i y 5 7 4 p G k 5 b m z 5 Z 2 H 5 b e l 6 L O D 7 7 y I 5 p y I 6 a G N 7 7 y J L D Q 0 f S Z x d W 9 0 O y w m c X V v d D t T Z W N 0 a W 9 u M S 9 S 7 7 y W 5 a 6 f 5 7 i + L + W k i e a b t O O B l e O C j O O B n + W e i y 5 7 4 p G k 5 b m z 5 Z 2 H 5 b e l 6 L O D 7 7 y I 5 p m C 6 Z a T 6 a G N 7 7 y J L D Q 1 f S Z x d W 9 0 O y w m c X V v d D t T Z W N 0 a W 9 u M S 9 S 7 7 y W 5 a 6 f 5 7 i + L + W k i e a b t O O B l e O C j O O B n + W e i y 5 7 4 p G k 5 Y + O 5 Y W l 7 7 y I 5 a O y 5 L i K 7 7 y J L D Q 2 f S Z x d W 9 0 O y w m c X V v d D t T Z W N 0 a W 9 u M S 9 S 7 7 y W 5 a 6 f 5 7 i + L + W k i e a b t O O B l e O C j O O B n + W e i y 5 7 4 p G k 5 L u V 5 Y W l 4 4 C B 5 Y 6 f 5 p 2 Q 5 p a Z 6 L K 7 L D Q 3 f S Z x d W 9 0 O y w m c X V v d D t T Z W N 0 a W 9 u M S 9 S 7 7 y W 5 a 6 f 5 7 i + L + W k i e a b t O O B l e O C j O O B n + W e i y 5 7 4 p G k 5 Y i p 5 5 S o 6 I C F 5 L u l 5 a S W 4 4 G u 5 L q 6 5 L u 2 6 L K 7 L D Q 4 f S Z x d W 9 0 O y w m c X V v d D t T Z W N 0 a W 9 u M S 9 S 7 7 y W 5 a 6 f 5 7 i + L + W k i e a b t O O B l e O C j O O B n + W e i y 5 7 4 p G k 5 a S W 5 r O o 6 L K 7 4 4 G d 4 4 G u 5 L u W L D Q 5 f S Z x d W 9 0 O y w m c X V v d D t T Z W N 0 a W 9 u M S 9 S 7 7 y W 5 a 6 f 5 7 i + L + W k i e a b t O O B l e O C j O O B n + W e i y 5 7 4 p G k 5 b e l 6 L O D 5 p S v 5 o m V 5 Y m N 5 Y + O 5 p S v L D U w f S Z x d W 9 0 O y w m c X V v d D t T Z W N 0 a W 9 u M S 9 S 7 7 y W 5 a 6 f 5 7 i + L + W k i e a b t O O B l e O C j O O B n + W e i y 5 7 4 p G k 5 p S v 5 o m V 5 b e l 6 L O D 5 7 e P 6 a G N L D U x f S Z x d W 9 0 O y w m c X V v d D t T Z W N 0 a W 9 u M S 9 S 7 7 y W 5 a 6 f 5 7 i + L + W k i e a b t O O B l e O C j O O B n + W e i y 5 7 4 p G k 5 Y i p 5 5 S o 6 I C F 5 p W w L D U y f S Z x d W 9 0 O y w m c X V v d D t T Z W N 0 a W 9 u M S 9 S 7 7 y W 5 a 6 f 5 7 i + L + W k i e a b t O O B l e O C j O O B n + W e i y 5 7 5 L 2 c 5 q W t 5 Y y 6 5 Y i G 5 7 e P 6 K i I L D U z f S Z x d W 9 0 O y w m c X V v d D t T Z W N 0 a W 9 u M S 9 S 7 7 y W 5 a 6 f 5 7 i + L + W k i e a b t O O B l e O C j O O B n + W e i y 5 7 5 b m z 5 Z 2 H 5 b e l 6 L O D 7 7 y I 5 p y I 6 a G N 7 7 y J 5 7 e P 6 K i I L D U 0 f S Z x d W 9 0 O y w m c X V v d D t T Z W N 0 a W 9 u M S 9 S 7 7 y W 5 a 6 f 5 7 i + L + W k i e a b t O O B l e O C j O O B n + W e i y 5 7 5 b m z 5 Z 2 H 5 b e l 6 L O D 7 7 y I 5 p m C 6 Z a T 6 a G N 7 7 y J 5 7 e P 6 K i I L D U 1 f S Z x d W 9 0 O y w m c X V v d D t T Z W N 0 a W 9 u M S 9 S 7 7 y W 5 a 6 f 5 7 i + L + W k i e a b t O O B l e O C j O O B n + W e i y 5 7 5 Y + O 5 Y W l 7 7 y I 5 a O y 5 L i K 7 7 y J 5 7 e P 6 K i I L D U 2 f S Z x d W 9 0 O y w m c X V v d D t T Z W N 0 a W 9 u M S 9 S 7 7 y W 5 a 6 f 5 7 i + L + W k i e a b t O O B l e O C j O O B n + W e i y 5 7 5 L u V 5 Y W l 4 4 C B 5 Y 6 f 5 p 2 Q 5 p a Z 6 L K 7 5 7 e P 6 K i I L D U 3 f S Z x d W 9 0 O y w m c X V v d D t T Z W N 0 a W 9 u M S 9 S 7 7 y W 5 a 6 f 5 7 i + L + W k i e a b t O O B l e O C j O O B n + W e i y 5 7 5 Y i p 5 5 S o 6 I C F 5 L u l 5 a S W 4 4 G u 5 L q 6 5 L u 2 6 L K 7 5 7 e P 6 K i I L D U 4 f S Z x d W 9 0 O y w m c X V v d D t T Z W N 0 a W 9 u M S 9 S 7 7 y W 5 a 6 f 5 7 i + L + W k i e a b t O O B l e O C j O O B n + W e i y 5 7 5 a S W 5 r O o 6 L K 7 4 4 G d 4 4 G u 5 L u W 5 7 e P 6 K i I L D U 5 f S Z x d W 9 0 O y w m c X V v d D t T Z W N 0 a W 9 u M S 9 S 7 7 y W 5 a 6 f 5 7 i + L + W k i e a b t O O B l e O C j O O B n + W e i y 5 7 5 b e l 6 L O D 5 p S v 5 o m V 5 Y m N 5 Y + O 5 p S v 5 7 e P 6 K i I L D Y w f S Z x d W 9 0 O y w m c X V v d D t T Z W N 0 a W 9 u M S 9 S 7 7 y W 5 a 6 f 5 7 i + L + W k i e a b t O O B l e O C j O O B n + W e i y 5 7 5 p S v 5 o m V 5 b e l 6 L O D 5 7 e P 6 a G N 5 7 e P 6 K i I L D Y x f S Z x d W 9 0 O y w m c X V v d D t T Z W N 0 a W 9 u M S 9 S 7 7 y W 5 a 6 f 5 7 i + L + W k i e a b t O O B l e O C j O O B n + W e i y 5 7 5 Y i p 5 5 S o 6 I C F 5 p W w 5 7 e P 6 K i I L D Y y f S Z x d W 9 0 O 1 0 s J n F 1 b 3 Q 7 Q 2 9 s d W 1 u Q 2 9 1 b n Q m c X V v d D s 6 N j M s J n F 1 b 3 Q 7 S 2 V 5 Q 2 9 s d W 1 u T m F t Z X M m c X V v d D s 6 W 1 0 s J n F 1 b 3 Q 7 Q 2 9 s d W 1 u S W R l b n R p d G l l c y Z x d W 9 0 O z p b J n F 1 b 3 Q 7 U 2 V j d G l v b j E v U u + 8 l u W u n + e 4 v i / l p I n m m 7 T j g Z X j g o z j g Z / l n o s u e + a z l e S 6 u u e V q u W P t y w w f S Z x d W 9 0 O y w m c X V v d D t T Z W N 0 a W 9 u M S 9 S 7 7 y W 5 a 6 f 5 7 i + L + W k i e a b t O O B l e O C j O O B n + W e i y 5 7 5 r O V 5 L q 6 5 Z C N M i w x f S Z x d W 9 0 O y w m c X V v d D t T Z W N 0 a W 9 u M S 9 S 7 7 y W 5 a 6 f 5 7 i + L + W k i e a b t O O B l e O C j O O B n + W e i y 5 7 5 b m 0 5 b q m L D J 9 J n F 1 b 3 Q 7 L C Z x d W 9 0 O 1 N l Y 3 R p b 2 4 x L 1 L v v J b l r p / n u L 4 v 5 a S J 5 p u 0 4 4 G V 4 4 K M 4 4 G f 5 Z 6 L L n v i k a D k v Z z m p a 3 l j L r l i I Y s M 3 0 m c X V v d D s s J n F 1 b 3 Q 7 U 2 V j d G l v b j E v U u + 8 l u W u n + e 4 v i / l p I n m m 7 T j g Z X j g o z j g Z / l n o s u e + K R o O W 5 s + W d h + W 3 p e i z g + + 8 i O a c i O m h j e + 8 i S w 0 f S Z x d W 9 0 O y w m c X V v d D t T Z W N 0 a W 9 u M S 9 S 7 7 y W 5 a 6 f 5 7 i + L + W k i e a b t O O B l e O C j O O B n + W e i y 5 7 4 p G g 5 b m z 5 Z 2 H 5 b e l 6 L O D 7 7 y I 5 p m C 6 Z a T 6 a G N 7 7 y J L D V 9 J n F 1 b 3 Q 7 L C Z x d W 9 0 O 1 N l Y 3 R p b 2 4 x L 1 L v v J b l r p / n u L 4 v 5 a S J 5 p u 0 4 4 G V 4 4 K M 4 4 G f 5 Z 6 L L n v i k a D l j 4 7 l h a X v v I j l o 7 L k u I r v v I k s N n 0 m c X V v d D s s J n F 1 b 3 Q 7 U 2 V j d G l v b j E v U u + 8 l u W u n + e 4 v i / l p I n m m 7 T j g Z X j g o z j g Z / l n o s u e + K R o O S 7 l e W F p e O A g e W O n + a d k O a W m e i y u y w 3 f S Z x d W 9 0 O y w m c X V v d D t T Z W N 0 a W 9 u M S 9 S 7 7 y W 5 a 6 f 5 7 i + L + W k i e a b t O O B l e O C j O O B n + W e i y 5 7 4 p G g 5 Y i p 5 5 S o 6 I C F 5 L u l 5 a S W 4 4 G u 5 L q 6 5 L u 2 6 L K 7 L D h 9 J n F 1 b 3 Q 7 L C Z x d W 9 0 O 1 N l Y 3 R p b 2 4 x L 1 L v v J b l r p / n u L 4 v 5 a S J 5 p u 0 4 4 G V 4 4 K M 4 4 G f 5 Z 6 L L n v i k a D l p J b m s 6 j o s r v j g Z 3 j g a 7 k u 5 Y s O X 0 m c X V v d D s s J n F 1 b 3 Q 7 U 2 V j d G l v b j E v U u + 8 l u W u n + e 4 v i / l p I n m m 7 T j g Z X j g o z j g Z / l n o s u e + K R o O W 3 p e i z g + a U r + a J l e W J j e W P j u a U r y w x M H 0 m c X V v d D s s J n F 1 b 3 Q 7 U 2 V j d G l v b j E v U u + 8 l u W u n + e 4 v i / l p I n m m 7 T j g Z X j g o z j g Z / l n o s u e + K R o O a U r + a J l e W 3 p e i z g + e 3 j + m h j S w x M X 0 m c X V v d D s s J n F 1 b 3 Q 7 U 2 V j d G l v b j E v U u + 8 l u W u n + e 4 v i / l p I n m m 7 T j g Z X j g o z j g Z / l n o s u e + K R o O W I q e e U q O i A h e a V s C w x M n 0 m c X V v d D s s J n F 1 b 3 Q 7 U 2 V j d G l v b j E v U u + 8 l u W u n + e 4 v i / l p I n m m 7 T j g Z X j g o z j g Z / l n o s u e + K R o e S 9 n O a l r e W M u u W I h i w x M 3 0 m c X V v d D s s J n F 1 b 3 Q 7 U 2 V j d G l v b j E v U u + 8 l u W u n + e 4 v i / l p I n m m 7 T j g Z X j g o z j g Z / l n o s u e + K R o e W 5 s + W d h + W 3 p e i z g + + 8 i O a c i O m h j e + 8 i S w x N H 0 m c X V v d D s s J n F 1 b 3 Q 7 U 2 V j d G l v b j E v U u + 8 l u W u n + e 4 v i / l p I n m m 7 T j g Z X j g o z j g Z / l n o s u e + K R o e W 5 s + W d h + W 3 p e i z g + + 8 i O a Z g u m W k + m h j e + 8 i S w x N X 0 m c X V v d D s s J n F 1 b 3 Q 7 U 2 V j d G l v b j E v U u + 8 l u W u n + e 4 v i / l p I n m m 7 T j g Z X j g o z j g Z / l n o s u e + K R o e W P j u W F p e + 8 i O W j s u S 4 i u + 8 i S w x N n 0 m c X V v d D s s J n F 1 b 3 Q 7 U 2 V j d G l v b j E v U u + 8 l u W u n + e 4 v i / l p I n m m 7 T j g Z X j g o z j g Z / l n o s u e + K R o e S 7 l e W F p e O A g e W O n + a d k O a W m e i y u y w x N 3 0 m c X V v d D s s J n F 1 b 3 Q 7 U 2 V j d G l v b j E v U u + 8 l u W u n + e 4 v i / l p I n m m 7 T j g Z X j g o z j g Z / l n o s u e + K R o e W I q e e U q O i A h e S 7 p e W k l u O B r u S 6 u u S 7 t u i y u y w x O H 0 m c X V v d D s s J n F 1 b 3 Q 7 U 2 V j d G l v b j E v U u + 8 l u W u n + e 4 v i / l p I n m m 7 T j g Z X j g o z j g Z / l n o s u e + K R o e W k l u a z q O i y u + O B n e O B r u S 7 l i w x O X 0 m c X V v d D s s J n F 1 b 3 Q 7 U 2 V j d G l v b j E v U u + 8 l u W u n + e 4 v i / l p I n m m 7 T j g Z X j g o z j g Z / l n o s u e + K R o e W 3 p e i z g + a U r + a J l e W J j e W P j u a U r y w y M H 0 m c X V v d D s s J n F 1 b 3 Q 7 U 2 V j d G l v b j E v U u + 8 l u W u n + e 4 v i / l p I n m m 7 T j g Z X j g o z j g Z / l n o s u e + K R o e a U r + a J l e W 3 p e i z g + e 3 j + m h j S w y M X 0 m c X V v d D s s J n F 1 b 3 Q 7 U 2 V j d G l v b j E v U u + 8 l u W u n + e 4 v i / l p I n m m 7 T j g Z X j g o z j g Z / l n o s u e + K R o e W I q e e U q O i A h e a V s C w y M n 0 m c X V v d D s s J n F 1 b 3 Q 7 U 2 V j d G l v b j E v U u + 8 l u W u n + e 4 v i / l p I n m m 7 T j g Z X j g o z j g Z / l n o s u e + K R o u S 9 n O a l r e W M u u W I h i w y M 3 0 m c X V v d D s s J n F 1 b 3 Q 7 U 2 V j d G l v b j E v U u + 8 l u W u n + e 4 v i / l p I n m m 7 T j g Z X j g o z j g Z / l n o s u e + K R o u W 5 s + W d h + W 3 p e i z g + + 8 i O a c i O m h j e + 8 i S w y N H 0 m c X V v d D s s J n F 1 b 3 Q 7 U 2 V j d G l v b j E v U u + 8 l u W u n + e 4 v i / l p I n m m 7 T j g Z X j g o z j g Z / l n o s u e + K R o u W 5 s + W d h + W 3 p e i z g + + 8 i O a Z g u m W k + m h j e + 8 i S w y N X 0 m c X V v d D s s J n F 1 b 3 Q 7 U 2 V j d G l v b j E v U u + 8 l u W u n + e 4 v i / l p I n m m 7 T j g Z X j g o z j g Z / l n o s u e + K R o u W P j u W F p e + 8 i O W j s u S 4 i u + 8 i S w y N n 0 m c X V v d D s s J n F 1 b 3 Q 7 U 2 V j d G l v b j E v U u + 8 l u W u n + e 4 v i / l p I n m m 7 T j g Z X j g o z j g Z / l n o s u e + K R o u S 7 l e W F p e O A g e W O n + a d k O a W m e i y u y w y N 3 0 m c X V v d D s s J n F 1 b 3 Q 7 U 2 V j d G l v b j E v U u + 8 l u W u n + e 4 v i / l p I n m m 7 T j g Z X j g o z j g Z / l n o s u e + K R o u W I q e e U q O i A h e S 7 p e W k l u O B r u S 6 u u S 7 t u i y u y w y O H 0 m c X V v d D s s J n F 1 b 3 Q 7 U 2 V j d G l v b j E v U u + 8 l u W u n + e 4 v i / l p I n m m 7 T j g Z X j g o z j g Z / l n o s u e + K R o u W k l u a z q O i y u + O B n e O B r u S 7 l i w y O X 0 m c X V v d D s s J n F 1 b 3 Q 7 U 2 V j d G l v b j E v U u + 8 l u W u n + e 4 v i / l p I n m m 7 T j g Z X j g o z j g Z / l n o s u e + K R o u W 3 p e i z g + a U r + a J l e W J j e W P j u a U r y w z M H 0 m c X V v d D s s J n F 1 b 3 Q 7 U 2 V j d G l v b j E v U u + 8 l u W u n + e 4 v i / l p I n m m 7 T j g Z X j g o z j g Z / l n o s u e + K R o u a U r + a J l e W 3 p e i z g + e 3 j + m h j S w z M X 0 m c X V v d D s s J n F 1 b 3 Q 7 U 2 V j d G l v b j E v U u + 8 l u W u n + e 4 v i / l p I n m m 7 T j g Z X j g o z j g Z / l n o s u e + K R o u W I q e e U q O i A h e a V s C w z M n 0 m c X V v d D s s J n F 1 b 3 Q 7 U 2 V j d G l v b j E v U u + 8 l u W u n + e 4 v i / l p I n m m 7 T j g Z X j g o z j g Z / l n o s u e + K R o + S 9 n O a l r e W M u u W I h i w z M 3 0 m c X V v d D s s J n F 1 b 3 Q 7 U 2 V j d G l v b j E v U u + 8 l u W u n + e 4 v i / l p I n m m 7 T j g Z X j g o z j g Z / l n o s u e + K R o + W 5 s + W d h + W 3 p e i z g + + 8 i O a c i O m h j e + 8 i S w z N H 0 m c X V v d D s s J n F 1 b 3 Q 7 U 2 V j d G l v b j E v U u + 8 l u W u n + e 4 v i / l p I n m m 7 T j g Z X j g o z j g Z / l n o s u e + K R o + W 5 s + W d h + W 3 p e i z g + + 8 i O a Z g u m W k + m h j e + 8 i S w z N X 0 m c X V v d D s s J n F 1 b 3 Q 7 U 2 V j d G l v b j E v U u + 8 l u W u n + e 4 v i / l p I n m m 7 T j g Z X j g o z j g Z / l n o s u e + K R o + W P j u W F p e + 8 i O W j s u S 4 i u + 8 i S w z N n 0 m c X V v d D s s J n F 1 b 3 Q 7 U 2 V j d G l v b j E v U u + 8 l u W u n + e 4 v i / l p I n m m 7 T j g Z X j g o z j g Z / l n o s u e + K R o + S 7 l e W F p e O A g e W O n + a d k O a W m e i y u y w z N 3 0 m c X V v d D s s J n F 1 b 3 Q 7 U 2 V j d G l v b j E v U u + 8 l u W u n + e 4 v i / l p I n m m 7 T j g Z X j g o z j g Z / l n o s u e + K R o + W I q e e U q O i A h e S 7 p e W k l u O B r u S 6 u u S 7 t u i y u y w z O H 0 m c X V v d D s s J n F 1 b 3 Q 7 U 2 V j d G l v b j E v U u + 8 l u W u n + e 4 v i / l p I n m m 7 T j g Z X j g o z j g Z / l n o s u e + K R o + W k l u a z q O i y u + O B n e O B r u S 7 l i w z O X 0 m c X V v d D s s J n F 1 b 3 Q 7 U 2 V j d G l v b j E v U u + 8 l u W u n + e 4 v i / l p I n m m 7 T j g Z X j g o z j g Z / l n o s u e + K R o + W 3 p e i z g + a U r + a J l e W J j e W P j u a U r y w 0 M H 0 m c X V v d D s s J n F 1 b 3 Q 7 U 2 V j d G l v b j E v U u + 8 l u W u n + e 4 v i / l p I n m m 7 T j g Z X j g o z j g Z / l n o s u e + K R o + a U r + a J l e W 3 p e i z g + e 3 j + m h j S w 0 M X 0 m c X V v d D s s J n F 1 b 3 Q 7 U 2 V j d G l v b j E v U u + 8 l u W u n + e 4 v i / l p I n m m 7 T j g Z X j g o z j g Z / l n o s u e + K R o + W I q e e U q O i A h e a V s C w 0 M n 0 m c X V v d D s s J n F 1 b 3 Q 7 U 2 V j d G l v b j E v U u + 8 l u W u n + e 4 v i / l p I n m m 7 T j g Z X j g o z j g Z / l n o s u e + K R p O S 9 n O a l r e W M u u W I h i w 0 M 3 0 m c X V v d D s s J n F 1 b 3 Q 7 U 2 V j d G l v b j E v U u + 8 l u W u n + e 4 v i / l p I n m m 7 T j g Z X j g o z j g Z / l n o s u e + K R p O W 5 s + W d h + W 3 p e i z g + + 8 i O a c i O m h j e + 8 i S w 0 N H 0 m c X V v d D s s J n F 1 b 3 Q 7 U 2 V j d G l v b j E v U u + 8 l u W u n + e 4 v i / l p I n m m 7 T j g Z X j g o z j g Z / l n o s u e + K R p O W 5 s + W d h + W 3 p e i z g + + 8 i O a Z g u m W k + m h j e + 8 i S w 0 N X 0 m c X V v d D s s J n F 1 b 3 Q 7 U 2 V j d G l v b j E v U u + 8 l u W u n + e 4 v i / l p I n m m 7 T j g Z X j g o z j g Z / l n o s u e + K R p O W P j u W F p e + 8 i O W j s u S 4 i u + 8 i S w 0 N n 0 m c X V v d D s s J n F 1 b 3 Q 7 U 2 V j d G l v b j E v U u + 8 l u W u n + e 4 v i / l p I n m m 7 T j g Z X j g o z j g Z / l n o s u e + K R p O S 7 l e W F p e O A g e W O n + a d k O a W m e i y u y w 0 N 3 0 m c X V v d D s s J n F 1 b 3 Q 7 U 2 V j d G l v b j E v U u + 8 l u W u n + e 4 v i / l p I n m m 7 T j g Z X j g o z j g Z / l n o s u e + K R p O W I q e e U q O i A h e S 7 p e W k l u O B r u S 6 u u S 7 t u i y u y w 0 O H 0 m c X V v d D s s J n F 1 b 3 Q 7 U 2 V j d G l v b j E v U u + 8 l u W u n + e 4 v i / l p I n m m 7 T j g Z X j g o z j g Z / l n o s u e + K R p O W k l u a z q O i y u + O B n e O B r u S 7 l i w 0 O X 0 m c X V v d D s s J n F 1 b 3 Q 7 U 2 V j d G l v b j E v U u + 8 l u W u n + e 4 v i / l p I n m m 7 T j g Z X j g o z j g Z / l n o s u e + K R p O W 3 p e i z g + a U r + a J l e W J j e W P j u a U r y w 1 M H 0 m c X V v d D s s J n F 1 b 3 Q 7 U 2 V j d G l v b j E v U u + 8 l u W u n + e 4 v i / l p I n m m 7 T j g Z X j g o z j g Z / l n o s u e + K R p O a U r + a J l e W 3 p e i z g + e 3 j + m h j S w 1 M X 0 m c X V v d D s s J n F 1 b 3 Q 7 U 2 V j d G l v b j E v U u + 8 l u W u n + e 4 v i / l p I n m m 7 T j g Z X j g o z j g Z / l n o s u e + K R p O W I q e e U q O i A h e a V s C w 1 M n 0 m c X V v d D s s J n F 1 b 3 Q 7 U 2 V j d G l v b j E v U u + 8 l u W u n + e 4 v i / l p I n m m 7 T j g Z X j g o z j g Z / l n o s u e + S 9 n O a l r e W M u u W I h u e 3 j + i o i C w 1 M 3 0 m c X V v d D s s J n F 1 b 3 Q 7 U 2 V j d G l v b j E v U u + 8 l u W u n + e 4 v i / l p I n m m 7 T j g Z X j g o z j g Z / l n o s u e + W 5 s + W d h + W 3 p e i z g + + 8 i O a c i O m h j e + 8 i e e 3 j + i o i C w 1 N H 0 m c X V v d D s s J n F 1 b 3 Q 7 U 2 V j d G l v b j E v U u + 8 l u W u n + e 4 v i / l p I n m m 7 T j g Z X j g o z j g Z / l n o s u e + W 5 s + W d h + W 3 p e i z g + + 8 i O a Z g u m W k + m h j e + 8 i e e 3 j + i o i C w 1 N X 0 m c X V v d D s s J n F 1 b 3 Q 7 U 2 V j d G l v b j E v U u + 8 l u W u n + e 4 v i / l p I n m m 7 T j g Z X j g o z j g Z / l n o s u e + W P j u W F p e + 8 i O W j s u S 4 i u + 8 i e e 3 j + i o i C w 1 N n 0 m c X V v d D s s J n F 1 b 3 Q 7 U 2 V j d G l v b j E v U u + 8 l u W u n + e 4 v i / l p I n m m 7 T j g Z X j g o z j g Z / l n o s u e + S 7 l e W F p e O A g e W O n + a d k O a W m e i y u + e 3 j + i o i C w 1 N 3 0 m c X V v d D s s J n F 1 b 3 Q 7 U 2 V j d G l v b j E v U u + 8 l u W u n + e 4 v i / l p I n m m 7 T j g Z X j g o z j g Z / l n o s u e + W I q e e U q O i A h e S 7 p e W k l u O B r u S 6 u u S 7 t u i y u + e 3 j + i o i C w 1 O H 0 m c X V v d D s s J n F 1 b 3 Q 7 U 2 V j d G l v b j E v U u + 8 l u W u n + e 4 v i / l p I n m m 7 T j g Z X j g o z j g Z / l n o s u e + W k l u a z q O i y u + O B n e O B r u S 7 l u e 3 j + i o i C w 1 O X 0 m c X V v d D s s J n F 1 b 3 Q 7 U 2 V j d G l v b j E v U u + 8 l u W u n + e 4 v i / l p I n m m 7 T j g Z X j g o z j g Z / l n o s u e + W 3 p e i z g + a U r + a J l e W J j e W P j u a U r + e 3 j + i o i C w 2 M H 0 m c X V v d D s s J n F 1 b 3 Q 7 U 2 V j d G l v b j E v U u + 8 l u W u n + e 4 v i / l p I n m m 7 T j g Z X j g o z j g Z / l n o s u e + a U r + a J l e W 3 p e i z g + e 3 j + m h j e e 3 j + i o i C w 2 M X 0 m c X V v d D s s J n F 1 b 3 Q 7 U 2 V j d G l v b j E v U u + 8 l u W u n + e 4 v i / l p I n m m 7 T j g Z X j g o z j g Z / l n o s u e + W I q e e U q O i A h e a V s O e 3 j + i o i C w 2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I l R U Y l Q k M l O T Y l R T U l Q U U l O U Y l R T c l Q j g l Q k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i V F R i V C Q y U 5 N i V F N S V B R S U 5 R i V F N y V C O C V C R S 9 S J U V G J U J D J T k 2 J U U 1 J U F F J T l G J U U 3 J U I 4 J U J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i V F R i V C Q y U 5 N i V F N S V B R S U 5 R i V F N y V C O C V C R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J U V G J U J D J T k 2 J U U 1 J U F F J T l G J U U 3 J U I 4 J U J F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I 3 J U U 1 J U F F J T l G J U U 3 J U I 4 J U J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D l U M D c 6 N D k 6 N D E u N D A x O D c 5 N F o i I C 8 + P E V u d H J 5 I F R 5 c G U 9 I k Z p b G x D b 2 x 1 b W 5 U e X B l c y I g V m F s d W U 9 I n N B d 1 l H Q m d N R E F 3 T U R B d 0 1 E Q X d Z R E F 3 T U R B d 0 1 E Q X d N R 0 F 3 T U R B d 0 1 E Q X d N R E J n T U R B d 0 1 E Q X d N R E F 3 W U R B d 0 1 E Q X d N R E F 3 T U d B d 0 1 E Q X d N R E F 3 T U Q i I C 8 + P E V u d H J 5 I F R 5 c G U 9 I k Z p b G x D b 2 x 1 b W 5 O Y W 1 l c y I g V m F s d W U 9 I n N b J n F 1 b 3 Q 7 5 r O V 5 L q 6 5 5 W q 5 Y + 3 J n F 1 b 3 Q 7 L C Z x d W 9 0 O + a z l e S 6 u u W Q j T I m c X V v d D s s J n F 1 b 3 Q 7 5 b m 0 5 b q m J n F 1 b 3 Q 7 L C Z x d W 9 0 O + K R o O S 9 n O a l r e W M u u W I h i Z x d W 9 0 O y w m c X V v d D v i k a D l u b P l n Y f l t 6 X o s 4 P v v I j m n I j p o Y 3 v v I k m c X V v d D s s J n F 1 b 3 Q 7 4 p G g 5 b m z 5 Z 2 H 5 b e l 6 L O D 7 7 y I 5 p m C 6 Z a T 6 a G N 7 7 y J J n F 1 b 3 Q 7 L C Z x d W 9 0 O + K R o O W P j u W F p e + 8 i O W j s u S 4 i u + 8 i S Z x d W 9 0 O y w m c X V v d D v i k a D k u 5 X l h a X j g I H l j p / m n Z D m l p n o s r s m c X V v d D s s J n F 1 b 3 Q 7 4 p G g 5 Y i p 5 5 S o 6 I C F 5 L u l 5 a S W 4 4 G u 5 L q 6 5 L u 2 6 L K 7 J n F 1 b 3 Q 7 L C Z x d W 9 0 O + K R o O W k l u a z q O i y u + O B n e O B r u S 7 l i Z x d W 9 0 O y w m c X V v d D v i k a D l t 6 X o s 4 P m l K / m i Z X l i Y 3 l j 4 7 m l K 8 m c X V v d D s s J n F 1 b 3 Q 7 4 p G g 5 p S v 5 o m V 5 b e l 6 L O D 5 7 e P 6 a G N J n F 1 b 3 Q 7 L C Z x d W 9 0 O + K R o O W I q e e U q O i A h e a V s C Z x d W 9 0 O y w m c X V v d D v i k a H k v Z z m p a 3 l j L r l i I Y m c X V v d D s s J n F 1 b 3 Q 7 4 p G h 5 b m z 5 Z 2 H 5 b e l 6 L O D 7 7 y I 5 p y I 6 a G N 7 7 y J J n F 1 b 3 Q 7 L C Z x d W 9 0 O + K R o e W 5 s + W d h + W 3 p e i z g + + 8 i O a Z g u m W k + m h j e + 8 i S Z x d W 9 0 O y w m c X V v d D v i k a H l j 4 7 l h a X v v I j l o 7 L k u I r v v I k m c X V v d D s s J n F 1 b 3 Q 7 4 p G h 5 L u V 5 Y W l 4 4 C B 5 Y 6 f 5 p 2 Q 5 p a Z 6 L K 7 J n F 1 b 3 Q 7 L C Z x d W 9 0 O + K R o e W I q e e U q O i A h e S 7 p e W k l u O B r u S 6 u u S 7 t u i y u y Z x d W 9 0 O y w m c X V v d D v i k a H l p J b m s 6 j o s r v j g Z 3 j g a 7 k u 5 Y m c X V v d D s s J n F 1 b 3 Q 7 4 p G h 5 b e l 6 L O D 5 p S v 5 o m V 5 Y m N 5 Y + O 5 p S v J n F 1 b 3 Q 7 L C Z x d W 9 0 O + K R o e a U r + a J l e W 3 p e i z g + e 3 j + m h j S Z x d W 9 0 O y w m c X V v d D v i k a H l i K n n l K j o g I X m l b A m c X V v d D s s J n F 1 b 3 Q 7 4 p G i 5 L 2 c 5 q W t 5 Y y 6 5 Y i G J n F 1 b 3 Q 7 L C Z x d W 9 0 O + K R o u W 5 s + W d h + W 3 p e i z g + + 8 i O a c i O m h j e + 8 i S Z x d W 9 0 O y w m c X V v d D v i k a L l u b P l n Y f l t 6 X o s 4 P v v I j m m Y L p l p P p o Y 3 v v I k m c X V v d D s s J n F 1 b 3 Q 7 4 p G i 5 Y + O 5 Y W l 7 7 y I 5 a O y 5 L i K 7 7 y J J n F 1 b 3 Q 7 L C Z x d W 9 0 O + K R o u S 7 l e W F p e O A g e W O n + a d k O a W m e i y u y Z x d W 9 0 O y w m c X V v d D v i k a L l i K n n l K j o g I X k u 6 X l p J b j g a 7 k u r r k u 7 b o s r s m c X V v d D s s J n F 1 b 3 Q 7 4 p G i 5 a S W 5 r O o 6 L K 7 4 4 G d 4 4 G u 5 L u W J n F 1 b 3 Q 7 L C Z x d W 9 0 O + K R o u W 3 p e i z g + a U r + a J l e W J j e W P j u a U r y Z x d W 9 0 O y w m c X V v d D v i k a L m l K / m i Z X l t 6 X o s 4 P n t 4 / p o Y 0 m c X V v d D s s J n F 1 b 3 Q 7 4 p G i 5 Y i p 5 5 S o 6 I C F 5 p W w J n F 1 b 3 Q 7 L C Z x d W 9 0 O + K R o + S 9 n O a l r e W M u u W I h i Z x d W 9 0 O y w m c X V v d D v i k a P l u b P l n Y f l t 6 X o s 4 P v v I j m n I j p o Y 3 v v I k m c X V v d D s s J n F 1 b 3 Q 7 4 p G j 5 b m z 5 Z 2 H 5 b e l 6 L O D 7 7 y I 5 p m C 6 Z a T 6 a G N 7 7 y J J n F 1 b 3 Q 7 L C Z x d W 9 0 O + K R o + W P j u W F p e + 8 i O W j s u S 4 i u + 8 i S Z x d W 9 0 O y w m c X V v d D v i k a P k u 5 X l h a X j g I H l j p / m n Z D m l p n o s r s m c X V v d D s s J n F 1 b 3 Q 7 4 p G j 5 Y i p 5 5 S o 6 I C F 5 L u l 5 a S W 4 4 G u 5 L q 6 5 L u 2 6 L K 7 J n F 1 b 3 Q 7 L C Z x d W 9 0 O + K R o + W k l u a z q O i y u + O B n e O B r u S 7 l i Z x d W 9 0 O y w m c X V v d D v i k a P l t 6 X o s 4 P m l K / m i Z X l i Y 3 l j 4 7 m l K 8 m c X V v d D s s J n F 1 b 3 Q 7 4 p G j 5 p S v 5 o m V 5 b e l 6 L O D 5 7 e P 6 a G N J n F 1 b 3 Q 7 L C Z x d W 9 0 O + K R o + W I q e e U q O i A h e a V s C Z x d W 9 0 O y w m c X V v d D v i k a T k v Z z m p a 3 l j L r l i I Y m c X V v d D s s J n F 1 b 3 Q 7 4 p G k 5 b m z 5 Z 2 H 5 b e l 6 L O D 7 7 y I 5 p y I 6 a G N 7 7 y J J n F 1 b 3 Q 7 L C Z x d W 9 0 O + K R p O W 5 s + W d h + W 3 p e i z g + + 8 i O a Z g u m W k + m h j e + 8 i S Z x d W 9 0 O y w m c X V v d D v i k a T l j 4 7 l h a X v v I j l o 7 L k u I r v v I k m c X V v d D s s J n F 1 b 3 Q 7 4 p G k 5 L u V 5 Y W l 4 4 C B 5 Y 6 f 5 p 2 Q 5 p a Z 6 L K 7 J n F 1 b 3 Q 7 L C Z x d W 9 0 O + K R p O W I q e e U q O i A h e S 7 p e W k l u O B r u S 6 u u S 7 t u i y u y Z x d W 9 0 O y w m c X V v d D v i k a T l p J b m s 6 j o s r v j g Z 3 j g a 7 k u 5 Y m c X V v d D s s J n F 1 b 3 Q 7 4 p G k 5 b e l 6 L O D 5 p S v 5 o m V 5 Y m N 5 Y + O 5 p S v J n F 1 b 3 Q 7 L C Z x d W 9 0 O + K R p O a U r + a J l e W 3 p e i z g + e 3 j + m h j S Z x d W 9 0 O y w m c X V v d D v i k a T l i K n n l K j o g I X m l b A m c X V v d D s s J n F 1 b 3 Q 7 5 L 2 c 5 q W t 5 Y y 6 5 Y i G 5 7 e P 6 K i I J n F 1 b 3 Q 7 L C Z x d W 9 0 O + W 5 s + W d h + W 3 p e i z g + + 8 i O a c i O m h j e + 8 i e e 3 j + i o i C Z x d W 9 0 O y w m c X V v d D v l u b P l n Y f l t 6 X o s 4 P v v I j m m Y L p l p P p o Y 3 v v I n n t 4 / o q I g m c X V v d D s s J n F 1 b 3 Q 7 5 Y + O 5 Y W l 7 7 y I 5 a O y 5 L i K 7 7 y J 5 7 e P 6 K i I J n F 1 b 3 Q 7 L C Z x d W 9 0 O + S 7 l e W F p e O A g e W O n + a d k O a W m e i y u + e 3 j + i o i C Z x d W 9 0 O y w m c X V v d D v l i K n n l K j o g I X k u 6 X l p J b j g a 7 k u r r k u 7 b o s r v n t 4 / o q I g m c X V v d D s s J n F 1 b 3 Q 7 5 a S W 5 r O o 6 L K 7 4 4 G d 4 4 G u 5 L u W 5 7 e P 6 K i I J n F 1 b 3 Q 7 L C Z x d W 9 0 O + W 3 p e i z g + a U r + a J l e W J j e W P j u a U r + e 3 j + i o i C Z x d W 9 0 O y w m c X V v d D v m l K / m i Z X l t 6 X o s 4 P n t 4 / p o Y 3 n t 4 / o q I g m c X V v d D s s J n F 1 b 3 Q 7 5 Y i p 5 5 S o 6 I C F 5 p W w 5 7 e P 6 K i I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I 3 5 a 6 f 5 7 i + L + W k i e a b t O O B l e O C j O O B n + W e i y 5 7 5 r O V 5 L q 6 5 5 W q 5 Y + 3 L D B 9 J n F 1 b 3 Q 7 L C Z x d W 9 0 O 1 N l Y 3 R p b 2 4 x L 1 I 3 5 a 6 f 5 7 i + L + W k i e a b t O O B l e O C j O O B n + W e i y 5 7 5 r O V 5 L q 6 5 Z C N M i w x f S Z x d W 9 0 O y w m c X V v d D t T Z W N 0 a W 9 u M S 9 S N + W u n + e 4 v i / l p I n m m 7 T j g Z X j g o z j g Z / l n o s u e + W 5 t O W 6 p i w y f S Z x d W 9 0 O y w m c X V v d D t T Z W N 0 a W 9 u M S 9 S N + W u n + e 4 v i / l p I n m m 7 T j g Z X j g o z j g Z / l n o s u e + K R o O S 9 n O a l r e W M u u W I h i w z f S Z x d W 9 0 O y w m c X V v d D t T Z W N 0 a W 9 u M S 9 S N + W u n + e 4 v i / l p I n m m 7 T j g Z X j g o z j g Z / l n o s u e + K R o O W 5 s + W d h + W 3 p e i z g + + 8 i O a c i O m h j e + 8 i S w 0 f S Z x d W 9 0 O y w m c X V v d D t T Z W N 0 a W 9 u M S 9 S N + W u n + e 4 v i / l p I n m m 7 T j g Z X j g o z j g Z / l n o s u e + K R o O W 5 s + W d h + W 3 p e i z g + + 8 i O a Z g u m W k + m h j e + 8 i S w 1 f S Z x d W 9 0 O y w m c X V v d D t T Z W N 0 a W 9 u M S 9 S N + W u n + e 4 v i / l p I n m m 7 T j g Z X j g o z j g Z / l n o s u e + K R o O W P j u W F p e + 8 i O W j s u S 4 i u + 8 i S w 2 f S Z x d W 9 0 O y w m c X V v d D t T Z W N 0 a W 9 u M S 9 S N + W u n + e 4 v i / l p I n m m 7 T j g Z X j g o z j g Z / l n o s u e + K R o O S 7 l e W F p e O A g e W O n + a d k O a W m e i y u y w 3 f S Z x d W 9 0 O y w m c X V v d D t T Z W N 0 a W 9 u M S 9 S N + W u n + e 4 v i / l p I n m m 7 T j g Z X j g o z j g Z / l n o s u e + K R o O W I q e e U q O i A h e S 7 p e W k l u O B r u S 6 u u S 7 t u i y u y w 4 f S Z x d W 9 0 O y w m c X V v d D t T Z W N 0 a W 9 u M S 9 S N + W u n + e 4 v i / l p I n m m 7 T j g Z X j g o z j g Z / l n o s u e + K R o O W k l u a z q O i y u + O B n e O B r u S 7 l i w 5 f S Z x d W 9 0 O y w m c X V v d D t T Z W N 0 a W 9 u M S 9 S N + W u n + e 4 v i / l p I n m m 7 T j g Z X j g o z j g Z / l n o s u e + K R o O W 3 p e i z g + a U r + a J l e W J j e W P j u a U r y w x M H 0 m c X V v d D s s J n F 1 b 3 Q 7 U 2 V j d G l v b j E v U j f l r p / n u L 4 v 5 a S J 5 p u 0 4 4 G V 4 4 K M 4 4 G f 5 Z 6 L L n v i k a D m l K / m i Z X l t 6 X o s 4 P n t 4 / p o Y 0 s M T F 9 J n F 1 b 3 Q 7 L C Z x d W 9 0 O 1 N l Y 3 R p b 2 4 x L 1 I 3 5 a 6 f 5 7 i + L + W k i e a b t O O B l e O C j O O B n + W e i y 5 7 4 p G g 5 Y i p 5 5 S o 6 I C F 5 p W w L D E y f S Z x d W 9 0 O y w m c X V v d D t T Z W N 0 a W 9 u M S 9 S N + W u n + e 4 v i / l p I n m m 7 T j g Z X j g o z j g Z / l n o s u e + K R o e S 9 n O a l r e W M u u W I h i w x M 3 0 m c X V v d D s s J n F 1 b 3 Q 7 U 2 V j d G l v b j E v U j f l r p / n u L 4 v 5 a S J 5 p u 0 4 4 G V 4 4 K M 4 4 G f 5 Z 6 L L n v i k a H l u b P l n Y f l t 6 X o s 4 P v v I j m n I j p o Y 3 v v I k s M T R 9 J n F 1 b 3 Q 7 L C Z x d W 9 0 O 1 N l Y 3 R p b 2 4 x L 1 I 3 5 a 6 f 5 7 i + L + W k i e a b t O O B l e O C j O O B n + W e i y 5 7 4 p G h 5 b m z 5 Z 2 H 5 b e l 6 L O D 7 7 y I 5 p m C 6 Z a T 6 a G N 7 7 y J L D E 1 f S Z x d W 9 0 O y w m c X V v d D t T Z W N 0 a W 9 u M S 9 S N + W u n + e 4 v i / l p I n m m 7 T j g Z X j g o z j g Z / l n o s u e + K R o e W P j u W F p e + 8 i O W j s u S 4 i u + 8 i S w x N n 0 m c X V v d D s s J n F 1 b 3 Q 7 U 2 V j d G l v b j E v U j f l r p / n u L 4 v 5 a S J 5 p u 0 4 4 G V 4 4 K M 4 4 G f 5 Z 6 L L n v i k a H k u 5 X l h a X j g I H l j p / m n Z D m l p n o s r s s M T d 9 J n F 1 b 3 Q 7 L C Z x d W 9 0 O 1 N l Y 3 R p b 2 4 x L 1 I 3 5 a 6 f 5 7 i + L + W k i e a b t O O B l e O C j O O B n + W e i y 5 7 4 p G h 5 Y i p 5 5 S o 6 I C F 5 L u l 5 a S W 4 4 G u 5 L q 6 5 L u 2 6 L K 7 L D E 4 f S Z x d W 9 0 O y w m c X V v d D t T Z W N 0 a W 9 u M S 9 S N + W u n + e 4 v i / l p I n m m 7 T j g Z X j g o z j g Z / l n o s u e + K R o e W k l u a z q O i y u + O B n e O B r u S 7 l i w x O X 0 m c X V v d D s s J n F 1 b 3 Q 7 U 2 V j d G l v b j E v U j f l r p / n u L 4 v 5 a S J 5 p u 0 4 4 G V 4 4 K M 4 4 G f 5 Z 6 L L n v i k a H l t 6 X o s 4 P m l K / m i Z X l i Y 3 l j 4 7 m l K 8 s M j B 9 J n F 1 b 3 Q 7 L C Z x d W 9 0 O 1 N l Y 3 R p b 2 4 x L 1 I 3 5 a 6 f 5 7 i + L + W k i e a b t O O B l e O C j O O B n + W e i y 5 7 4 p G h 5 p S v 5 o m V 5 b e l 6 L O D 5 7 e P 6 a G N L D I x f S Z x d W 9 0 O y w m c X V v d D t T Z W N 0 a W 9 u M S 9 S N + W u n + e 4 v i / l p I n m m 7 T j g Z X j g o z j g Z / l n o s u e + K R o e W I q e e U q O i A h e a V s C w y M n 0 m c X V v d D s s J n F 1 b 3 Q 7 U 2 V j d G l v b j E v U j f l r p / n u L 4 v 5 a S J 5 p u 0 4 4 G V 4 4 K M 4 4 G f 5 Z 6 L L n v i k a L k v Z z m p a 3 l j L r l i I Y s M j N 9 J n F 1 b 3 Q 7 L C Z x d W 9 0 O 1 N l Y 3 R p b 2 4 x L 1 I 3 5 a 6 f 5 7 i + L + W k i e a b t O O B l e O C j O O B n + W e i y 5 7 4 p G i 5 b m z 5 Z 2 H 5 b e l 6 L O D 7 7 y I 5 p y I 6 a G N 7 7 y J L D I 0 f S Z x d W 9 0 O y w m c X V v d D t T Z W N 0 a W 9 u M S 9 S N + W u n + e 4 v i / l p I n m m 7 T j g Z X j g o z j g Z / l n o s u e + K R o u W 5 s + W d h + W 3 p e i z g + + 8 i O a Z g u m W k + m h j e + 8 i S w y N X 0 m c X V v d D s s J n F 1 b 3 Q 7 U 2 V j d G l v b j E v U j f l r p / n u L 4 v 5 a S J 5 p u 0 4 4 G V 4 4 K M 4 4 G f 5 Z 6 L L n v i k a L l j 4 7 l h a X v v I j l o 7 L k u I r v v I k s M j Z 9 J n F 1 b 3 Q 7 L C Z x d W 9 0 O 1 N l Y 3 R p b 2 4 x L 1 I 3 5 a 6 f 5 7 i + L + W k i e a b t O O B l e O C j O O B n + W e i y 5 7 4 p G i 5 L u V 5 Y W l 4 4 C B 5 Y 6 f 5 p 2 Q 5 p a Z 6 L K 7 L D I 3 f S Z x d W 9 0 O y w m c X V v d D t T Z W N 0 a W 9 u M S 9 S N + W u n + e 4 v i / l p I n m m 7 T j g Z X j g o z j g Z / l n o s u e + K R o u W I q e e U q O i A h e S 7 p e W k l u O B r u S 6 u u S 7 t u i y u y w y O H 0 m c X V v d D s s J n F 1 b 3 Q 7 U 2 V j d G l v b j E v U j f l r p / n u L 4 v 5 a S J 5 p u 0 4 4 G V 4 4 K M 4 4 G f 5 Z 6 L L n v i k a L l p J b m s 6 j o s r v j g Z 3 j g a 7 k u 5 Y s M j l 9 J n F 1 b 3 Q 7 L C Z x d W 9 0 O 1 N l Y 3 R p b 2 4 x L 1 I 3 5 a 6 f 5 7 i + L + W k i e a b t O O B l e O C j O O B n + W e i y 5 7 4 p G i 5 b e l 6 L O D 5 p S v 5 o m V 5 Y m N 5 Y + O 5 p S v L D M w f S Z x d W 9 0 O y w m c X V v d D t T Z W N 0 a W 9 u M S 9 S N + W u n + e 4 v i / l p I n m m 7 T j g Z X j g o z j g Z / l n o s u e + K R o u a U r + a J l e W 3 p e i z g + e 3 j + m h j S w z M X 0 m c X V v d D s s J n F 1 b 3 Q 7 U 2 V j d G l v b j E v U j f l r p / n u L 4 v 5 a S J 5 p u 0 4 4 G V 4 4 K M 4 4 G f 5 Z 6 L L n v i k a L l i K n n l K j o g I X m l b A s M z J 9 J n F 1 b 3 Q 7 L C Z x d W 9 0 O 1 N l Y 3 R p b 2 4 x L 1 I 3 5 a 6 f 5 7 i + L + W k i e a b t O O B l e O C j O O B n + W e i y 5 7 4 p G j 5 L 2 c 5 q W t 5 Y y 6 5 Y i G L D M z f S Z x d W 9 0 O y w m c X V v d D t T Z W N 0 a W 9 u M S 9 S N + W u n + e 4 v i / l p I n m m 7 T j g Z X j g o z j g Z / l n o s u e + K R o + W 5 s + W d h + W 3 p e i z g + + 8 i O a c i O m h j e + 8 i S w z N H 0 m c X V v d D s s J n F 1 b 3 Q 7 U 2 V j d G l v b j E v U j f l r p / n u L 4 v 5 a S J 5 p u 0 4 4 G V 4 4 K M 4 4 G f 5 Z 6 L L n v i k a P l u b P l n Y f l t 6 X o s 4 P v v I j m m Y L p l p P p o Y 3 v v I k s M z V 9 J n F 1 b 3 Q 7 L C Z x d W 9 0 O 1 N l Y 3 R p b 2 4 x L 1 I 3 5 a 6 f 5 7 i + L + W k i e a b t O O B l e O C j O O B n + W e i y 5 7 4 p G j 5 Y + O 5 Y W l 7 7 y I 5 a O y 5 L i K 7 7 y J L D M 2 f S Z x d W 9 0 O y w m c X V v d D t T Z W N 0 a W 9 u M S 9 S N + W u n + e 4 v i / l p I n m m 7 T j g Z X j g o z j g Z / l n o s u e + K R o + S 7 l e W F p e O A g e W O n + a d k O a W m e i y u y w z N 3 0 m c X V v d D s s J n F 1 b 3 Q 7 U 2 V j d G l v b j E v U j f l r p / n u L 4 v 5 a S J 5 p u 0 4 4 G V 4 4 K M 4 4 G f 5 Z 6 L L n v i k a P l i K n n l K j o g I X k u 6 X l p J b j g a 7 k u r r k u 7 b o s r s s M z h 9 J n F 1 b 3 Q 7 L C Z x d W 9 0 O 1 N l Y 3 R p b 2 4 x L 1 I 3 5 a 6 f 5 7 i + L + W k i e a b t O O B l e O C j O O B n + W e i y 5 7 4 p G j 5 a S W 5 r O o 6 L K 7 4 4 G d 4 4 G u 5 L u W L D M 5 f S Z x d W 9 0 O y w m c X V v d D t T Z W N 0 a W 9 u M S 9 S N + W u n + e 4 v i / l p I n m m 7 T j g Z X j g o z j g Z / l n o s u e + K R o + W 3 p e i z g + a U r + a J l e W J j e W P j u a U r y w 0 M H 0 m c X V v d D s s J n F 1 b 3 Q 7 U 2 V j d G l v b j E v U j f l r p / n u L 4 v 5 a S J 5 p u 0 4 4 G V 4 4 K M 4 4 G f 5 Z 6 L L n v i k a P m l K / m i Z X l t 6 X o s 4 P n t 4 / p o Y 0 s N D F 9 J n F 1 b 3 Q 7 L C Z x d W 9 0 O 1 N l Y 3 R p b 2 4 x L 1 I 3 5 a 6 f 5 7 i + L + W k i e a b t O O B l e O C j O O B n + W e i y 5 7 4 p G j 5 Y i p 5 5 S o 6 I C F 5 p W w L D Q y f S Z x d W 9 0 O y w m c X V v d D t T Z W N 0 a W 9 u M S 9 S N + W u n + e 4 v i / l p I n m m 7 T j g Z X j g o z j g Z / l n o s u e + K R p O S 9 n O a l r e W M u u W I h i w 0 M 3 0 m c X V v d D s s J n F 1 b 3 Q 7 U 2 V j d G l v b j E v U j f l r p / n u L 4 v 5 a S J 5 p u 0 4 4 G V 4 4 K M 4 4 G f 5 Z 6 L L n v i k a T l u b P l n Y f l t 6 X o s 4 P v v I j m n I j p o Y 3 v v I k s N D R 9 J n F 1 b 3 Q 7 L C Z x d W 9 0 O 1 N l Y 3 R p b 2 4 x L 1 I 3 5 a 6 f 5 7 i + L + W k i e a b t O O B l e O C j O O B n + W e i y 5 7 4 p G k 5 b m z 5 Z 2 H 5 b e l 6 L O D 7 7 y I 5 p m C 6 Z a T 6 a G N 7 7 y J L D Q 1 f S Z x d W 9 0 O y w m c X V v d D t T Z W N 0 a W 9 u M S 9 S N + W u n + e 4 v i / l p I n m m 7 T j g Z X j g o z j g Z / l n o s u e + K R p O W P j u W F p e + 8 i O W j s u S 4 i u + 8 i S w 0 N n 0 m c X V v d D s s J n F 1 b 3 Q 7 U 2 V j d G l v b j E v U j f l r p / n u L 4 v 5 a S J 5 p u 0 4 4 G V 4 4 K M 4 4 G f 5 Z 6 L L n v i k a T k u 5 X l h a X j g I H l j p / m n Z D m l p n o s r s s N D d 9 J n F 1 b 3 Q 7 L C Z x d W 9 0 O 1 N l Y 3 R p b 2 4 x L 1 I 3 5 a 6 f 5 7 i + L + W k i e a b t O O B l e O C j O O B n + W e i y 5 7 4 p G k 5 Y i p 5 5 S o 6 I C F 5 L u l 5 a S W 4 4 G u 5 L q 6 5 L u 2 6 L K 7 L D Q 4 f S Z x d W 9 0 O y w m c X V v d D t T Z W N 0 a W 9 u M S 9 S N + W u n + e 4 v i / l p I n m m 7 T j g Z X j g o z j g Z / l n o s u e + K R p O W k l u a z q O i y u + O B n e O B r u S 7 l i w 0 O X 0 m c X V v d D s s J n F 1 b 3 Q 7 U 2 V j d G l v b j E v U j f l r p / n u L 4 v 5 a S J 5 p u 0 4 4 G V 4 4 K M 4 4 G f 5 Z 6 L L n v i k a T l t 6 X o s 4 P m l K / m i Z X l i Y 3 l j 4 7 m l K 8 s N T B 9 J n F 1 b 3 Q 7 L C Z x d W 9 0 O 1 N l Y 3 R p b 2 4 x L 1 I 3 5 a 6 f 5 7 i + L + W k i e a b t O O B l e O C j O O B n + W e i y 5 7 4 p G k 5 p S v 5 o m V 5 b e l 6 L O D 5 7 e P 6 a G N L D U x f S Z x d W 9 0 O y w m c X V v d D t T Z W N 0 a W 9 u M S 9 S N + W u n + e 4 v i / l p I n m m 7 T j g Z X j g o z j g Z / l n o s u e + K R p O W I q e e U q O i A h e a V s C w 1 M n 0 m c X V v d D s s J n F 1 b 3 Q 7 U 2 V j d G l v b j E v U j f l r p / n u L 4 v 5 a S J 5 p u 0 4 4 G V 4 4 K M 4 4 G f 5 Z 6 L L n v k v Z z m p a 3 l j L r l i I b n t 4 / o q I g s N T N 9 J n F 1 b 3 Q 7 L C Z x d W 9 0 O 1 N l Y 3 R p b 2 4 x L 1 I 3 5 a 6 f 5 7 i + L + W k i e a b t O O B l e O C j O O B n + W e i y 5 7 5 b m z 5 Z 2 H 5 b e l 6 L O D 7 7 y I 5 p y I 6 a G N 7 7 y J 5 7 e P 6 K i I L D U 0 f S Z x d W 9 0 O y w m c X V v d D t T Z W N 0 a W 9 u M S 9 S N + W u n + e 4 v i / l p I n m m 7 T j g Z X j g o z j g Z / l n o s u e + W 5 s + W d h + W 3 p e i z g + + 8 i O a Z g u m W k + m h j e + 8 i e e 3 j + i o i C w 1 N X 0 m c X V v d D s s J n F 1 b 3 Q 7 U 2 V j d G l v b j E v U j f l r p / n u L 4 v 5 a S J 5 p u 0 4 4 G V 4 4 K M 4 4 G f 5 Z 6 L L n v l j 4 7 l h a X v v I j l o 7 L k u I r v v I n n t 4 / o q I g s N T Z 9 J n F 1 b 3 Q 7 L C Z x d W 9 0 O 1 N l Y 3 R p b 2 4 x L 1 I 3 5 a 6 f 5 7 i + L + W k i e a b t O O B l e O C j O O B n + W e i y 5 7 5 L u V 5 Y W l 4 4 C B 5 Y 6 f 5 p 2 Q 5 p a Z 6 L K 7 5 7 e P 6 K i I L D U 3 f S Z x d W 9 0 O y w m c X V v d D t T Z W N 0 a W 9 u M S 9 S N + W u n + e 4 v i / l p I n m m 7 T j g Z X j g o z j g Z / l n o s u e + W I q e e U q O i A h e S 7 p e W k l u O B r u S 6 u u S 7 t u i y u + e 3 j + i o i C w 1 O H 0 m c X V v d D s s J n F 1 b 3 Q 7 U 2 V j d G l v b j E v U j f l r p / n u L 4 v 5 a S J 5 p u 0 4 4 G V 4 4 K M 4 4 G f 5 Z 6 L L n v l p J b m s 6 j o s r v j g Z 3 j g a 7 k u 5 b n t 4 / o q I g s N T l 9 J n F 1 b 3 Q 7 L C Z x d W 9 0 O 1 N l Y 3 R p b 2 4 x L 1 I 3 5 a 6 f 5 7 i + L + W k i e a b t O O B l e O C j O O B n + W e i y 5 7 5 b e l 6 L O D 5 p S v 5 o m V 5 Y m N 5 Y + O 5 p S v 5 7 e P 6 K i I L D Y w f S Z x d W 9 0 O y w m c X V v d D t T Z W N 0 a W 9 u M S 9 S N + W u n + e 4 v i / l p I n m m 7 T j g Z X j g o z j g Z / l n o s u e + a U r + a J l e W 3 p e i z g + e 3 j + m h j e e 3 j + i o i C w 2 M X 0 m c X V v d D s s J n F 1 b 3 Q 7 U 2 V j d G l v b j E v U j f l r p / n u L 4 v 5 a S J 5 p u 0 4 4 G V 4 4 K M 4 4 G f 5 Z 6 L L n v l i K n n l K j o g I X m l b D n t 4 / o q I g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S N + W u n + e 4 v i / l p I n m m 7 T j g Z X j g o z j g Z / l n o s u e + a z l e S 6 u u e V q u W P t y w w f S Z x d W 9 0 O y w m c X V v d D t T Z W N 0 a W 9 u M S 9 S N + W u n + e 4 v i / l p I n m m 7 T j g Z X j g o z j g Z / l n o s u e + a z l e S 6 u u W Q j T I s M X 0 m c X V v d D s s J n F 1 b 3 Q 7 U 2 V j d G l v b j E v U j f l r p / n u L 4 v 5 a S J 5 p u 0 4 4 G V 4 4 K M 4 4 G f 5 Z 6 L L n v l u b T l u q Y s M n 0 m c X V v d D s s J n F 1 b 3 Q 7 U 2 V j d G l v b j E v U j f l r p / n u L 4 v 5 a S J 5 p u 0 4 4 G V 4 4 K M 4 4 G f 5 Z 6 L L n v i k a D k v Z z m p a 3 l j L r l i I Y s M 3 0 m c X V v d D s s J n F 1 b 3 Q 7 U 2 V j d G l v b j E v U j f l r p / n u L 4 v 5 a S J 5 p u 0 4 4 G V 4 4 K M 4 4 G f 5 Z 6 L L n v i k a D l u b P l n Y f l t 6 X o s 4 P v v I j m n I j p o Y 3 v v I k s N H 0 m c X V v d D s s J n F 1 b 3 Q 7 U 2 V j d G l v b j E v U j f l r p / n u L 4 v 5 a S J 5 p u 0 4 4 G V 4 4 K M 4 4 G f 5 Z 6 L L n v i k a D l u b P l n Y f l t 6 X o s 4 P v v I j m m Y L p l p P p o Y 3 v v I k s N X 0 m c X V v d D s s J n F 1 b 3 Q 7 U 2 V j d G l v b j E v U j f l r p / n u L 4 v 5 a S J 5 p u 0 4 4 G V 4 4 K M 4 4 G f 5 Z 6 L L n v i k a D l j 4 7 l h a X v v I j l o 7 L k u I r v v I k s N n 0 m c X V v d D s s J n F 1 b 3 Q 7 U 2 V j d G l v b j E v U j f l r p / n u L 4 v 5 a S J 5 p u 0 4 4 G V 4 4 K M 4 4 G f 5 Z 6 L L n v i k a D k u 5 X l h a X j g I H l j p / m n Z D m l p n o s r s s N 3 0 m c X V v d D s s J n F 1 b 3 Q 7 U 2 V j d G l v b j E v U j f l r p / n u L 4 v 5 a S J 5 p u 0 4 4 G V 4 4 K M 4 4 G f 5 Z 6 L L n v i k a D l i K n n l K j o g I X k u 6 X l p J b j g a 7 k u r r k u 7 b o s r s s O H 0 m c X V v d D s s J n F 1 b 3 Q 7 U 2 V j d G l v b j E v U j f l r p / n u L 4 v 5 a S J 5 p u 0 4 4 G V 4 4 K M 4 4 G f 5 Z 6 L L n v i k a D l p J b m s 6 j o s r v j g Z 3 j g a 7 k u 5 Y s O X 0 m c X V v d D s s J n F 1 b 3 Q 7 U 2 V j d G l v b j E v U j f l r p / n u L 4 v 5 a S J 5 p u 0 4 4 G V 4 4 K M 4 4 G f 5 Z 6 L L n v i k a D l t 6 X o s 4 P m l K / m i Z X l i Y 3 l j 4 7 m l K 8 s M T B 9 J n F 1 b 3 Q 7 L C Z x d W 9 0 O 1 N l Y 3 R p b 2 4 x L 1 I 3 5 a 6 f 5 7 i + L + W k i e a b t O O B l e O C j O O B n + W e i y 5 7 4 p G g 5 p S v 5 o m V 5 b e l 6 L O D 5 7 e P 6 a G N L D E x f S Z x d W 9 0 O y w m c X V v d D t T Z W N 0 a W 9 u M S 9 S N + W u n + e 4 v i / l p I n m m 7 T j g Z X j g o z j g Z / l n o s u e + K R o O W I q e e U q O i A h e a V s C w x M n 0 m c X V v d D s s J n F 1 b 3 Q 7 U 2 V j d G l v b j E v U j f l r p / n u L 4 v 5 a S J 5 p u 0 4 4 G V 4 4 K M 4 4 G f 5 Z 6 L L n v i k a H k v Z z m p a 3 l j L r l i I Y s M T N 9 J n F 1 b 3 Q 7 L C Z x d W 9 0 O 1 N l Y 3 R p b 2 4 x L 1 I 3 5 a 6 f 5 7 i + L + W k i e a b t O O B l e O C j O O B n + W e i y 5 7 4 p G h 5 b m z 5 Z 2 H 5 b e l 6 L O D 7 7 y I 5 p y I 6 a G N 7 7 y J L D E 0 f S Z x d W 9 0 O y w m c X V v d D t T Z W N 0 a W 9 u M S 9 S N + W u n + e 4 v i / l p I n m m 7 T j g Z X j g o z j g Z / l n o s u e + K R o e W 5 s + W d h + W 3 p e i z g + + 8 i O a Z g u m W k + m h j e + 8 i S w x N X 0 m c X V v d D s s J n F 1 b 3 Q 7 U 2 V j d G l v b j E v U j f l r p / n u L 4 v 5 a S J 5 p u 0 4 4 G V 4 4 K M 4 4 G f 5 Z 6 L L n v i k a H l j 4 7 l h a X v v I j l o 7 L k u I r v v I k s M T Z 9 J n F 1 b 3 Q 7 L C Z x d W 9 0 O 1 N l Y 3 R p b 2 4 x L 1 I 3 5 a 6 f 5 7 i + L + W k i e a b t O O B l e O C j O O B n + W e i y 5 7 4 p G h 5 L u V 5 Y W l 4 4 C B 5 Y 6 f 5 p 2 Q 5 p a Z 6 L K 7 L D E 3 f S Z x d W 9 0 O y w m c X V v d D t T Z W N 0 a W 9 u M S 9 S N + W u n + e 4 v i / l p I n m m 7 T j g Z X j g o z j g Z / l n o s u e + K R o e W I q e e U q O i A h e S 7 p e W k l u O B r u S 6 u u S 7 t u i y u y w x O H 0 m c X V v d D s s J n F 1 b 3 Q 7 U 2 V j d G l v b j E v U j f l r p / n u L 4 v 5 a S J 5 p u 0 4 4 G V 4 4 K M 4 4 G f 5 Z 6 L L n v i k a H l p J b m s 6 j o s r v j g Z 3 j g a 7 k u 5 Y s M T l 9 J n F 1 b 3 Q 7 L C Z x d W 9 0 O 1 N l Y 3 R p b 2 4 x L 1 I 3 5 a 6 f 5 7 i + L + W k i e a b t O O B l e O C j O O B n + W e i y 5 7 4 p G h 5 b e l 6 L O D 5 p S v 5 o m V 5 Y m N 5 Y + O 5 p S v L D I w f S Z x d W 9 0 O y w m c X V v d D t T Z W N 0 a W 9 u M S 9 S N + W u n + e 4 v i / l p I n m m 7 T j g Z X j g o z j g Z / l n o s u e + K R o e a U r + a J l e W 3 p e i z g + e 3 j + m h j S w y M X 0 m c X V v d D s s J n F 1 b 3 Q 7 U 2 V j d G l v b j E v U j f l r p / n u L 4 v 5 a S J 5 p u 0 4 4 G V 4 4 K M 4 4 G f 5 Z 6 L L n v i k a H l i K n n l K j o g I X m l b A s M j J 9 J n F 1 b 3 Q 7 L C Z x d W 9 0 O 1 N l Y 3 R p b 2 4 x L 1 I 3 5 a 6 f 5 7 i + L + W k i e a b t O O B l e O C j O O B n + W e i y 5 7 4 p G i 5 L 2 c 5 q W t 5 Y y 6 5 Y i G L D I z f S Z x d W 9 0 O y w m c X V v d D t T Z W N 0 a W 9 u M S 9 S N + W u n + e 4 v i / l p I n m m 7 T j g Z X j g o z j g Z / l n o s u e + K R o u W 5 s + W d h + W 3 p e i z g + + 8 i O a c i O m h j e + 8 i S w y N H 0 m c X V v d D s s J n F 1 b 3 Q 7 U 2 V j d G l v b j E v U j f l r p / n u L 4 v 5 a S J 5 p u 0 4 4 G V 4 4 K M 4 4 G f 5 Z 6 L L n v i k a L l u b P l n Y f l t 6 X o s 4 P v v I j m m Y L p l p P p o Y 3 v v I k s M j V 9 J n F 1 b 3 Q 7 L C Z x d W 9 0 O 1 N l Y 3 R p b 2 4 x L 1 I 3 5 a 6 f 5 7 i + L + W k i e a b t O O B l e O C j O O B n + W e i y 5 7 4 p G i 5 Y + O 5 Y W l 7 7 y I 5 a O y 5 L i K 7 7 y J L D I 2 f S Z x d W 9 0 O y w m c X V v d D t T Z W N 0 a W 9 u M S 9 S N + W u n + e 4 v i / l p I n m m 7 T j g Z X j g o z j g Z / l n o s u e + K R o u S 7 l e W F p e O A g e W O n + a d k O a W m e i y u y w y N 3 0 m c X V v d D s s J n F 1 b 3 Q 7 U 2 V j d G l v b j E v U j f l r p / n u L 4 v 5 a S J 5 p u 0 4 4 G V 4 4 K M 4 4 G f 5 Z 6 L L n v i k a L l i K n n l K j o g I X k u 6 X l p J b j g a 7 k u r r k u 7 b o s r s s M j h 9 J n F 1 b 3 Q 7 L C Z x d W 9 0 O 1 N l Y 3 R p b 2 4 x L 1 I 3 5 a 6 f 5 7 i + L + W k i e a b t O O B l e O C j O O B n + W e i y 5 7 4 p G i 5 a S W 5 r O o 6 L K 7 4 4 G d 4 4 G u 5 L u W L D I 5 f S Z x d W 9 0 O y w m c X V v d D t T Z W N 0 a W 9 u M S 9 S N + W u n + e 4 v i / l p I n m m 7 T j g Z X j g o z j g Z / l n o s u e + K R o u W 3 p e i z g + a U r + a J l e W J j e W P j u a U r y w z M H 0 m c X V v d D s s J n F 1 b 3 Q 7 U 2 V j d G l v b j E v U j f l r p / n u L 4 v 5 a S J 5 p u 0 4 4 G V 4 4 K M 4 4 G f 5 Z 6 L L n v i k a L m l K / m i Z X l t 6 X o s 4 P n t 4 / p o Y 0 s M z F 9 J n F 1 b 3 Q 7 L C Z x d W 9 0 O 1 N l Y 3 R p b 2 4 x L 1 I 3 5 a 6 f 5 7 i + L + W k i e a b t O O B l e O C j O O B n + W e i y 5 7 4 p G i 5 Y i p 5 5 S o 6 I C F 5 p W w L D M y f S Z x d W 9 0 O y w m c X V v d D t T Z W N 0 a W 9 u M S 9 S N + W u n + e 4 v i / l p I n m m 7 T j g Z X j g o z j g Z / l n o s u e + K R o + S 9 n O a l r e W M u u W I h i w z M 3 0 m c X V v d D s s J n F 1 b 3 Q 7 U 2 V j d G l v b j E v U j f l r p / n u L 4 v 5 a S J 5 p u 0 4 4 G V 4 4 K M 4 4 G f 5 Z 6 L L n v i k a P l u b P l n Y f l t 6 X o s 4 P v v I j m n I j p o Y 3 v v I k s M z R 9 J n F 1 b 3 Q 7 L C Z x d W 9 0 O 1 N l Y 3 R p b 2 4 x L 1 I 3 5 a 6 f 5 7 i + L + W k i e a b t O O B l e O C j O O B n + W e i y 5 7 4 p G j 5 b m z 5 Z 2 H 5 b e l 6 L O D 7 7 y I 5 p m C 6 Z a T 6 a G N 7 7 y J L D M 1 f S Z x d W 9 0 O y w m c X V v d D t T Z W N 0 a W 9 u M S 9 S N + W u n + e 4 v i / l p I n m m 7 T j g Z X j g o z j g Z / l n o s u e + K R o + W P j u W F p e + 8 i O W j s u S 4 i u + 8 i S w z N n 0 m c X V v d D s s J n F 1 b 3 Q 7 U 2 V j d G l v b j E v U j f l r p / n u L 4 v 5 a S J 5 p u 0 4 4 G V 4 4 K M 4 4 G f 5 Z 6 L L n v i k a P k u 5 X l h a X j g I H l j p / m n Z D m l p n o s r s s M z d 9 J n F 1 b 3 Q 7 L C Z x d W 9 0 O 1 N l Y 3 R p b 2 4 x L 1 I 3 5 a 6 f 5 7 i + L + W k i e a b t O O B l e O C j O O B n + W e i y 5 7 4 p G j 5 Y i p 5 5 S o 6 I C F 5 L u l 5 a S W 4 4 G u 5 L q 6 5 L u 2 6 L K 7 L D M 4 f S Z x d W 9 0 O y w m c X V v d D t T Z W N 0 a W 9 u M S 9 S N + W u n + e 4 v i / l p I n m m 7 T j g Z X j g o z j g Z / l n o s u e + K R o + W k l u a z q O i y u + O B n e O B r u S 7 l i w z O X 0 m c X V v d D s s J n F 1 b 3 Q 7 U 2 V j d G l v b j E v U j f l r p / n u L 4 v 5 a S J 5 p u 0 4 4 G V 4 4 K M 4 4 G f 5 Z 6 L L n v i k a P l t 6 X o s 4 P m l K / m i Z X l i Y 3 l j 4 7 m l K 8 s N D B 9 J n F 1 b 3 Q 7 L C Z x d W 9 0 O 1 N l Y 3 R p b 2 4 x L 1 I 3 5 a 6 f 5 7 i + L + W k i e a b t O O B l e O C j O O B n + W e i y 5 7 4 p G j 5 p S v 5 o m V 5 b e l 6 L O D 5 7 e P 6 a G N L D Q x f S Z x d W 9 0 O y w m c X V v d D t T Z W N 0 a W 9 u M S 9 S N + W u n + e 4 v i / l p I n m m 7 T j g Z X j g o z j g Z / l n o s u e + K R o + W I q e e U q O i A h e a V s C w 0 M n 0 m c X V v d D s s J n F 1 b 3 Q 7 U 2 V j d G l v b j E v U j f l r p / n u L 4 v 5 a S J 5 p u 0 4 4 G V 4 4 K M 4 4 G f 5 Z 6 L L n v i k a T k v Z z m p a 3 l j L r l i I Y s N D N 9 J n F 1 b 3 Q 7 L C Z x d W 9 0 O 1 N l Y 3 R p b 2 4 x L 1 I 3 5 a 6 f 5 7 i + L + W k i e a b t O O B l e O C j O O B n + W e i y 5 7 4 p G k 5 b m z 5 Z 2 H 5 b e l 6 L O D 7 7 y I 5 p y I 6 a G N 7 7 y J L D Q 0 f S Z x d W 9 0 O y w m c X V v d D t T Z W N 0 a W 9 u M S 9 S N + W u n + e 4 v i / l p I n m m 7 T j g Z X j g o z j g Z / l n o s u e + K R p O W 5 s + W d h + W 3 p e i z g + + 8 i O a Z g u m W k + m h j e + 8 i S w 0 N X 0 m c X V v d D s s J n F 1 b 3 Q 7 U 2 V j d G l v b j E v U j f l r p / n u L 4 v 5 a S J 5 p u 0 4 4 G V 4 4 K M 4 4 G f 5 Z 6 L L n v i k a T l j 4 7 l h a X v v I j l o 7 L k u I r v v I k s N D Z 9 J n F 1 b 3 Q 7 L C Z x d W 9 0 O 1 N l Y 3 R p b 2 4 x L 1 I 3 5 a 6 f 5 7 i + L + W k i e a b t O O B l e O C j O O B n + W e i y 5 7 4 p G k 5 L u V 5 Y W l 4 4 C B 5 Y 6 f 5 p 2 Q 5 p a Z 6 L K 7 L D Q 3 f S Z x d W 9 0 O y w m c X V v d D t T Z W N 0 a W 9 u M S 9 S N + W u n + e 4 v i / l p I n m m 7 T j g Z X j g o z j g Z / l n o s u e + K R p O W I q e e U q O i A h e S 7 p e W k l u O B r u S 6 u u S 7 t u i y u y w 0 O H 0 m c X V v d D s s J n F 1 b 3 Q 7 U 2 V j d G l v b j E v U j f l r p / n u L 4 v 5 a S J 5 p u 0 4 4 G V 4 4 K M 4 4 G f 5 Z 6 L L n v i k a T l p J b m s 6 j o s r v j g Z 3 j g a 7 k u 5 Y s N D l 9 J n F 1 b 3 Q 7 L C Z x d W 9 0 O 1 N l Y 3 R p b 2 4 x L 1 I 3 5 a 6 f 5 7 i + L + W k i e a b t O O B l e O C j O O B n + W e i y 5 7 4 p G k 5 b e l 6 L O D 5 p S v 5 o m V 5 Y m N 5 Y + O 5 p S v L D U w f S Z x d W 9 0 O y w m c X V v d D t T Z W N 0 a W 9 u M S 9 S N + W u n + e 4 v i / l p I n m m 7 T j g Z X j g o z j g Z / l n o s u e + K R p O a U r + a J l e W 3 p e i z g + e 3 j + m h j S w 1 M X 0 m c X V v d D s s J n F 1 b 3 Q 7 U 2 V j d G l v b j E v U j f l r p / n u L 4 v 5 a S J 5 p u 0 4 4 G V 4 4 K M 4 4 G f 5 Z 6 L L n v i k a T l i K n n l K j o g I X m l b A s N T J 9 J n F 1 b 3 Q 7 L C Z x d W 9 0 O 1 N l Y 3 R p b 2 4 x L 1 I 3 5 a 6 f 5 7 i + L + W k i e a b t O O B l e O C j O O B n + W e i y 5 7 5 L 2 c 5 q W t 5 Y y 6 5 Y i G 5 7 e P 6 K i I L D U z f S Z x d W 9 0 O y w m c X V v d D t T Z W N 0 a W 9 u M S 9 S N + W u n + e 4 v i / l p I n m m 7 T j g Z X j g o z j g Z / l n o s u e + W 5 s + W d h + W 3 p e i z g + + 8 i O a c i O m h j e + 8 i e e 3 j + i o i C w 1 N H 0 m c X V v d D s s J n F 1 b 3 Q 7 U 2 V j d G l v b j E v U j f l r p / n u L 4 v 5 a S J 5 p u 0 4 4 G V 4 4 K M 4 4 G f 5 Z 6 L L n v l u b P l n Y f l t 6 X o s 4 P v v I j m m Y L p l p P p o Y 3 v v I n n t 4 / o q I g s N T V 9 J n F 1 b 3 Q 7 L C Z x d W 9 0 O 1 N l Y 3 R p b 2 4 x L 1 I 3 5 a 6 f 5 7 i + L + W k i e a b t O O B l e O C j O O B n + W e i y 5 7 5 Y + O 5 Y W l 7 7 y I 5 a O y 5 L i K 7 7 y J 5 7 e P 6 K i I L D U 2 f S Z x d W 9 0 O y w m c X V v d D t T Z W N 0 a W 9 u M S 9 S N + W u n + e 4 v i / l p I n m m 7 T j g Z X j g o z j g Z / l n o s u e + S 7 l e W F p e O A g e W O n + a d k O a W m e i y u + e 3 j + i o i C w 1 N 3 0 m c X V v d D s s J n F 1 b 3 Q 7 U 2 V j d G l v b j E v U j f l r p / n u L 4 v 5 a S J 5 p u 0 4 4 G V 4 4 K M 4 4 G f 5 Z 6 L L n v l i K n n l K j o g I X k u 6 X l p J b j g a 7 k u r r k u 7 b o s r v n t 4 / o q I g s N T h 9 J n F 1 b 3 Q 7 L C Z x d W 9 0 O 1 N l Y 3 R p b 2 4 x L 1 I 3 5 a 6 f 5 7 i + L + W k i e a b t O O B l e O C j O O B n + W e i y 5 7 5 a S W 5 r O o 6 L K 7 4 4 G d 4 4 G u 5 L u W 5 7 e P 6 K i I L D U 5 f S Z x d W 9 0 O y w m c X V v d D t T Z W N 0 a W 9 u M S 9 S N + W u n + e 4 v i / l p I n m m 7 T j g Z X j g o z j g Z / l n o s u e + W 3 p e i z g + a U r + a J l e W J j e W P j u a U r + e 3 j + i o i C w 2 M H 0 m c X V v d D s s J n F 1 b 3 Q 7 U 2 V j d G l v b j E v U j f l r p / n u L 4 v 5 a S J 5 p u 0 4 4 G V 4 4 K M 4 4 G f 5 Z 6 L L n v m l K / m i Z X l t 6 X o s 4 P n t 4 / p o Y 3 n t 4 / o q I g s N j F 9 J n F 1 b 3 Q 7 L C Z x d W 9 0 O 1 N l Y 3 R p b 2 4 x L 1 I 3 5 a 6 f 5 7 i + L + W k i e a b t O O B l e O C j O O B n + W e i y 5 7 5 Y i p 5 5 S o 6 I C F 5 p W w 5 7 e P 6 K i I L D Y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j c l R T U l Q U U l O U Y l R T c l Q j g l Q k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j c l R T U l Q U U l O U Y l R T c l Q j g l Q k U v U j c l R T U l Q U U l O U Y l R T c l Q j g l Q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N y V F N S V B R S U 5 R i V F N y V C O C V C R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N y V F N S V B R S U 5 R i V F N y V C O C V C R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g l O D g l R T c l O T Q l Q k I l R T M l O D E l Q U U l R T g l Q T Y l O E I l R T c l O U I l Q j Q l R T M l O D E l O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M t M D l U M D g 6 N D U 6 M T I u M j k z M D g 5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E 4 J T g 4 J U U 3 J T k 0 J U J C J U U z J T g x J U F F J U U 4 J U E 2 J T h C J U U 3 J T l C J U I 0 J U U z J T g x J T k 3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U 4 O C V F N y U 5 N C V C Q i V F M y U 4 M S V B R S V F O C V B N i U 4 Q i V F N y U 5 Q i V C N C V F M y U 4 M S U 5 N y 8 l R T g l Q T g l O D g l R T c l O T Q l Q k I l R T M l O D E l Q U U l R T g l Q T Y l O E I l R T c l O U I l Q j Q l R T M l O D E l O T d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g l O D g l R T c l O T Q l Q k I l R T M l O D E l Q U U l R T g l Q T Y l O E I l R T c l O U I l Q j Q l R T M l O D E l O T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4 J U E 5 J U U 3 J T l C J T h B J U U 3 J T h F J T g 3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x L T A 3 V D A 0 O j U 4 O j Q 3 L j A 3 N j k 0 N j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S U 4 O C V B O S V F N y U 5 Q i U 4 Q S V F N y U 4 R S U 4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D g l Q T k l R T c l O U I l O E E l R T c l O E U l O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Q z H 1 B W n l 9 E j h v O c h z L C h 0 A A A A A A g A A A A A A A 2 Y A A M A A A A A Q A A A A A 8 z R q j 0 6 b i C A c Q t T q n u + G Q A A A A A E g A A A o A A A A B A A A A D 9 t D c q B U h W X P n u o P E U x 8 p K U A A A A P N w E f 9 J 3 Z v 7 9 0 9 s s 2 e H V k a m Y j R G L Q q 3 R z w x H Q E t j L J a 7 v f c X D 6 O 7 e J W 2 + b f o E 6 7 x A 4 C o r n 4 d y w Q d 0 f T E w e p Y 5 u w q D G s V 0 j D s P 1 r t v u S p 3 F K F A A A A J i 6 A U f P o m K H O W w S Y l p E R K 3 y 0 3 k f < / D a t a M a s h u p > 
</file>

<file path=customXml/itemProps1.xml><?xml version="1.0" encoding="utf-8"?>
<ds:datastoreItem xmlns:ds="http://schemas.openxmlformats.org/officeDocument/2006/customXml" ds:itemID="{E2888BCD-CE3E-4A74-B045-54A887CC59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59</vt:i4>
      </vt:variant>
    </vt:vector>
  </HeadingPairs>
  <TitlesOfParts>
    <vt:vector size="76" baseType="lpstr">
      <vt:lpstr>工賃向上計画</vt:lpstr>
      <vt:lpstr>工賃計算補助シート</vt:lpstr>
      <vt:lpstr>基礎データ</vt:lpstr>
      <vt:lpstr>作業内容</vt:lpstr>
      <vt:lpstr>工賃実績推移</vt:lpstr>
      <vt:lpstr>工賃目標額</vt:lpstr>
      <vt:lpstr>工賃実績額</vt:lpstr>
      <vt:lpstr>利益率</vt:lpstr>
      <vt:lpstr>R６実績</vt:lpstr>
      <vt:lpstr>R7実績</vt:lpstr>
      <vt:lpstr>R８実績</vt:lpstr>
      <vt:lpstr>課題</vt:lpstr>
      <vt:lpstr>対応策の基本方針・方向性</vt:lpstr>
      <vt:lpstr>作業部門ごとの対応策</vt:lpstr>
      <vt:lpstr>支援の希望</vt:lpstr>
      <vt:lpstr>計画見直し</vt:lpstr>
      <vt:lpstr>B型事業所</vt:lpstr>
      <vt:lpstr>B型事業所!Print_Area</vt:lpstr>
      <vt:lpstr>工賃計算補助シート!Print_Area</vt:lpstr>
      <vt:lpstr>工賃向上計画!Print_Area</vt:lpstr>
      <vt:lpstr>工賃実績推移!Print_Area</vt:lpstr>
      <vt:lpstr>運営法人名</vt:lpstr>
      <vt:lpstr>開設日</vt:lpstr>
      <vt:lpstr>現員</vt:lpstr>
      <vt:lpstr>更新日</vt:lpstr>
      <vt:lpstr>作業部門名①</vt:lpstr>
      <vt:lpstr>作業部門名①区分</vt:lpstr>
      <vt:lpstr>作業部門名①傾向</vt:lpstr>
      <vt:lpstr>作業部門名①作業内容</vt:lpstr>
      <vt:lpstr>作業部門名①売上</vt:lpstr>
      <vt:lpstr>作業部門名①利用者数</vt:lpstr>
      <vt:lpstr>作業部門名②</vt:lpstr>
      <vt:lpstr>作業部門名②区分</vt:lpstr>
      <vt:lpstr>作業部門名②傾向</vt:lpstr>
      <vt:lpstr>作業部門名②作業内容</vt:lpstr>
      <vt:lpstr>作業部門名②売上</vt:lpstr>
      <vt:lpstr>作業部門名②利用者数</vt:lpstr>
      <vt:lpstr>作業部門名③</vt:lpstr>
      <vt:lpstr>作業部門名③区分</vt:lpstr>
      <vt:lpstr>作業部門名③傾向</vt:lpstr>
      <vt:lpstr>作業部門名③作業内容</vt:lpstr>
      <vt:lpstr>作業部門名③売上</vt:lpstr>
      <vt:lpstr>作業部門名③利用者数</vt:lpstr>
      <vt:lpstr>作業部門名④</vt:lpstr>
      <vt:lpstr>作業部門名④区分</vt:lpstr>
      <vt:lpstr>作業部門名④傾向</vt:lpstr>
      <vt:lpstr>作業部門名④作業内容</vt:lpstr>
      <vt:lpstr>作業部門名④売上</vt:lpstr>
      <vt:lpstr>作業部門名④利用者数</vt:lpstr>
      <vt:lpstr>作業部門名⑤</vt:lpstr>
      <vt:lpstr>作業部門名⑤区分</vt:lpstr>
      <vt:lpstr>作業部門名⑤傾向</vt:lpstr>
      <vt:lpstr>作業部門名⑤作業内容</vt:lpstr>
      <vt:lpstr>作業部門名⑤売上</vt:lpstr>
      <vt:lpstr>作業部門名⑤利用者数</vt:lpstr>
      <vt:lpstr>事業所区分</vt:lpstr>
      <vt:lpstr>事業所番号</vt:lpstr>
      <vt:lpstr>事業所名</vt:lpstr>
      <vt:lpstr>所在地</vt:lpstr>
      <vt:lpstr>障がい区分</vt:lpstr>
      <vt:lpstr>代表者名</vt:lpstr>
      <vt:lpstr>定員</vt:lpstr>
      <vt:lpstr>島根県益田市横田町2087_1</vt:lpstr>
      <vt:lpstr>平均年齢</vt:lpstr>
      <vt:lpstr>令和3実績①月額</vt:lpstr>
      <vt:lpstr>令和３実績①時間額</vt:lpstr>
      <vt:lpstr>令和3実績②月額</vt:lpstr>
      <vt:lpstr>令和３実績②時間額</vt:lpstr>
      <vt:lpstr>令和3実績③月額</vt:lpstr>
      <vt:lpstr>令和３実績③時間額</vt:lpstr>
      <vt:lpstr>令和3実績④月額</vt:lpstr>
      <vt:lpstr>令和３実績④時間額</vt:lpstr>
      <vt:lpstr>令和3実績⑤月額</vt:lpstr>
      <vt:lpstr>令和３実績⑤時間額</vt:lpstr>
      <vt:lpstr>令和3実績月額総計</vt:lpstr>
      <vt:lpstr>令和３実績時間額総計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sasagawa</dc:creator>
  <cp:keywords/>
  <dc:description/>
  <cp:lastModifiedBy>母里　誠章</cp:lastModifiedBy>
  <cp:revision>0</cp:revision>
  <cp:lastPrinted>2023-07-10T01:32:25Z</cp:lastPrinted>
  <dcterms:created xsi:type="dcterms:W3CDTF">1601-01-01T00:00:00Z</dcterms:created>
  <dcterms:modified xsi:type="dcterms:W3CDTF">2024-10-07T05:57:55Z</dcterms:modified>
  <cp:category/>
</cp:coreProperties>
</file>