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3_施設グループフォルダ\04_施設サービス\14_特別養護老人ホーム\【特養入所申込調査】\R6.4.1申込者調査\01_依頼\様式\"/>
    </mc:Choice>
  </mc:AlternateContent>
  <bookViews>
    <workbookView xWindow="0" yWindow="0" windowWidth="20490" windowHeight="7530"/>
  </bookViews>
  <sheets>
    <sheet name="入所申込者一覧（様式１－１用）" sheetId="19" r:id="rId1"/>
    <sheet name="様式１－１" sheetId="4" r:id="rId2"/>
    <sheet name="入所申込者一覧（様式１－２用）" sheetId="20" r:id="rId3"/>
    <sheet name="様式１－２" sheetId="11" r:id="rId4"/>
    <sheet name="入所申込者一覧（様式１－３用）" sheetId="21" r:id="rId5"/>
    <sheet name="様式１－３" sheetId="12" r:id="rId6"/>
    <sheet name="入所申込者一覧（様式３用）" sheetId="22" r:id="rId7"/>
    <sheet name="様式３" sheetId="13" r:id="rId8"/>
    <sheet name="様式２－１" sheetId="7" r:id="rId9"/>
    <sheet name="様式２－２" sheetId="6" r:id="rId10"/>
    <sheet name="入所申込者一覧（様式１－１用記入例）" sheetId="23" r:id="rId11"/>
    <sheet name="様式１－１ (記入例)" sheetId="14" r:id="rId12"/>
    <sheet name="入所申込者一覧（様式１－2用記入例）" sheetId="24" r:id="rId13"/>
    <sheet name="様式１－２ (記入例)" sheetId="15" r:id="rId14"/>
    <sheet name="入所申込者一覧（様式１－３用記入例）" sheetId="25" r:id="rId15"/>
    <sheet name="様式１－３ (記入例)" sheetId="16" r:id="rId16"/>
    <sheet name="様式２－１ (記入例)" sheetId="17" r:id="rId17"/>
    <sheet name="様式２－２ (記入例)" sheetId="18" r:id="rId18"/>
  </sheets>
  <definedNames>
    <definedName name="_xlnm.Print_Area" localSheetId="0">'入所申込者一覧（様式１－１用）'!$A$1:$I$261</definedName>
    <definedName name="_xlnm.Print_Area" localSheetId="1">'様式１－１'!$A$1:$J$55</definedName>
    <definedName name="_xlnm.Print_Area" localSheetId="11">'様式１－１ (記入例)'!$A$1:$J$55</definedName>
    <definedName name="_xlnm.Print_Area" localSheetId="3">'様式１－２'!$A$1:$J$44</definedName>
    <definedName name="_xlnm.Print_Area" localSheetId="13">'様式１－２ (記入例)'!$A$1:$J$45</definedName>
    <definedName name="_xlnm.Print_Area" localSheetId="5">'様式１－３'!$A$1:$J$45</definedName>
    <definedName name="_xlnm.Print_Area" localSheetId="15">'様式１－３ (記入例)'!$A$1:$J$43</definedName>
    <definedName name="_xlnm.Print_Area" localSheetId="8">'様式２－１'!$A$1:$CV$27</definedName>
    <definedName name="_xlnm.Print_Area" localSheetId="16">'様式２－１ (記入例)'!$A$1:$CV$27</definedName>
    <definedName name="_xlnm.Print_Area" localSheetId="9">'様式２－２'!$A$1:$CM$27</definedName>
    <definedName name="_xlnm.Print_Area" localSheetId="17">'様式２－２ (記入例)'!$A$1:$CF$27</definedName>
    <definedName name="_xlnm.Print_Area" localSheetId="7">様式３!$A$1:$J$37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7" i="6" l="1"/>
  <c r="AX17" i="6"/>
  <c r="AY17" i="6"/>
  <c r="AZ17" i="6"/>
  <c r="BA17" i="6"/>
  <c r="AW18" i="6"/>
  <c r="AX18" i="6"/>
  <c r="AY18" i="6"/>
  <c r="AZ18" i="6"/>
  <c r="BA18" i="6"/>
  <c r="AW19" i="6"/>
  <c r="AX19" i="6"/>
  <c r="AY19" i="6"/>
  <c r="AZ19" i="6"/>
  <c r="BA19" i="6"/>
  <c r="AW20" i="6"/>
  <c r="AX20" i="6"/>
  <c r="AY20" i="6"/>
  <c r="AZ20" i="6"/>
  <c r="BA20" i="6"/>
  <c r="AW21" i="6"/>
  <c r="AX21" i="6"/>
  <c r="AY21" i="6"/>
  <c r="AZ21" i="6"/>
  <c r="BA21" i="6"/>
  <c r="AW22" i="6"/>
  <c r="AX22" i="6"/>
  <c r="AY22" i="6"/>
  <c r="AZ22" i="6"/>
  <c r="BA22" i="6"/>
  <c r="AW23" i="6"/>
  <c r="AX23" i="6"/>
  <c r="AY23" i="6"/>
  <c r="AZ23" i="6"/>
  <c r="BA23" i="6"/>
  <c r="BA16" i="6"/>
  <c r="AX16" i="6"/>
  <c r="AY16" i="6"/>
  <c r="AZ16" i="6"/>
  <c r="AW16" i="6"/>
  <c r="J24" i="6"/>
  <c r="J20" i="6"/>
  <c r="F17" i="6"/>
  <c r="E17" i="6" s="1"/>
  <c r="G17" i="6"/>
  <c r="H17" i="6"/>
  <c r="H24" i="6" s="1"/>
  <c r="I17" i="6"/>
  <c r="J17" i="6"/>
  <c r="F18" i="6"/>
  <c r="E18" i="6" s="1"/>
  <c r="G18" i="6"/>
  <c r="H18" i="6"/>
  <c r="I18" i="6"/>
  <c r="J18" i="6"/>
  <c r="F19" i="6"/>
  <c r="G19" i="6"/>
  <c r="E19" i="6" s="1"/>
  <c r="H19" i="6"/>
  <c r="I19" i="6"/>
  <c r="J19" i="6"/>
  <c r="F20" i="6"/>
  <c r="E20" i="6" s="1"/>
  <c r="G20" i="6"/>
  <c r="H20" i="6"/>
  <c r="I20" i="6"/>
  <c r="F21" i="6"/>
  <c r="E21" i="6" s="1"/>
  <c r="G21" i="6"/>
  <c r="H21" i="6"/>
  <c r="I21" i="6"/>
  <c r="J21" i="6"/>
  <c r="F22" i="6"/>
  <c r="E22" i="6" s="1"/>
  <c r="G22" i="6"/>
  <c r="H22" i="6"/>
  <c r="I22" i="6"/>
  <c r="J22" i="6"/>
  <c r="F23" i="6"/>
  <c r="E23" i="6" s="1"/>
  <c r="G23" i="6"/>
  <c r="H23" i="6"/>
  <c r="I23" i="6"/>
  <c r="J23" i="6"/>
  <c r="J16" i="6"/>
  <c r="G16" i="6"/>
  <c r="H16" i="6"/>
  <c r="I16" i="6"/>
  <c r="F16" i="6"/>
  <c r="E16" i="6"/>
  <c r="AQ24" i="6"/>
  <c r="AP24" i="6"/>
  <c r="AJ24" i="6"/>
  <c r="Y24" i="6"/>
  <c r="E24" i="6" l="1"/>
  <c r="F24" i="6"/>
  <c r="BB24" i="18"/>
  <c r="BB23" i="18"/>
  <c r="BB22" i="18"/>
  <c r="BB21" i="18"/>
  <c r="BB20" i="18"/>
  <c r="BB19" i="18"/>
  <c r="BB18" i="18"/>
  <c r="BB17" i="18"/>
  <c r="D24" i="18"/>
  <c r="K24" i="18"/>
  <c r="K23" i="18"/>
  <c r="K22" i="18"/>
  <c r="K21" i="18"/>
  <c r="K20" i="18"/>
  <c r="K19" i="18"/>
  <c r="K18" i="18"/>
  <c r="K17" i="18"/>
  <c r="K16" i="18"/>
  <c r="E16" i="18"/>
  <c r="CL24" i="18" l="1"/>
  <c r="CK24" i="18"/>
  <c r="CJ24" i="18"/>
  <c r="CI24" i="18"/>
  <c r="CH24" i="18"/>
  <c r="CG23" i="18"/>
  <c r="CG22" i="18"/>
  <c r="CG21" i="18"/>
  <c r="CG20" i="18"/>
  <c r="CG19" i="18"/>
  <c r="CG18" i="18"/>
  <c r="CG17" i="18"/>
  <c r="CG16" i="18"/>
  <c r="CG24" i="18" s="1"/>
  <c r="AU24" i="18"/>
  <c r="AT24" i="18"/>
  <c r="AS24" i="18"/>
  <c r="AR24" i="18"/>
  <c r="AQ24" i="18"/>
  <c r="AP23" i="18"/>
  <c r="AP22" i="18"/>
  <c r="AP21" i="18"/>
  <c r="AP20" i="18"/>
  <c r="AP19" i="18"/>
  <c r="AP18" i="18"/>
  <c r="AP17" i="18"/>
  <c r="AP16" i="18"/>
  <c r="AP24" i="18" s="1"/>
  <c r="CL24" i="6" l="1"/>
  <c r="CK24" i="6"/>
  <c r="CJ24" i="6"/>
  <c r="CI24" i="6"/>
  <c r="CH24" i="6"/>
  <c r="CG23" i="6"/>
  <c r="CG22" i="6"/>
  <c r="CG21" i="6"/>
  <c r="CG20" i="6"/>
  <c r="CG19" i="6"/>
  <c r="CG18" i="6"/>
  <c r="CG17" i="6"/>
  <c r="CG16" i="6"/>
  <c r="M24" i="6"/>
  <c r="AU24" i="6"/>
  <c r="AT24" i="6"/>
  <c r="AS24" i="6"/>
  <c r="AR24" i="6"/>
  <c r="AP23" i="6"/>
  <c r="AP22" i="6"/>
  <c r="AP21" i="6"/>
  <c r="AP20" i="6"/>
  <c r="AP19" i="6"/>
  <c r="AP18" i="6"/>
  <c r="AP17" i="6"/>
  <c r="AP16" i="6"/>
  <c r="H29" i="16"/>
  <c r="H28" i="16"/>
  <c r="H27" i="16"/>
  <c r="H26" i="16"/>
  <c r="H25" i="16"/>
  <c r="H24" i="16"/>
  <c r="G29" i="16"/>
  <c r="G28" i="16"/>
  <c r="G27" i="16"/>
  <c r="G26" i="16"/>
  <c r="G25" i="16"/>
  <c r="G24" i="16"/>
  <c r="F29" i="16"/>
  <c r="F28" i="16"/>
  <c r="F27" i="16"/>
  <c r="F26" i="16"/>
  <c r="F25" i="16"/>
  <c r="F24" i="16"/>
  <c r="E24" i="16"/>
  <c r="E29" i="16"/>
  <c r="E28" i="16"/>
  <c r="E27" i="16"/>
  <c r="E26" i="16"/>
  <c r="E25" i="16"/>
  <c r="D29" i="16"/>
  <c r="D28" i="16"/>
  <c r="D27" i="16"/>
  <c r="D26" i="16"/>
  <c r="D25" i="16"/>
  <c r="D24" i="16"/>
  <c r="H23" i="16"/>
  <c r="H22" i="16"/>
  <c r="H21" i="16"/>
  <c r="H20" i="16"/>
  <c r="H19" i="16"/>
  <c r="H18" i="16"/>
  <c r="H17" i="16"/>
  <c r="H16" i="16"/>
  <c r="H15" i="16"/>
  <c r="H14" i="16"/>
  <c r="H13" i="16"/>
  <c r="G23" i="16"/>
  <c r="G22" i="16"/>
  <c r="G21" i="16"/>
  <c r="G20" i="16"/>
  <c r="G19" i="16"/>
  <c r="G18" i="16"/>
  <c r="G17" i="16"/>
  <c r="G16" i="16"/>
  <c r="G15" i="16"/>
  <c r="G14" i="16"/>
  <c r="G13" i="16"/>
  <c r="F23" i="16"/>
  <c r="F22" i="16"/>
  <c r="F21" i="16"/>
  <c r="F20" i="16"/>
  <c r="F19" i="16"/>
  <c r="F18" i="16"/>
  <c r="F17" i="16"/>
  <c r="F16" i="16"/>
  <c r="F15" i="16"/>
  <c r="F14" i="16"/>
  <c r="F13" i="16"/>
  <c r="E23" i="16"/>
  <c r="E22" i="16"/>
  <c r="E21" i="16"/>
  <c r="E20" i="16"/>
  <c r="E19" i="16"/>
  <c r="E18" i="16"/>
  <c r="E17" i="16"/>
  <c r="E16" i="16"/>
  <c r="E15" i="16"/>
  <c r="E14" i="16"/>
  <c r="E13" i="16"/>
  <c r="D23" i="16"/>
  <c r="D22" i="16"/>
  <c r="D21" i="16"/>
  <c r="D20" i="16"/>
  <c r="D19" i="16"/>
  <c r="D18" i="16"/>
  <c r="D17" i="16"/>
  <c r="D16" i="16"/>
  <c r="D15" i="16"/>
  <c r="D14" i="16"/>
  <c r="D13" i="16"/>
  <c r="H11" i="16"/>
  <c r="H10" i="16"/>
  <c r="H9" i="16"/>
  <c r="H8" i="16"/>
  <c r="H7" i="16"/>
  <c r="H6" i="16"/>
  <c r="G11" i="16"/>
  <c r="G10" i="16"/>
  <c r="G9" i="16"/>
  <c r="G8" i="16"/>
  <c r="G7" i="16"/>
  <c r="G6" i="16"/>
  <c r="F11" i="16"/>
  <c r="F10" i="16"/>
  <c r="F9" i="16"/>
  <c r="F8" i="16"/>
  <c r="F7" i="16"/>
  <c r="F6" i="16"/>
  <c r="E11" i="16"/>
  <c r="E10" i="16"/>
  <c r="E9" i="16"/>
  <c r="E8" i="16"/>
  <c r="E7" i="16"/>
  <c r="E6" i="16"/>
  <c r="D11" i="16"/>
  <c r="D10" i="16"/>
  <c r="D8" i="16"/>
  <c r="D7" i="16"/>
  <c r="D6" i="16"/>
  <c r="H30" i="15"/>
  <c r="H29" i="15"/>
  <c r="H28" i="15"/>
  <c r="H27" i="15"/>
  <c r="H26" i="15"/>
  <c r="H25" i="15"/>
  <c r="G30" i="15"/>
  <c r="G29" i="15"/>
  <c r="G28" i="15"/>
  <c r="G27" i="15"/>
  <c r="G26" i="15"/>
  <c r="G25" i="15"/>
  <c r="F30" i="15"/>
  <c r="F29" i="15"/>
  <c r="F28" i="15"/>
  <c r="F27" i="15"/>
  <c r="F26" i="15"/>
  <c r="F25" i="15"/>
  <c r="E30" i="15"/>
  <c r="E29" i="15"/>
  <c r="E28" i="15"/>
  <c r="E27" i="15"/>
  <c r="E26" i="15"/>
  <c r="E25" i="15"/>
  <c r="D30" i="15"/>
  <c r="D29" i="15"/>
  <c r="D28" i="15"/>
  <c r="D27" i="15"/>
  <c r="D26" i="15"/>
  <c r="D25" i="15"/>
  <c r="H24" i="15"/>
  <c r="H23" i="15"/>
  <c r="H22" i="15"/>
  <c r="H21" i="15"/>
  <c r="H20" i="15"/>
  <c r="H19" i="15"/>
  <c r="H18" i="15"/>
  <c r="H17" i="15"/>
  <c r="H16" i="15"/>
  <c r="H15" i="15"/>
  <c r="H14" i="15"/>
  <c r="G24" i="15"/>
  <c r="G23" i="15"/>
  <c r="G22" i="15"/>
  <c r="G21" i="15"/>
  <c r="G20" i="15"/>
  <c r="G19" i="15"/>
  <c r="G18" i="15"/>
  <c r="G17" i="15"/>
  <c r="G16" i="15"/>
  <c r="G15" i="15"/>
  <c r="G14" i="15"/>
  <c r="F24" i="15"/>
  <c r="F23" i="15"/>
  <c r="F22" i="15"/>
  <c r="F21" i="15"/>
  <c r="F20" i="15"/>
  <c r="F19" i="15"/>
  <c r="F18" i="15"/>
  <c r="F17" i="15"/>
  <c r="F16" i="15"/>
  <c r="F15" i="15"/>
  <c r="F14" i="15"/>
  <c r="E24" i="15"/>
  <c r="E23" i="15"/>
  <c r="E22" i="15"/>
  <c r="E21" i="15"/>
  <c r="E20" i="15"/>
  <c r="E19" i="15"/>
  <c r="E18" i="15"/>
  <c r="E17" i="15"/>
  <c r="E16" i="15"/>
  <c r="E15" i="15"/>
  <c r="E14" i="15"/>
  <c r="D24" i="15"/>
  <c r="D23" i="15"/>
  <c r="D22" i="15"/>
  <c r="D21" i="15"/>
  <c r="D20" i="15"/>
  <c r="D19" i="15"/>
  <c r="D18" i="15"/>
  <c r="D17" i="15"/>
  <c r="D16" i="15"/>
  <c r="D15" i="15"/>
  <c r="D14" i="15"/>
  <c r="H12" i="15"/>
  <c r="H11" i="15"/>
  <c r="H10" i="15"/>
  <c r="H9" i="15"/>
  <c r="H8" i="15"/>
  <c r="H7" i="15"/>
  <c r="G12" i="15"/>
  <c r="G11" i="15"/>
  <c r="G10" i="15"/>
  <c r="G9" i="15"/>
  <c r="G8" i="15"/>
  <c r="G7" i="15"/>
  <c r="F12" i="15"/>
  <c r="F11" i="15"/>
  <c r="F10" i="15"/>
  <c r="F9" i="15"/>
  <c r="F8" i="15"/>
  <c r="F7" i="15"/>
  <c r="E12" i="15"/>
  <c r="E11" i="15"/>
  <c r="E10" i="15"/>
  <c r="E9" i="15"/>
  <c r="E8" i="15"/>
  <c r="E7" i="15"/>
  <c r="D12" i="15"/>
  <c r="D11" i="15"/>
  <c r="D10" i="15"/>
  <c r="D9" i="15"/>
  <c r="D8" i="15"/>
  <c r="D7" i="15"/>
  <c r="CG24" i="6" l="1"/>
  <c r="C28" i="16"/>
  <c r="C10" i="16"/>
  <c r="C29" i="15"/>
  <c r="H6" i="15"/>
  <c r="G6" i="15"/>
  <c r="F6" i="15"/>
  <c r="E6" i="15"/>
  <c r="C11" i="15"/>
  <c r="H30" i="14"/>
  <c r="H29" i="14"/>
  <c r="H28" i="14"/>
  <c r="H27" i="14"/>
  <c r="H26" i="14"/>
  <c r="H25" i="14"/>
  <c r="G30" i="14"/>
  <c r="G29" i="14"/>
  <c r="G28" i="14"/>
  <c r="G27" i="14"/>
  <c r="G26" i="14"/>
  <c r="G25" i="14"/>
  <c r="F25" i="14"/>
  <c r="E25" i="14"/>
  <c r="D25" i="14"/>
  <c r="D30" i="14"/>
  <c r="D29" i="14"/>
  <c r="D28" i="14"/>
  <c r="D27" i="14"/>
  <c r="D26" i="14"/>
  <c r="E26" i="14"/>
  <c r="F26" i="14"/>
  <c r="E27" i="14"/>
  <c r="F27" i="14"/>
  <c r="E28" i="14"/>
  <c r="F28" i="14"/>
  <c r="E29" i="14"/>
  <c r="F29" i="14"/>
  <c r="E30" i="14"/>
  <c r="F30" i="14"/>
  <c r="H24" i="14"/>
  <c r="H23" i="14"/>
  <c r="H22" i="14"/>
  <c r="H21" i="14"/>
  <c r="H20" i="14"/>
  <c r="H19" i="14"/>
  <c r="H18" i="14"/>
  <c r="H17" i="14"/>
  <c r="H16" i="14"/>
  <c r="G24" i="14"/>
  <c r="G23" i="14"/>
  <c r="G22" i="14"/>
  <c r="G21" i="14"/>
  <c r="G20" i="14"/>
  <c r="G19" i="14"/>
  <c r="G18" i="14"/>
  <c r="G17" i="14"/>
  <c r="G16" i="14"/>
  <c r="F24" i="14"/>
  <c r="F23" i="14"/>
  <c r="F22" i="14"/>
  <c r="F21" i="14"/>
  <c r="F20" i="14"/>
  <c r="F19" i="14"/>
  <c r="F18" i="14"/>
  <c r="F17" i="14"/>
  <c r="F16" i="14"/>
  <c r="E24" i="14"/>
  <c r="E23" i="14"/>
  <c r="E22" i="14"/>
  <c r="E21" i="14"/>
  <c r="E20" i="14"/>
  <c r="E19" i="14"/>
  <c r="E18" i="14"/>
  <c r="E17" i="14"/>
  <c r="E16" i="14"/>
  <c r="D24" i="14"/>
  <c r="D23" i="14"/>
  <c r="D22" i="14"/>
  <c r="D21" i="14"/>
  <c r="D20" i="14"/>
  <c r="D19" i="14"/>
  <c r="D18" i="14"/>
  <c r="D17" i="14"/>
  <c r="D16" i="14"/>
  <c r="H15" i="14"/>
  <c r="F15" i="14"/>
  <c r="E15" i="14"/>
  <c r="D15" i="14"/>
  <c r="F14" i="14"/>
  <c r="H14" i="14"/>
  <c r="G14" i="14"/>
  <c r="E14" i="14"/>
  <c r="H12" i="14"/>
  <c r="G12" i="14"/>
  <c r="F12" i="14"/>
  <c r="E12" i="14"/>
  <c r="D12" i="14"/>
  <c r="H11" i="14"/>
  <c r="G11" i="14"/>
  <c r="F11" i="14"/>
  <c r="E11" i="14"/>
  <c r="D11" i="14"/>
  <c r="H9" i="14"/>
  <c r="G9" i="14"/>
  <c r="F9" i="14"/>
  <c r="E9" i="14"/>
  <c r="H8" i="14"/>
  <c r="G8" i="14"/>
  <c r="F8" i="14"/>
  <c r="E8" i="14"/>
  <c r="D8" i="14"/>
  <c r="H7" i="14"/>
  <c r="G7" i="14"/>
  <c r="D7" i="14"/>
  <c r="E7" i="14"/>
  <c r="F7" i="14"/>
  <c r="H10" i="14"/>
  <c r="G10" i="14"/>
  <c r="F10" i="14"/>
  <c r="D10" i="14"/>
  <c r="H30" i="13"/>
  <c r="H29" i="13"/>
  <c r="G30" i="13"/>
  <c r="G29" i="13"/>
  <c r="F30" i="13"/>
  <c r="F29" i="13"/>
  <c r="E30" i="13"/>
  <c r="E29" i="13"/>
  <c r="D30" i="13"/>
  <c r="D29" i="13"/>
  <c r="H12" i="13"/>
  <c r="H11" i="13"/>
  <c r="G12" i="13"/>
  <c r="G11" i="13"/>
  <c r="F12" i="13"/>
  <c r="F11" i="13"/>
  <c r="E12" i="13"/>
  <c r="E11" i="13"/>
  <c r="D12" i="13"/>
  <c r="D11" i="13"/>
  <c r="H30" i="12"/>
  <c r="H29" i="12"/>
  <c r="G30" i="12"/>
  <c r="G29" i="12"/>
  <c r="F30" i="12"/>
  <c r="F29" i="12"/>
  <c r="E30" i="12"/>
  <c r="E29" i="12"/>
  <c r="D30" i="12"/>
  <c r="D29" i="12"/>
  <c r="H12" i="12"/>
  <c r="H11" i="12"/>
  <c r="G12" i="12"/>
  <c r="G11" i="12"/>
  <c r="F12" i="12"/>
  <c r="F11" i="12"/>
  <c r="E12" i="12"/>
  <c r="E11" i="12"/>
  <c r="D12" i="12"/>
  <c r="D11" i="12"/>
  <c r="H29" i="11"/>
  <c r="G29" i="11"/>
  <c r="F29" i="11"/>
  <c r="E29" i="11"/>
  <c r="H30" i="11"/>
  <c r="G30" i="11"/>
  <c r="F30" i="11"/>
  <c r="E30" i="11"/>
  <c r="D29" i="11"/>
  <c r="D30" i="11"/>
  <c r="C27" i="11"/>
  <c r="H12" i="11"/>
  <c r="G12" i="11"/>
  <c r="F12" i="11"/>
  <c r="E12" i="11"/>
  <c r="D12" i="11"/>
  <c r="H11" i="11"/>
  <c r="G11" i="11"/>
  <c r="F11" i="11"/>
  <c r="E11" i="11"/>
  <c r="D11" i="11"/>
  <c r="C29" i="14" l="1"/>
  <c r="C11" i="14"/>
  <c r="C29" i="13"/>
  <c r="C11" i="13"/>
  <c r="C29" i="12"/>
  <c r="C11" i="12"/>
  <c r="C29" i="11"/>
  <c r="C11" i="11"/>
  <c r="H29" i="4" l="1"/>
  <c r="G29" i="4"/>
  <c r="F29" i="4"/>
  <c r="E29" i="4"/>
  <c r="D29" i="4"/>
  <c r="H30" i="4"/>
  <c r="G30" i="4"/>
  <c r="F30" i="4"/>
  <c r="E30" i="4"/>
  <c r="D30" i="4"/>
  <c r="H12" i="4"/>
  <c r="G12" i="4"/>
  <c r="F12" i="4"/>
  <c r="E12" i="4"/>
  <c r="D12" i="4"/>
  <c r="H11" i="4"/>
  <c r="G11" i="4"/>
  <c r="F11" i="4"/>
  <c r="E11" i="4"/>
  <c r="D11" i="4"/>
  <c r="D10" i="4"/>
  <c r="C29" i="4" l="1"/>
  <c r="C11" i="4"/>
  <c r="F260" i="20"/>
  <c r="D9" i="16" l="1"/>
  <c r="G15" i="14"/>
  <c r="D14" i="14"/>
  <c r="E10" i="14"/>
  <c r="D9" i="14"/>
  <c r="H28" i="13"/>
  <c r="G28" i="13"/>
  <c r="F28" i="13"/>
  <c r="E28" i="13"/>
  <c r="D28" i="13"/>
  <c r="H27" i="13"/>
  <c r="G27" i="13"/>
  <c r="F27" i="13"/>
  <c r="E27" i="13"/>
  <c r="D27" i="13"/>
  <c r="H26" i="13"/>
  <c r="G26" i="13"/>
  <c r="F26" i="13"/>
  <c r="E26" i="13"/>
  <c r="D26" i="13"/>
  <c r="H25" i="13"/>
  <c r="G25" i="13"/>
  <c r="F25" i="13"/>
  <c r="E25" i="13"/>
  <c r="D25" i="13"/>
  <c r="H24" i="13"/>
  <c r="G24" i="13"/>
  <c r="F24" i="13"/>
  <c r="E24" i="13"/>
  <c r="D24" i="13"/>
  <c r="H23" i="13"/>
  <c r="G23" i="13"/>
  <c r="F23" i="13"/>
  <c r="E23" i="13"/>
  <c r="D23" i="13"/>
  <c r="H22" i="13"/>
  <c r="G22" i="13"/>
  <c r="F22" i="13"/>
  <c r="E22" i="13"/>
  <c r="D22" i="13"/>
  <c r="H21" i="13"/>
  <c r="G21" i="13"/>
  <c r="F21" i="13"/>
  <c r="E21" i="13"/>
  <c r="D21" i="13"/>
  <c r="H20" i="13"/>
  <c r="G20" i="13"/>
  <c r="F20" i="13"/>
  <c r="E20" i="13"/>
  <c r="D20" i="13"/>
  <c r="H19" i="13"/>
  <c r="G19" i="13"/>
  <c r="F19" i="13"/>
  <c r="E19" i="13"/>
  <c r="D19" i="13"/>
  <c r="H18" i="13"/>
  <c r="G18" i="13"/>
  <c r="F18" i="13"/>
  <c r="E18" i="13"/>
  <c r="D18" i="13"/>
  <c r="H17" i="13"/>
  <c r="G17" i="13"/>
  <c r="F17" i="13"/>
  <c r="E17" i="13"/>
  <c r="D17" i="13"/>
  <c r="H16" i="13"/>
  <c r="G16" i="13"/>
  <c r="F16" i="13"/>
  <c r="E16" i="13"/>
  <c r="D16" i="13"/>
  <c r="H15" i="13"/>
  <c r="G15" i="13"/>
  <c r="F15" i="13"/>
  <c r="E15" i="13"/>
  <c r="D15" i="13"/>
  <c r="H14" i="13"/>
  <c r="G14" i="13"/>
  <c r="F14" i="13"/>
  <c r="E14" i="13"/>
  <c r="D14" i="13"/>
  <c r="H10" i="13"/>
  <c r="G10" i="13"/>
  <c r="F10" i="13"/>
  <c r="E10" i="13"/>
  <c r="D10" i="13"/>
  <c r="H9" i="13"/>
  <c r="G9" i="13"/>
  <c r="F9" i="13"/>
  <c r="E9" i="13"/>
  <c r="D9" i="13"/>
  <c r="H8" i="13"/>
  <c r="G8" i="13"/>
  <c r="F8" i="13"/>
  <c r="E8" i="13"/>
  <c r="D8" i="13"/>
  <c r="H7" i="13"/>
  <c r="G7" i="13"/>
  <c r="F7" i="13"/>
  <c r="E7" i="13"/>
  <c r="D7" i="13"/>
  <c r="H28" i="12"/>
  <c r="G28" i="12"/>
  <c r="F28" i="12"/>
  <c r="E28" i="12"/>
  <c r="D28" i="12"/>
  <c r="H27" i="12"/>
  <c r="G27" i="12"/>
  <c r="F27" i="12"/>
  <c r="E27" i="12"/>
  <c r="D27" i="12"/>
  <c r="H26" i="12"/>
  <c r="G26" i="12"/>
  <c r="F26" i="12"/>
  <c r="E26" i="12"/>
  <c r="D26" i="12"/>
  <c r="H25" i="12"/>
  <c r="G25" i="12"/>
  <c r="F25" i="12"/>
  <c r="E25" i="12"/>
  <c r="D25" i="12"/>
  <c r="H24" i="12"/>
  <c r="G24" i="12"/>
  <c r="F24" i="12"/>
  <c r="E24" i="12"/>
  <c r="D24" i="12"/>
  <c r="H23" i="12"/>
  <c r="G23" i="12"/>
  <c r="F23" i="12"/>
  <c r="E23" i="12"/>
  <c r="D23" i="12"/>
  <c r="H22" i="12"/>
  <c r="G22" i="12"/>
  <c r="F22" i="12"/>
  <c r="E22" i="12"/>
  <c r="D22" i="12"/>
  <c r="H21" i="12"/>
  <c r="G21" i="12"/>
  <c r="F21" i="12"/>
  <c r="E21" i="12"/>
  <c r="D21" i="12"/>
  <c r="H20" i="12"/>
  <c r="G20" i="12"/>
  <c r="F20" i="12"/>
  <c r="E20" i="12"/>
  <c r="D20" i="12"/>
  <c r="H19" i="12"/>
  <c r="G19" i="12"/>
  <c r="F19" i="12"/>
  <c r="E19" i="12"/>
  <c r="D19" i="12"/>
  <c r="H18" i="12"/>
  <c r="G18" i="12"/>
  <c r="F18" i="12"/>
  <c r="E18" i="12"/>
  <c r="D18" i="12"/>
  <c r="H17" i="12"/>
  <c r="G17" i="12"/>
  <c r="F17" i="12"/>
  <c r="E17" i="12"/>
  <c r="D17" i="12"/>
  <c r="H16" i="12"/>
  <c r="G16" i="12"/>
  <c r="F16" i="12"/>
  <c r="E16" i="12"/>
  <c r="D16" i="12"/>
  <c r="H15" i="12"/>
  <c r="G15" i="12"/>
  <c r="F15" i="12"/>
  <c r="E15" i="12"/>
  <c r="D15" i="12"/>
  <c r="H14" i="12"/>
  <c r="G14" i="12"/>
  <c r="F14" i="12"/>
  <c r="E14" i="12"/>
  <c r="D14" i="12"/>
  <c r="H10" i="12"/>
  <c r="G10" i="12"/>
  <c r="F10" i="12"/>
  <c r="E10" i="12"/>
  <c r="D10" i="12"/>
  <c r="H9" i="12"/>
  <c r="G9" i="12"/>
  <c r="F9" i="12"/>
  <c r="E9" i="12"/>
  <c r="D9" i="12"/>
  <c r="H8" i="12"/>
  <c r="G8" i="12"/>
  <c r="F8" i="12"/>
  <c r="E8" i="12"/>
  <c r="D8" i="12"/>
  <c r="H7" i="12"/>
  <c r="G7" i="12"/>
  <c r="F7" i="12"/>
  <c r="E7" i="12"/>
  <c r="D7" i="12"/>
  <c r="H28" i="11"/>
  <c r="G28" i="11"/>
  <c r="F28" i="11"/>
  <c r="E28" i="11"/>
  <c r="D28" i="11"/>
  <c r="H27" i="11"/>
  <c r="G27" i="11"/>
  <c r="F27" i="11"/>
  <c r="E27" i="11"/>
  <c r="D27" i="11"/>
  <c r="H26" i="11"/>
  <c r="G26" i="11"/>
  <c r="F26" i="11"/>
  <c r="E26" i="11"/>
  <c r="D26" i="11"/>
  <c r="H25" i="11"/>
  <c r="G25" i="11"/>
  <c r="F25" i="11"/>
  <c r="E25" i="11"/>
  <c r="D25" i="11"/>
  <c r="H24" i="11"/>
  <c r="G24" i="11"/>
  <c r="F24" i="11"/>
  <c r="E24" i="11"/>
  <c r="D24" i="11"/>
  <c r="H23" i="11"/>
  <c r="G23" i="11"/>
  <c r="F23" i="11"/>
  <c r="E23" i="11"/>
  <c r="D23" i="11"/>
  <c r="H22" i="11"/>
  <c r="G22" i="11"/>
  <c r="F22" i="11"/>
  <c r="E22" i="11"/>
  <c r="D22" i="11"/>
  <c r="H21" i="11"/>
  <c r="G21" i="11"/>
  <c r="F21" i="11"/>
  <c r="E21" i="11"/>
  <c r="D21" i="11"/>
  <c r="H20" i="11"/>
  <c r="G20" i="11"/>
  <c r="F20" i="11"/>
  <c r="E20" i="11"/>
  <c r="D20" i="11"/>
  <c r="H19" i="11"/>
  <c r="G19" i="11"/>
  <c r="F19" i="11"/>
  <c r="E19" i="11"/>
  <c r="D19" i="11"/>
  <c r="H18" i="11"/>
  <c r="G18" i="11"/>
  <c r="F18" i="11"/>
  <c r="E18" i="11"/>
  <c r="D18" i="11"/>
  <c r="H17" i="11"/>
  <c r="G17" i="11"/>
  <c r="F17" i="11"/>
  <c r="E17" i="11"/>
  <c r="D17" i="11"/>
  <c r="H16" i="11"/>
  <c r="G16" i="11"/>
  <c r="F16" i="11"/>
  <c r="E16" i="11"/>
  <c r="D16" i="11"/>
  <c r="H15" i="11"/>
  <c r="G15" i="11"/>
  <c r="F15" i="11"/>
  <c r="E15" i="11"/>
  <c r="D15" i="11"/>
  <c r="H14" i="11"/>
  <c r="G14" i="11"/>
  <c r="F14" i="11"/>
  <c r="E14" i="11"/>
  <c r="D14" i="11"/>
  <c r="H10" i="11"/>
  <c r="G10" i="11"/>
  <c r="F10" i="11"/>
  <c r="E10" i="11"/>
  <c r="D10" i="11"/>
  <c r="H9" i="11"/>
  <c r="G9" i="11"/>
  <c r="F9" i="11"/>
  <c r="E9" i="11"/>
  <c r="D9" i="11"/>
  <c r="H8" i="11"/>
  <c r="G8" i="11"/>
  <c r="F8" i="11"/>
  <c r="E8" i="11"/>
  <c r="D8" i="11"/>
  <c r="H7" i="11"/>
  <c r="G7" i="11"/>
  <c r="E7" i="11"/>
  <c r="F7" i="11"/>
  <c r="D7" i="11"/>
  <c r="H28" i="4"/>
  <c r="G28" i="4"/>
  <c r="F28" i="4"/>
  <c r="E28" i="4"/>
  <c r="D28" i="4"/>
  <c r="H27" i="4"/>
  <c r="G27" i="4"/>
  <c r="F27" i="4"/>
  <c r="E27" i="4"/>
  <c r="D27" i="4"/>
  <c r="H26" i="4"/>
  <c r="G26" i="4"/>
  <c r="F26" i="4"/>
  <c r="E26" i="4"/>
  <c r="D26" i="4"/>
  <c r="H25" i="4"/>
  <c r="G25" i="4"/>
  <c r="F25" i="4"/>
  <c r="E25" i="4"/>
  <c r="D25" i="4"/>
  <c r="H24" i="4"/>
  <c r="G24" i="4"/>
  <c r="F24" i="4"/>
  <c r="E24" i="4"/>
  <c r="D24" i="4"/>
  <c r="H23" i="4"/>
  <c r="G23" i="4"/>
  <c r="F23" i="4"/>
  <c r="E23" i="4"/>
  <c r="D23" i="4"/>
  <c r="H22" i="4"/>
  <c r="G22" i="4"/>
  <c r="F22" i="4"/>
  <c r="E22" i="4"/>
  <c r="D22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14" i="4"/>
  <c r="G14" i="4"/>
  <c r="F14" i="4"/>
  <c r="E14" i="4"/>
  <c r="D14" i="4"/>
  <c r="H10" i="4"/>
  <c r="G10" i="4"/>
  <c r="F10" i="4"/>
  <c r="E10" i="4"/>
  <c r="H9" i="4"/>
  <c r="G9" i="4"/>
  <c r="F9" i="4"/>
  <c r="E9" i="4"/>
  <c r="D9" i="4"/>
  <c r="H8" i="4"/>
  <c r="G8" i="4"/>
  <c r="F8" i="4"/>
  <c r="E8" i="4"/>
  <c r="D8" i="4"/>
  <c r="H7" i="4"/>
  <c r="G7" i="4"/>
  <c r="F7" i="4"/>
  <c r="E7" i="4"/>
  <c r="D7" i="4"/>
  <c r="D13" i="4" l="1"/>
  <c r="F13" i="4"/>
  <c r="C10" i="4"/>
  <c r="G6" i="4"/>
  <c r="C28" i="4"/>
  <c r="F6" i="13"/>
  <c r="E13" i="13"/>
  <c r="C19" i="13"/>
  <c r="C23" i="13"/>
  <c r="C27" i="13"/>
  <c r="E6" i="12"/>
  <c r="H13" i="12"/>
  <c r="C20" i="11"/>
  <c r="C24" i="11"/>
  <c r="C28" i="11"/>
  <c r="H6" i="11"/>
  <c r="C12" i="11"/>
  <c r="G13" i="11"/>
  <c r="H13" i="11"/>
  <c r="H6" i="12"/>
  <c r="H5" i="12" s="1"/>
  <c r="C12" i="12"/>
  <c r="C21" i="12"/>
  <c r="C25" i="12"/>
  <c r="C17" i="12"/>
  <c r="C30" i="12"/>
  <c r="C9" i="13"/>
  <c r="G6" i="13"/>
  <c r="C10" i="13"/>
  <c r="F13" i="13"/>
  <c r="C16" i="13"/>
  <c r="C20" i="13"/>
  <c r="C24" i="13"/>
  <c r="C28" i="13"/>
  <c r="C7" i="13"/>
  <c r="D6" i="13"/>
  <c r="H6" i="13"/>
  <c r="C12" i="13"/>
  <c r="G13" i="13"/>
  <c r="C17" i="13"/>
  <c r="C21" i="13"/>
  <c r="C25" i="13"/>
  <c r="C30" i="13"/>
  <c r="C15" i="13"/>
  <c r="E6" i="13"/>
  <c r="E5" i="13" s="1"/>
  <c r="C8" i="13"/>
  <c r="D13" i="13"/>
  <c r="C14" i="13"/>
  <c r="H13" i="13"/>
  <c r="C18" i="13"/>
  <c r="C22" i="13"/>
  <c r="C26" i="13"/>
  <c r="G6" i="12"/>
  <c r="C10" i="12"/>
  <c r="F13" i="12"/>
  <c r="C16" i="12"/>
  <c r="C20" i="12"/>
  <c r="C24" i="12"/>
  <c r="C28" i="12"/>
  <c r="G13" i="12"/>
  <c r="C18" i="12"/>
  <c r="C22" i="12"/>
  <c r="C26" i="12"/>
  <c r="D6" i="12"/>
  <c r="C7" i="12"/>
  <c r="C8" i="12"/>
  <c r="C14" i="12"/>
  <c r="D13" i="12"/>
  <c r="F6" i="12"/>
  <c r="C9" i="12"/>
  <c r="E13" i="12"/>
  <c r="C15" i="12"/>
  <c r="C19" i="12"/>
  <c r="C23" i="12"/>
  <c r="C27" i="12"/>
  <c r="F6" i="11"/>
  <c r="G6" i="11"/>
  <c r="G5" i="11" s="1"/>
  <c r="C10" i="11"/>
  <c r="F13" i="11"/>
  <c r="C16" i="11"/>
  <c r="C17" i="11"/>
  <c r="C21" i="11"/>
  <c r="C25" i="11"/>
  <c r="C30" i="11"/>
  <c r="C7" i="11"/>
  <c r="D6" i="11"/>
  <c r="C18" i="11"/>
  <c r="C22" i="11"/>
  <c r="C26" i="11"/>
  <c r="C8" i="11"/>
  <c r="D13" i="11"/>
  <c r="C14" i="11"/>
  <c r="E6" i="11"/>
  <c r="C9" i="11"/>
  <c r="E13" i="11"/>
  <c r="C15" i="11"/>
  <c r="C19" i="11"/>
  <c r="C23" i="11"/>
  <c r="C16" i="4"/>
  <c r="C24" i="4"/>
  <c r="C7" i="4"/>
  <c r="D6" i="4"/>
  <c r="H6" i="4"/>
  <c r="C12" i="4"/>
  <c r="G13" i="4"/>
  <c r="C17" i="4"/>
  <c r="C21" i="4"/>
  <c r="C25" i="4"/>
  <c r="C30" i="4"/>
  <c r="C20" i="4"/>
  <c r="H13" i="4"/>
  <c r="C18" i="4"/>
  <c r="C22" i="4"/>
  <c r="C26" i="4"/>
  <c r="E6" i="4"/>
  <c r="C8" i="4"/>
  <c r="C14" i="4"/>
  <c r="F6" i="4"/>
  <c r="C9" i="4"/>
  <c r="E13" i="4"/>
  <c r="C15" i="4"/>
  <c r="C19" i="4"/>
  <c r="C23" i="4"/>
  <c r="C27" i="4"/>
  <c r="H5" i="13" l="1"/>
  <c r="D5" i="4"/>
  <c r="C13" i="4"/>
  <c r="F5" i="4"/>
  <c r="G5" i="4"/>
  <c r="F5" i="13"/>
  <c r="E5" i="12"/>
  <c r="H5" i="11"/>
  <c r="E5" i="11"/>
  <c r="C13" i="11"/>
  <c r="F5" i="12"/>
  <c r="D5" i="13"/>
  <c r="C6" i="13"/>
  <c r="C13" i="13"/>
  <c r="G5" i="13"/>
  <c r="G5" i="12"/>
  <c r="C13" i="12"/>
  <c r="D5" i="12"/>
  <c r="C6" i="12"/>
  <c r="D5" i="11"/>
  <c r="C6" i="11"/>
  <c r="F5" i="11"/>
  <c r="H5" i="4"/>
  <c r="C6" i="4"/>
  <c r="E5" i="4"/>
  <c r="C5" i="11" l="1"/>
  <c r="C5" i="12"/>
  <c r="C5" i="13"/>
  <c r="C5" i="4"/>
  <c r="I13" i="4" s="1"/>
  <c r="C27" i="16"/>
  <c r="E12" i="16"/>
  <c r="F12" i="16"/>
  <c r="C11" i="16"/>
  <c r="H5" i="16"/>
  <c r="E5" i="16"/>
  <c r="F111" i="25"/>
  <c r="F110" i="25"/>
  <c r="F111" i="24"/>
  <c r="F110" i="24"/>
  <c r="C25" i="16" l="1"/>
  <c r="C6" i="16"/>
  <c r="E4" i="16"/>
  <c r="C26" i="16"/>
  <c r="G12" i="16"/>
  <c r="C20" i="16"/>
  <c r="C21" i="16"/>
  <c r="C8" i="16"/>
  <c r="D12" i="16"/>
  <c r="H12" i="16"/>
  <c r="H4" i="16" s="1"/>
  <c r="C7" i="16"/>
  <c r="C16" i="16"/>
  <c r="C17" i="16"/>
  <c r="C24" i="16"/>
  <c r="G5" i="16"/>
  <c r="F5" i="16"/>
  <c r="F4" i="16" s="1"/>
  <c r="C9" i="16"/>
  <c r="C14" i="16"/>
  <c r="C15" i="16"/>
  <c r="C18" i="16"/>
  <c r="C19" i="16"/>
  <c r="C22" i="16"/>
  <c r="C23" i="16"/>
  <c r="C29" i="16"/>
  <c r="C13" i="16"/>
  <c r="D5" i="16"/>
  <c r="C26" i="15"/>
  <c r="C22" i="15"/>
  <c r="C9" i="15"/>
  <c r="C19" i="15"/>
  <c r="C16" i="15"/>
  <c r="C20" i="15"/>
  <c r="C27" i="15"/>
  <c r="G13" i="15"/>
  <c r="F13" i="15"/>
  <c r="C24" i="15"/>
  <c r="C28" i="15"/>
  <c r="C18" i="15"/>
  <c r="C14" i="15"/>
  <c r="C8" i="15"/>
  <c r="D13" i="15"/>
  <c r="H13" i="15"/>
  <c r="C17" i="15"/>
  <c r="C25" i="15"/>
  <c r="C7" i="15"/>
  <c r="C12" i="15"/>
  <c r="C15" i="15"/>
  <c r="C23" i="15"/>
  <c r="C10" i="15"/>
  <c r="E13" i="15"/>
  <c r="E5" i="15" s="1"/>
  <c r="C21" i="15"/>
  <c r="C30" i="15"/>
  <c r="D6" i="15"/>
  <c r="F111" i="23"/>
  <c r="F110" i="23"/>
  <c r="F121" i="22"/>
  <c r="F120" i="22"/>
  <c r="F261" i="21"/>
  <c r="F260" i="21"/>
  <c r="F261" i="20"/>
  <c r="F260" i="19"/>
  <c r="F261" i="19"/>
  <c r="G5" i="15" l="1"/>
  <c r="C12" i="16"/>
  <c r="G4" i="16"/>
  <c r="D4" i="16"/>
  <c r="C5" i="16"/>
  <c r="F5" i="15"/>
  <c r="C13" i="15"/>
  <c r="H5" i="15"/>
  <c r="D5" i="15"/>
  <c r="C6" i="15"/>
  <c r="C24" i="14"/>
  <c r="C28" i="14"/>
  <c r="C14" i="14"/>
  <c r="F13" i="14"/>
  <c r="C17" i="14"/>
  <c r="C18" i="14"/>
  <c r="C21" i="14"/>
  <c r="C22" i="14"/>
  <c r="E6" i="14"/>
  <c r="C26" i="14"/>
  <c r="C27" i="14"/>
  <c r="C9" i="14"/>
  <c r="D13" i="14"/>
  <c r="C25" i="14"/>
  <c r="C8" i="14"/>
  <c r="H13" i="14"/>
  <c r="G6" i="14"/>
  <c r="F6" i="14"/>
  <c r="C15" i="14"/>
  <c r="C16" i="14"/>
  <c r="C19" i="14"/>
  <c r="C20" i="14"/>
  <c r="C23" i="14"/>
  <c r="C7" i="14"/>
  <c r="H6" i="14"/>
  <c r="C10" i="14"/>
  <c r="C12" i="14"/>
  <c r="E13" i="14"/>
  <c r="C30" i="14"/>
  <c r="G13" i="14"/>
  <c r="D6" i="14"/>
  <c r="C4" i="16" l="1"/>
  <c r="C5" i="15"/>
  <c r="I5" i="15" s="1"/>
  <c r="G5" i="14"/>
  <c r="E5" i="14"/>
  <c r="F5" i="14"/>
  <c r="H5" i="14"/>
  <c r="D5" i="14"/>
  <c r="C6" i="14"/>
  <c r="C13" i="14"/>
  <c r="I12" i="16" l="1"/>
  <c r="I4" i="16"/>
  <c r="I13" i="12"/>
  <c r="I5" i="11"/>
  <c r="I13" i="13"/>
  <c r="I5" i="13"/>
  <c r="I13" i="15"/>
  <c r="C5" i="14"/>
  <c r="I5" i="12" l="1"/>
  <c r="I13" i="11"/>
  <c r="I13" i="14"/>
  <c r="I5" i="14"/>
  <c r="CL17" i="17"/>
  <c r="CL18" i="17"/>
  <c r="CL19" i="17"/>
  <c r="CL20" i="17"/>
  <c r="CL21" i="17"/>
  <c r="CL22" i="17"/>
  <c r="CL23" i="17"/>
  <c r="X16" i="17"/>
  <c r="Q16" i="17"/>
  <c r="BB16" i="17"/>
  <c r="BH16" i="17"/>
  <c r="BN16" i="17"/>
  <c r="BT16" i="17"/>
  <c r="BZ16" i="17"/>
  <c r="CF16" i="17"/>
  <c r="E16" i="17"/>
  <c r="I5" i="4" l="1"/>
  <c r="AV16" i="17"/>
  <c r="AP16" i="17"/>
  <c r="AJ16" i="17"/>
  <c r="AD16" i="17"/>
  <c r="CL16" i="17" s="1"/>
  <c r="CF24" i="6" l="1"/>
  <c r="C24" i="6"/>
  <c r="CA23" i="6"/>
  <c r="CA16" i="6"/>
  <c r="BU23" i="6"/>
  <c r="BU16" i="6"/>
  <c r="BO23" i="6"/>
  <c r="BO16" i="6"/>
  <c r="BI23" i="6"/>
  <c r="BI16" i="6"/>
  <c r="BC23" i="6"/>
  <c r="BC16" i="6"/>
  <c r="AV23" i="6"/>
  <c r="AV16" i="6"/>
  <c r="BB16" i="6" s="1"/>
  <c r="AJ23" i="6"/>
  <c r="AJ16" i="6"/>
  <c r="AD23" i="6"/>
  <c r="AD16" i="6"/>
  <c r="X23" i="6"/>
  <c r="X16" i="6"/>
  <c r="X24" i="6" s="1"/>
  <c r="R23" i="6"/>
  <c r="R16" i="6"/>
  <c r="L23" i="6"/>
  <c r="L16" i="6"/>
  <c r="AV22" i="6"/>
  <c r="AV21" i="6"/>
  <c r="AV20" i="6"/>
  <c r="AV19" i="6"/>
  <c r="AV18" i="6"/>
  <c r="AV17" i="6"/>
  <c r="AJ22" i="6"/>
  <c r="AJ21" i="6"/>
  <c r="AJ20" i="6"/>
  <c r="AJ19" i="6"/>
  <c r="AJ18" i="6"/>
  <c r="AJ17" i="6"/>
  <c r="AD24" i="6"/>
  <c r="AD22" i="6"/>
  <c r="AD21" i="6"/>
  <c r="AD20" i="6"/>
  <c r="AD19" i="6"/>
  <c r="AD18" i="6"/>
  <c r="AD17" i="6"/>
  <c r="X22" i="6"/>
  <c r="X21" i="6"/>
  <c r="X20" i="6"/>
  <c r="X19" i="6"/>
  <c r="X18" i="6"/>
  <c r="X17" i="6"/>
  <c r="R24" i="6"/>
  <c r="R22" i="6"/>
  <c r="R21" i="6"/>
  <c r="R20" i="6"/>
  <c r="R19" i="6"/>
  <c r="R18" i="6"/>
  <c r="R17" i="6"/>
  <c r="L24" i="6"/>
  <c r="L22" i="6"/>
  <c r="L21" i="6"/>
  <c r="L20" i="6"/>
  <c r="L19" i="6"/>
  <c r="L18" i="6"/>
  <c r="L17" i="6"/>
  <c r="K16" i="6"/>
  <c r="CU24" i="7"/>
  <c r="C24" i="7"/>
  <c r="CM23" i="7"/>
  <c r="CM16" i="7"/>
  <c r="CL23" i="7"/>
  <c r="CL16" i="7"/>
  <c r="CF23" i="7"/>
  <c r="CF16" i="7"/>
  <c r="BZ23" i="7"/>
  <c r="BZ16" i="7"/>
  <c r="BT23" i="7"/>
  <c r="BT16" i="7"/>
  <c r="BN23" i="7"/>
  <c r="BN16" i="7"/>
  <c r="BH23" i="7"/>
  <c r="BH16" i="7"/>
  <c r="BB23" i="7"/>
  <c r="BB16" i="7"/>
  <c r="AV23" i="7"/>
  <c r="AV16" i="7"/>
  <c r="AP23" i="7"/>
  <c r="AP16" i="7"/>
  <c r="AJ23" i="7"/>
  <c r="AJ16" i="7"/>
  <c r="AD23" i="7"/>
  <c r="AD16" i="7"/>
  <c r="X23" i="7"/>
  <c r="X16" i="7"/>
  <c r="W23" i="7"/>
  <c r="W16" i="7"/>
  <c r="Q23" i="7"/>
  <c r="Q16" i="7"/>
  <c r="K23" i="7"/>
  <c r="K16" i="7"/>
  <c r="E23" i="7"/>
  <c r="E17" i="7"/>
  <c r="E16" i="7"/>
  <c r="AV24" i="6" l="1"/>
  <c r="G37" i="13"/>
  <c r="F37" i="13"/>
  <c r="E37" i="13"/>
  <c r="D37" i="13"/>
  <c r="C37" i="13"/>
  <c r="H36" i="13"/>
  <c r="H35" i="13"/>
  <c r="H34" i="13"/>
  <c r="G38" i="12"/>
  <c r="F38" i="12"/>
  <c r="E38" i="12"/>
  <c r="D38" i="12"/>
  <c r="C38" i="12"/>
  <c r="H38" i="12" s="1"/>
  <c r="H37" i="12"/>
  <c r="H36" i="12"/>
  <c r="H35" i="12"/>
  <c r="G37" i="11"/>
  <c r="F37" i="11"/>
  <c r="E37" i="11"/>
  <c r="D37" i="11"/>
  <c r="C37" i="11"/>
  <c r="H36" i="11"/>
  <c r="H35" i="11"/>
  <c r="H34" i="11"/>
  <c r="H36" i="4"/>
  <c r="H35" i="4"/>
  <c r="H34" i="4"/>
  <c r="G37" i="4"/>
  <c r="F37" i="4"/>
  <c r="E37" i="4"/>
  <c r="D37" i="4"/>
  <c r="C37" i="4"/>
  <c r="H37" i="4" l="1"/>
  <c r="H37" i="11"/>
  <c r="CF24" i="18"/>
  <c r="CE24" i="18"/>
  <c r="CD24" i="18"/>
  <c r="CC24" i="18"/>
  <c r="CB24" i="18"/>
  <c r="BZ24" i="18"/>
  <c r="BY24" i="18"/>
  <c r="BX24" i="18"/>
  <c r="BW24" i="18"/>
  <c r="BV24" i="18"/>
  <c r="BT24" i="18"/>
  <c r="BS24" i="18"/>
  <c r="BR24" i="18"/>
  <c r="BQ24" i="18"/>
  <c r="BP24" i="18"/>
  <c r="BN24" i="18"/>
  <c r="BM24" i="18"/>
  <c r="BL24" i="18"/>
  <c r="BK24" i="18"/>
  <c r="BJ24" i="18"/>
  <c r="BH24" i="18"/>
  <c r="BG24" i="18"/>
  <c r="BF24" i="18"/>
  <c r="BE24" i="18"/>
  <c r="BD24" i="18"/>
  <c r="AO24" i="18"/>
  <c r="AN24" i="18"/>
  <c r="AM24" i="18"/>
  <c r="AL24" i="18"/>
  <c r="AK24" i="18"/>
  <c r="AI24" i="18"/>
  <c r="AH24" i="18"/>
  <c r="AG24" i="18"/>
  <c r="AF24" i="18"/>
  <c r="AE24" i="18"/>
  <c r="AC24" i="18"/>
  <c r="AB24" i="18"/>
  <c r="AA24" i="18"/>
  <c r="Z24" i="18"/>
  <c r="Y24" i="18"/>
  <c r="W24" i="18"/>
  <c r="V24" i="18"/>
  <c r="U24" i="18"/>
  <c r="T24" i="18"/>
  <c r="S24" i="18"/>
  <c r="Q24" i="18"/>
  <c r="P24" i="18"/>
  <c r="O24" i="18"/>
  <c r="N24" i="18"/>
  <c r="M24" i="18"/>
  <c r="C24" i="18"/>
  <c r="CA23" i="18"/>
  <c r="BU23" i="18"/>
  <c r="BO23" i="18"/>
  <c r="BI23" i="18"/>
  <c r="BC23" i="18"/>
  <c r="BA23" i="18"/>
  <c r="AZ23" i="18"/>
  <c r="AV23" i="18" s="1"/>
  <c r="AY23" i="18"/>
  <c r="AX23" i="18"/>
  <c r="AW23" i="18"/>
  <c r="AJ23" i="18"/>
  <c r="AD23" i="18"/>
  <c r="X23" i="18"/>
  <c r="R23" i="18"/>
  <c r="L23" i="18"/>
  <c r="J23" i="18"/>
  <c r="I23" i="18"/>
  <c r="H23" i="18"/>
  <c r="G23" i="18"/>
  <c r="F23" i="18"/>
  <c r="E23" i="18" s="1"/>
  <c r="CA22" i="18"/>
  <c r="BU22" i="18"/>
  <c r="BO22" i="18"/>
  <c r="BI22" i="18"/>
  <c r="BC22" i="18"/>
  <c r="BA22" i="18"/>
  <c r="AZ22" i="18"/>
  <c r="AV22" i="18" s="1"/>
  <c r="AY22" i="18"/>
  <c r="AX22" i="18"/>
  <c r="AW22" i="18"/>
  <c r="AJ22" i="18"/>
  <c r="AD22" i="18"/>
  <c r="X22" i="18"/>
  <c r="R22" i="18"/>
  <c r="L22" i="18"/>
  <c r="J22" i="18"/>
  <c r="I22" i="18"/>
  <c r="H22" i="18"/>
  <c r="G22" i="18"/>
  <c r="F22" i="18"/>
  <c r="CA21" i="18"/>
  <c r="BU21" i="18"/>
  <c r="BO21" i="18"/>
  <c r="BI21" i="18"/>
  <c r="BC21" i="18"/>
  <c r="BA21" i="18"/>
  <c r="AZ21" i="18"/>
  <c r="AV21" i="18" s="1"/>
  <c r="AY21" i="18"/>
  <c r="AX21" i="18"/>
  <c r="AW21" i="18"/>
  <c r="AJ21" i="18"/>
  <c r="AD21" i="18"/>
  <c r="X21" i="18"/>
  <c r="R21" i="18"/>
  <c r="L21" i="18"/>
  <c r="J21" i="18"/>
  <c r="I21" i="18"/>
  <c r="H21" i="18"/>
  <c r="G21" i="18"/>
  <c r="F21" i="18"/>
  <c r="CA20" i="18"/>
  <c r="BU20" i="18"/>
  <c r="BO20" i="18"/>
  <c r="BI20" i="18"/>
  <c r="BC20" i="18"/>
  <c r="BA20" i="18"/>
  <c r="AZ20" i="18"/>
  <c r="AV20" i="18" s="1"/>
  <c r="AY20" i="18"/>
  <c r="AX20" i="18"/>
  <c r="AW20" i="18"/>
  <c r="AJ20" i="18"/>
  <c r="AD20" i="18"/>
  <c r="X20" i="18"/>
  <c r="R20" i="18"/>
  <c r="L20" i="18"/>
  <c r="J20" i="18"/>
  <c r="I20" i="18"/>
  <c r="H20" i="18"/>
  <c r="G20" i="18"/>
  <c r="F20" i="18"/>
  <c r="CA19" i="18"/>
  <c r="BU19" i="18"/>
  <c r="BO19" i="18"/>
  <c r="BI19" i="18"/>
  <c r="BC19" i="18"/>
  <c r="BA19" i="18"/>
  <c r="AZ19" i="18"/>
  <c r="AV19" i="18" s="1"/>
  <c r="AY19" i="18"/>
  <c r="AX19" i="18"/>
  <c r="AW19" i="18"/>
  <c r="AJ19" i="18"/>
  <c r="AD19" i="18"/>
  <c r="X19" i="18"/>
  <c r="R19" i="18"/>
  <c r="L19" i="18"/>
  <c r="J19" i="18"/>
  <c r="I19" i="18"/>
  <c r="H19" i="18"/>
  <c r="G19" i="18"/>
  <c r="F19" i="18"/>
  <c r="CA18" i="18"/>
  <c r="BU18" i="18"/>
  <c r="BO18" i="18"/>
  <c r="BI18" i="18"/>
  <c r="BC18" i="18"/>
  <c r="BA18" i="18"/>
  <c r="AZ18" i="18"/>
  <c r="AV18" i="18" s="1"/>
  <c r="AY18" i="18"/>
  <c r="AX18" i="18"/>
  <c r="AW18" i="18"/>
  <c r="AJ18" i="18"/>
  <c r="AD18" i="18"/>
  <c r="X18" i="18"/>
  <c r="R18" i="18"/>
  <c r="L18" i="18"/>
  <c r="J18" i="18"/>
  <c r="I18" i="18"/>
  <c r="H18" i="18"/>
  <c r="G18" i="18"/>
  <c r="F18" i="18"/>
  <c r="CA17" i="18"/>
  <c r="BU17" i="18"/>
  <c r="BO17" i="18"/>
  <c r="BI17" i="18"/>
  <c r="BC17" i="18"/>
  <c r="BA17" i="18"/>
  <c r="AZ17" i="18"/>
  <c r="AV17" i="18" s="1"/>
  <c r="AY17" i="18"/>
  <c r="AX17" i="18"/>
  <c r="AW17" i="18"/>
  <c r="AJ17" i="18"/>
  <c r="AD17" i="18"/>
  <c r="X17" i="18"/>
  <c r="R17" i="18"/>
  <c r="L17" i="18"/>
  <c r="J17" i="18"/>
  <c r="I17" i="18"/>
  <c r="H17" i="18"/>
  <c r="G17" i="18"/>
  <c r="F17" i="18"/>
  <c r="CA16" i="18"/>
  <c r="CA24" i="18" s="1"/>
  <c r="BU16" i="18"/>
  <c r="BU24" i="18" s="1"/>
  <c r="BO16" i="18"/>
  <c r="BO24" i="18" s="1"/>
  <c r="BI16" i="18"/>
  <c r="BI24" i="18" s="1"/>
  <c r="BC16" i="18"/>
  <c r="BC24" i="18" s="1"/>
  <c r="BA16" i="18"/>
  <c r="BA24" i="18" s="1"/>
  <c r="AZ16" i="18"/>
  <c r="AZ24" i="18" s="1"/>
  <c r="AY16" i="18"/>
  <c r="AY24" i="18" s="1"/>
  <c r="AX16" i="18"/>
  <c r="AX24" i="18" s="1"/>
  <c r="AW16" i="18"/>
  <c r="AW24" i="18" s="1"/>
  <c r="AJ16" i="18"/>
  <c r="AJ24" i="18" s="1"/>
  <c r="AD16" i="18"/>
  <c r="AD24" i="18" s="1"/>
  <c r="X16" i="18"/>
  <c r="X24" i="18" s="1"/>
  <c r="R16" i="18"/>
  <c r="R24" i="18" s="1"/>
  <c r="L16" i="18"/>
  <c r="L24" i="18" s="1"/>
  <c r="J16" i="18"/>
  <c r="I16" i="18"/>
  <c r="I24" i="18" s="1"/>
  <c r="H16" i="18"/>
  <c r="G16" i="18"/>
  <c r="F16" i="18"/>
  <c r="CU24" i="17"/>
  <c r="CT24" i="17"/>
  <c r="CS24" i="17"/>
  <c r="CR24" i="17"/>
  <c r="CQ24" i="17"/>
  <c r="CP24" i="17"/>
  <c r="CO24" i="17"/>
  <c r="CN24" i="17"/>
  <c r="CK24" i="17"/>
  <c r="CJ24" i="17"/>
  <c r="CI24" i="17"/>
  <c r="CH24" i="17"/>
  <c r="CG24" i="17"/>
  <c r="CE24" i="17"/>
  <c r="CD24" i="17"/>
  <c r="CC24" i="17"/>
  <c r="CB24" i="17"/>
  <c r="CA24" i="17"/>
  <c r="BY24" i="17"/>
  <c r="BX24" i="17"/>
  <c r="BW24" i="17"/>
  <c r="BV24" i="17"/>
  <c r="BU24" i="17"/>
  <c r="BS24" i="17"/>
  <c r="BR24" i="17"/>
  <c r="BQ24" i="17"/>
  <c r="BP24" i="17"/>
  <c r="BO24" i="17"/>
  <c r="BM24" i="17"/>
  <c r="BL24" i="17"/>
  <c r="BK24" i="17"/>
  <c r="BJ24" i="17"/>
  <c r="BI24" i="17"/>
  <c r="BG24" i="17"/>
  <c r="BF24" i="17"/>
  <c r="BE24" i="17"/>
  <c r="BD24" i="17"/>
  <c r="BC24" i="17"/>
  <c r="BA24" i="17"/>
  <c r="AZ24" i="17"/>
  <c r="AY24" i="17"/>
  <c r="AX24" i="17"/>
  <c r="AW24" i="17"/>
  <c r="AU24" i="17"/>
  <c r="AT24" i="17"/>
  <c r="AS24" i="17"/>
  <c r="AR24" i="17"/>
  <c r="AQ24" i="17"/>
  <c r="AO24" i="17"/>
  <c r="AN24" i="17"/>
  <c r="AM24" i="17"/>
  <c r="AL24" i="17"/>
  <c r="AK24" i="17"/>
  <c r="AI24" i="17"/>
  <c r="AH24" i="17"/>
  <c r="AG24" i="17"/>
  <c r="AF24" i="17"/>
  <c r="AE24" i="17"/>
  <c r="AC24" i="17"/>
  <c r="AB24" i="17"/>
  <c r="AA24" i="17"/>
  <c r="Z24" i="17"/>
  <c r="Y24" i="17"/>
  <c r="V24" i="17"/>
  <c r="U24" i="17"/>
  <c r="T24" i="17"/>
  <c r="S24" i="17"/>
  <c r="R24" i="17"/>
  <c r="P24" i="17"/>
  <c r="O24" i="17"/>
  <c r="N24" i="17"/>
  <c r="M24" i="17"/>
  <c r="L24" i="17"/>
  <c r="J24" i="17"/>
  <c r="I24" i="17"/>
  <c r="H24" i="17"/>
  <c r="G24" i="17"/>
  <c r="F24" i="17"/>
  <c r="D24" i="17"/>
  <c r="C24" i="17"/>
  <c r="CM23" i="17"/>
  <c r="CF23" i="17"/>
  <c r="BZ23" i="17"/>
  <c r="BT23" i="17"/>
  <c r="BN23" i="17"/>
  <c r="BH23" i="17"/>
  <c r="BB23" i="17"/>
  <c r="AV23" i="17"/>
  <c r="AP23" i="17"/>
  <c r="AJ23" i="17"/>
  <c r="AD23" i="17"/>
  <c r="X23" i="17"/>
  <c r="W23" i="17"/>
  <c r="Q23" i="17"/>
  <c r="K23" i="17"/>
  <c r="E23" i="17"/>
  <c r="CM22" i="17"/>
  <c r="CF22" i="17"/>
  <c r="BZ22" i="17"/>
  <c r="BT22" i="17"/>
  <c r="BN22" i="17"/>
  <c r="BH22" i="17"/>
  <c r="BB22" i="17"/>
  <c r="AV22" i="17"/>
  <c r="AP22" i="17"/>
  <c r="AJ22" i="17"/>
  <c r="AD22" i="17"/>
  <c r="X22" i="17"/>
  <c r="Q22" i="17"/>
  <c r="K22" i="17"/>
  <c r="E22" i="17"/>
  <c r="W22" i="17" s="1"/>
  <c r="CM21" i="17"/>
  <c r="CF21" i="17"/>
  <c r="BZ21" i="17"/>
  <c r="BT21" i="17"/>
  <c r="BN21" i="17"/>
  <c r="BH21" i="17"/>
  <c r="BB21" i="17"/>
  <c r="AV21" i="17"/>
  <c r="AP21" i="17"/>
  <c r="AJ21" i="17"/>
  <c r="AD21" i="17"/>
  <c r="X21" i="17"/>
  <c r="Q21" i="17"/>
  <c r="K21" i="17"/>
  <c r="E21" i="17"/>
  <c r="W21" i="17" s="1"/>
  <c r="CM20" i="17"/>
  <c r="CF20" i="17"/>
  <c r="BZ20" i="17"/>
  <c r="BT20" i="17"/>
  <c r="BN20" i="17"/>
  <c r="BH20" i="17"/>
  <c r="BB20" i="17"/>
  <c r="AV20" i="17"/>
  <c r="AP20" i="17"/>
  <c r="AJ20" i="17"/>
  <c r="AD20" i="17"/>
  <c r="X20" i="17"/>
  <c r="Q20" i="17"/>
  <c r="K20" i="17"/>
  <c r="E20" i="17"/>
  <c r="W20" i="17" s="1"/>
  <c r="CM19" i="17"/>
  <c r="CF19" i="17"/>
  <c r="BZ19" i="17"/>
  <c r="BT19" i="17"/>
  <c r="BN19" i="17"/>
  <c r="BH19" i="17"/>
  <c r="BB19" i="17"/>
  <c r="AV19" i="17"/>
  <c r="AP19" i="17"/>
  <c r="AJ19" i="17"/>
  <c r="AD19" i="17"/>
  <c r="X19" i="17"/>
  <c r="W19" i="17"/>
  <c r="Q19" i="17"/>
  <c r="K19" i="17"/>
  <c r="E19" i="17"/>
  <c r="CM18" i="17"/>
  <c r="CF18" i="17"/>
  <c r="BZ18" i="17"/>
  <c r="BT18" i="17"/>
  <c r="BN18" i="17"/>
  <c r="BH18" i="17"/>
  <c r="BB18" i="17"/>
  <c r="AV18" i="17"/>
  <c r="AP18" i="17"/>
  <c r="AJ18" i="17"/>
  <c r="AD18" i="17"/>
  <c r="X18" i="17"/>
  <c r="Q18" i="17"/>
  <c r="K18" i="17"/>
  <c r="E18" i="17"/>
  <c r="W18" i="17" s="1"/>
  <c r="CM17" i="17"/>
  <c r="CF17" i="17"/>
  <c r="BZ17" i="17"/>
  <c r="BT17" i="17"/>
  <c r="BN17" i="17"/>
  <c r="BH17" i="17"/>
  <c r="BB17" i="17"/>
  <c r="AV17" i="17"/>
  <c r="AP17" i="17"/>
  <c r="AJ17" i="17"/>
  <c r="AD17" i="17"/>
  <c r="X17" i="17"/>
  <c r="Q17" i="17"/>
  <c r="K17" i="17"/>
  <c r="E17" i="17"/>
  <c r="W17" i="17" s="1"/>
  <c r="CM16" i="17"/>
  <c r="CM24" i="17" s="1"/>
  <c r="CF24" i="17"/>
  <c r="BZ24" i="17"/>
  <c r="BT24" i="17"/>
  <c r="BN24" i="17"/>
  <c r="BH24" i="17"/>
  <c r="BB24" i="17"/>
  <c r="AV24" i="17"/>
  <c r="AP24" i="17"/>
  <c r="AJ24" i="17"/>
  <c r="AD24" i="17"/>
  <c r="CL24" i="17" s="1"/>
  <c r="X24" i="17"/>
  <c r="K16" i="17"/>
  <c r="K24" i="17" s="1"/>
  <c r="G36" i="16"/>
  <c r="F36" i="16"/>
  <c r="E36" i="16"/>
  <c r="D36" i="16"/>
  <c r="C36" i="16"/>
  <c r="H35" i="16"/>
  <c r="H34" i="16"/>
  <c r="H33" i="16"/>
  <c r="G38" i="15"/>
  <c r="F38" i="15"/>
  <c r="E38" i="15"/>
  <c r="D38" i="15"/>
  <c r="C38" i="15"/>
  <c r="H37" i="15"/>
  <c r="H36" i="15"/>
  <c r="H35" i="15"/>
  <c r="G37" i="14"/>
  <c r="F37" i="14"/>
  <c r="E37" i="14"/>
  <c r="D37" i="14"/>
  <c r="C37" i="14"/>
  <c r="H36" i="14"/>
  <c r="H35" i="14"/>
  <c r="H34" i="14"/>
  <c r="H24" i="18" l="1"/>
  <c r="E17" i="18"/>
  <c r="E18" i="18"/>
  <c r="E19" i="18"/>
  <c r="E20" i="18"/>
  <c r="E21" i="18"/>
  <c r="E22" i="18"/>
  <c r="G24" i="18"/>
  <c r="F24" i="18"/>
  <c r="J24" i="18"/>
  <c r="H36" i="16"/>
  <c r="H38" i="15"/>
  <c r="AV16" i="18"/>
  <c r="BB16" i="18" s="1"/>
  <c r="W16" i="17"/>
  <c r="E24" i="17"/>
  <c r="Q24" i="17"/>
  <c r="H37" i="14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BC24" i="6"/>
  <c r="BA24" i="6"/>
  <c r="AW24" i="6"/>
  <c r="AX24" i="6"/>
  <c r="AY24" i="6"/>
  <c r="AZ24" i="6"/>
  <c r="AO24" i="6"/>
  <c r="AN24" i="6"/>
  <c r="AM24" i="6"/>
  <c r="AL24" i="6"/>
  <c r="AK24" i="6"/>
  <c r="AI24" i="6"/>
  <c r="AH24" i="6"/>
  <c r="AG24" i="6"/>
  <c r="AF24" i="6"/>
  <c r="AE24" i="6"/>
  <c r="AC24" i="6"/>
  <c r="AB24" i="6"/>
  <c r="AA24" i="6"/>
  <c r="Z24" i="6"/>
  <c r="W24" i="6"/>
  <c r="V24" i="6"/>
  <c r="U24" i="6"/>
  <c r="T24" i="6"/>
  <c r="S24" i="6"/>
  <c r="Q24" i="6"/>
  <c r="P24" i="6"/>
  <c r="O24" i="6"/>
  <c r="N24" i="6"/>
  <c r="I24" i="6"/>
  <c r="G24" i="6"/>
  <c r="D24" i="6"/>
  <c r="CA17" i="6"/>
  <c r="CA18" i="6"/>
  <c r="CA19" i="6"/>
  <c r="CA20" i="6"/>
  <c r="CA21" i="6"/>
  <c r="CA22" i="6"/>
  <c r="BU17" i="6"/>
  <c r="BU18" i="6"/>
  <c r="BU19" i="6"/>
  <c r="BU20" i="6"/>
  <c r="BU21" i="6"/>
  <c r="BU22" i="6"/>
  <c r="BO17" i="6"/>
  <c r="BO18" i="6"/>
  <c r="BO19" i="6"/>
  <c r="BO20" i="6"/>
  <c r="BO21" i="6"/>
  <c r="BO22" i="6"/>
  <c r="BI17" i="6"/>
  <c r="BI18" i="6"/>
  <c r="BI19" i="6"/>
  <c r="BI20" i="6"/>
  <c r="BI21" i="6"/>
  <c r="BI22" i="6"/>
  <c r="BC17" i="6"/>
  <c r="BC18" i="6"/>
  <c r="BC19" i="6"/>
  <c r="BC20" i="6"/>
  <c r="BC21" i="6"/>
  <c r="BC22" i="6"/>
  <c r="BB17" i="6"/>
  <c r="BB18" i="6"/>
  <c r="BB19" i="6"/>
  <c r="BB20" i="6"/>
  <c r="BB21" i="6"/>
  <c r="BB22" i="6"/>
  <c r="BB23" i="6"/>
  <c r="K17" i="6"/>
  <c r="K18" i="6"/>
  <c r="K19" i="6"/>
  <c r="K20" i="6"/>
  <c r="K21" i="6"/>
  <c r="K22" i="6"/>
  <c r="K23" i="6"/>
  <c r="CT24" i="7"/>
  <c r="CS24" i="7"/>
  <c r="CR24" i="7"/>
  <c r="CQ24" i="7"/>
  <c r="CP24" i="7"/>
  <c r="CO24" i="7"/>
  <c r="CN24" i="7"/>
  <c r="CM24" i="7"/>
  <c r="AM24" i="7"/>
  <c r="CK24" i="7"/>
  <c r="AD24" i="7"/>
  <c r="AE24" i="7"/>
  <c r="AF24" i="7"/>
  <c r="AG24" i="7"/>
  <c r="AH24" i="7"/>
  <c r="AI24" i="7"/>
  <c r="AJ24" i="7"/>
  <c r="AK24" i="7"/>
  <c r="AL24" i="7"/>
  <c r="AN24" i="7"/>
  <c r="AO24" i="7"/>
  <c r="AP24" i="7"/>
  <c r="AQ24" i="7"/>
  <c r="AR24" i="7"/>
  <c r="AS24" i="7"/>
  <c r="AT24" i="7"/>
  <c r="AU24" i="7"/>
  <c r="AV24" i="7"/>
  <c r="AW24" i="7"/>
  <c r="AX24" i="7"/>
  <c r="AY24" i="7"/>
  <c r="AZ24" i="7"/>
  <c r="BA24" i="7"/>
  <c r="BB24" i="7"/>
  <c r="BC24" i="7"/>
  <c r="BD24" i="7"/>
  <c r="BE24" i="7"/>
  <c r="BF24" i="7"/>
  <c r="BG24" i="7"/>
  <c r="BH24" i="7"/>
  <c r="BI24" i="7"/>
  <c r="BJ24" i="7"/>
  <c r="BK24" i="7"/>
  <c r="BL24" i="7"/>
  <c r="BM24" i="7"/>
  <c r="BN24" i="7"/>
  <c r="BO24" i="7"/>
  <c r="BP24" i="7"/>
  <c r="BQ24" i="7"/>
  <c r="BR24" i="7"/>
  <c r="BS24" i="7"/>
  <c r="BT24" i="7"/>
  <c r="BU24" i="7"/>
  <c r="BV24" i="7"/>
  <c r="BW24" i="7"/>
  <c r="BX24" i="7"/>
  <c r="BY24" i="7"/>
  <c r="BZ24" i="7"/>
  <c r="CA24" i="7"/>
  <c r="CB24" i="7"/>
  <c r="CC24" i="7"/>
  <c r="CD24" i="7"/>
  <c r="CE24" i="7"/>
  <c r="CF24" i="7"/>
  <c r="CG24" i="7"/>
  <c r="CH24" i="7"/>
  <c r="CI24" i="7"/>
  <c r="CJ24" i="7"/>
  <c r="AC24" i="7"/>
  <c r="AB24" i="7"/>
  <c r="AA24" i="7"/>
  <c r="Z24" i="7"/>
  <c r="Y24" i="7"/>
  <c r="X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M17" i="7"/>
  <c r="CM18" i="7"/>
  <c r="CM19" i="7"/>
  <c r="CM20" i="7"/>
  <c r="CM21" i="7"/>
  <c r="CM22" i="7"/>
  <c r="CL17" i="7"/>
  <c r="CL18" i="7"/>
  <c r="CL19" i="7"/>
  <c r="CL20" i="7"/>
  <c r="CL21" i="7"/>
  <c r="CL22" i="7"/>
  <c r="CF17" i="7"/>
  <c r="CF18" i="7"/>
  <c r="CF19" i="7"/>
  <c r="CF20" i="7"/>
  <c r="CF21" i="7"/>
  <c r="CF22" i="7"/>
  <c r="BZ17" i="7"/>
  <c r="BZ18" i="7"/>
  <c r="BZ19" i="7"/>
  <c r="BZ20" i="7"/>
  <c r="BZ21" i="7"/>
  <c r="BZ22" i="7"/>
  <c r="BT17" i="7"/>
  <c r="BT18" i="7"/>
  <c r="BT19" i="7"/>
  <c r="BT20" i="7"/>
  <c r="BT21" i="7"/>
  <c r="BT22" i="7"/>
  <c r="BN17" i="7"/>
  <c r="BN18" i="7"/>
  <c r="BN19" i="7"/>
  <c r="BN20" i="7"/>
  <c r="BN21" i="7"/>
  <c r="BN22" i="7"/>
  <c r="BH17" i="7"/>
  <c r="BH18" i="7"/>
  <c r="BH19" i="7"/>
  <c r="BH20" i="7"/>
  <c r="BH21" i="7"/>
  <c r="BH22" i="7"/>
  <c r="BB17" i="7"/>
  <c r="BB18" i="7"/>
  <c r="BB19" i="7"/>
  <c r="BB20" i="7"/>
  <c r="BB21" i="7"/>
  <c r="BB22" i="7"/>
  <c r="AV17" i="7"/>
  <c r="AV18" i="7"/>
  <c r="AV19" i="7"/>
  <c r="AV20" i="7"/>
  <c r="AV21" i="7"/>
  <c r="AV22" i="7"/>
  <c r="AP17" i="7"/>
  <c r="AP18" i="7"/>
  <c r="AP19" i="7"/>
  <c r="AP20" i="7"/>
  <c r="AP21" i="7"/>
  <c r="AP22" i="7"/>
  <c r="AJ17" i="7"/>
  <c r="AJ18" i="7"/>
  <c r="AJ19" i="7"/>
  <c r="AJ20" i="7"/>
  <c r="AJ21" i="7"/>
  <c r="AJ22" i="7"/>
  <c r="AD17" i="7"/>
  <c r="AD18" i="7"/>
  <c r="AD19" i="7"/>
  <c r="AD20" i="7"/>
  <c r="AD21" i="7"/>
  <c r="AD22" i="7"/>
  <c r="X17" i="7"/>
  <c r="X18" i="7"/>
  <c r="X19" i="7"/>
  <c r="X20" i="7"/>
  <c r="X21" i="7"/>
  <c r="X22" i="7"/>
  <c r="W17" i="7"/>
  <c r="W18" i="7"/>
  <c r="W19" i="7"/>
  <c r="W20" i="7"/>
  <c r="W21" i="7"/>
  <c r="W22" i="7"/>
  <c r="Q17" i="7"/>
  <c r="Q18" i="7"/>
  <c r="Q19" i="7"/>
  <c r="Q20" i="7"/>
  <c r="Q21" i="7"/>
  <c r="Q22" i="7"/>
  <c r="K17" i="7"/>
  <c r="K18" i="7"/>
  <c r="K19" i="7"/>
  <c r="K20" i="7"/>
  <c r="K21" i="7"/>
  <c r="K22" i="7"/>
  <c r="E18" i="7"/>
  <c r="E19" i="7"/>
  <c r="E20" i="7"/>
  <c r="E21" i="7"/>
  <c r="E22" i="7"/>
  <c r="BB24" i="6" l="1"/>
  <c r="K24" i="6"/>
  <c r="CL24" i="7"/>
  <c r="W24" i="7"/>
  <c r="AV24" i="18"/>
  <c r="E24" i="18"/>
  <c r="W24" i="17"/>
  <c r="H37" i="13"/>
</calcChain>
</file>

<file path=xl/sharedStrings.xml><?xml version="1.0" encoding="utf-8"?>
<sst xmlns="http://schemas.openxmlformats.org/spreadsheetml/2006/main" count="3003" uniqueCount="265">
  <si>
    <t>被保険者番号</t>
    <rPh sb="0" eb="4">
      <t>ヒホケンシャ</t>
    </rPh>
    <rPh sb="4" eb="6">
      <t>バンゴウ</t>
    </rPh>
    <phoneticPr fontId="1"/>
  </si>
  <si>
    <t>人役</t>
    <rPh sb="0" eb="1">
      <t>ニン</t>
    </rPh>
    <rPh sb="1" eb="2">
      <t>ヤク</t>
    </rPh>
    <phoneticPr fontId="1"/>
  </si>
  <si>
    <t>申込時期</t>
    <rPh sb="0" eb="2">
      <t>モウシコミ</t>
    </rPh>
    <rPh sb="2" eb="4">
      <t>ジキ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</si>
  <si>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</si>
  <si>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</si>
  <si>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</si>
  <si>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</si>
  <si>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</si>
  <si>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介護度</t>
    <rPh sb="0" eb="2">
      <t>カイゴ</t>
    </rPh>
    <rPh sb="2" eb="3">
      <t>ド</t>
    </rPh>
    <phoneticPr fontId="1"/>
  </si>
  <si>
    <t>場所</t>
    <rPh sb="0" eb="2">
      <t>バショ</t>
    </rPh>
    <phoneticPr fontId="1"/>
  </si>
  <si>
    <t>３か月以内</t>
  </si>
  <si>
    <t>要介護１</t>
  </si>
  <si>
    <t>在宅</t>
  </si>
  <si>
    <t>３か月～６か月前</t>
  </si>
  <si>
    <t>１～２年前</t>
  </si>
  <si>
    <t>8.グループホーム</t>
  </si>
  <si>
    <t>要介護２</t>
  </si>
  <si>
    <t>要介護３</t>
  </si>
  <si>
    <t>要介護４</t>
  </si>
  <si>
    <t>要介護５</t>
  </si>
  <si>
    <t>６か月～１年前</t>
  </si>
  <si>
    <t>1.介護医療院</t>
  </si>
  <si>
    <t>2.介護療養型医療施設</t>
  </si>
  <si>
    <t>3.介護老人保健施設</t>
  </si>
  <si>
    <t>4.医療機関（病院又は診療所）※1,2を除く</t>
  </si>
  <si>
    <t>5.他の特別養護老人ホーム</t>
  </si>
  <si>
    <t>6.養護老人ホーム</t>
  </si>
  <si>
    <t>7.軽費老人ホーム</t>
  </si>
  <si>
    <t>9.有料老人ホーム</t>
  </si>
  <si>
    <t>10.サービス付き高齢者向け住宅</t>
  </si>
  <si>
    <t>11.その他</t>
  </si>
  <si>
    <t>特別養護老人ホームの入所申込者等の実態調査について</t>
    <rPh sb="0" eb="2">
      <t>トクベツ</t>
    </rPh>
    <rPh sb="2" eb="4">
      <t>ヨウゴ</t>
    </rPh>
    <rPh sb="4" eb="6">
      <t>ロウジン</t>
    </rPh>
    <rPh sb="10" eb="12">
      <t>ニュウショ</t>
    </rPh>
    <rPh sb="12" eb="14">
      <t>モウシコミ</t>
    </rPh>
    <rPh sb="14" eb="15">
      <t>シャ</t>
    </rPh>
    <rPh sb="15" eb="16">
      <t>トウ</t>
    </rPh>
    <rPh sb="17" eb="19">
      <t>ジッタイ</t>
    </rPh>
    <rPh sb="19" eb="21">
      <t>チョウサ</t>
    </rPh>
    <phoneticPr fontId="3"/>
  </si>
  <si>
    <t>県高齢者福祉課あて</t>
    <rPh sb="0" eb="1">
      <t>ケン</t>
    </rPh>
    <rPh sb="1" eb="4">
      <t>コウレイシャ</t>
    </rPh>
    <rPh sb="4" eb="7">
      <t>フクシカ</t>
    </rPh>
    <phoneticPr fontId="3"/>
  </si>
  <si>
    <t>　　　　　　　     年　月　　日</t>
    <rPh sb="12" eb="13">
      <t>ネン</t>
    </rPh>
    <rPh sb="14" eb="15">
      <t>ガツ</t>
    </rPh>
    <rPh sb="17" eb="18">
      <t>ニチ</t>
    </rPh>
    <phoneticPr fontId="3"/>
  </si>
  <si>
    <t>○○市町村介護保険課</t>
    <rPh sb="2" eb="5">
      <t>シチョウソン</t>
    </rPh>
    <rPh sb="5" eb="7">
      <t>カイゴ</t>
    </rPh>
    <rPh sb="7" eb="9">
      <t>ホケン</t>
    </rPh>
    <rPh sb="9" eb="10">
      <t>カ</t>
    </rPh>
    <phoneticPr fontId="3"/>
  </si>
  <si>
    <t>担当</t>
    <rPh sb="0" eb="2">
      <t>タントウ</t>
    </rPh>
    <phoneticPr fontId="3"/>
  </si>
  <si>
    <t>連絡先</t>
    <rPh sb="0" eb="3">
      <t>レンラクサキ</t>
    </rPh>
    <phoneticPr fontId="3"/>
  </si>
  <si>
    <t>ＴＥＬ</t>
    <phoneticPr fontId="3"/>
  </si>
  <si>
    <t xml:space="preserve">   -</t>
    <phoneticPr fontId="3"/>
  </si>
  <si>
    <t>A.申し込み者数</t>
    <rPh sb="2" eb="3">
      <t>モウ</t>
    </rPh>
    <rPh sb="4" eb="5">
      <t>コ</t>
    </rPh>
    <rPh sb="6" eb="7">
      <t>シャ</t>
    </rPh>
    <rPh sb="7" eb="8">
      <t>スウ</t>
    </rPh>
    <phoneticPr fontId="3"/>
  </si>
  <si>
    <t>B  うち在宅者</t>
  </si>
  <si>
    <t>C　うち在宅以外</t>
    <rPh sb="4" eb="6">
      <t>ザイタク</t>
    </rPh>
    <rPh sb="6" eb="8">
      <t>イガイ</t>
    </rPh>
    <phoneticPr fontId="3"/>
  </si>
  <si>
    <t>　B 　在宅のうち短期入所生活介護の利用</t>
    <rPh sb="4" eb="6">
      <t>ザイタク</t>
    </rPh>
    <rPh sb="9" eb="11">
      <t>タンキ</t>
    </rPh>
    <rPh sb="11" eb="13">
      <t>ニュウショ</t>
    </rPh>
    <rPh sb="13" eb="15">
      <t>セイカツ</t>
    </rPh>
    <rPh sb="15" eb="17">
      <t>カイゴ</t>
    </rPh>
    <rPh sb="18" eb="20">
      <t>リヨウ</t>
    </rPh>
    <phoneticPr fontId="3"/>
  </si>
  <si>
    <t>過去1年間の入所・退所に関する事項</t>
    <rPh sb="0" eb="2">
      <t>カコ</t>
    </rPh>
    <rPh sb="3" eb="5">
      <t>ネンカン</t>
    </rPh>
    <rPh sb="6" eb="8">
      <t>ニュウショ</t>
    </rPh>
    <rPh sb="9" eb="11">
      <t>タイショ</t>
    </rPh>
    <rPh sb="12" eb="13">
      <t>カン</t>
    </rPh>
    <rPh sb="15" eb="17">
      <t>ジコウ</t>
    </rPh>
    <phoneticPr fontId="3"/>
  </si>
  <si>
    <t>事業所名</t>
  </si>
  <si>
    <t>定員</t>
    <rPh sb="0" eb="2">
      <t>テイイン</t>
    </rPh>
    <phoneticPr fontId="3"/>
  </si>
  <si>
    <t>　　C　在宅でないものの内訳</t>
    <rPh sb="4" eb="6">
      <t>ザイタク</t>
    </rPh>
    <rPh sb="12" eb="14">
      <t>ウチワケ</t>
    </rPh>
    <phoneticPr fontId="3"/>
  </si>
  <si>
    <t>　　者</t>
    <rPh sb="2" eb="3">
      <t>シャ</t>
    </rPh>
    <phoneticPr fontId="3"/>
  </si>
  <si>
    <t>延べ</t>
    <rPh sb="0" eb="1">
      <t>ノ</t>
    </rPh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</si>
  <si>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</si>
  <si>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</si>
  <si>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</si>
  <si>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</si>
  <si>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</si>
  <si>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１　介護医療院</t>
    <rPh sb="2" eb="4">
      <t>カイゴ</t>
    </rPh>
    <rPh sb="4" eb="6">
      <t>イリョウ</t>
    </rPh>
    <rPh sb="6" eb="7">
      <t>イン</t>
    </rPh>
    <phoneticPr fontId="3"/>
  </si>
  <si>
    <t>２　介護療養型医療施設</t>
    <rPh sb="2" eb="4">
      <t>カイゴ</t>
    </rPh>
    <rPh sb="4" eb="7">
      <t>リョウヨウガタ</t>
    </rPh>
    <rPh sb="7" eb="9">
      <t>イリョウ</t>
    </rPh>
    <rPh sb="9" eb="11">
      <t>シセツ</t>
    </rPh>
    <phoneticPr fontId="3"/>
  </si>
  <si>
    <t>退所（人）</t>
    <rPh sb="0" eb="2">
      <t>タイショ</t>
    </rPh>
    <rPh sb="3" eb="4">
      <t>ニン</t>
    </rPh>
    <phoneticPr fontId="3"/>
  </si>
  <si>
    <t>入所（人）</t>
    <rPh sb="0" eb="2">
      <t>ニュウショ</t>
    </rPh>
    <rPh sb="3" eb="4">
      <t>ニン</t>
    </rPh>
    <phoneticPr fontId="3"/>
  </si>
  <si>
    <t>委員会開催回数</t>
    <rPh sb="0" eb="3">
      <t>イインカイ</t>
    </rPh>
    <rPh sb="3" eb="5">
      <t>カイサイ</t>
    </rPh>
    <rPh sb="5" eb="7">
      <t>カイスウ</t>
    </rPh>
    <phoneticPr fontId="3"/>
  </si>
  <si>
    <t>開催時期</t>
    <rPh sb="0" eb="2">
      <t>カイサイ</t>
    </rPh>
    <rPh sb="2" eb="4">
      <t>ジキ</t>
    </rPh>
    <phoneticPr fontId="3"/>
  </si>
  <si>
    <t>　　　　　計</t>
    <rPh sb="5" eb="6">
      <t>ケイ</t>
    </rPh>
    <phoneticPr fontId="3"/>
  </si>
  <si>
    <t>※　高齢者福祉課担当者までメールで送付願います</t>
    <rPh sb="2" eb="5">
      <t>コウレイシャ</t>
    </rPh>
    <rPh sb="5" eb="8">
      <t>フクシカ</t>
    </rPh>
    <rPh sb="8" eb="10">
      <t>タントウ</t>
    </rPh>
    <rPh sb="10" eb="11">
      <t>シャ</t>
    </rPh>
    <rPh sb="17" eb="19">
      <t>ソウフ</t>
    </rPh>
    <rPh sb="19" eb="20">
      <t>ネガ</t>
    </rPh>
    <phoneticPr fontId="3"/>
  </si>
  <si>
    <t>３ヶ月以内に申込み</t>
    <rPh sb="2" eb="3">
      <t>ゲツ</t>
    </rPh>
    <rPh sb="3" eb="5">
      <t>イナイ</t>
    </rPh>
    <rPh sb="6" eb="8">
      <t>モウシコ</t>
    </rPh>
    <phoneticPr fontId="3"/>
  </si>
  <si>
    <t>３～６ヶ月前に申込み</t>
    <rPh sb="4" eb="5">
      <t>ゲツ</t>
    </rPh>
    <rPh sb="5" eb="6">
      <t>マエ</t>
    </rPh>
    <rPh sb="7" eb="9">
      <t>モウシコ</t>
    </rPh>
    <phoneticPr fontId="3"/>
  </si>
  <si>
    <t>６ヶ月～１年前に申込み</t>
    <rPh sb="2" eb="3">
      <t>ゲツ</t>
    </rPh>
    <rPh sb="5" eb="7">
      <t>ネンマエ</t>
    </rPh>
    <rPh sb="8" eb="10">
      <t>モウシコ</t>
    </rPh>
    <phoneticPr fontId="3"/>
  </si>
  <si>
    <t>１～２年前に申込み</t>
    <rPh sb="3" eb="4">
      <t>ネン</t>
    </rPh>
    <rPh sb="4" eb="5">
      <t>マエ</t>
    </rPh>
    <rPh sb="6" eb="8">
      <t>モウシコ</t>
    </rPh>
    <phoneticPr fontId="3"/>
  </si>
  <si>
    <r>
      <t>Ｃ＝</t>
    </r>
    <r>
      <rPr>
        <sz val="10"/>
        <rFont val="ＭＳ Ｐゴシック"/>
        <family val="3"/>
        <charset val="128"/>
      </rPr>
      <t>内訳</t>
    </r>
    <r>
      <rPr>
        <sz val="11"/>
        <rFont val="ＭＳ Ｐゴシック"/>
        <family val="3"/>
        <charset val="128"/>
      </rPr>
      <t>(1～11)計</t>
    </r>
    <rPh sb="2" eb="4">
      <t>ウチワケ</t>
    </rPh>
    <rPh sb="10" eb="11">
      <t>ケイ</t>
    </rPh>
    <phoneticPr fontId="3"/>
  </si>
  <si>
    <t>様式２－２</t>
    <rPh sb="0" eb="2">
      <t>ヨウシキ</t>
    </rPh>
    <phoneticPr fontId="3"/>
  </si>
  <si>
    <t>ＴＥＬ</t>
    <phoneticPr fontId="3"/>
  </si>
  <si>
    <t xml:space="preserve">     -</t>
    <phoneticPr fontId="3"/>
  </si>
  <si>
    <t>１～２年前に申込み</t>
    <rPh sb="3" eb="5">
      <t>ネンマエ</t>
    </rPh>
    <rPh sb="6" eb="8">
      <t>モウシコ</t>
    </rPh>
    <phoneticPr fontId="3"/>
  </si>
  <si>
    <t>特別養護老人ホーム○○</t>
    <phoneticPr fontId="3"/>
  </si>
  <si>
    <t>特別養護老人ホーム○○２</t>
    <phoneticPr fontId="3"/>
  </si>
  <si>
    <t>特別養護老人ホーム○○３</t>
    <phoneticPr fontId="3"/>
  </si>
  <si>
    <t>特別養護老人ホーム○○４</t>
    <phoneticPr fontId="3"/>
  </si>
  <si>
    <t>特別養護老人ホーム○○５</t>
    <phoneticPr fontId="3"/>
  </si>
  <si>
    <t>特別養護老人ホーム○○６</t>
    <phoneticPr fontId="3"/>
  </si>
  <si>
    <t>特別養護老人ホーム○○７</t>
    <phoneticPr fontId="3"/>
  </si>
  <si>
    <t>特別養護老人ホーム○○８</t>
    <phoneticPr fontId="3"/>
  </si>
  <si>
    <t>様式２－１</t>
    <rPh sb="0" eb="2">
      <t>ヨウシキ</t>
    </rPh>
    <phoneticPr fontId="3"/>
  </si>
  <si>
    <t xml:space="preserve">   -</t>
    <phoneticPr fontId="3"/>
  </si>
  <si>
    <t xml:space="preserve">     -</t>
    <phoneticPr fontId="3"/>
  </si>
  <si>
    <t>Ａ＝</t>
    <phoneticPr fontId="3"/>
  </si>
  <si>
    <t>B+C</t>
    <phoneticPr fontId="3"/>
  </si>
  <si>
    <t>3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3"/>
  </si>
  <si>
    <t>4　医療機関（病院又は診療所）※1、2を除く</t>
    <rPh sb="2" eb="4">
      <t>イリョウ</t>
    </rPh>
    <rPh sb="4" eb="6">
      <t>キカン</t>
    </rPh>
    <rPh sb="7" eb="9">
      <t>ビョウイン</t>
    </rPh>
    <rPh sb="9" eb="10">
      <t>マタ</t>
    </rPh>
    <rPh sb="11" eb="14">
      <t>シンリョウショ</t>
    </rPh>
    <rPh sb="20" eb="21">
      <t>ノゾ</t>
    </rPh>
    <phoneticPr fontId="3"/>
  </si>
  <si>
    <t>5　他の特別養護老人ホーム</t>
    <rPh sb="2" eb="3">
      <t>ホカ</t>
    </rPh>
    <rPh sb="4" eb="6">
      <t>トクベツ</t>
    </rPh>
    <rPh sb="6" eb="8">
      <t>ヨウゴ</t>
    </rPh>
    <rPh sb="8" eb="10">
      <t>ロウジン</t>
    </rPh>
    <phoneticPr fontId="3"/>
  </si>
  <si>
    <t>6　養護老人ホーム</t>
    <rPh sb="2" eb="4">
      <t>ヨウゴ</t>
    </rPh>
    <rPh sb="4" eb="6">
      <t>ロウジン</t>
    </rPh>
    <phoneticPr fontId="3"/>
  </si>
  <si>
    <t>7　軽費老人ホーム</t>
    <rPh sb="2" eb="4">
      <t>ケイヒ</t>
    </rPh>
    <rPh sb="4" eb="6">
      <t>ロウジン</t>
    </rPh>
    <phoneticPr fontId="3"/>
  </si>
  <si>
    <t>8　グループホーム</t>
    <phoneticPr fontId="3"/>
  </si>
  <si>
    <t>9　有料老人ホーム</t>
    <rPh sb="2" eb="4">
      <t>ユウリョウ</t>
    </rPh>
    <rPh sb="4" eb="6">
      <t>ロウジン</t>
    </rPh>
    <phoneticPr fontId="3"/>
  </si>
  <si>
    <r>
      <t>10　</t>
    </r>
    <r>
      <rPr>
        <sz val="11"/>
        <color theme="1"/>
        <rFont val="游ゴシック"/>
        <family val="2"/>
        <charset val="128"/>
        <scheme val="minor"/>
      </rPr>
      <t>サービス付き高齢者向け住宅</t>
    </r>
    <rPh sb="7" eb="8">
      <t>ツ</t>
    </rPh>
    <rPh sb="9" eb="12">
      <t>コウレイシャ</t>
    </rPh>
    <rPh sb="12" eb="13">
      <t>ム</t>
    </rPh>
    <rPh sb="14" eb="16">
      <t>ジュウタク</t>
    </rPh>
    <phoneticPr fontId="3"/>
  </si>
  <si>
    <t>11　その他</t>
    <rPh sb="5" eb="6">
      <t>タ</t>
    </rPh>
    <phoneticPr fontId="3"/>
  </si>
  <si>
    <t>特別養護老人ホーム○○</t>
    <phoneticPr fontId="3"/>
  </si>
  <si>
    <t>特別養護老人ホーム○○２</t>
    <phoneticPr fontId="3"/>
  </si>
  <si>
    <t>特別養護老人ホーム○○３</t>
    <phoneticPr fontId="3"/>
  </si>
  <si>
    <t>特別養護老人ホーム○○４</t>
    <phoneticPr fontId="3"/>
  </si>
  <si>
    <t>特別養護老人ホーム○○５</t>
    <phoneticPr fontId="3"/>
  </si>
  <si>
    <t>特別養護老人ホーム○○６</t>
    <phoneticPr fontId="3"/>
  </si>
  <si>
    <t>特別養護老人ホーム○○７</t>
    <phoneticPr fontId="3"/>
  </si>
  <si>
    <t>特別養護老人ホーム○○８</t>
    <phoneticPr fontId="3"/>
  </si>
  <si>
    <t>２年以上前に申込み</t>
    <rPh sb="1" eb="4">
      <t>ネンイジョウ</t>
    </rPh>
    <rPh sb="4" eb="5">
      <t>マエ</t>
    </rPh>
    <rPh sb="6" eb="8">
      <t>モウシコ</t>
    </rPh>
    <phoneticPr fontId="3"/>
  </si>
  <si>
    <t>様式2-1B=様式2-2Bなら○</t>
    <rPh sb="0" eb="2">
      <t>ヨウシキ</t>
    </rPh>
    <rPh sb="7" eb="9">
      <t>ヨウシキ</t>
    </rPh>
    <phoneticPr fontId="1"/>
  </si>
  <si>
    <t>１）特別養護老人ホームの入所申込者一覧</t>
    <rPh sb="2" eb="4">
      <t>トクベツ</t>
    </rPh>
    <rPh sb="4" eb="6">
      <t>ヨウゴ</t>
    </rPh>
    <rPh sb="6" eb="8">
      <t>ロウジン</t>
    </rPh>
    <rPh sb="12" eb="14">
      <t>ニュウショ</t>
    </rPh>
    <rPh sb="14" eb="16">
      <t>モウシコミ</t>
    </rPh>
    <rPh sb="16" eb="17">
      <t>シャ</t>
    </rPh>
    <rPh sb="17" eb="19">
      <t>イチラン</t>
    </rPh>
    <phoneticPr fontId="1"/>
  </si>
  <si>
    <t>２）１）の集計</t>
    <rPh sb="5" eb="7">
      <t>シュウケイ</t>
    </rPh>
    <phoneticPr fontId="1"/>
  </si>
  <si>
    <t>計</t>
    <rPh sb="0" eb="1">
      <t>ケイ</t>
    </rPh>
    <phoneticPr fontId="1"/>
  </si>
  <si>
    <t>B在宅</t>
    <phoneticPr fontId="1"/>
  </si>
  <si>
    <t>C在宅以外</t>
    <phoneticPr fontId="1"/>
  </si>
  <si>
    <t>合否</t>
    <rPh sb="0" eb="2">
      <t>ゴウヒ</t>
    </rPh>
    <phoneticPr fontId="1"/>
  </si>
  <si>
    <t>申込時期</t>
    <rPh sb="0" eb="2">
      <t>モウシコミ</t>
    </rPh>
    <rPh sb="2" eb="4">
      <t>ジキ</t>
    </rPh>
    <phoneticPr fontId="1"/>
  </si>
  <si>
    <t>現在の入院・入所施設等</t>
    <rPh sb="0" eb="2">
      <t>ゲンザイ</t>
    </rPh>
    <rPh sb="3" eb="5">
      <t>ニュウイン</t>
    </rPh>
    <rPh sb="6" eb="8">
      <t>ニュウショ</t>
    </rPh>
    <rPh sb="8" eb="10">
      <t>シセツ</t>
    </rPh>
    <rPh sb="10" eb="11">
      <t>トウ</t>
    </rPh>
    <phoneticPr fontId="1"/>
  </si>
  <si>
    <t>特別養護老人ホーム○○○○</t>
    <rPh sb="0" eb="2">
      <t>トクベツ</t>
    </rPh>
    <rPh sb="2" eb="4">
      <t>ヨウゴ</t>
    </rPh>
    <rPh sb="4" eb="6">
      <t>ロウジン</t>
    </rPh>
    <phoneticPr fontId="1"/>
  </si>
  <si>
    <t>特別養護老人ホームの入所申込者等に係る実態調査について</t>
    <rPh sb="0" eb="2">
      <t>トクベツ</t>
    </rPh>
    <rPh sb="2" eb="4">
      <t>ヨウゴ</t>
    </rPh>
    <rPh sb="4" eb="6">
      <t>ロウジン</t>
    </rPh>
    <rPh sb="10" eb="12">
      <t>ニュウショ</t>
    </rPh>
    <rPh sb="12" eb="14">
      <t>モウシコミ</t>
    </rPh>
    <rPh sb="14" eb="15">
      <t>シャ</t>
    </rPh>
    <rPh sb="15" eb="16">
      <t>トウ</t>
    </rPh>
    <rPh sb="17" eb="18">
      <t>カカ</t>
    </rPh>
    <rPh sb="19" eb="21">
      <t>ジッタイ</t>
    </rPh>
    <rPh sb="21" eb="23">
      <t>チョウサ</t>
    </rPh>
    <phoneticPr fontId="1"/>
  </si>
  <si>
    <t>（施設の所在市町村の被保険者）</t>
    <rPh sb="1" eb="3">
      <t>シセツ</t>
    </rPh>
    <rPh sb="4" eb="6">
      <t>ショザイ</t>
    </rPh>
    <rPh sb="6" eb="9">
      <t>シチョウソン</t>
    </rPh>
    <rPh sb="10" eb="14">
      <t>ヒホケンシャ</t>
    </rPh>
    <phoneticPr fontId="1"/>
  </si>
  <si>
    <t>②=③なら○</t>
    <phoneticPr fontId="1"/>
  </si>
  <si>
    <t>Ａ=Ｂ+Ｃなら○</t>
    <phoneticPr fontId="1"/>
  </si>
  <si>
    <t>A申込者数…③</t>
    <rPh sb="1" eb="3">
      <t>モウシコミ</t>
    </rPh>
    <rPh sb="3" eb="4">
      <t>シャ</t>
    </rPh>
    <rPh sb="4" eb="5">
      <t>スウ</t>
    </rPh>
    <phoneticPr fontId="1"/>
  </si>
  <si>
    <t>記入担当者</t>
    <rPh sb="0" eb="2">
      <t>キニュウ</t>
    </rPh>
    <rPh sb="2" eb="5">
      <t>タントウシャ</t>
    </rPh>
    <phoneticPr fontId="1"/>
  </si>
  <si>
    <t>計</t>
    <rPh sb="0" eb="1">
      <t>ケイ</t>
    </rPh>
    <phoneticPr fontId="3"/>
  </si>
  <si>
    <t>保険者番号</t>
    <rPh sb="0" eb="3">
      <t>ホケンシャ</t>
    </rPh>
    <rPh sb="3" eb="5">
      <t>バンゴウ</t>
    </rPh>
    <phoneticPr fontId="3"/>
  </si>
  <si>
    <t>松江</t>
    <rPh sb="0" eb="2">
      <t>マツエ</t>
    </rPh>
    <phoneticPr fontId="3"/>
  </si>
  <si>
    <t>浜田</t>
    <rPh sb="0" eb="2">
      <t>ハマダ</t>
    </rPh>
    <phoneticPr fontId="3"/>
  </si>
  <si>
    <t>出雲</t>
    <rPh sb="0" eb="2">
      <t>イズモ</t>
    </rPh>
    <phoneticPr fontId="3"/>
  </si>
  <si>
    <t>益田</t>
    <rPh sb="0" eb="2">
      <t>マスダ</t>
    </rPh>
    <phoneticPr fontId="3"/>
  </si>
  <si>
    <t>内容を確認し、適当で</t>
    <rPh sb="0" eb="2">
      <t>ナイヨウ</t>
    </rPh>
    <rPh sb="3" eb="5">
      <t>カクニン</t>
    </rPh>
    <rPh sb="7" eb="9">
      <t>テキトウ</t>
    </rPh>
    <phoneticPr fontId="3"/>
  </si>
  <si>
    <t>大田</t>
    <rPh sb="0" eb="2">
      <t>オオダ</t>
    </rPh>
    <phoneticPr fontId="3"/>
  </si>
  <si>
    <t>あれば、チェック後に</t>
    <rPh sb="8" eb="9">
      <t>ゴ</t>
    </rPh>
    <phoneticPr fontId="3"/>
  </si>
  <si>
    <t>※４　１）の 11.その他には、1～10以外に入所している方の人役を記載してください。</t>
    <rPh sb="12" eb="13">
      <t>タ</t>
    </rPh>
    <rPh sb="20" eb="22">
      <t>イガイ</t>
    </rPh>
    <rPh sb="23" eb="25">
      <t>ニュウショ</t>
    </rPh>
    <rPh sb="29" eb="30">
      <t>カタ</t>
    </rPh>
    <rPh sb="31" eb="32">
      <t>ニン</t>
    </rPh>
    <rPh sb="32" eb="33">
      <t>ヤク</t>
    </rPh>
    <rPh sb="34" eb="36">
      <t>キサイ</t>
    </rPh>
    <phoneticPr fontId="3"/>
  </si>
  <si>
    <t>チェック</t>
    <phoneticPr fontId="3"/>
  </si>
  <si>
    <t>計</t>
    <rPh sb="0" eb="1">
      <t>ケイ</t>
    </rPh>
    <phoneticPr fontId="1"/>
  </si>
  <si>
    <t>入所（人）</t>
    <rPh sb="0" eb="2">
      <t>ニュウショ</t>
    </rPh>
    <rPh sb="3" eb="4">
      <t>ニン</t>
    </rPh>
    <phoneticPr fontId="1"/>
  </si>
  <si>
    <t>開催・未開催</t>
    <rPh sb="0" eb="2">
      <t>カイサイ</t>
    </rPh>
    <rPh sb="3" eb="6">
      <t>ミカイサイ</t>
    </rPh>
    <phoneticPr fontId="1"/>
  </si>
  <si>
    <t>回数</t>
    <rPh sb="0" eb="2">
      <t>カイスウ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</si>
  <si>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</si>
  <si>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</si>
  <si>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</si>
  <si>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</si>
  <si>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</si>
  <si>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3"/>
  </si>
  <si>
    <t>判定委員会</t>
    <rPh sb="0" eb="2">
      <t>ハンテイ</t>
    </rPh>
    <rPh sb="2" eb="5">
      <t>イインカイ</t>
    </rPh>
    <phoneticPr fontId="1"/>
  </si>
  <si>
    <t>開催時期</t>
    <rPh sb="0" eb="2">
      <t>カイサイ</t>
    </rPh>
    <rPh sb="2" eb="4">
      <t>ジキ</t>
    </rPh>
    <phoneticPr fontId="1"/>
  </si>
  <si>
    <t>安来</t>
    <rPh sb="0" eb="2">
      <t>ヤスギ</t>
    </rPh>
    <phoneticPr fontId="1"/>
  </si>
  <si>
    <t>江津</t>
    <rPh sb="0" eb="2">
      <t>ゴウツ</t>
    </rPh>
    <phoneticPr fontId="1"/>
  </si>
  <si>
    <t>雲南</t>
    <rPh sb="0" eb="2">
      <t>ウンナン</t>
    </rPh>
    <phoneticPr fontId="1"/>
  </si>
  <si>
    <t>奥出雲</t>
    <rPh sb="0" eb="3">
      <t>オクイズモ</t>
    </rPh>
    <phoneticPr fontId="1"/>
  </si>
  <si>
    <t>飯南</t>
    <rPh sb="0" eb="2">
      <t>イイナン</t>
    </rPh>
    <phoneticPr fontId="1"/>
  </si>
  <si>
    <t>川本</t>
    <rPh sb="0" eb="2">
      <t>カワモト</t>
    </rPh>
    <phoneticPr fontId="1"/>
  </si>
  <si>
    <t>美郷</t>
    <rPh sb="0" eb="2">
      <t>ミサト</t>
    </rPh>
    <phoneticPr fontId="1"/>
  </si>
  <si>
    <t>邑南</t>
    <rPh sb="0" eb="2">
      <t>オオナン</t>
    </rPh>
    <phoneticPr fontId="1"/>
  </si>
  <si>
    <t>津和野</t>
    <rPh sb="0" eb="3">
      <t>ツワノ</t>
    </rPh>
    <phoneticPr fontId="1"/>
  </si>
  <si>
    <t>吉賀</t>
    <rPh sb="0" eb="2">
      <t>ヨシカ</t>
    </rPh>
    <phoneticPr fontId="1"/>
  </si>
  <si>
    <t>海士</t>
    <rPh sb="0" eb="2">
      <t>アマ</t>
    </rPh>
    <phoneticPr fontId="1"/>
  </si>
  <si>
    <t>西ノ島</t>
    <rPh sb="0" eb="1">
      <t>ニシ</t>
    </rPh>
    <rPh sb="2" eb="3">
      <t>シマ</t>
    </rPh>
    <phoneticPr fontId="1"/>
  </si>
  <si>
    <t>知夫</t>
    <rPh sb="0" eb="2">
      <t>チブ</t>
    </rPh>
    <phoneticPr fontId="1"/>
  </si>
  <si>
    <t>隠岐の島</t>
    <rPh sb="0" eb="2">
      <t>オキ</t>
    </rPh>
    <rPh sb="3" eb="4">
      <t>シマ</t>
    </rPh>
    <phoneticPr fontId="1"/>
  </si>
  <si>
    <t>３)　在宅（上記）のうち当施設での短期入所者生活介護の利用状況（被保険者番号のみ入力）</t>
    <rPh sb="3" eb="5">
      <t>ザイタク</t>
    </rPh>
    <rPh sb="6" eb="8">
      <t>ジョウキ</t>
    </rPh>
    <rPh sb="12" eb="13">
      <t>トウ</t>
    </rPh>
    <rPh sb="13" eb="15">
      <t>シセツ</t>
    </rPh>
    <rPh sb="17" eb="19">
      <t>タンキ</t>
    </rPh>
    <rPh sb="19" eb="21">
      <t>ニュウショ</t>
    </rPh>
    <rPh sb="21" eb="22">
      <t>シャ</t>
    </rPh>
    <rPh sb="22" eb="24">
      <t>セイカツ</t>
    </rPh>
    <rPh sb="24" eb="26">
      <t>カイゴ</t>
    </rPh>
    <rPh sb="27" eb="29">
      <t>リヨウ</t>
    </rPh>
    <rPh sb="29" eb="31">
      <t>ジョウキョウ</t>
    </rPh>
    <rPh sb="32" eb="36">
      <t>ヒホケンシャ</t>
    </rPh>
    <rPh sb="36" eb="38">
      <t>バンゴウ</t>
    </rPh>
    <rPh sb="40" eb="42">
      <t>ニュウリョク</t>
    </rPh>
    <phoneticPr fontId="3"/>
  </si>
  <si>
    <t>５）　様式１－２関連（他市町村からの申込状況）　該当市町村に○を、施設の所在市町村には斜線をつけてください。</t>
    <rPh sb="2" eb="4">
      <t>ヨウシキ</t>
    </rPh>
    <rPh sb="7" eb="9">
      <t>カンレン</t>
    </rPh>
    <rPh sb="10" eb="11">
      <t>タ</t>
    </rPh>
    <rPh sb="11" eb="14">
      <t>シチョウソン</t>
    </rPh>
    <rPh sb="17" eb="19">
      <t>モウシコミ</t>
    </rPh>
    <rPh sb="19" eb="21">
      <t>ジョウキョウ</t>
    </rPh>
    <rPh sb="23" eb="25">
      <t>ガイトウ</t>
    </rPh>
    <rPh sb="25" eb="28">
      <t>シチョウソン</t>
    </rPh>
    <rPh sb="32" eb="34">
      <t>シセツ</t>
    </rPh>
    <rPh sb="35" eb="37">
      <t>ショザイ</t>
    </rPh>
    <rPh sb="37" eb="40">
      <t>シチョウソン</t>
    </rPh>
    <rPh sb="42" eb="44">
      <t>シャセン</t>
    </rPh>
    <phoneticPr fontId="3"/>
  </si>
  <si>
    <t>定員（人）</t>
    <rPh sb="0" eb="2">
      <t>テイイン</t>
    </rPh>
    <rPh sb="3" eb="4">
      <t>ニン</t>
    </rPh>
    <phoneticPr fontId="1"/>
  </si>
  <si>
    <t>延べ…①</t>
    <rPh sb="0" eb="1">
      <t>ノ</t>
    </rPh>
    <phoneticPr fontId="1"/>
  </si>
  <si>
    <t>実数…②</t>
    <rPh sb="0" eb="2">
      <t>ジッスウ</t>
    </rPh>
    <phoneticPr fontId="1"/>
  </si>
  <si>
    <t>TEL</t>
    <phoneticPr fontId="1"/>
  </si>
  <si>
    <t>FAX</t>
    <phoneticPr fontId="1"/>
  </si>
  <si>
    <t>　年　月　日</t>
    <rPh sb="1" eb="2">
      <t>ネン</t>
    </rPh>
    <rPh sb="3" eb="4">
      <t>ガツ</t>
    </rPh>
    <rPh sb="5" eb="6">
      <t>ニチ</t>
    </rPh>
    <phoneticPr fontId="1"/>
  </si>
  <si>
    <t>※１　１）～５）の色が塗られているセルについては入力又は選択してください。</t>
    <rPh sb="9" eb="10">
      <t>イロ</t>
    </rPh>
    <rPh sb="11" eb="12">
      <t>ヌ</t>
    </rPh>
    <rPh sb="24" eb="26">
      <t>ニュウリョク</t>
    </rPh>
    <rPh sb="26" eb="27">
      <t>マタ</t>
    </rPh>
    <rPh sb="28" eb="30">
      <t>センタク</t>
    </rPh>
    <phoneticPr fontId="3"/>
  </si>
  <si>
    <t>※２　２）の合計と内訳が合う場合は、合否が「○」　合わない場合は「×」になります。</t>
    <rPh sb="6" eb="8">
      <t>ゴウケイ</t>
    </rPh>
    <rPh sb="9" eb="11">
      <t>ウチワケ</t>
    </rPh>
    <rPh sb="12" eb="13">
      <t>ア</t>
    </rPh>
    <rPh sb="14" eb="16">
      <t>バアイ</t>
    </rPh>
    <rPh sb="18" eb="20">
      <t>ゴウヒ</t>
    </rPh>
    <rPh sb="25" eb="26">
      <t>ア</t>
    </rPh>
    <rPh sb="29" eb="31">
      <t>バアイ</t>
    </rPh>
    <phoneticPr fontId="3"/>
  </si>
  <si>
    <t>市町村へ提出願います。</t>
    <phoneticPr fontId="1"/>
  </si>
  <si>
    <t>　1）の「申込時期」には、重複申込みの場合、最も古い時期を記載してください。</t>
    <rPh sb="5" eb="7">
      <t>モウシコミ</t>
    </rPh>
    <rPh sb="7" eb="9">
      <t>ジキ</t>
    </rPh>
    <rPh sb="13" eb="15">
      <t>チョウフク</t>
    </rPh>
    <rPh sb="15" eb="17">
      <t>モウシコミ</t>
    </rPh>
    <rPh sb="19" eb="21">
      <t>バアイ</t>
    </rPh>
    <rPh sb="22" eb="23">
      <t>モット</t>
    </rPh>
    <rPh sb="24" eb="25">
      <t>フル</t>
    </rPh>
    <rPh sb="26" eb="28">
      <t>ジキ</t>
    </rPh>
    <rPh sb="29" eb="31">
      <t>キサイ</t>
    </rPh>
    <phoneticPr fontId="1"/>
  </si>
  <si>
    <t>様式１－１（施設が所在する市町村への提出用）</t>
    <rPh sb="0" eb="2">
      <t>ヨウシキ</t>
    </rPh>
    <rPh sb="6" eb="8">
      <t>シセツ</t>
    </rPh>
    <rPh sb="9" eb="11">
      <t>ショザイ</t>
    </rPh>
    <rPh sb="13" eb="16">
      <t>シチョウソン</t>
    </rPh>
    <rPh sb="18" eb="20">
      <t>テイシュツ</t>
    </rPh>
    <rPh sb="20" eb="21">
      <t>ヨウ</t>
    </rPh>
    <phoneticPr fontId="1"/>
  </si>
  <si>
    <t>様式１－２（県内他市町村提出用）</t>
    <rPh sb="0" eb="2">
      <t>ヨウシキ</t>
    </rPh>
    <rPh sb="6" eb="8">
      <t>ケンナイ</t>
    </rPh>
    <rPh sb="8" eb="9">
      <t>タ</t>
    </rPh>
    <rPh sb="9" eb="12">
      <t>シチョウソン</t>
    </rPh>
    <rPh sb="12" eb="15">
      <t>テイシュツヨウ</t>
    </rPh>
    <phoneticPr fontId="1"/>
  </si>
  <si>
    <t>（県内の他市町村の被保険者）</t>
    <rPh sb="1" eb="3">
      <t>ケンナイ</t>
    </rPh>
    <rPh sb="4" eb="5">
      <t>タ</t>
    </rPh>
    <rPh sb="5" eb="8">
      <t>シチョウソン</t>
    </rPh>
    <rPh sb="9" eb="13">
      <t>ヒホケンシャ</t>
    </rPh>
    <phoneticPr fontId="1"/>
  </si>
  <si>
    <t>様式１－３（施設所在市町村提出用）</t>
    <rPh sb="0" eb="2">
      <t>ヨウシキ</t>
    </rPh>
    <rPh sb="6" eb="8">
      <t>シセツ</t>
    </rPh>
    <rPh sb="8" eb="10">
      <t>ショザイ</t>
    </rPh>
    <rPh sb="10" eb="13">
      <t>シチョウソン</t>
    </rPh>
    <rPh sb="13" eb="15">
      <t>テイシュツ</t>
    </rPh>
    <rPh sb="15" eb="16">
      <t>ヨウ</t>
    </rPh>
    <phoneticPr fontId="1"/>
  </si>
  <si>
    <t>（県外の他市町村の被保険者）</t>
    <rPh sb="1" eb="3">
      <t>ケンガイ</t>
    </rPh>
    <rPh sb="4" eb="5">
      <t>タ</t>
    </rPh>
    <rPh sb="5" eb="8">
      <t>シチョウソン</t>
    </rPh>
    <rPh sb="9" eb="13">
      <t>ヒホケンシャ</t>
    </rPh>
    <phoneticPr fontId="1"/>
  </si>
  <si>
    <t>様式３</t>
    <rPh sb="0" eb="2">
      <t>ヨウシキ</t>
    </rPh>
    <phoneticPr fontId="1"/>
  </si>
  <si>
    <t>△△市高齢者福祉課</t>
    <rPh sb="2" eb="3">
      <t>シ</t>
    </rPh>
    <rPh sb="3" eb="6">
      <t>コウレイシャ</t>
    </rPh>
    <rPh sb="6" eb="9">
      <t>フクシカ</t>
    </rPh>
    <phoneticPr fontId="1"/>
  </si>
  <si>
    <t>（県内他市町村の被保険者の確定）</t>
    <rPh sb="1" eb="3">
      <t>ケンナイ</t>
    </rPh>
    <rPh sb="3" eb="4">
      <t>タ</t>
    </rPh>
    <rPh sb="4" eb="7">
      <t>シチョウソン</t>
    </rPh>
    <rPh sb="8" eb="12">
      <t>ヒホケンシャ</t>
    </rPh>
    <rPh sb="13" eb="15">
      <t>カクテイ</t>
    </rPh>
    <phoneticPr fontId="1"/>
  </si>
  <si>
    <t>　このことについて、下記のとおり回答します。</t>
    <rPh sb="10" eb="12">
      <t>カキ</t>
    </rPh>
    <rPh sb="16" eb="18">
      <t>カイトウ</t>
    </rPh>
    <phoneticPr fontId="1"/>
  </si>
  <si>
    <t>１．施設名</t>
    <rPh sb="2" eb="4">
      <t>シセツ</t>
    </rPh>
    <rPh sb="4" eb="5">
      <t>メイ</t>
    </rPh>
    <phoneticPr fontId="1"/>
  </si>
  <si>
    <t>特別養護老人ホーム○○○○（○○市所在）</t>
    <rPh sb="0" eb="2">
      <t>トクベツ</t>
    </rPh>
    <rPh sb="2" eb="4">
      <t>ヨウゴ</t>
    </rPh>
    <rPh sb="4" eb="6">
      <t>ロウジン</t>
    </rPh>
    <rPh sb="16" eb="17">
      <t>シ</t>
    </rPh>
    <rPh sb="17" eb="19">
      <t>ショザイ</t>
    </rPh>
    <phoneticPr fontId="1"/>
  </si>
  <si>
    <t>２．訂正の有無（該当箇所に○をつけること。）</t>
    <rPh sb="2" eb="4">
      <t>テイセイ</t>
    </rPh>
    <rPh sb="5" eb="7">
      <t>ウム</t>
    </rPh>
    <rPh sb="8" eb="10">
      <t>ガイトウ</t>
    </rPh>
    <rPh sb="10" eb="12">
      <t>カショ</t>
    </rPh>
    <phoneticPr fontId="1"/>
  </si>
  <si>
    <t>有　　　・　　　無</t>
    <rPh sb="0" eb="1">
      <t>ユウ</t>
    </rPh>
    <rPh sb="8" eb="9">
      <t>ナシ</t>
    </rPh>
    <phoneticPr fontId="1"/>
  </si>
  <si>
    <t>→※無の場合は、別添、様式１－２のとおり</t>
    <rPh sb="2" eb="3">
      <t>ナシ</t>
    </rPh>
    <rPh sb="4" eb="6">
      <t>バアイ</t>
    </rPh>
    <rPh sb="8" eb="10">
      <t>ベッテン</t>
    </rPh>
    <rPh sb="11" eb="13">
      <t>ヨウシキ</t>
    </rPh>
    <phoneticPr fontId="1"/>
  </si>
  <si>
    <t>　　　↓</t>
    <phoneticPr fontId="1"/>
  </si>
  <si>
    <t>※有の場合、訂正後の数値を記載すること。</t>
    <rPh sb="1" eb="2">
      <t>アリ</t>
    </rPh>
    <rPh sb="3" eb="5">
      <t>バアイ</t>
    </rPh>
    <rPh sb="6" eb="8">
      <t>テイセイ</t>
    </rPh>
    <rPh sb="8" eb="9">
      <t>ゴ</t>
    </rPh>
    <rPh sb="10" eb="12">
      <t>スウチ</t>
    </rPh>
    <rPh sb="13" eb="15">
      <t>キサイ</t>
    </rPh>
    <phoneticPr fontId="1"/>
  </si>
  <si>
    <t>計</t>
    <rPh sb="0" eb="1">
      <t>ケイ</t>
    </rPh>
    <phoneticPr fontId="1"/>
  </si>
  <si>
    <t>申込時期</t>
    <phoneticPr fontId="1"/>
  </si>
  <si>
    <t>申込時期</t>
    <phoneticPr fontId="1"/>
  </si>
  <si>
    <t>安来市介護保険担当者様</t>
    <rPh sb="0" eb="2">
      <t>ヤスギ</t>
    </rPh>
    <rPh sb="2" eb="3">
      <t>シ</t>
    </rPh>
    <rPh sb="3" eb="5">
      <t>カイゴ</t>
    </rPh>
    <rPh sb="5" eb="7">
      <t>ホケン</t>
    </rPh>
    <rPh sb="7" eb="10">
      <t>タントウシャ</t>
    </rPh>
    <rPh sb="10" eb="11">
      <t>サマ</t>
    </rPh>
    <phoneticPr fontId="1"/>
  </si>
  <si>
    <t>○○市介護保険担当者様</t>
    <rPh sb="2" eb="3">
      <t>シ</t>
    </rPh>
    <rPh sb="3" eb="5">
      <t>カイゴ</t>
    </rPh>
    <rPh sb="5" eb="7">
      <t>ホケン</t>
    </rPh>
    <rPh sb="7" eb="10">
      <t>タントウシャ</t>
    </rPh>
    <rPh sb="10" eb="11">
      <t>サマ</t>
    </rPh>
    <phoneticPr fontId="1"/>
  </si>
  <si>
    <t>△△市介護保険担当者様</t>
    <rPh sb="2" eb="3">
      <t>シ</t>
    </rPh>
    <rPh sb="3" eb="5">
      <t>カイゴ</t>
    </rPh>
    <rPh sb="5" eb="7">
      <t>ホケン</t>
    </rPh>
    <rPh sb="7" eb="10">
      <t>タントウシャ</t>
    </rPh>
    <rPh sb="10" eb="11">
      <t>サマ</t>
    </rPh>
    <phoneticPr fontId="1"/>
  </si>
  <si>
    <t>特別養護老人ホーム安来園</t>
    <rPh sb="0" eb="2">
      <t>トクベツ</t>
    </rPh>
    <rPh sb="2" eb="4">
      <t>ヨウゴ</t>
    </rPh>
    <rPh sb="4" eb="6">
      <t>ロウジン</t>
    </rPh>
    <rPh sb="9" eb="11">
      <t>ヤスギ</t>
    </rPh>
    <rPh sb="11" eb="12">
      <t>エン</t>
    </rPh>
    <phoneticPr fontId="1"/>
  </si>
  <si>
    <t>※施設名は実在しません</t>
    <rPh sb="1" eb="3">
      <t>シセツ</t>
    </rPh>
    <rPh sb="3" eb="4">
      <t>メイ</t>
    </rPh>
    <rPh sb="5" eb="7">
      <t>ジツザイ</t>
    </rPh>
    <phoneticPr fontId="1"/>
  </si>
  <si>
    <t>0000000015</t>
    <phoneticPr fontId="1"/>
  </si>
  <si>
    <t>0000000016</t>
    <phoneticPr fontId="1"/>
  </si>
  <si>
    <t>0000000025</t>
    <phoneticPr fontId="1"/>
  </si>
  <si>
    <t>0000000040</t>
    <phoneticPr fontId="1"/>
  </si>
  <si>
    <t>様式１－２（県内他市町村提出用）※松江市への提出事例</t>
    <rPh sb="0" eb="2">
      <t>ヨウシキ</t>
    </rPh>
    <rPh sb="6" eb="8">
      <t>ケンナイ</t>
    </rPh>
    <rPh sb="8" eb="9">
      <t>タ</t>
    </rPh>
    <rPh sb="9" eb="12">
      <t>シチョウソン</t>
    </rPh>
    <rPh sb="12" eb="15">
      <t>テイシュツヨウ</t>
    </rPh>
    <rPh sb="17" eb="20">
      <t>マツエシ</t>
    </rPh>
    <rPh sb="22" eb="24">
      <t>テイシュツ</t>
    </rPh>
    <rPh sb="24" eb="26">
      <t>ジレイ</t>
    </rPh>
    <phoneticPr fontId="1"/>
  </si>
  <si>
    <t>松江市介護保険担当者様</t>
    <rPh sb="0" eb="2">
      <t>マツエ</t>
    </rPh>
    <rPh sb="2" eb="3">
      <t>シ</t>
    </rPh>
    <rPh sb="3" eb="5">
      <t>カイゴ</t>
    </rPh>
    <rPh sb="5" eb="7">
      <t>ホケン</t>
    </rPh>
    <rPh sb="7" eb="10">
      <t>タントウシャ</t>
    </rPh>
    <rPh sb="10" eb="11">
      <t>サマ</t>
    </rPh>
    <phoneticPr fontId="1"/>
  </si>
  <si>
    <t>0000000040</t>
    <phoneticPr fontId="1"/>
  </si>
  <si>
    <t>0000000025</t>
    <phoneticPr fontId="1"/>
  </si>
  <si>
    <t>開催</t>
    <rPh sb="0" eb="2">
      <t>カイサイ</t>
    </rPh>
    <phoneticPr fontId="1"/>
  </si>
  <si>
    <t>○</t>
    <phoneticPr fontId="1"/>
  </si>
  <si>
    <t>○</t>
    <phoneticPr fontId="1"/>
  </si>
  <si>
    <t>✓</t>
    <phoneticPr fontId="1"/>
  </si>
  <si>
    <t>✓</t>
    <phoneticPr fontId="1"/>
  </si>
  <si>
    <t>✓</t>
    <phoneticPr fontId="1"/>
  </si>
  <si>
    <t>退所（人）</t>
    <rPh sb="0" eb="2">
      <t>タイショ</t>
    </rPh>
    <rPh sb="3" eb="4">
      <t>ニン</t>
    </rPh>
    <phoneticPr fontId="1"/>
  </si>
  <si>
    <t>在宅以外内訳</t>
    <rPh sb="0" eb="2">
      <t>ザイタク</t>
    </rPh>
    <rPh sb="2" eb="4">
      <t>イガイ</t>
    </rPh>
    <rPh sb="4" eb="6">
      <t>ウチワケ</t>
    </rPh>
    <phoneticPr fontId="1"/>
  </si>
  <si>
    <t>在宅以外</t>
  </si>
  <si>
    <t>0000000011</t>
    <phoneticPr fontId="1"/>
  </si>
  <si>
    <t>0000000017</t>
    <phoneticPr fontId="1"/>
  </si>
  <si>
    <t>0000000020</t>
    <phoneticPr fontId="1"/>
  </si>
  <si>
    <t>0000000030</t>
    <phoneticPr fontId="1"/>
  </si>
  <si>
    <t>0000000050</t>
    <phoneticPr fontId="1"/>
  </si>
  <si>
    <t>0000000057</t>
    <phoneticPr fontId="1"/>
  </si>
  <si>
    <t>0000000100</t>
    <phoneticPr fontId="1"/>
  </si>
  <si>
    <t>0000000001</t>
    <phoneticPr fontId="1"/>
  </si>
  <si>
    <t>500000</t>
    <phoneticPr fontId="1"/>
  </si>
  <si>
    <t>ＴＥＬ</t>
    <phoneticPr fontId="1"/>
  </si>
  <si>
    <t>FAX</t>
    <phoneticPr fontId="1"/>
  </si>
  <si>
    <t>TEL</t>
    <phoneticPr fontId="1"/>
  </si>
  <si>
    <t>FAX</t>
    <phoneticPr fontId="1"/>
  </si>
  <si>
    <t>記</t>
    <rPh sb="0" eb="1">
      <t>キ</t>
    </rPh>
    <phoneticPr fontId="1"/>
  </si>
  <si>
    <t>※５</t>
    <phoneticPr fontId="1"/>
  </si>
  <si>
    <t>※３　２）は１）の内容が自動で集計されます。１）の表に行を追加される際は、間の行</t>
    <rPh sb="9" eb="11">
      <t>ナイヨウ</t>
    </rPh>
    <rPh sb="12" eb="14">
      <t>ジドウ</t>
    </rPh>
    <rPh sb="15" eb="17">
      <t>シュウケイ</t>
    </rPh>
    <rPh sb="25" eb="26">
      <t>ヒョウ</t>
    </rPh>
    <rPh sb="27" eb="28">
      <t>ギョウ</t>
    </rPh>
    <rPh sb="29" eb="31">
      <t>ツイカ</t>
    </rPh>
    <rPh sb="34" eb="35">
      <t>サイ</t>
    </rPh>
    <phoneticPr fontId="3"/>
  </si>
  <si>
    <t>に追加するようお願いします。</t>
    <rPh sb="8" eb="9">
      <t>ネガ</t>
    </rPh>
    <phoneticPr fontId="1"/>
  </si>
  <si>
    <t>　</t>
  </si>
  <si>
    <t>↓在宅からの申込者の場合は選択しないでください。</t>
    <rPh sb="1" eb="3">
      <t>ザイタク</t>
    </rPh>
    <rPh sb="6" eb="8">
      <t>モウシコミ</t>
    </rPh>
    <rPh sb="8" eb="9">
      <t>シャ</t>
    </rPh>
    <rPh sb="10" eb="12">
      <t>バアイ</t>
    </rPh>
    <rPh sb="13" eb="15">
      <t>センタク</t>
    </rPh>
    <phoneticPr fontId="1"/>
  </si>
  <si>
    <t>2施設…0.50</t>
    <rPh sb="1" eb="3">
      <t>シセツ</t>
    </rPh>
    <phoneticPr fontId="1"/>
  </si>
  <si>
    <t>1施設…1.00</t>
    <rPh sb="1" eb="3">
      <t>シセツ</t>
    </rPh>
    <phoneticPr fontId="1"/>
  </si>
  <si>
    <t>3施設…0.33</t>
    <rPh sb="1" eb="3">
      <t>シセツ</t>
    </rPh>
    <phoneticPr fontId="1"/>
  </si>
  <si>
    <t>4施設…0.25</t>
    <rPh sb="1" eb="3">
      <t>シセツ</t>
    </rPh>
    <phoneticPr fontId="1"/>
  </si>
  <si>
    <t>5施設…0.20</t>
    <rPh sb="1" eb="3">
      <t>シセツ</t>
    </rPh>
    <phoneticPr fontId="1"/>
  </si>
  <si>
    <t>6施設…0.17</t>
    <rPh sb="1" eb="3">
      <t>シセツ</t>
    </rPh>
    <phoneticPr fontId="1"/>
  </si>
  <si>
    <t>7施設…0.14</t>
    <rPh sb="1" eb="3">
      <t>シセツ</t>
    </rPh>
    <phoneticPr fontId="1"/>
  </si>
  <si>
    <t>8施設…0.13</t>
    <rPh sb="1" eb="3">
      <t>シセツ</t>
    </rPh>
    <phoneticPr fontId="1"/>
  </si>
  <si>
    <t>10施設…0.1</t>
    <rPh sb="2" eb="4">
      <t>シセツ</t>
    </rPh>
    <phoneticPr fontId="1"/>
  </si>
  <si>
    <t>9施設…0.11</t>
    <rPh sb="1" eb="3">
      <t>シセツ</t>
    </rPh>
    <phoneticPr fontId="1"/>
  </si>
  <si>
    <t>　　　人役は以下を参考に入力してください。</t>
    <rPh sb="3" eb="4">
      <t>ニン</t>
    </rPh>
    <rPh sb="4" eb="5">
      <t>ヤク</t>
    </rPh>
    <rPh sb="6" eb="8">
      <t>イカ</t>
    </rPh>
    <rPh sb="9" eb="11">
      <t>サンコウ</t>
    </rPh>
    <rPh sb="12" eb="14">
      <t>ニュウリョク</t>
    </rPh>
    <phoneticPr fontId="1"/>
  </si>
  <si>
    <t>（※小数点第3以下を四捨五入してください。）</t>
    <rPh sb="2" eb="5">
      <t>ショウスウテン</t>
    </rPh>
    <rPh sb="5" eb="6">
      <t>ダイ</t>
    </rPh>
    <rPh sb="7" eb="9">
      <t>イカ</t>
    </rPh>
    <rPh sb="10" eb="14">
      <t>シシャゴニュウ</t>
    </rPh>
    <phoneticPr fontId="1"/>
  </si>
  <si>
    <t>①３か月以内</t>
  </si>
  <si>
    <t>②３か月～６か月前</t>
  </si>
  <si>
    <t>③６か月～１年前</t>
  </si>
  <si>
    <t>④１～２年前</t>
  </si>
  <si>
    <t>①介護医療院</t>
  </si>
  <si>
    <t>②介護療養型医療施設</t>
  </si>
  <si>
    <t>⑧グループホーム</t>
  </si>
  <si>
    <t>※様式1-1，1-2,  1-3の合計を報告願います</t>
    <rPh sb="0" eb="2">
      <t>ヨウシキ</t>
    </rPh>
    <rPh sb="16" eb="18">
      <t>ゴウケイ</t>
    </rPh>
    <rPh sb="19" eb="22">
      <t>ホウコクネガ</t>
    </rPh>
    <phoneticPr fontId="1"/>
  </si>
  <si>
    <t>※ 「延べ」については、様式１－１、１－２、１－３の「延べ」の合計を入力してください。</t>
    <rPh sb="3" eb="4">
      <t>ノベ</t>
    </rPh>
    <rPh sb="12" eb="14">
      <t>ヨウシキ</t>
    </rPh>
    <rPh sb="27" eb="28">
      <t>ノ</t>
    </rPh>
    <rPh sb="31" eb="33">
      <t>ゴウケイ</t>
    </rPh>
    <rPh sb="34" eb="36">
      <t>ニュウリョク</t>
    </rPh>
    <phoneticPr fontId="3"/>
  </si>
  <si>
    <t>２～３年前</t>
    <rPh sb="3" eb="5">
      <t>ネンマエ</t>
    </rPh>
    <phoneticPr fontId="1"/>
  </si>
  <si>
    <t>３年以上前</t>
    <phoneticPr fontId="1"/>
  </si>
  <si>
    <t>⑤２～３年前</t>
  </si>
  <si>
    <t>３年以上前</t>
    <phoneticPr fontId="1"/>
  </si>
  <si>
    <t>２～３年前</t>
    <rPh sb="3" eb="5">
      <t>ネンマエ</t>
    </rPh>
    <phoneticPr fontId="1"/>
  </si>
  <si>
    <t>２～３年前</t>
    <phoneticPr fontId="1"/>
  </si>
  <si>
    <t>２～３年前</t>
    <rPh sb="3" eb="5">
      <t>ネンマエ</t>
    </rPh>
    <phoneticPr fontId="1"/>
  </si>
  <si>
    <t>３年以上前</t>
    <phoneticPr fontId="1"/>
  </si>
  <si>
    <t>２～３年前</t>
    <phoneticPr fontId="1"/>
  </si>
  <si>
    <t>令和２年2月、8月</t>
    <rPh sb="0" eb="2">
      <t>レイワ</t>
    </rPh>
    <phoneticPr fontId="1"/>
  </si>
  <si>
    <t>令和２年２月、８月</t>
    <rPh sb="0" eb="2">
      <t>レイワ</t>
    </rPh>
    <rPh sb="3" eb="4">
      <t>ネン</t>
    </rPh>
    <rPh sb="5" eb="6">
      <t>ガツ</t>
    </rPh>
    <rPh sb="8" eb="9">
      <t>ガツ</t>
    </rPh>
    <phoneticPr fontId="1"/>
  </si>
  <si>
    <t>３年以上前に申込み</t>
    <rPh sb="1" eb="2">
      <t>ネン</t>
    </rPh>
    <rPh sb="2" eb="4">
      <t>イジョウ</t>
    </rPh>
    <rPh sb="6" eb="8">
      <t>モウシコ</t>
    </rPh>
    <phoneticPr fontId="3"/>
  </si>
  <si>
    <t>２～３年前に申込み</t>
    <rPh sb="3" eb="4">
      <t>ネン</t>
    </rPh>
    <rPh sb="6" eb="8">
      <t>モウシコ</t>
    </rPh>
    <phoneticPr fontId="3"/>
  </si>
  <si>
    <t>２～３年前に申込み</t>
    <rPh sb="3" eb="5">
      <t>ネンマエ</t>
    </rPh>
    <rPh sb="6" eb="8">
      <t>モウシコ</t>
    </rPh>
    <phoneticPr fontId="3"/>
  </si>
  <si>
    <t>安来市介護保険課</t>
    <rPh sb="0" eb="2">
      <t>ヤスギ</t>
    </rPh>
    <rPh sb="2" eb="3">
      <t>シ</t>
    </rPh>
    <rPh sb="3" eb="5">
      <t>カイゴ</t>
    </rPh>
    <rPh sb="5" eb="7">
      <t>ホケン</t>
    </rPh>
    <rPh sb="7" eb="8">
      <t>カ</t>
    </rPh>
    <phoneticPr fontId="3"/>
  </si>
  <si>
    <t>４)過去1年間（令和５年４月1日～令和６年３月31日の特養の入退所状況）の入退所の実績</t>
    <rPh sb="2" eb="4">
      <t>カコ</t>
    </rPh>
    <rPh sb="5" eb="7">
      <t>ネンカン</t>
    </rPh>
    <rPh sb="8" eb="10">
      <t>レイワ</t>
    </rPh>
    <rPh sb="11" eb="12">
      <t>ネン</t>
    </rPh>
    <rPh sb="13" eb="14">
      <t>ガツ</t>
    </rPh>
    <rPh sb="14" eb="16">
      <t>ツイタチ</t>
    </rPh>
    <rPh sb="17" eb="19">
      <t>レイワ</t>
    </rPh>
    <rPh sb="20" eb="21">
      <t>ネン</t>
    </rPh>
    <rPh sb="22" eb="23">
      <t>ガツ</t>
    </rPh>
    <rPh sb="25" eb="26">
      <t>ニチ</t>
    </rPh>
    <rPh sb="27" eb="29">
      <t>トクヨウ</t>
    </rPh>
    <rPh sb="30" eb="32">
      <t>ニュウタイ</t>
    </rPh>
    <rPh sb="32" eb="33">
      <t>ジョ</t>
    </rPh>
    <rPh sb="33" eb="35">
      <t>ジョウキョウ</t>
    </rPh>
    <rPh sb="37" eb="39">
      <t>ニュウタイ</t>
    </rPh>
    <rPh sb="39" eb="40">
      <t>ジョ</t>
    </rPh>
    <rPh sb="41" eb="43">
      <t>ジッセキ</t>
    </rPh>
    <phoneticPr fontId="3"/>
  </si>
  <si>
    <t>４)過去1年間（令和５年４月１日～令和６年３月３１日の特養の入退所状況）の入退所の実績</t>
    <rPh sb="2" eb="4">
      <t>カコ</t>
    </rPh>
    <rPh sb="5" eb="7">
      <t>ネンカン</t>
    </rPh>
    <rPh sb="8" eb="10">
      <t>レイワ</t>
    </rPh>
    <rPh sb="11" eb="12">
      <t>ネン</t>
    </rPh>
    <rPh sb="13" eb="14">
      <t>ガツ</t>
    </rPh>
    <rPh sb="15" eb="16">
      <t>ニチ</t>
    </rPh>
    <rPh sb="17" eb="19">
      <t>レイワ</t>
    </rPh>
    <rPh sb="20" eb="21">
      <t>ネン</t>
    </rPh>
    <rPh sb="22" eb="23">
      <t>ガツ</t>
    </rPh>
    <rPh sb="25" eb="26">
      <t>ニチ</t>
    </rPh>
    <rPh sb="27" eb="29">
      <t>トクヨウ</t>
    </rPh>
    <rPh sb="30" eb="32">
      <t>ニュウタイ</t>
    </rPh>
    <rPh sb="32" eb="33">
      <t>ジョ</t>
    </rPh>
    <rPh sb="33" eb="35">
      <t>ジョウキョウ</t>
    </rPh>
    <rPh sb="37" eb="39">
      <t>ニュウタイ</t>
    </rPh>
    <rPh sb="39" eb="40">
      <t>ジョ</t>
    </rPh>
    <rPh sb="41" eb="43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</si>
</sst>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_);[Red]\(0\)"/>
    <numFmt numFmtId="178" formatCode="0.00_ 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2" fillId="0" borderId="2" xfId="1" applyBorder="1">
      <alignment vertical="center"/>
    </xf>
    <xf numFmtId="0" fontId="2" fillId="0" borderId="4" xfId="1" applyBorder="1">
      <alignment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quotePrefix="1" applyBorder="1" applyAlignment="1">
      <alignment horizontal="left" vertical="center"/>
    </xf>
    <xf numFmtId="0" fontId="2" fillId="0" borderId="3" xfId="1" quotePrefix="1" applyBorder="1">
      <alignment vertical="center"/>
    </xf>
    <xf numFmtId="0" fontId="2" fillId="0" borderId="0" xfId="1" quotePrefix="1" applyBorder="1">
      <alignment vertical="center"/>
    </xf>
    <xf numFmtId="0" fontId="2" fillId="0" borderId="0" xfId="1" applyBorder="1">
      <alignment vertical="center"/>
    </xf>
    <xf numFmtId="0" fontId="2" fillId="0" borderId="5" xfId="1" quotePrefix="1" applyBorder="1">
      <alignment vertical="center"/>
    </xf>
    <xf numFmtId="0" fontId="2" fillId="3" borderId="6" xfId="1" applyFill="1" applyBorder="1">
      <alignment vertical="center"/>
    </xf>
    <xf numFmtId="0" fontId="5" fillId="3" borderId="7" xfId="1" applyFont="1" applyFill="1" applyBorder="1" applyAlignment="1" applyProtection="1">
      <alignment horizontal="center" vertical="center" wrapText="1"/>
    </xf>
    <xf numFmtId="0" fontId="6" fillId="3" borderId="7" xfId="1" applyFont="1" applyFill="1" applyBorder="1" applyAlignment="1" applyProtection="1">
      <alignment horizontal="center" vertical="center" wrapText="1"/>
    </xf>
    <xf numFmtId="0" fontId="5" fillId="3" borderId="8" xfId="1" applyFont="1" applyFill="1" applyBorder="1" applyAlignment="1" applyProtection="1">
      <alignment horizontal="center" vertical="center" wrapText="1"/>
    </xf>
    <xf numFmtId="0" fontId="5" fillId="3" borderId="10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>
      <alignment vertical="center"/>
    </xf>
    <xf numFmtId="0" fontId="5" fillId="3" borderId="4" xfId="1" applyFont="1" applyFill="1" applyBorder="1" applyAlignment="1" applyProtection="1">
      <alignment horizontal="center" vertical="center" wrapText="1"/>
    </xf>
    <xf numFmtId="0" fontId="2" fillId="3" borderId="7" xfId="1" applyFill="1" applyBorder="1">
      <alignment vertical="center"/>
    </xf>
    <xf numFmtId="0" fontId="5" fillId="3" borderId="11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 applyProtection="1">
      <alignment vertical="center"/>
    </xf>
    <xf numFmtId="0" fontId="5" fillId="3" borderId="4" xfId="1" applyFont="1" applyFill="1" applyBorder="1" applyAlignment="1" applyProtection="1">
      <alignment horizontal="center" vertical="center"/>
    </xf>
    <xf numFmtId="0" fontId="2" fillId="4" borderId="11" xfId="1" applyFill="1" applyBorder="1" applyAlignment="1">
      <alignment horizontal="left" vertical="center" wrapText="1"/>
    </xf>
    <xf numFmtId="0" fontId="2" fillId="4" borderId="0" xfId="1" applyFill="1" applyAlignment="1">
      <alignment horizontal="left" vertical="center" wrapText="1"/>
    </xf>
    <xf numFmtId="0" fontId="2" fillId="4" borderId="12" xfId="1" applyFill="1" applyBorder="1" applyAlignment="1">
      <alignment horizontal="left" vertical="center" wrapText="1"/>
    </xf>
    <xf numFmtId="0" fontId="2" fillId="3" borderId="12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 vertical="top" wrapText="1"/>
    </xf>
    <xf numFmtId="0" fontId="2" fillId="3" borderId="15" xfId="1" applyFill="1" applyBorder="1">
      <alignment vertical="center"/>
    </xf>
    <xf numFmtId="0" fontId="5" fillId="3" borderId="15" xfId="1" applyFont="1" applyFill="1" applyBorder="1" applyAlignment="1" applyProtection="1">
      <alignment horizontal="center" vertical="center" wrapText="1"/>
    </xf>
    <xf numFmtId="0" fontId="6" fillId="3" borderId="15" xfId="1" applyFont="1" applyFill="1" applyBorder="1" applyAlignment="1" applyProtection="1">
      <alignment horizontal="center" vertical="center" wrapText="1"/>
    </xf>
    <xf numFmtId="0" fontId="5" fillId="3" borderId="14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176" fontId="6" fillId="5" borderId="1" xfId="1" applyNumberFormat="1" applyFont="1" applyFill="1" applyBorder="1" applyAlignment="1" applyProtection="1">
      <alignment horizontal="center" vertical="center" wrapText="1"/>
    </xf>
    <xf numFmtId="176" fontId="6" fillId="5" borderId="3" xfId="1" applyNumberFormat="1" applyFont="1" applyFill="1" applyBorder="1" applyAlignment="1" applyProtection="1">
      <alignment horizontal="center" vertical="center" wrapText="1"/>
    </xf>
    <xf numFmtId="176" fontId="9" fillId="5" borderId="1" xfId="1" applyNumberFormat="1" applyFont="1" applyFill="1" applyBorder="1" applyAlignment="1" applyProtection="1">
      <alignment horizontal="center" vertical="center" wrapText="1"/>
    </xf>
    <xf numFmtId="0" fontId="9" fillId="5" borderId="1" xfId="1" applyNumberFormat="1" applyFont="1" applyFill="1" applyBorder="1" applyAlignment="1" applyProtection="1">
      <alignment horizontal="center" vertical="center" shrinkToFit="1"/>
    </xf>
    <xf numFmtId="177" fontId="6" fillId="5" borderId="3" xfId="1" applyNumberFormat="1" applyFont="1" applyFill="1" applyBorder="1" applyAlignment="1" applyProtection="1">
      <alignment horizontal="center" vertical="center" wrapText="1"/>
    </xf>
    <xf numFmtId="177" fontId="6" fillId="5" borderId="1" xfId="1" applyNumberFormat="1" applyFont="1" applyFill="1" applyBorder="1" applyAlignment="1" applyProtection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11" fillId="0" borderId="1" xfId="1" applyFont="1" applyBorder="1">
      <alignment vertical="center"/>
    </xf>
    <xf numFmtId="176" fontId="11" fillId="0" borderId="1" xfId="1" applyNumberFormat="1" applyFont="1" applyBorder="1">
      <alignment vertical="center"/>
    </xf>
    <xf numFmtId="177" fontId="11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0" fontId="2" fillId="0" borderId="5" xfId="1" applyBorder="1">
      <alignment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left" vertical="center"/>
    </xf>
    <xf numFmtId="0" fontId="2" fillId="0" borderId="11" xfId="1" applyBorder="1">
      <alignment vertical="center"/>
    </xf>
    <xf numFmtId="0" fontId="2" fillId="4" borderId="0" xfId="1" applyFill="1">
      <alignment vertical="center"/>
    </xf>
    <xf numFmtId="0" fontId="5" fillId="3" borderId="0" xfId="1" applyFont="1" applyFill="1" applyBorder="1" applyAlignment="1">
      <alignment horizontal="center" vertical="center"/>
    </xf>
    <xf numFmtId="0" fontId="2" fillId="0" borderId="5" xfId="1" quotePrefix="1" applyBorder="1" applyAlignment="1">
      <alignment horizontal="left" vertical="center"/>
    </xf>
    <xf numFmtId="0" fontId="12" fillId="0" borderId="0" xfId="0" applyFont="1">
      <alignment vertical="center"/>
    </xf>
    <xf numFmtId="178" fontId="11" fillId="0" borderId="0" xfId="0" applyNumberFormat="1" applyFont="1">
      <alignment vertical="center"/>
    </xf>
    <xf numFmtId="0" fontId="12" fillId="0" borderId="0" xfId="0" quotePrefix="1" applyFont="1">
      <alignment vertical="center"/>
    </xf>
    <xf numFmtId="0" fontId="0" fillId="0" borderId="0" xfId="0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78" fontId="11" fillId="0" borderId="0" xfId="0" applyNumberFormat="1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4" fillId="0" borderId="12" xfId="0" applyFont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7" fillId="2" borderId="1" xfId="0" applyFont="1" applyFill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8" xfId="0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0" borderId="16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0" borderId="6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3" borderId="8" xfId="1" applyFont="1" applyFill="1" applyBorder="1" applyAlignment="1" applyProtection="1">
      <alignment horizontal="center" vertical="center" wrapText="1"/>
    </xf>
    <xf numFmtId="0" fontId="5" fillId="3" borderId="10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4" xfId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5" fillId="3" borderId="9" xfId="1" applyFont="1" applyFill="1" applyBorder="1" applyAlignment="1">
      <alignment horizontal="left" vertical="center"/>
    </xf>
    <xf numFmtId="0" fontId="2" fillId="3" borderId="1" xfId="1" applyFont="1" applyFill="1" applyBorder="1" applyAlignment="1" applyProtection="1">
      <alignment horizontal="center" vertical="center" wrapText="1"/>
    </xf>
    <xf numFmtId="0" fontId="21" fillId="0" borderId="0" xfId="0" applyFont="1" applyAlignment="1"/>
    <xf numFmtId="49" fontId="17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7" fillId="2" borderId="17" xfId="0" applyFont="1" applyFill="1" applyBorder="1">
      <alignment vertical="center"/>
    </xf>
    <xf numFmtId="176" fontId="22" fillId="5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22" fillId="5" borderId="1" xfId="1" applyFont="1" applyFill="1" applyBorder="1" applyAlignment="1" applyProtection="1">
      <alignment horizontal="center" vertical="center" wrapText="1"/>
    </xf>
    <xf numFmtId="0" fontId="22" fillId="3" borderId="1" xfId="1" applyFont="1" applyFill="1" applyBorder="1" applyAlignment="1" applyProtection="1">
      <alignment horizontal="center" vertical="center" wrapText="1"/>
    </xf>
    <xf numFmtId="176" fontId="22" fillId="5" borderId="3" xfId="1" applyNumberFormat="1" applyFont="1" applyFill="1" applyBorder="1" applyAlignment="1" applyProtection="1">
      <alignment horizontal="center" vertical="center" wrapText="1"/>
    </xf>
    <xf numFmtId="176" fontId="23" fillId="5" borderId="1" xfId="1" applyNumberFormat="1" applyFont="1" applyFill="1" applyBorder="1" applyAlignment="1" applyProtection="1">
      <alignment horizontal="center" vertical="center" wrapText="1"/>
    </xf>
    <xf numFmtId="0" fontId="23" fillId="5" borderId="1" xfId="1" applyNumberFormat="1" applyFont="1" applyFill="1" applyBorder="1" applyAlignment="1" applyProtection="1">
      <alignment horizontal="center" vertical="center" shrinkToFit="1"/>
    </xf>
    <xf numFmtId="177" fontId="22" fillId="5" borderId="3" xfId="1" applyNumberFormat="1" applyFont="1" applyFill="1" applyBorder="1" applyAlignment="1" applyProtection="1">
      <alignment horizontal="center" vertical="center" wrapText="1"/>
    </xf>
    <xf numFmtId="177" fontId="22" fillId="5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Border="1">
      <alignment vertical="center"/>
    </xf>
    <xf numFmtId="0" fontId="24" fillId="3" borderId="1" xfId="1" applyFont="1" applyFill="1" applyBorder="1" applyAlignment="1" applyProtection="1">
      <alignment horizontal="center" vertical="center" wrapText="1"/>
    </xf>
    <xf numFmtId="0" fontId="22" fillId="0" borderId="1" xfId="1" applyFont="1" applyBorder="1">
      <alignment vertical="center"/>
    </xf>
    <xf numFmtId="176" fontId="22" fillId="0" borderId="1" xfId="1" applyNumberFormat="1" applyFont="1" applyBorder="1">
      <alignment vertical="center"/>
    </xf>
    <xf numFmtId="177" fontId="22" fillId="0" borderId="1" xfId="1" applyNumberFormat="1" applyFont="1" applyBorder="1">
      <alignment vertical="center"/>
    </xf>
    <xf numFmtId="0" fontId="15" fillId="0" borderId="1" xfId="1" applyFont="1" applyBorder="1">
      <alignment vertical="center"/>
    </xf>
    <xf numFmtId="0" fontId="15" fillId="0" borderId="1" xfId="1" applyFont="1" applyFill="1" applyBorder="1" applyAlignment="1" applyProtection="1">
      <alignment horizontal="left" vertical="center" wrapText="1"/>
    </xf>
    <xf numFmtId="0" fontId="25" fillId="5" borderId="1" xfId="1" applyFont="1" applyFill="1" applyBorder="1" applyAlignment="1" applyProtection="1">
      <alignment horizontal="center" vertical="center" wrapText="1"/>
    </xf>
    <xf numFmtId="0" fontId="25" fillId="3" borderId="1" xfId="1" applyFont="1" applyFill="1" applyBorder="1" applyAlignment="1" applyProtection="1">
      <alignment horizontal="center" vertical="center" wrapText="1"/>
    </xf>
    <xf numFmtId="176" fontId="25" fillId="5" borderId="3" xfId="1" applyNumberFormat="1" applyFont="1" applyFill="1" applyBorder="1" applyAlignment="1" applyProtection="1">
      <alignment horizontal="center" vertical="center" wrapText="1"/>
    </xf>
    <xf numFmtId="176" fontId="25" fillId="5" borderId="1" xfId="1" applyNumberFormat="1" applyFont="1" applyFill="1" applyBorder="1" applyAlignment="1" applyProtection="1">
      <alignment horizontal="center" vertical="center" wrapText="1"/>
    </xf>
    <xf numFmtId="0" fontId="26" fillId="3" borderId="1" xfId="1" applyFont="1" applyFill="1" applyBorder="1" applyAlignment="1" applyProtection="1">
      <alignment horizontal="center" vertical="center" wrapText="1"/>
    </xf>
    <xf numFmtId="0" fontId="25" fillId="0" borderId="1" xfId="1" applyFont="1" applyBorder="1">
      <alignment vertical="center"/>
    </xf>
    <xf numFmtId="176" fontId="25" fillId="0" borderId="1" xfId="1" applyNumberFormat="1" applyFont="1" applyBorder="1">
      <alignment vertical="center"/>
    </xf>
    <xf numFmtId="0" fontId="8" fillId="0" borderId="1" xfId="1" applyFont="1" applyBorder="1" applyAlignment="1">
      <alignment vertical="center" wrapText="1"/>
    </xf>
    <xf numFmtId="49" fontId="17" fillId="2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49" fontId="17" fillId="2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17" fillId="0" borderId="10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6" xfId="0" applyFont="1" applyFill="1" applyBorder="1">
      <alignment vertical="center"/>
    </xf>
    <xf numFmtId="0" fontId="17" fillId="0" borderId="15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7" fillId="0" borderId="0" xfId="0" applyFont="1">
      <alignment vertical="center"/>
    </xf>
    <xf numFmtId="0" fontId="0" fillId="0" borderId="11" xfId="0" applyFill="1" applyBorder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17" fillId="0" borderId="0" xfId="1" applyFont="1">
      <alignment vertical="center"/>
    </xf>
    <xf numFmtId="0" fontId="17" fillId="0" borderId="0" xfId="1" quotePrefix="1" applyFont="1" applyBorder="1">
      <alignment vertical="center"/>
    </xf>
    <xf numFmtId="0" fontId="17" fillId="2" borderId="1" xfId="0" applyFont="1" applyFill="1" applyBorder="1" applyAlignment="1">
      <alignment vertical="center"/>
    </xf>
    <xf numFmtId="0" fontId="5" fillId="3" borderId="9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 wrapText="1"/>
    </xf>
    <xf numFmtId="0" fontId="17" fillId="0" borderId="18" xfId="0" applyFont="1" applyFill="1" applyBorder="1">
      <alignment vertical="center"/>
    </xf>
    <xf numFmtId="0" fontId="17" fillId="0" borderId="18" xfId="0" applyFont="1" applyBorder="1">
      <alignment vertical="center"/>
    </xf>
    <xf numFmtId="0" fontId="1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1" xfId="0" applyFont="1" applyBorder="1" applyAlignment="1">
      <alignment vertical="center" textRotation="255"/>
    </xf>
    <xf numFmtId="0" fontId="17" fillId="0" borderId="6" xfId="0" applyFont="1" applyBorder="1" applyAlignment="1">
      <alignment vertical="center" textRotation="255"/>
    </xf>
    <xf numFmtId="0" fontId="17" fillId="0" borderId="16" xfId="0" applyFont="1" applyBorder="1" applyAlignment="1">
      <alignment vertical="center" textRotation="255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5" fillId="3" borderId="6" xfId="1" applyFont="1" applyFill="1" applyBorder="1" applyAlignment="1" applyProtection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2" fillId="0" borderId="9" xfId="1" applyBorder="1" applyAlignment="1">
      <alignment vertical="center"/>
    </xf>
    <xf numFmtId="0" fontId="5" fillId="3" borderId="6" xfId="1" applyFont="1" applyFill="1" applyBorder="1" applyAlignment="1" applyProtection="1">
      <alignment horizontal="center" vertical="center" textRotation="255" wrapText="1"/>
    </xf>
    <xf numFmtId="0" fontId="2" fillId="0" borderId="15" xfId="1" applyBorder="1" applyAlignment="1">
      <alignment horizontal="center" vertical="center" textRotation="255" wrapText="1"/>
    </xf>
    <xf numFmtId="0" fontId="5" fillId="3" borderId="8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 wrapText="1"/>
    </xf>
    <xf numFmtId="0" fontId="5" fillId="3" borderId="10" xfId="1" applyFont="1" applyFill="1" applyBorder="1" applyAlignment="1" applyProtection="1">
      <alignment horizontal="center" vertical="center" wrapText="1"/>
    </xf>
    <xf numFmtId="0" fontId="2" fillId="3" borderId="8" xfId="1" applyFill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5" fillId="3" borderId="4" xfId="1" applyFont="1" applyFill="1" applyBorder="1" applyAlignment="1" applyProtection="1">
      <alignment horizontal="center" vertical="center" wrapText="1"/>
    </xf>
    <xf numFmtId="0" fontId="2" fillId="3" borderId="9" xfId="1" applyFill="1" applyBorder="1" applyAlignment="1">
      <alignment horizontal="center" vertical="center"/>
    </xf>
    <xf numFmtId="0" fontId="2" fillId="3" borderId="10" xfId="1" applyFill="1" applyBorder="1" applyAlignment="1">
      <alignment horizontal="center" vertical="center"/>
    </xf>
    <xf numFmtId="0" fontId="2" fillId="3" borderId="13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14" xfId="1" applyFill="1" applyBorder="1" applyAlignment="1">
      <alignment horizontal="center" vertical="center"/>
    </xf>
    <xf numFmtId="0" fontId="8" fillId="4" borderId="8" xfId="1" applyFont="1" applyFill="1" applyBorder="1" applyAlignment="1" applyProtection="1">
      <alignment horizontal="left" vertical="center" shrinkToFit="1"/>
    </xf>
    <xf numFmtId="0" fontId="2" fillId="4" borderId="9" xfId="1" applyFill="1" applyBorder="1" applyAlignment="1">
      <alignment horizontal="left" vertical="center" shrinkToFit="1"/>
    </xf>
    <xf numFmtId="0" fontId="2" fillId="4" borderId="10" xfId="1" applyFill="1" applyBorder="1" applyAlignment="1">
      <alignment horizontal="left" vertical="center" shrinkToFit="1"/>
    </xf>
    <xf numFmtId="0" fontId="2" fillId="3" borderId="6" xfId="1" applyFont="1" applyFill="1" applyBorder="1" applyAlignment="1" applyProtection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" xfId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9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</xdr:row>
      <xdr:rowOff>9525</xdr:rowOff>
    </xdr:from>
    <xdr:to>
      <xdr:col>9</xdr:col>
      <xdr:colOff>257175</xdr:colOff>
      <xdr:row>11</xdr:row>
      <xdr:rowOff>180975</xdr:rowOff>
    </xdr:to>
    <xdr:sp macro="" textlink="">
      <xdr:nvSpPr>
        <xdr:cNvPr id="2" name="右中かっこ 1"/>
        <xdr:cNvSpPr/>
      </xdr:nvSpPr>
      <xdr:spPr>
        <a:xfrm>
          <a:off x="7391400" y="7639050"/>
          <a:ext cx="238125" cy="112395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7</xdr:row>
      <xdr:rowOff>190501</xdr:rowOff>
    </xdr:from>
    <xdr:ext cx="669926" cy="323850"/>
    <xdr:sp macro="" textlink="">
      <xdr:nvSpPr>
        <xdr:cNvPr id="3" name="テキスト ボックス 2"/>
        <xdr:cNvSpPr txBox="1"/>
      </xdr:nvSpPr>
      <xdr:spPr>
        <a:xfrm>
          <a:off x="7635875" y="805815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9</xdr:col>
      <xdr:colOff>28575</xdr:colOff>
      <xdr:row>13</xdr:row>
      <xdr:rowOff>47625</xdr:rowOff>
    </xdr:from>
    <xdr:to>
      <xdr:col>9</xdr:col>
      <xdr:colOff>266700</xdr:colOff>
      <xdr:row>23</xdr:row>
      <xdr:rowOff>209550</xdr:rowOff>
    </xdr:to>
    <xdr:sp macro="" textlink="">
      <xdr:nvSpPr>
        <xdr:cNvPr id="4" name="右中かっこ 3"/>
        <xdr:cNvSpPr/>
      </xdr:nvSpPr>
      <xdr:spPr>
        <a:xfrm>
          <a:off x="7400925" y="9115425"/>
          <a:ext cx="238125" cy="325755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17</xdr:row>
      <xdr:rowOff>314326</xdr:rowOff>
    </xdr:from>
    <xdr:ext cx="669926" cy="323850"/>
    <xdr:sp macro="" textlink="">
      <xdr:nvSpPr>
        <xdr:cNvPr id="5" name="テキスト ボックス 4"/>
        <xdr:cNvSpPr txBox="1"/>
      </xdr:nvSpPr>
      <xdr:spPr>
        <a:xfrm>
          <a:off x="7635875" y="1057275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9</xdr:col>
      <xdr:colOff>0</xdr:colOff>
      <xdr:row>24</xdr:row>
      <xdr:rowOff>0</xdr:rowOff>
    </xdr:from>
    <xdr:to>
      <xdr:col>9</xdr:col>
      <xdr:colOff>238125</xdr:colOff>
      <xdr:row>30</xdr:row>
      <xdr:rowOff>0</xdr:rowOff>
    </xdr:to>
    <xdr:sp macro="" textlink="">
      <xdr:nvSpPr>
        <xdr:cNvPr id="6" name="右中かっこ 5"/>
        <xdr:cNvSpPr/>
      </xdr:nvSpPr>
      <xdr:spPr>
        <a:xfrm>
          <a:off x="7372350" y="12401550"/>
          <a:ext cx="238125" cy="119062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209550</xdr:colOff>
      <xdr:row>25</xdr:row>
      <xdr:rowOff>200025</xdr:rowOff>
    </xdr:from>
    <xdr:ext cx="669926" cy="323850"/>
    <xdr:sp macro="" textlink="">
      <xdr:nvSpPr>
        <xdr:cNvPr id="7" name="テキスト ボックス 6"/>
        <xdr:cNvSpPr txBox="1"/>
      </xdr:nvSpPr>
      <xdr:spPr>
        <a:xfrm>
          <a:off x="7581900" y="12839700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</xdr:row>
      <xdr:rowOff>9525</xdr:rowOff>
    </xdr:from>
    <xdr:to>
      <xdr:col>9</xdr:col>
      <xdr:colOff>257175</xdr:colOff>
      <xdr:row>11</xdr:row>
      <xdr:rowOff>180975</xdr:rowOff>
    </xdr:to>
    <xdr:sp macro="" textlink="">
      <xdr:nvSpPr>
        <xdr:cNvPr id="8" name="右中かっこ 7"/>
        <xdr:cNvSpPr/>
      </xdr:nvSpPr>
      <xdr:spPr>
        <a:xfrm>
          <a:off x="7391400" y="2876550"/>
          <a:ext cx="238125" cy="112395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7</xdr:row>
      <xdr:rowOff>190501</xdr:rowOff>
    </xdr:from>
    <xdr:ext cx="669926" cy="323850"/>
    <xdr:sp macro="" textlink="">
      <xdr:nvSpPr>
        <xdr:cNvPr id="9" name="テキスト ボックス 8"/>
        <xdr:cNvSpPr txBox="1"/>
      </xdr:nvSpPr>
      <xdr:spPr>
        <a:xfrm>
          <a:off x="7635875" y="329565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9</xdr:col>
      <xdr:colOff>28575</xdr:colOff>
      <xdr:row>13</xdr:row>
      <xdr:rowOff>47625</xdr:rowOff>
    </xdr:from>
    <xdr:to>
      <xdr:col>9</xdr:col>
      <xdr:colOff>266700</xdr:colOff>
      <xdr:row>23</xdr:row>
      <xdr:rowOff>209550</xdr:rowOff>
    </xdr:to>
    <xdr:sp macro="" textlink="">
      <xdr:nvSpPr>
        <xdr:cNvPr id="10" name="右中かっこ 9"/>
        <xdr:cNvSpPr/>
      </xdr:nvSpPr>
      <xdr:spPr>
        <a:xfrm>
          <a:off x="7400925" y="4352925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17</xdr:row>
      <xdr:rowOff>314326</xdr:rowOff>
    </xdr:from>
    <xdr:ext cx="669926" cy="323850"/>
    <xdr:sp macro="" textlink="">
      <xdr:nvSpPr>
        <xdr:cNvPr id="11" name="テキスト ボックス 10"/>
        <xdr:cNvSpPr txBox="1"/>
      </xdr:nvSpPr>
      <xdr:spPr>
        <a:xfrm>
          <a:off x="7635875" y="567690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9</xdr:col>
      <xdr:colOff>0</xdr:colOff>
      <xdr:row>24</xdr:row>
      <xdr:rowOff>0</xdr:rowOff>
    </xdr:from>
    <xdr:to>
      <xdr:col>9</xdr:col>
      <xdr:colOff>238125</xdr:colOff>
      <xdr:row>30</xdr:row>
      <xdr:rowOff>0</xdr:rowOff>
    </xdr:to>
    <xdr:sp macro="" textlink="">
      <xdr:nvSpPr>
        <xdr:cNvPr id="12" name="右中かっこ 11"/>
        <xdr:cNvSpPr/>
      </xdr:nvSpPr>
      <xdr:spPr>
        <a:xfrm>
          <a:off x="7372350" y="7239000"/>
          <a:ext cx="238125" cy="119062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209550</xdr:colOff>
      <xdr:row>25</xdr:row>
      <xdr:rowOff>200025</xdr:rowOff>
    </xdr:from>
    <xdr:ext cx="669926" cy="323850"/>
    <xdr:sp macro="" textlink="">
      <xdr:nvSpPr>
        <xdr:cNvPr id="13" name="テキスト ボックス 12"/>
        <xdr:cNvSpPr txBox="1"/>
      </xdr:nvSpPr>
      <xdr:spPr>
        <a:xfrm>
          <a:off x="7581900" y="7677150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</xdr:row>
      <xdr:rowOff>9525</xdr:rowOff>
    </xdr:from>
    <xdr:to>
      <xdr:col>9</xdr:col>
      <xdr:colOff>257175</xdr:colOff>
      <xdr:row>11</xdr:row>
      <xdr:rowOff>180975</xdr:rowOff>
    </xdr:to>
    <xdr:sp macro="" textlink="">
      <xdr:nvSpPr>
        <xdr:cNvPr id="8" name="右中かっこ 7"/>
        <xdr:cNvSpPr/>
      </xdr:nvSpPr>
      <xdr:spPr>
        <a:xfrm>
          <a:off x="7391400" y="2876550"/>
          <a:ext cx="238125" cy="112395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7</xdr:row>
      <xdr:rowOff>190501</xdr:rowOff>
    </xdr:from>
    <xdr:ext cx="669926" cy="323850"/>
    <xdr:sp macro="" textlink="">
      <xdr:nvSpPr>
        <xdr:cNvPr id="9" name="テキスト ボックス 8"/>
        <xdr:cNvSpPr txBox="1"/>
      </xdr:nvSpPr>
      <xdr:spPr>
        <a:xfrm>
          <a:off x="7635875" y="329565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9</xdr:col>
      <xdr:colOff>28575</xdr:colOff>
      <xdr:row>13</xdr:row>
      <xdr:rowOff>47625</xdr:rowOff>
    </xdr:from>
    <xdr:to>
      <xdr:col>9</xdr:col>
      <xdr:colOff>266700</xdr:colOff>
      <xdr:row>23</xdr:row>
      <xdr:rowOff>209550</xdr:rowOff>
    </xdr:to>
    <xdr:sp macro="" textlink="">
      <xdr:nvSpPr>
        <xdr:cNvPr id="10" name="右中かっこ 9"/>
        <xdr:cNvSpPr/>
      </xdr:nvSpPr>
      <xdr:spPr>
        <a:xfrm>
          <a:off x="7400925" y="4352925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17</xdr:row>
      <xdr:rowOff>314326</xdr:rowOff>
    </xdr:from>
    <xdr:ext cx="669926" cy="323850"/>
    <xdr:sp macro="" textlink="">
      <xdr:nvSpPr>
        <xdr:cNvPr id="11" name="テキスト ボックス 10"/>
        <xdr:cNvSpPr txBox="1"/>
      </xdr:nvSpPr>
      <xdr:spPr>
        <a:xfrm>
          <a:off x="7635875" y="567690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9</xdr:col>
      <xdr:colOff>0</xdr:colOff>
      <xdr:row>24</xdr:row>
      <xdr:rowOff>0</xdr:rowOff>
    </xdr:from>
    <xdr:to>
      <xdr:col>9</xdr:col>
      <xdr:colOff>238125</xdr:colOff>
      <xdr:row>30</xdr:row>
      <xdr:rowOff>0</xdr:rowOff>
    </xdr:to>
    <xdr:sp macro="" textlink="">
      <xdr:nvSpPr>
        <xdr:cNvPr id="12" name="右中かっこ 11"/>
        <xdr:cNvSpPr/>
      </xdr:nvSpPr>
      <xdr:spPr>
        <a:xfrm>
          <a:off x="7372350" y="7239000"/>
          <a:ext cx="238125" cy="119062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209550</xdr:colOff>
      <xdr:row>25</xdr:row>
      <xdr:rowOff>200025</xdr:rowOff>
    </xdr:from>
    <xdr:ext cx="669926" cy="323850"/>
    <xdr:sp macro="" textlink="">
      <xdr:nvSpPr>
        <xdr:cNvPr id="13" name="テキスト ボックス 12"/>
        <xdr:cNvSpPr txBox="1"/>
      </xdr:nvSpPr>
      <xdr:spPr>
        <a:xfrm>
          <a:off x="7581900" y="7677150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</xdr:row>
      <xdr:rowOff>9525</xdr:rowOff>
    </xdr:from>
    <xdr:to>
      <xdr:col>9</xdr:col>
      <xdr:colOff>257175</xdr:colOff>
      <xdr:row>11</xdr:row>
      <xdr:rowOff>180975</xdr:rowOff>
    </xdr:to>
    <xdr:sp macro="" textlink="">
      <xdr:nvSpPr>
        <xdr:cNvPr id="8" name="右中かっこ 7"/>
        <xdr:cNvSpPr/>
      </xdr:nvSpPr>
      <xdr:spPr>
        <a:xfrm>
          <a:off x="7391400" y="2876550"/>
          <a:ext cx="238125" cy="112395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7</xdr:row>
      <xdr:rowOff>190501</xdr:rowOff>
    </xdr:from>
    <xdr:ext cx="669926" cy="323850"/>
    <xdr:sp macro="" textlink="">
      <xdr:nvSpPr>
        <xdr:cNvPr id="9" name="テキスト ボックス 8"/>
        <xdr:cNvSpPr txBox="1"/>
      </xdr:nvSpPr>
      <xdr:spPr>
        <a:xfrm>
          <a:off x="7635875" y="329565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9</xdr:col>
      <xdr:colOff>28575</xdr:colOff>
      <xdr:row>13</xdr:row>
      <xdr:rowOff>47625</xdr:rowOff>
    </xdr:from>
    <xdr:to>
      <xdr:col>9</xdr:col>
      <xdr:colOff>266700</xdr:colOff>
      <xdr:row>23</xdr:row>
      <xdr:rowOff>209550</xdr:rowOff>
    </xdr:to>
    <xdr:sp macro="" textlink="">
      <xdr:nvSpPr>
        <xdr:cNvPr id="10" name="右中かっこ 9"/>
        <xdr:cNvSpPr/>
      </xdr:nvSpPr>
      <xdr:spPr>
        <a:xfrm>
          <a:off x="7400925" y="4352925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17</xdr:row>
      <xdr:rowOff>314326</xdr:rowOff>
    </xdr:from>
    <xdr:ext cx="669926" cy="323850"/>
    <xdr:sp macro="" textlink="">
      <xdr:nvSpPr>
        <xdr:cNvPr id="11" name="テキスト ボックス 10"/>
        <xdr:cNvSpPr txBox="1"/>
      </xdr:nvSpPr>
      <xdr:spPr>
        <a:xfrm>
          <a:off x="7635875" y="567690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9</xdr:col>
      <xdr:colOff>0</xdr:colOff>
      <xdr:row>24</xdr:row>
      <xdr:rowOff>0</xdr:rowOff>
    </xdr:from>
    <xdr:to>
      <xdr:col>9</xdr:col>
      <xdr:colOff>238125</xdr:colOff>
      <xdr:row>30</xdr:row>
      <xdr:rowOff>0</xdr:rowOff>
    </xdr:to>
    <xdr:sp macro="" textlink="">
      <xdr:nvSpPr>
        <xdr:cNvPr id="12" name="右中かっこ 11"/>
        <xdr:cNvSpPr/>
      </xdr:nvSpPr>
      <xdr:spPr>
        <a:xfrm>
          <a:off x="7372350" y="7239000"/>
          <a:ext cx="238125" cy="119062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209550</xdr:colOff>
      <xdr:row>25</xdr:row>
      <xdr:rowOff>200025</xdr:rowOff>
    </xdr:from>
    <xdr:ext cx="669926" cy="323850"/>
    <xdr:sp macro="" textlink="">
      <xdr:nvSpPr>
        <xdr:cNvPr id="13" name="テキスト ボックス 12"/>
        <xdr:cNvSpPr txBox="1"/>
      </xdr:nvSpPr>
      <xdr:spPr>
        <a:xfrm>
          <a:off x="7581900" y="7677150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</xdr:row>
      <xdr:rowOff>9525</xdr:rowOff>
    </xdr:from>
    <xdr:to>
      <xdr:col>9</xdr:col>
      <xdr:colOff>257175</xdr:colOff>
      <xdr:row>11</xdr:row>
      <xdr:rowOff>180975</xdr:rowOff>
    </xdr:to>
    <xdr:sp macro="" textlink="">
      <xdr:nvSpPr>
        <xdr:cNvPr id="8" name="右中かっこ 7"/>
        <xdr:cNvSpPr/>
      </xdr:nvSpPr>
      <xdr:spPr>
        <a:xfrm>
          <a:off x="7391400" y="2876550"/>
          <a:ext cx="238125" cy="112395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7</xdr:row>
      <xdr:rowOff>190501</xdr:rowOff>
    </xdr:from>
    <xdr:ext cx="669926" cy="323850"/>
    <xdr:sp macro="" textlink="">
      <xdr:nvSpPr>
        <xdr:cNvPr id="9" name="テキスト ボックス 8"/>
        <xdr:cNvSpPr txBox="1"/>
      </xdr:nvSpPr>
      <xdr:spPr>
        <a:xfrm>
          <a:off x="7635875" y="329565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9</xdr:col>
      <xdr:colOff>28575</xdr:colOff>
      <xdr:row>13</xdr:row>
      <xdr:rowOff>47625</xdr:rowOff>
    </xdr:from>
    <xdr:to>
      <xdr:col>9</xdr:col>
      <xdr:colOff>266700</xdr:colOff>
      <xdr:row>23</xdr:row>
      <xdr:rowOff>209550</xdr:rowOff>
    </xdr:to>
    <xdr:sp macro="" textlink="">
      <xdr:nvSpPr>
        <xdr:cNvPr id="10" name="右中かっこ 9"/>
        <xdr:cNvSpPr/>
      </xdr:nvSpPr>
      <xdr:spPr>
        <a:xfrm>
          <a:off x="7400925" y="4352925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17</xdr:row>
      <xdr:rowOff>314326</xdr:rowOff>
    </xdr:from>
    <xdr:ext cx="669926" cy="323850"/>
    <xdr:sp macro="" textlink="">
      <xdr:nvSpPr>
        <xdr:cNvPr id="11" name="テキスト ボックス 10"/>
        <xdr:cNvSpPr txBox="1"/>
      </xdr:nvSpPr>
      <xdr:spPr>
        <a:xfrm>
          <a:off x="7635875" y="567690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9</xdr:col>
      <xdr:colOff>0</xdr:colOff>
      <xdr:row>24</xdr:row>
      <xdr:rowOff>0</xdr:rowOff>
    </xdr:from>
    <xdr:to>
      <xdr:col>9</xdr:col>
      <xdr:colOff>238125</xdr:colOff>
      <xdr:row>30</xdr:row>
      <xdr:rowOff>0</xdr:rowOff>
    </xdr:to>
    <xdr:sp macro="" textlink="">
      <xdr:nvSpPr>
        <xdr:cNvPr id="12" name="右中かっこ 11"/>
        <xdr:cNvSpPr/>
      </xdr:nvSpPr>
      <xdr:spPr>
        <a:xfrm>
          <a:off x="7372350" y="7239000"/>
          <a:ext cx="238125" cy="119062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209550</xdr:colOff>
      <xdr:row>25</xdr:row>
      <xdr:rowOff>200025</xdr:rowOff>
    </xdr:from>
    <xdr:ext cx="669926" cy="323850"/>
    <xdr:sp macro="" textlink="">
      <xdr:nvSpPr>
        <xdr:cNvPr id="13" name="テキスト ボックス 12"/>
        <xdr:cNvSpPr txBox="1"/>
      </xdr:nvSpPr>
      <xdr:spPr>
        <a:xfrm>
          <a:off x="7581900" y="7677150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</xdr:row>
      <xdr:rowOff>9525</xdr:rowOff>
    </xdr:from>
    <xdr:to>
      <xdr:col>9</xdr:col>
      <xdr:colOff>257175</xdr:colOff>
      <xdr:row>11</xdr:row>
      <xdr:rowOff>180975</xdr:rowOff>
    </xdr:to>
    <xdr:sp macro="" textlink="">
      <xdr:nvSpPr>
        <xdr:cNvPr id="20" name="右中かっこ 19"/>
        <xdr:cNvSpPr/>
      </xdr:nvSpPr>
      <xdr:spPr>
        <a:xfrm>
          <a:off x="7391400" y="2638425"/>
          <a:ext cx="238125" cy="112395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7</xdr:row>
      <xdr:rowOff>190501</xdr:rowOff>
    </xdr:from>
    <xdr:ext cx="669926" cy="323850"/>
    <xdr:sp macro="" textlink="">
      <xdr:nvSpPr>
        <xdr:cNvPr id="21" name="テキスト ボックス 20"/>
        <xdr:cNvSpPr txBox="1"/>
      </xdr:nvSpPr>
      <xdr:spPr>
        <a:xfrm>
          <a:off x="7635875" y="305752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9</xdr:col>
      <xdr:colOff>28575</xdr:colOff>
      <xdr:row>13</xdr:row>
      <xdr:rowOff>47625</xdr:rowOff>
    </xdr:from>
    <xdr:to>
      <xdr:col>9</xdr:col>
      <xdr:colOff>266700</xdr:colOff>
      <xdr:row>23</xdr:row>
      <xdr:rowOff>209550</xdr:rowOff>
    </xdr:to>
    <xdr:sp macro="" textlink="">
      <xdr:nvSpPr>
        <xdr:cNvPr id="22" name="右中かっこ 21"/>
        <xdr:cNvSpPr/>
      </xdr:nvSpPr>
      <xdr:spPr>
        <a:xfrm>
          <a:off x="7400925" y="4114800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17</xdr:row>
      <xdr:rowOff>314326</xdr:rowOff>
    </xdr:from>
    <xdr:ext cx="669926" cy="323850"/>
    <xdr:sp macro="" textlink="">
      <xdr:nvSpPr>
        <xdr:cNvPr id="23" name="テキスト ボックス 22"/>
        <xdr:cNvSpPr txBox="1"/>
      </xdr:nvSpPr>
      <xdr:spPr>
        <a:xfrm>
          <a:off x="7635875" y="543877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9</xdr:col>
      <xdr:colOff>0</xdr:colOff>
      <xdr:row>24</xdr:row>
      <xdr:rowOff>0</xdr:rowOff>
    </xdr:from>
    <xdr:to>
      <xdr:col>9</xdr:col>
      <xdr:colOff>238125</xdr:colOff>
      <xdr:row>30</xdr:row>
      <xdr:rowOff>0</xdr:rowOff>
    </xdr:to>
    <xdr:sp macro="" textlink="">
      <xdr:nvSpPr>
        <xdr:cNvPr id="24" name="右中かっこ 23"/>
        <xdr:cNvSpPr/>
      </xdr:nvSpPr>
      <xdr:spPr>
        <a:xfrm>
          <a:off x="7372350" y="7000875"/>
          <a:ext cx="238125" cy="119062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209550</xdr:colOff>
      <xdr:row>25</xdr:row>
      <xdr:rowOff>200025</xdr:rowOff>
    </xdr:from>
    <xdr:ext cx="669926" cy="323850"/>
    <xdr:sp macro="" textlink="">
      <xdr:nvSpPr>
        <xdr:cNvPr id="25" name="テキスト ボックス 24"/>
        <xdr:cNvSpPr txBox="1"/>
      </xdr:nvSpPr>
      <xdr:spPr>
        <a:xfrm>
          <a:off x="7581900" y="7439025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5</xdr:row>
      <xdr:rowOff>9525</xdr:rowOff>
    </xdr:from>
    <xdr:to>
      <xdr:col>9</xdr:col>
      <xdr:colOff>257175</xdr:colOff>
      <xdr:row>10</xdr:row>
      <xdr:rowOff>180975</xdr:rowOff>
    </xdr:to>
    <xdr:sp macro="" textlink="">
      <xdr:nvSpPr>
        <xdr:cNvPr id="8" name="右中かっこ 7"/>
        <xdr:cNvSpPr/>
      </xdr:nvSpPr>
      <xdr:spPr>
        <a:xfrm>
          <a:off x="7391400" y="2638425"/>
          <a:ext cx="238125" cy="112395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6</xdr:row>
      <xdr:rowOff>190501</xdr:rowOff>
    </xdr:from>
    <xdr:ext cx="669926" cy="323850"/>
    <xdr:sp macro="" textlink="">
      <xdr:nvSpPr>
        <xdr:cNvPr id="9" name="テキスト ボックス 8"/>
        <xdr:cNvSpPr txBox="1"/>
      </xdr:nvSpPr>
      <xdr:spPr>
        <a:xfrm>
          <a:off x="7635875" y="305752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9</xdr:col>
      <xdr:colOff>28575</xdr:colOff>
      <xdr:row>12</xdr:row>
      <xdr:rowOff>47625</xdr:rowOff>
    </xdr:from>
    <xdr:to>
      <xdr:col>9</xdr:col>
      <xdr:colOff>266700</xdr:colOff>
      <xdr:row>22</xdr:row>
      <xdr:rowOff>209550</xdr:rowOff>
    </xdr:to>
    <xdr:sp macro="" textlink="">
      <xdr:nvSpPr>
        <xdr:cNvPr id="10" name="右中かっこ 9"/>
        <xdr:cNvSpPr/>
      </xdr:nvSpPr>
      <xdr:spPr>
        <a:xfrm>
          <a:off x="7400925" y="4114800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263525</xdr:colOff>
      <xdr:row>16</xdr:row>
      <xdr:rowOff>314326</xdr:rowOff>
    </xdr:from>
    <xdr:ext cx="669926" cy="323850"/>
    <xdr:sp macro="" textlink="">
      <xdr:nvSpPr>
        <xdr:cNvPr id="11" name="テキスト ボックス 10"/>
        <xdr:cNvSpPr txBox="1"/>
      </xdr:nvSpPr>
      <xdr:spPr>
        <a:xfrm>
          <a:off x="7635875" y="543877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9</xdr:col>
      <xdr:colOff>0</xdr:colOff>
      <xdr:row>23</xdr:row>
      <xdr:rowOff>0</xdr:rowOff>
    </xdr:from>
    <xdr:to>
      <xdr:col>9</xdr:col>
      <xdr:colOff>238125</xdr:colOff>
      <xdr:row>29</xdr:row>
      <xdr:rowOff>0</xdr:rowOff>
    </xdr:to>
    <xdr:sp macro="" textlink="">
      <xdr:nvSpPr>
        <xdr:cNvPr id="12" name="右中かっこ 11"/>
        <xdr:cNvSpPr/>
      </xdr:nvSpPr>
      <xdr:spPr>
        <a:xfrm>
          <a:off x="7372350" y="7000875"/>
          <a:ext cx="238125" cy="119062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9</xdr:col>
      <xdr:colOff>209550</xdr:colOff>
      <xdr:row>24</xdr:row>
      <xdr:rowOff>200025</xdr:rowOff>
    </xdr:from>
    <xdr:ext cx="669926" cy="323850"/>
    <xdr:sp macro="" textlink="">
      <xdr:nvSpPr>
        <xdr:cNvPr id="13" name="テキスト ボックス 12"/>
        <xdr:cNvSpPr txBox="1"/>
      </xdr:nvSpPr>
      <xdr:spPr>
        <a:xfrm>
          <a:off x="7581900" y="7439025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267"/>
  <sheetViews>
    <sheetView tabSelected="1" zoomScaleNormal="100" workbookViewId="0">
      <selection activeCell="A22" sqref="A22"/>
    </sheetView>
  </sheetViews>
  <sheetFormatPr defaultRowHeight="18.75" x14ac:dyDescent="0.4"/>
  <cols>
    <col min="1" max="6" width="21.5" customWidth="1"/>
    <col min="7" max="7" width="5" style="2" customWidth="1"/>
    <col min="8" max="9" width="16.5" customWidth="1"/>
    <col min="10" max="10" width="15.25" customWidth="1"/>
  </cols>
  <sheetData>
    <row r="1" spans="1:13" x14ac:dyDescent="0.4">
      <c r="A1" s="83" t="s">
        <v>167</v>
      </c>
      <c r="B1" s="83"/>
      <c r="C1" s="83"/>
      <c r="D1" s="83"/>
      <c r="E1" s="83"/>
      <c r="F1" s="83"/>
      <c r="G1" s="83"/>
      <c r="H1" s="83"/>
      <c r="I1" s="83"/>
      <c r="J1" s="84"/>
      <c r="K1" s="2"/>
    </row>
    <row r="2" spans="1:13" x14ac:dyDescent="0.4">
      <c r="A2" s="83"/>
      <c r="B2" s="83"/>
      <c r="C2" s="83"/>
      <c r="D2" s="83"/>
      <c r="F2" s="83" t="s">
        <v>162</v>
      </c>
      <c r="G2" s="83"/>
      <c r="H2" s="83"/>
      <c r="J2" s="84"/>
      <c r="K2" s="2"/>
    </row>
    <row r="3" spans="1:13" x14ac:dyDescent="0.4">
      <c r="A3" s="83" t="s">
        <v>187</v>
      </c>
      <c r="B3" s="83"/>
      <c r="C3" s="83"/>
      <c r="D3" s="83"/>
      <c r="E3" s="83"/>
      <c r="F3" s="83"/>
      <c r="G3" s="83"/>
      <c r="H3" s="83"/>
      <c r="I3" s="83"/>
      <c r="J3" s="84"/>
      <c r="K3" s="2"/>
    </row>
    <row r="4" spans="1:13" x14ac:dyDescent="0.4">
      <c r="A4" s="83"/>
      <c r="B4" s="83"/>
      <c r="C4" s="83"/>
      <c r="D4" s="83"/>
      <c r="E4" s="83" t="s">
        <v>111</v>
      </c>
      <c r="F4" s="83"/>
      <c r="G4" s="87"/>
      <c r="H4" s="1"/>
      <c r="I4" s="83"/>
      <c r="J4" s="84"/>
      <c r="K4" s="2"/>
    </row>
    <row r="5" spans="1:13" x14ac:dyDescent="0.4">
      <c r="A5" s="168" t="s">
        <v>117</v>
      </c>
      <c r="B5" s="168"/>
      <c r="C5" s="168" t="s">
        <v>217</v>
      </c>
      <c r="D5" s="168"/>
      <c r="E5" s="168" t="s">
        <v>218</v>
      </c>
      <c r="F5" s="168"/>
      <c r="G5" s="170"/>
      <c r="H5" s="102"/>
      <c r="I5" s="89"/>
      <c r="J5" s="89"/>
      <c r="K5" s="3"/>
    </row>
    <row r="6" spans="1:13" x14ac:dyDescent="0.4">
      <c r="A6" s="192" t="s">
        <v>112</v>
      </c>
      <c r="B6" s="193"/>
      <c r="C6" s="193"/>
      <c r="D6" s="193"/>
      <c r="E6" s="193"/>
      <c r="F6" s="193"/>
      <c r="G6" s="102"/>
      <c r="H6" s="102"/>
      <c r="I6" s="102"/>
      <c r="J6" s="102"/>
      <c r="K6" s="2"/>
    </row>
    <row r="7" spans="1:13" x14ac:dyDescent="0.4">
      <c r="A7" s="194" t="s">
        <v>113</v>
      </c>
      <c r="B7" s="195"/>
      <c r="C7" s="195"/>
      <c r="D7" s="195"/>
      <c r="E7" s="195"/>
      <c r="F7" s="195"/>
      <c r="G7" s="171"/>
      <c r="H7" s="171"/>
      <c r="I7" s="171"/>
      <c r="J7" s="181"/>
      <c r="K7" s="2"/>
    </row>
    <row r="8" spans="1:13" x14ac:dyDescent="0.4">
      <c r="A8" s="83" t="s">
        <v>103</v>
      </c>
      <c r="B8" s="83"/>
      <c r="C8" s="83"/>
      <c r="D8" s="83"/>
      <c r="E8" s="175" t="s">
        <v>226</v>
      </c>
      <c r="F8" s="83"/>
      <c r="H8" s="3"/>
    </row>
    <row r="9" spans="1:13" x14ac:dyDescent="0.4">
      <c r="A9" s="153" t="s">
        <v>0</v>
      </c>
      <c r="B9" s="153" t="s">
        <v>8</v>
      </c>
      <c r="C9" s="153" t="s">
        <v>2</v>
      </c>
      <c r="D9" s="153" t="s">
        <v>9</v>
      </c>
      <c r="E9" s="153" t="s">
        <v>206</v>
      </c>
      <c r="F9" s="153" t="s">
        <v>1</v>
      </c>
      <c r="G9" s="176"/>
      <c r="H9" s="184" t="s">
        <v>237</v>
      </c>
      <c r="I9" s="106"/>
      <c r="J9" s="1"/>
    </row>
    <row r="10" spans="1:13" x14ac:dyDescent="0.4">
      <c r="A10" s="152"/>
      <c r="B10" s="155"/>
      <c r="C10" s="155"/>
      <c r="D10" s="155"/>
      <c r="E10" s="155"/>
      <c r="F10" s="155"/>
      <c r="H10" s="182" t="s">
        <v>238</v>
      </c>
      <c r="I10" s="183"/>
    </row>
    <row r="11" spans="1:13" x14ac:dyDescent="0.4">
      <c r="A11" s="156"/>
      <c r="B11" s="174"/>
      <c r="C11" s="187"/>
      <c r="D11" s="187"/>
      <c r="E11" s="174"/>
      <c r="F11" s="174"/>
      <c r="H11" s="177" t="s">
        <v>228</v>
      </c>
      <c r="I11" s="178" t="s">
        <v>232</v>
      </c>
    </row>
    <row r="12" spans="1:13" x14ac:dyDescent="0.4">
      <c r="A12" s="156"/>
      <c r="B12" s="174"/>
      <c r="C12" s="187"/>
      <c r="D12" s="187"/>
      <c r="E12" s="174"/>
      <c r="F12" s="174"/>
      <c r="H12" s="177" t="s">
        <v>227</v>
      </c>
      <c r="I12" s="178" t="s">
        <v>233</v>
      </c>
      <c r="J12" s="87"/>
      <c r="K12" s="87"/>
      <c r="L12" s="87"/>
      <c r="M12" s="87"/>
    </row>
    <row r="13" spans="1:13" x14ac:dyDescent="0.4">
      <c r="A13" s="156"/>
      <c r="B13" s="174"/>
      <c r="C13" s="187"/>
      <c r="D13" s="187"/>
      <c r="E13" s="174"/>
      <c r="F13" s="174"/>
      <c r="H13" s="177" t="s">
        <v>229</v>
      </c>
      <c r="I13" s="178" t="s">
        <v>234</v>
      </c>
      <c r="J13" s="87"/>
      <c r="K13" s="87"/>
      <c r="L13" s="87"/>
      <c r="M13" s="87"/>
    </row>
    <row r="14" spans="1:13" x14ac:dyDescent="0.4">
      <c r="A14" s="156"/>
      <c r="B14" s="174"/>
      <c r="C14" s="187"/>
      <c r="D14" s="187"/>
      <c r="E14" s="174"/>
      <c r="F14" s="174"/>
      <c r="H14" s="177" t="s">
        <v>230</v>
      </c>
      <c r="I14" s="178" t="s">
        <v>236</v>
      </c>
    </row>
    <row r="15" spans="1:13" x14ac:dyDescent="0.4">
      <c r="A15" s="152"/>
      <c r="B15" s="172"/>
      <c r="C15" s="187"/>
      <c r="D15" s="187"/>
      <c r="E15" s="172"/>
      <c r="F15" s="172"/>
      <c r="G15" s="3"/>
      <c r="H15" s="179" t="s">
        <v>231</v>
      </c>
      <c r="I15" s="180" t="s">
        <v>235</v>
      </c>
    </row>
    <row r="16" spans="1:13" x14ac:dyDescent="0.4">
      <c r="A16" s="156"/>
      <c r="B16" s="187"/>
      <c r="C16" s="187"/>
      <c r="D16" s="172"/>
      <c r="E16" s="172"/>
      <c r="F16" s="187"/>
      <c r="G16" s="3"/>
      <c r="H16" s="3"/>
    </row>
    <row r="17" spans="1:8" x14ac:dyDescent="0.4">
      <c r="A17" s="156"/>
      <c r="B17" s="187"/>
      <c r="C17" s="187"/>
      <c r="D17" s="187"/>
      <c r="E17" s="172"/>
      <c r="F17" s="187"/>
      <c r="G17" s="3"/>
      <c r="H17" s="3"/>
    </row>
    <row r="18" spans="1:8" x14ac:dyDescent="0.4">
      <c r="A18" s="156"/>
      <c r="B18" s="187"/>
      <c r="C18" s="187"/>
      <c r="D18" s="187"/>
      <c r="E18" s="172"/>
      <c r="F18" s="187"/>
      <c r="G18" s="3"/>
      <c r="H18" s="3"/>
    </row>
    <row r="19" spans="1:8" x14ac:dyDescent="0.4">
      <c r="A19" s="156"/>
      <c r="B19" s="187"/>
      <c r="C19" s="187"/>
      <c r="D19" s="187"/>
      <c r="E19" s="172"/>
      <c r="F19" s="187"/>
      <c r="G19" s="3"/>
      <c r="H19" s="3"/>
    </row>
    <row r="20" spans="1:8" x14ac:dyDescent="0.4">
      <c r="A20" s="156"/>
      <c r="B20" s="187"/>
      <c r="C20" s="187"/>
      <c r="D20" s="187"/>
      <c r="E20" s="172"/>
      <c r="F20" s="187"/>
      <c r="G20" s="3"/>
      <c r="H20" s="3"/>
    </row>
    <row r="21" spans="1:8" x14ac:dyDescent="0.4">
      <c r="A21" s="156"/>
      <c r="B21" s="187"/>
      <c r="C21" s="187"/>
      <c r="D21" s="187"/>
      <c r="E21" s="172"/>
      <c r="F21" s="187"/>
      <c r="G21" s="3"/>
      <c r="H21" s="3"/>
    </row>
    <row r="22" spans="1:8" x14ac:dyDescent="0.4">
      <c r="A22" s="156"/>
      <c r="B22" s="172"/>
      <c r="C22" s="187"/>
      <c r="D22" s="172"/>
      <c r="E22" s="172"/>
      <c r="F22" s="172"/>
      <c r="G22" s="3"/>
      <c r="H22" s="3"/>
    </row>
    <row r="23" spans="1:8" x14ac:dyDescent="0.4">
      <c r="A23" s="156"/>
      <c r="B23" s="172"/>
      <c r="C23" s="187"/>
      <c r="D23" s="172"/>
      <c r="E23" s="172"/>
      <c r="F23" s="172"/>
      <c r="G23" s="3"/>
      <c r="H23" s="3"/>
    </row>
    <row r="24" spans="1:8" x14ac:dyDescent="0.4">
      <c r="A24" s="156"/>
      <c r="B24" s="172"/>
      <c r="C24" s="187"/>
      <c r="D24" s="172"/>
      <c r="E24" s="172"/>
      <c r="F24" s="172"/>
      <c r="G24" s="3"/>
      <c r="H24" s="3"/>
    </row>
    <row r="25" spans="1:8" x14ac:dyDescent="0.4">
      <c r="A25" s="156"/>
      <c r="B25" s="172"/>
      <c r="C25" s="187"/>
      <c r="D25" s="172"/>
      <c r="E25" s="172"/>
      <c r="F25" s="172"/>
      <c r="G25" s="3"/>
      <c r="H25" s="3"/>
    </row>
    <row r="26" spans="1:8" x14ac:dyDescent="0.4">
      <c r="A26" s="156"/>
      <c r="B26" s="172"/>
      <c r="C26" s="187"/>
      <c r="D26" s="172"/>
      <c r="E26" s="172"/>
      <c r="F26" s="172"/>
      <c r="G26" s="3"/>
      <c r="H26" s="3"/>
    </row>
    <row r="27" spans="1:8" x14ac:dyDescent="0.4">
      <c r="A27" s="156"/>
      <c r="B27" s="172"/>
      <c r="C27" s="187"/>
      <c r="D27" s="172"/>
      <c r="E27" s="172"/>
      <c r="F27" s="172"/>
      <c r="G27" s="3"/>
      <c r="H27" s="3"/>
    </row>
    <row r="28" spans="1:8" x14ac:dyDescent="0.4">
      <c r="A28" s="156"/>
      <c r="B28" s="172"/>
      <c r="C28" s="187"/>
      <c r="D28" s="172"/>
      <c r="E28" s="172"/>
      <c r="F28" s="172"/>
      <c r="G28" s="3"/>
      <c r="H28" s="3"/>
    </row>
    <row r="29" spans="1:8" x14ac:dyDescent="0.4">
      <c r="A29" s="156"/>
      <c r="B29" s="172"/>
      <c r="C29" s="187"/>
      <c r="D29" s="172"/>
      <c r="E29" s="172"/>
      <c r="F29" s="172"/>
      <c r="G29" s="3"/>
      <c r="H29" s="3"/>
    </row>
    <row r="30" spans="1:8" x14ac:dyDescent="0.4">
      <c r="A30" s="156"/>
      <c r="B30" s="172"/>
      <c r="C30" s="187"/>
      <c r="D30" s="172"/>
      <c r="E30" s="172"/>
      <c r="F30" s="172"/>
      <c r="G30" s="3"/>
      <c r="H30" s="3"/>
    </row>
    <row r="31" spans="1:8" x14ac:dyDescent="0.4">
      <c r="A31" s="156"/>
      <c r="B31" s="172"/>
      <c r="C31" s="187"/>
      <c r="D31" s="172"/>
      <c r="E31" s="172"/>
      <c r="F31" s="172"/>
      <c r="G31" s="3"/>
      <c r="H31" s="3"/>
    </row>
    <row r="32" spans="1:8" x14ac:dyDescent="0.4">
      <c r="A32" s="156"/>
      <c r="B32" s="172"/>
      <c r="C32" s="187"/>
      <c r="D32" s="172"/>
      <c r="E32" s="172"/>
      <c r="F32" s="172"/>
      <c r="G32" s="3"/>
      <c r="H32" s="3"/>
    </row>
    <row r="33" spans="1:8" x14ac:dyDescent="0.4">
      <c r="A33" s="156"/>
      <c r="B33" s="172"/>
      <c r="C33" s="187"/>
      <c r="D33" s="172"/>
      <c r="E33" s="172"/>
      <c r="F33" s="172"/>
      <c r="G33" s="3"/>
      <c r="H33" s="3"/>
    </row>
    <row r="34" spans="1:8" x14ac:dyDescent="0.4">
      <c r="A34" s="156"/>
      <c r="B34" s="172"/>
      <c r="C34" s="187"/>
      <c r="D34" s="172"/>
      <c r="E34" s="172"/>
      <c r="F34" s="172"/>
      <c r="G34" s="3"/>
      <c r="H34" s="3"/>
    </row>
    <row r="35" spans="1:8" x14ac:dyDescent="0.4">
      <c r="A35" s="156"/>
      <c r="B35" s="172"/>
      <c r="C35" s="187"/>
      <c r="D35" s="172"/>
      <c r="E35" s="172"/>
      <c r="F35" s="172"/>
      <c r="G35" s="3"/>
      <c r="H35" s="3"/>
    </row>
    <row r="36" spans="1:8" x14ac:dyDescent="0.4">
      <c r="A36" s="156"/>
      <c r="B36" s="172"/>
      <c r="C36" s="187"/>
      <c r="D36" s="172"/>
      <c r="E36" s="172"/>
      <c r="F36" s="172"/>
      <c r="G36" s="3"/>
      <c r="H36" s="3"/>
    </row>
    <row r="37" spans="1:8" x14ac:dyDescent="0.4">
      <c r="A37" s="156"/>
      <c r="B37" s="172"/>
      <c r="C37" s="187"/>
      <c r="D37" s="172"/>
      <c r="E37" s="172"/>
      <c r="F37" s="172"/>
      <c r="G37" s="3"/>
      <c r="H37" s="3"/>
    </row>
    <row r="38" spans="1:8" x14ac:dyDescent="0.4">
      <c r="A38" s="156"/>
      <c r="B38" s="172"/>
      <c r="C38" s="187"/>
      <c r="D38" s="172"/>
      <c r="E38" s="172"/>
      <c r="F38" s="172"/>
      <c r="G38" s="3"/>
      <c r="H38" s="3"/>
    </row>
    <row r="39" spans="1:8" x14ac:dyDescent="0.4">
      <c r="A39" s="156"/>
      <c r="B39" s="172"/>
      <c r="C39" s="187"/>
      <c r="D39" s="172"/>
      <c r="E39" s="172"/>
      <c r="F39" s="172"/>
      <c r="G39" s="3"/>
      <c r="H39" s="3"/>
    </row>
    <row r="40" spans="1:8" x14ac:dyDescent="0.4">
      <c r="A40" s="156"/>
      <c r="B40" s="172"/>
      <c r="C40" s="187"/>
      <c r="D40" s="172"/>
      <c r="E40" s="172"/>
      <c r="F40" s="172"/>
      <c r="G40" s="3"/>
      <c r="H40" s="3"/>
    </row>
    <row r="41" spans="1:8" x14ac:dyDescent="0.4">
      <c r="A41" s="156"/>
      <c r="B41" s="172"/>
      <c r="C41" s="187"/>
      <c r="D41" s="172"/>
      <c r="E41" s="172"/>
      <c r="F41" s="172"/>
      <c r="G41" s="3"/>
      <c r="H41" s="3"/>
    </row>
    <row r="42" spans="1:8" x14ac:dyDescent="0.4">
      <c r="A42" s="156"/>
      <c r="B42" s="172"/>
      <c r="C42" s="187"/>
      <c r="D42" s="172"/>
      <c r="E42" s="172"/>
      <c r="F42" s="172"/>
      <c r="G42" s="3"/>
      <c r="H42" s="3"/>
    </row>
    <row r="43" spans="1:8" x14ac:dyDescent="0.4">
      <c r="A43" s="156"/>
      <c r="B43" s="172"/>
      <c r="C43" s="187"/>
      <c r="D43" s="172"/>
      <c r="E43" s="172"/>
      <c r="F43" s="172"/>
      <c r="G43" s="3"/>
      <c r="H43" s="3"/>
    </row>
    <row r="44" spans="1:8" x14ac:dyDescent="0.4">
      <c r="A44" s="156"/>
      <c r="B44" s="172"/>
      <c r="C44" s="187"/>
      <c r="D44" s="172"/>
      <c r="E44" s="172"/>
      <c r="F44" s="172"/>
      <c r="G44" s="3"/>
      <c r="H44" s="3"/>
    </row>
    <row r="45" spans="1:8" x14ac:dyDescent="0.4">
      <c r="A45" s="156"/>
      <c r="B45" s="172"/>
      <c r="C45" s="187"/>
      <c r="D45" s="172"/>
      <c r="E45" s="172"/>
      <c r="F45" s="172"/>
      <c r="G45" s="3"/>
      <c r="H45" s="3"/>
    </row>
    <row r="46" spans="1:8" x14ac:dyDescent="0.4">
      <c r="A46" s="156"/>
      <c r="B46" s="172"/>
      <c r="C46" s="187"/>
      <c r="D46" s="172"/>
      <c r="E46" s="172"/>
      <c r="F46" s="172"/>
      <c r="G46" s="3"/>
      <c r="H46" s="3"/>
    </row>
    <row r="47" spans="1:8" x14ac:dyDescent="0.4">
      <c r="A47" s="156"/>
      <c r="B47" s="172"/>
      <c r="C47" s="187"/>
      <c r="D47" s="172"/>
      <c r="E47" s="172"/>
      <c r="F47" s="172"/>
      <c r="G47" s="3"/>
      <c r="H47" s="3"/>
    </row>
    <row r="48" spans="1:8" x14ac:dyDescent="0.4">
      <c r="A48" s="156"/>
      <c r="B48" s="172"/>
      <c r="C48" s="187"/>
      <c r="D48" s="172"/>
      <c r="E48" s="172"/>
      <c r="F48" s="172"/>
      <c r="G48" s="3"/>
      <c r="H48" s="3"/>
    </row>
    <row r="49" spans="1:8" x14ac:dyDescent="0.4">
      <c r="A49" s="156"/>
      <c r="B49" s="172"/>
      <c r="C49" s="187"/>
      <c r="D49" s="172"/>
      <c r="E49" s="172"/>
      <c r="F49" s="172"/>
      <c r="G49" s="3"/>
      <c r="H49" s="3"/>
    </row>
    <row r="50" spans="1:8" x14ac:dyDescent="0.4">
      <c r="A50" s="156"/>
      <c r="B50" s="172"/>
      <c r="C50" s="187"/>
      <c r="D50" s="172"/>
      <c r="E50" s="172"/>
      <c r="F50" s="172"/>
      <c r="G50" s="3"/>
      <c r="H50" s="3"/>
    </row>
    <row r="51" spans="1:8" x14ac:dyDescent="0.4">
      <c r="A51" s="156"/>
      <c r="B51" s="172"/>
      <c r="C51" s="187"/>
      <c r="D51" s="172"/>
      <c r="E51" s="172"/>
      <c r="F51" s="172"/>
      <c r="G51" s="3"/>
      <c r="H51" s="3"/>
    </row>
    <row r="52" spans="1:8" x14ac:dyDescent="0.4">
      <c r="A52" s="156"/>
      <c r="B52" s="172"/>
      <c r="C52" s="187"/>
      <c r="D52" s="172"/>
      <c r="E52" s="172"/>
      <c r="F52" s="172"/>
      <c r="G52" s="3"/>
      <c r="H52" s="3"/>
    </row>
    <row r="53" spans="1:8" x14ac:dyDescent="0.4">
      <c r="A53" s="156"/>
      <c r="B53" s="172"/>
      <c r="C53" s="187"/>
      <c r="D53" s="172"/>
      <c r="E53" s="172"/>
      <c r="F53" s="172"/>
      <c r="G53" s="3"/>
      <c r="H53" s="3"/>
    </row>
    <row r="54" spans="1:8" x14ac:dyDescent="0.4">
      <c r="A54" s="156"/>
      <c r="B54" s="172"/>
      <c r="C54" s="187"/>
      <c r="D54" s="172"/>
      <c r="E54" s="172"/>
      <c r="F54" s="172"/>
      <c r="G54" s="3"/>
      <c r="H54" s="3"/>
    </row>
    <row r="55" spans="1:8" x14ac:dyDescent="0.4">
      <c r="A55" s="156"/>
      <c r="B55" s="172"/>
      <c r="C55" s="187"/>
      <c r="D55" s="172"/>
      <c r="E55" s="172"/>
      <c r="F55" s="172"/>
      <c r="G55" s="3"/>
      <c r="H55" s="3"/>
    </row>
    <row r="56" spans="1:8" x14ac:dyDescent="0.4">
      <c r="A56" s="156"/>
      <c r="B56" s="172"/>
      <c r="C56" s="187"/>
      <c r="D56" s="172"/>
      <c r="E56" s="172"/>
      <c r="F56" s="172"/>
      <c r="G56" s="3"/>
      <c r="H56" s="3"/>
    </row>
    <row r="57" spans="1:8" x14ac:dyDescent="0.4">
      <c r="A57" s="156"/>
      <c r="B57" s="172"/>
      <c r="C57" s="187"/>
      <c r="D57" s="172"/>
      <c r="E57" s="172"/>
      <c r="F57" s="172"/>
      <c r="G57" s="3"/>
      <c r="H57" s="3"/>
    </row>
    <row r="58" spans="1:8" x14ac:dyDescent="0.4">
      <c r="A58" s="156"/>
      <c r="B58" s="172"/>
      <c r="C58" s="187"/>
      <c r="D58" s="172"/>
      <c r="E58" s="172"/>
      <c r="F58" s="172"/>
      <c r="G58" s="3"/>
      <c r="H58" s="3"/>
    </row>
    <row r="59" spans="1:8" x14ac:dyDescent="0.4">
      <c r="A59" s="156"/>
      <c r="B59" s="172"/>
      <c r="C59" s="187"/>
      <c r="D59" s="172"/>
      <c r="E59" s="172"/>
      <c r="F59" s="172"/>
      <c r="G59" s="3"/>
      <c r="H59" s="3"/>
    </row>
    <row r="60" spans="1:8" x14ac:dyDescent="0.4">
      <c r="A60" s="156"/>
      <c r="B60" s="172"/>
      <c r="C60" s="187"/>
      <c r="D60" s="172"/>
      <c r="E60" s="172"/>
      <c r="F60" s="172"/>
      <c r="G60" s="3"/>
      <c r="H60" s="3"/>
    </row>
    <row r="61" spans="1:8" x14ac:dyDescent="0.4">
      <c r="A61" s="156"/>
      <c r="B61" s="172"/>
      <c r="C61" s="187"/>
      <c r="D61" s="172"/>
      <c r="E61" s="172"/>
      <c r="F61" s="172"/>
      <c r="G61" s="3"/>
      <c r="H61" s="3"/>
    </row>
    <row r="62" spans="1:8" x14ac:dyDescent="0.4">
      <c r="A62" s="156"/>
      <c r="B62" s="172"/>
      <c r="C62" s="187"/>
      <c r="D62" s="172"/>
      <c r="E62" s="172"/>
      <c r="F62" s="172"/>
      <c r="G62" s="3"/>
      <c r="H62" s="3"/>
    </row>
    <row r="63" spans="1:8" x14ac:dyDescent="0.4">
      <c r="A63" s="156"/>
      <c r="B63" s="172"/>
      <c r="C63" s="187"/>
      <c r="D63" s="172"/>
      <c r="E63" s="172"/>
      <c r="F63" s="172"/>
      <c r="G63" s="3"/>
      <c r="H63" s="3"/>
    </row>
    <row r="64" spans="1:8" x14ac:dyDescent="0.4">
      <c r="A64" s="156"/>
      <c r="B64" s="172"/>
      <c r="C64" s="187"/>
      <c r="D64" s="172"/>
      <c r="E64" s="172"/>
      <c r="F64" s="172"/>
      <c r="G64" s="3"/>
      <c r="H64" s="3"/>
    </row>
    <row r="65" spans="1:8" x14ac:dyDescent="0.4">
      <c r="A65" s="156"/>
      <c r="B65" s="172"/>
      <c r="C65" s="187"/>
      <c r="D65" s="172"/>
      <c r="E65" s="172"/>
      <c r="F65" s="172"/>
      <c r="G65" s="3"/>
      <c r="H65" s="3"/>
    </row>
    <row r="66" spans="1:8" x14ac:dyDescent="0.4">
      <c r="A66" s="156"/>
      <c r="B66" s="172"/>
      <c r="C66" s="187"/>
      <c r="D66" s="172"/>
      <c r="E66" s="172"/>
      <c r="F66" s="172"/>
      <c r="G66" s="3"/>
      <c r="H66" s="3"/>
    </row>
    <row r="67" spans="1:8" x14ac:dyDescent="0.4">
      <c r="A67" s="156"/>
      <c r="B67" s="172"/>
      <c r="C67" s="187"/>
      <c r="D67" s="172"/>
      <c r="E67" s="172"/>
      <c r="F67" s="172"/>
      <c r="G67" s="3"/>
      <c r="H67" s="3"/>
    </row>
    <row r="68" spans="1:8" x14ac:dyDescent="0.4">
      <c r="A68" s="156"/>
      <c r="B68" s="172"/>
      <c r="C68" s="187"/>
      <c r="D68" s="172"/>
      <c r="E68" s="172"/>
      <c r="F68" s="172"/>
      <c r="G68" s="3"/>
      <c r="H68" s="3"/>
    </row>
    <row r="69" spans="1:8" x14ac:dyDescent="0.4">
      <c r="A69" s="156"/>
      <c r="B69" s="172"/>
      <c r="C69" s="187"/>
      <c r="D69" s="172"/>
      <c r="E69" s="172"/>
      <c r="F69" s="172"/>
      <c r="G69" s="3"/>
      <c r="H69" s="3"/>
    </row>
    <row r="70" spans="1:8" x14ac:dyDescent="0.4">
      <c r="A70" s="156"/>
      <c r="B70" s="172"/>
      <c r="C70" s="187"/>
      <c r="D70" s="172"/>
      <c r="E70" s="172"/>
      <c r="F70" s="172"/>
      <c r="G70" s="3"/>
      <c r="H70" s="3"/>
    </row>
    <row r="71" spans="1:8" x14ac:dyDescent="0.4">
      <c r="A71" s="156"/>
      <c r="B71" s="172"/>
      <c r="C71" s="187"/>
      <c r="D71" s="172"/>
      <c r="E71" s="172"/>
      <c r="F71" s="172"/>
      <c r="G71" s="3"/>
      <c r="H71" s="3"/>
    </row>
    <row r="72" spans="1:8" x14ac:dyDescent="0.4">
      <c r="A72" s="156"/>
      <c r="B72" s="172"/>
      <c r="C72" s="187"/>
      <c r="D72" s="172"/>
      <c r="E72" s="172"/>
      <c r="F72" s="172"/>
      <c r="G72" s="3"/>
      <c r="H72" s="3"/>
    </row>
    <row r="73" spans="1:8" x14ac:dyDescent="0.4">
      <c r="A73" s="156"/>
      <c r="B73" s="172"/>
      <c r="C73" s="187"/>
      <c r="D73" s="172"/>
      <c r="E73" s="172"/>
      <c r="F73" s="172"/>
      <c r="G73" s="3"/>
      <c r="H73" s="3"/>
    </row>
    <row r="74" spans="1:8" x14ac:dyDescent="0.4">
      <c r="A74" s="156"/>
      <c r="B74" s="172"/>
      <c r="C74" s="187"/>
      <c r="D74" s="172"/>
      <c r="E74" s="172"/>
      <c r="F74" s="172"/>
      <c r="G74" s="3"/>
      <c r="H74" s="3"/>
    </row>
    <row r="75" spans="1:8" x14ac:dyDescent="0.4">
      <c r="A75" s="156"/>
      <c r="B75" s="172"/>
      <c r="C75" s="187"/>
      <c r="D75" s="172"/>
      <c r="E75" s="172"/>
      <c r="F75" s="172"/>
      <c r="G75" s="3"/>
      <c r="H75" s="3"/>
    </row>
    <row r="76" spans="1:8" x14ac:dyDescent="0.4">
      <c r="A76" s="156"/>
      <c r="B76" s="172"/>
      <c r="C76" s="187"/>
      <c r="D76" s="172"/>
      <c r="E76" s="172"/>
      <c r="F76" s="172"/>
      <c r="G76" s="3"/>
      <c r="H76" s="3"/>
    </row>
    <row r="77" spans="1:8" x14ac:dyDescent="0.4">
      <c r="A77" s="156"/>
      <c r="B77" s="172"/>
      <c r="C77" s="187"/>
      <c r="D77" s="172"/>
      <c r="E77" s="172"/>
      <c r="F77" s="172"/>
      <c r="G77" s="3"/>
      <c r="H77" s="3"/>
    </row>
    <row r="78" spans="1:8" x14ac:dyDescent="0.4">
      <c r="A78" s="156"/>
      <c r="B78" s="172"/>
      <c r="C78" s="187"/>
      <c r="D78" s="172"/>
      <c r="E78" s="172"/>
      <c r="F78" s="172"/>
      <c r="G78" s="3"/>
      <c r="H78" s="3"/>
    </row>
    <row r="79" spans="1:8" x14ac:dyDescent="0.4">
      <c r="A79" s="156"/>
      <c r="B79" s="172"/>
      <c r="C79" s="187"/>
      <c r="D79" s="172"/>
      <c r="E79" s="172"/>
      <c r="F79" s="172"/>
      <c r="G79" s="3"/>
      <c r="H79" s="3"/>
    </row>
    <row r="80" spans="1:8" x14ac:dyDescent="0.4">
      <c r="A80" s="156"/>
      <c r="B80" s="172"/>
      <c r="C80" s="187"/>
      <c r="D80" s="172"/>
      <c r="E80" s="172"/>
      <c r="F80" s="172"/>
      <c r="G80" s="3"/>
      <c r="H80" s="3"/>
    </row>
    <row r="81" spans="1:8" x14ac:dyDescent="0.4">
      <c r="A81" s="156"/>
      <c r="B81" s="172"/>
      <c r="C81" s="187"/>
      <c r="D81" s="172"/>
      <c r="E81" s="172"/>
      <c r="F81" s="172"/>
      <c r="G81" s="3"/>
      <c r="H81" s="3"/>
    </row>
    <row r="82" spans="1:8" x14ac:dyDescent="0.4">
      <c r="A82" s="156"/>
      <c r="B82" s="172"/>
      <c r="C82" s="187"/>
      <c r="D82" s="172"/>
      <c r="E82" s="172"/>
      <c r="F82" s="172"/>
      <c r="G82" s="3"/>
      <c r="H82" s="3"/>
    </row>
    <row r="83" spans="1:8" x14ac:dyDescent="0.4">
      <c r="A83" s="156"/>
      <c r="B83" s="172"/>
      <c r="C83" s="187"/>
      <c r="D83" s="172"/>
      <c r="E83" s="172"/>
      <c r="F83" s="172"/>
      <c r="G83" s="3"/>
      <c r="H83" s="3"/>
    </row>
    <row r="84" spans="1:8" x14ac:dyDescent="0.4">
      <c r="A84" s="156"/>
      <c r="B84" s="172"/>
      <c r="C84" s="187"/>
      <c r="D84" s="172"/>
      <c r="E84" s="172"/>
      <c r="F84" s="172"/>
      <c r="G84" s="3"/>
      <c r="H84" s="3"/>
    </row>
    <row r="85" spans="1:8" x14ac:dyDescent="0.4">
      <c r="A85" s="156"/>
      <c r="B85" s="172"/>
      <c r="C85" s="187"/>
      <c r="D85" s="172"/>
      <c r="E85" s="172"/>
      <c r="F85" s="172"/>
      <c r="G85" s="3"/>
      <c r="H85" s="3"/>
    </row>
    <row r="86" spans="1:8" x14ac:dyDescent="0.4">
      <c r="A86" s="156"/>
      <c r="B86" s="172"/>
      <c r="C86" s="187"/>
      <c r="D86" s="172"/>
      <c r="E86" s="172"/>
      <c r="F86" s="172"/>
      <c r="G86" s="3"/>
      <c r="H86" s="3"/>
    </row>
    <row r="87" spans="1:8" x14ac:dyDescent="0.4">
      <c r="A87" s="156"/>
      <c r="B87" s="172"/>
      <c r="C87" s="187"/>
      <c r="D87" s="172"/>
      <c r="E87" s="172"/>
      <c r="F87" s="172"/>
      <c r="G87" s="3"/>
      <c r="H87" s="3"/>
    </row>
    <row r="88" spans="1:8" x14ac:dyDescent="0.4">
      <c r="A88" s="156"/>
      <c r="B88" s="172"/>
      <c r="C88" s="187"/>
      <c r="D88" s="172"/>
      <c r="E88" s="172"/>
      <c r="F88" s="172"/>
      <c r="G88" s="3"/>
      <c r="H88" s="3"/>
    </row>
    <row r="89" spans="1:8" x14ac:dyDescent="0.4">
      <c r="A89" s="156"/>
      <c r="B89" s="172"/>
      <c r="C89" s="187"/>
      <c r="D89" s="172"/>
      <c r="E89" s="172"/>
      <c r="F89" s="172"/>
      <c r="G89" s="3"/>
      <c r="H89" s="3"/>
    </row>
    <row r="90" spans="1:8" x14ac:dyDescent="0.4">
      <c r="A90" s="156"/>
      <c r="B90" s="172"/>
      <c r="C90" s="187"/>
      <c r="D90" s="172"/>
      <c r="E90" s="172"/>
      <c r="F90" s="172"/>
      <c r="G90" s="3"/>
      <c r="H90" s="3"/>
    </row>
    <row r="91" spans="1:8" x14ac:dyDescent="0.4">
      <c r="A91" s="156"/>
      <c r="B91" s="172"/>
      <c r="C91" s="187"/>
      <c r="D91" s="172"/>
      <c r="E91" s="172"/>
      <c r="F91" s="172"/>
      <c r="G91" s="3"/>
      <c r="H91" s="3"/>
    </row>
    <row r="92" spans="1:8" x14ac:dyDescent="0.4">
      <c r="A92" s="156"/>
      <c r="B92" s="172"/>
      <c r="C92" s="187"/>
      <c r="D92" s="172"/>
      <c r="E92" s="172"/>
      <c r="F92" s="172"/>
      <c r="G92" s="3"/>
      <c r="H92" s="3"/>
    </row>
    <row r="93" spans="1:8" x14ac:dyDescent="0.4">
      <c r="A93" s="156"/>
      <c r="B93" s="172"/>
      <c r="C93" s="187"/>
      <c r="D93" s="172"/>
      <c r="E93" s="172"/>
      <c r="F93" s="172"/>
      <c r="G93" s="3"/>
      <c r="H93" s="3"/>
    </row>
    <row r="94" spans="1:8" x14ac:dyDescent="0.4">
      <c r="A94" s="156"/>
      <c r="B94" s="172"/>
      <c r="C94" s="187"/>
      <c r="D94" s="172"/>
      <c r="E94" s="172"/>
      <c r="F94" s="172"/>
      <c r="G94" s="3"/>
      <c r="H94" s="3"/>
    </row>
    <row r="95" spans="1:8" x14ac:dyDescent="0.4">
      <c r="A95" s="156"/>
      <c r="B95" s="172"/>
      <c r="C95" s="187"/>
      <c r="D95" s="172"/>
      <c r="E95" s="172"/>
      <c r="F95" s="172"/>
      <c r="G95" s="3"/>
      <c r="H95" s="3"/>
    </row>
    <row r="96" spans="1:8" x14ac:dyDescent="0.4">
      <c r="A96" s="156"/>
      <c r="B96" s="172"/>
      <c r="C96" s="187"/>
      <c r="D96" s="172"/>
      <c r="E96" s="172"/>
      <c r="F96" s="172"/>
      <c r="G96" s="3"/>
      <c r="H96" s="3"/>
    </row>
    <row r="97" spans="1:8" x14ac:dyDescent="0.4">
      <c r="A97" s="156"/>
      <c r="B97" s="172"/>
      <c r="C97" s="187"/>
      <c r="D97" s="172"/>
      <c r="E97" s="172"/>
      <c r="F97" s="172"/>
      <c r="G97" s="3"/>
      <c r="H97" s="3"/>
    </row>
    <row r="98" spans="1:8" x14ac:dyDescent="0.4">
      <c r="A98" s="156"/>
      <c r="B98" s="172"/>
      <c r="C98" s="187"/>
      <c r="D98" s="172"/>
      <c r="E98" s="172"/>
      <c r="F98" s="172"/>
      <c r="G98" s="3"/>
      <c r="H98" s="3"/>
    </row>
    <row r="99" spans="1:8" x14ac:dyDescent="0.4">
      <c r="A99" s="156"/>
      <c r="B99" s="172"/>
      <c r="C99" s="187"/>
      <c r="D99" s="172"/>
      <c r="E99" s="172"/>
      <c r="F99" s="172"/>
      <c r="G99" s="3"/>
      <c r="H99" s="3"/>
    </row>
    <row r="100" spans="1:8" x14ac:dyDescent="0.4">
      <c r="A100" s="156"/>
      <c r="B100" s="172"/>
      <c r="C100" s="187"/>
      <c r="D100" s="172"/>
      <c r="E100" s="172"/>
      <c r="F100" s="172"/>
      <c r="G100" s="3"/>
      <c r="H100" s="3"/>
    </row>
    <row r="101" spans="1:8" x14ac:dyDescent="0.4">
      <c r="A101" s="156"/>
      <c r="B101" s="172"/>
      <c r="C101" s="187"/>
      <c r="D101" s="172"/>
      <c r="E101" s="172"/>
      <c r="F101" s="172"/>
      <c r="G101" s="3"/>
      <c r="H101" s="3"/>
    </row>
    <row r="102" spans="1:8" x14ac:dyDescent="0.4">
      <c r="A102" s="156"/>
      <c r="B102" s="172"/>
      <c r="C102" s="187"/>
      <c r="D102" s="172"/>
      <c r="E102" s="172"/>
      <c r="F102" s="172"/>
      <c r="G102" s="3"/>
      <c r="H102" s="3"/>
    </row>
    <row r="103" spans="1:8" x14ac:dyDescent="0.4">
      <c r="A103" s="156"/>
      <c r="B103" s="172"/>
      <c r="C103" s="187"/>
      <c r="D103" s="172"/>
      <c r="E103" s="172"/>
      <c r="F103" s="172"/>
      <c r="G103" s="3"/>
      <c r="H103" s="3"/>
    </row>
    <row r="104" spans="1:8" x14ac:dyDescent="0.4">
      <c r="A104" s="156"/>
      <c r="B104" s="172"/>
      <c r="C104" s="187"/>
      <c r="D104" s="172"/>
      <c r="E104" s="172"/>
      <c r="F104" s="172"/>
      <c r="G104" s="3"/>
      <c r="H104" s="3"/>
    </row>
    <row r="105" spans="1:8" x14ac:dyDescent="0.4">
      <c r="A105" s="156"/>
      <c r="B105" s="172"/>
      <c r="C105" s="187"/>
      <c r="D105" s="172"/>
      <c r="E105" s="172"/>
      <c r="F105" s="172"/>
      <c r="G105" s="3"/>
      <c r="H105" s="3"/>
    </row>
    <row r="106" spans="1:8" x14ac:dyDescent="0.4">
      <c r="A106" s="156"/>
      <c r="B106" s="172"/>
      <c r="C106" s="187"/>
      <c r="D106" s="172"/>
      <c r="E106" s="172"/>
      <c r="F106" s="172"/>
      <c r="G106" s="3"/>
      <c r="H106" s="3"/>
    </row>
    <row r="107" spans="1:8" x14ac:dyDescent="0.4">
      <c r="A107" s="156"/>
      <c r="B107" s="172"/>
      <c r="C107" s="187"/>
      <c r="D107" s="172"/>
      <c r="E107" s="172"/>
      <c r="F107" s="172"/>
      <c r="G107" s="3"/>
      <c r="H107" s="3"/>
    </row>
    <row r="108" spans="1:8" x14ac:dyDescent="0.4">
      <c r="A108" s="156"/>
      <c r="B108" s="172"/>
      <c r="C108" s="187"/>
      <c r="D108" s="172"/>
      <c r="E108" s="172"/>
      <c r="F108" s="172"/>
      <c r="G108" s="3"/>
      <c r="H108" s="3"/>
    </row>
    <row r="109" spans="1:8" x14ac:dyDescent="0.4">
      <c r="A109" s="156"/>
      <c r="B109" s="172"/>
      <c r="C109" s="187"/>
      <c r="D109" s="172"/>
      <c r="E109" s="172"/>
      <c r="F109" s="172"/>
      <c r="G109" s="3"/>
      <c r="H109" s="3"/>
    </row>
    <row r="110" spans="1:8" x14ac:dyDescent="0.4">
      <c r="A110" s="156"/>
      <c r="B110" s="172"/>
      <c r="C110" s="187"/>
      <c r="D110" s="172"/>
      <c r="E110" s="172"/>
      <c r="F110" s="172"/>
      <c r="G110" s="3"/>
      <c r="H110" s="3"/>
    </row>
    <row r="111" spans="1:8" x14ac:dyDescent="0.4">
      <c r="A111" s="156"/>
      <c r="B111" s="172"/>
      <c r="C111" s="187"/>
      <c r="D111" s="172"/>
      <c r="E111" s="172"/>
      <c r="F111" s="172"/>
      <c r="G111" s="3"/>
      <c r="H111" s="3"/>
    </row>
    <row r="112" spans="1:8" x14ac:dyDescent="0.4">
      <c r="A112" s="156"/>
      <c r="B112" s="172"/>
      <c r="C112" s="187"/>
      <c r="D112" s="172"/>
      <c r="E112" s="172"/>
      <c r="F112" s="172"/>
      <c r="G112" s="3"/>
      <c r="H112" s="3"/>
    </row>
    <row r="113" spans="1:8" x14ac:dyDescent="0.4">
      <c r="A113" s="156"/>
      <c r="B113" s="172"/>
      <c r="C113" s="187"/>
      <c r="D113" s="172"/>
      <c r="E113" s="172"/>
      <c r="F113" s="172"/>
      <c r="G113" s="3"/>
      <c r="H113" s="3"/>
    </row>
    <row r="114" spans="1:8" x14ac:dyDescent="0.4">
      <c r="A114" s="156"/>
      <c r="B114" s="172"/>
      <c r="C114" s="187"/>
      <c r="D114" s="172"/>
      <c r="E114" s="172"/>
      <c r="F114" s="172"/>
      <c r="G114" s="3"/>
      <c r="H114" s="3"/>
    </row>
    <row r="115" spans="1:8" x14ac:dyDescent="0.4">
      <c r="A115" s="156"/>
      <c r="B115" s="172"/>
      <c r="C115" s="187"/>
      <c r="D115" s="172"/>
      <c r="E115" s="172"/>
      <c r="F115" s="172"/>
      <c r="G115" s="3"/>
      <c r="H115" s="3"/>
    </row>
    <row r="116" spans="1:8" x14ac:dyDescent="0.4">
      <c r="A116" s="156"/>
      <c r="B116" s="172"/>
      <c r="C116" s="187"/>
      <c r="D116" s="172"/>
      <c r="E116" s="172"/>
      <c r="F116" s="172"/>
      <c r="G116" s="3"/>
      <c r="H116" s="3"/>
    </row>
    <row r="117" spans="1:8" x14ac:dyDescent="0.4">
      <c r="A117" s="156"/>
      <c r="B117" s="172"/>
      <c r="C117" s="187"/>
      <c r="D117" s="172"/>
      <c r="E117" s="172"/>
      <c r="F117" s="172"/>
      <c r="G117" s="3"/>
      <c r="H117" s="3"/>
    </row>
    <row r="118" spans="1:8" x14ac:dyDescent="0.4">
      <c r="A118" s="156"/>
      <c r="B118" s="172"/>
      <c r="C118" s="187"/>
      <c r="D118" s="172"/>
      <c r="E118" s="172"/>
      <c r="F118" s="172"/>
      <c r="G118" s="3"/>
      <c r="H118" s="3"/>
    </row>
    <row r="119" spans="1:8" x14ac:dyDescent="0.4">
      <c r="A119" s="156"/>
      <c r="B119" s="172"/>
      <c r="C119" s="187"/>
      <c r="D119" s="172"/>
      <c r="E119" s="172"/>
      <c r="F119" s="172"/>
      <c r="G119" s="3"/>
      <c r="H119" s="3"/>
    </row>
    <row r="120" spans="1:8" x14ac:dyDescent="0.4">
      <c r="A120" s="156"/>
      <c r="B120" s="172"/>
      <c r="C120" s="187"/>
      <c r="D120" s="172"/>
      <c r="E120" s="172"/>
      <c r="F120" s="172"/>
      <c r="G120" s="3"/>
      <c r="H120" s="3"/>
    </row>
    <row r="121" spans="1:8" x14ac:dyDescent="0.4">
      <c r="A121" s="156"/>
      <c r="B121" s="172"/>
      <c r="C121" s="187"/>
      <c r="D121" s="172"/>
      <c r="E121" s="172"/>
      <c r="F121" s="172"/>
      <c r="G121" s="3"/>
      <c r="H121" s="3"/>
    </row>
    <row r="122" spans="1:8" x14ac:dyDescent="0.4">
      <c r="A122" s="156"/>
      <c r="B122" s="172"/>
      <c r="C122" s="187"/>
      <c r="D122" s="172"/>
      <c r="E122" s="172"/>
      <c r="F122" s="172"/>
      <c r="G122" s="3"/>
      <c r="H122" s="3"/>
    </row>
    <row r="123" spans="1:8" x14ac:dyDescent="0.4">
      <c r="A123" s="156"/>
      <c r="B123" s="172"/>
      <c r="C123" s="187"/>
      <c r="D123" s="172"/>
      <c r="E123" s="172"/>
      <c r="F123" s="172"/>
      <c r="G123" s="3"/>
      <c r="H123" s="3"/>
    </row>
    <row r="124" spans="1:8" x14ac:dyDescent="0.4">
      <c r="A124" s="156"/>
      <c r="B124" s="172"/>
      <c r="C124" s="187"/>
      <c r="D124" s="172"/>
      <c r="E124" s="172"/>
      <c r="F124" s="172"/>
      <c r="G124" s="3"/>
      <c r="H124" s="3"/>
    </row>
    <row r="125" spans="1:8" x14ac:dyDescent="0.4">
      <c r="A125" s="156"/>
      <c r="B125" s="172"/>
      <c r="C125" s="187"/>
      <c r="D125" s="172"/>
      <c r="E125" s="172"/>
      <c r="F125" s="172"/>
      <c r="G125" s="3"/>
      <c r="H125" s="3"/>
    </row>
    <row r="126" spans="1:8" x14ac:dyDescent="0.4">
      <c r="A126" s="156"/>
      <c r="B126" s="172"/>
      <c r="C126" s="187"/>
      <c r="D126" s="172"/>
      <c r="E126" s="172"/>
      <c r="F126" s="172"/>
      <c r="G126" s="3"/>
      <c r="H126" s="3"/>
    </row>
    <row r="127" spans="1:8" x14ac:dyDescent="0.4">
      <c r="A127" s="152"/>
      <c r="B127" s="172"/>
      <c r="C127" s="187"/>
      <c r="D127" s="172"/>
      <c r="E127" s="172"/>
      <c r="F127" s="172"/>
      <c r="G127" s="3"/>
      <c r="H127" s="3"/>
    </row>
    <row r="128" spans="1:8" x14ac:dyDescent="0.4">
      <c r="A128" s="152"/>
      <c r="B128" s="172"/>
      <c r="C128" s="187"/>
      <c r="D128" s="172"/>
      <c r="E128" s="172"/>
      <c r="F128" s="172"/>
      <c r="G128" s="3"/>
      <c r="H128" s="3"/>
    </row>
    <row r="129" spans="1:8" x14ac:dyDescent="0.4">
      <c r="A129" s="152"/>
      <c r="B129" s="172"/>
      <c r="C129" s="187"/>
      <c r="D129" s="172"/>
      <c r="E129" s="172"/>
      <c r="F129" s="172"/>
      <c r="G129" s="3"/>
      <c r="H129" s="3"/>
    </row>
    <row r="130" spans="1:8" x14ac:dyDescent="0.4">
      <c r="A130" s="152"/>
      <c r="B130" s="172"/>
      <c r="C130" s="187"/>
      <c r="D130" s="172"/>
      <c r="E130" s="172"/>
      <c r="F130" s="172"/>
      <c r="G130" s="3"/>
      <c r="H130" s="3"/>
    </row>
    <row r="131" spans="1:8" x14ac:dyDescent="0.4">
      <c r="A131" s="152"/>
      <c r="B131" s="172"/>
      <c r="C131" s="187"/>
      <c r="D131" s="172"/>
      <c r="E131" s="172"/>
      <c r="F131" s="172"/>
      <c r="G131" s="3"/>
      <c r="H131" s="3"/>
    </row>
    <row r="132" spans="1:8" x14ac:dyDescent="0.4">
      <c r="A132" s="152"/>
      <c r="B132" s="172"/>
      <c r="C132" s="187"/>
      <c r="D132" s="172"/>
      <c r="E132" s="172"/>
      <c r="F132" s="172"/>
      <c r="G132" s="3"/>
      <c r="H132" s="3"/>
    </row>
    <row r="133" spans="1:8" x14ac:dyDescent="0.4">
      <c r="A133" s="156"/>
      <c r="B133" s="172"/>
      <c r="C133" s="187"/>
      <c r="D133" s="172"/>
      <c r="E133" s="172"/>
      <c r="F133" s="172"/>
      <c r="G133" s="3"/>
      <c r="H133" s="3"/>
    </row>
    <row r="134" spans="1:8" x14ac:dyDescent="0.4">
      <c r="A134" s="156"/>
      <c r="B134" s="172"/>
      <c r="C134" s="187"/>
      <c r="D134" s="172"/>
      <c r="E134" s="172"/>
      <c r="F134" s="172"/>
      <c r="G134" s="3"/>
      <c r="H134" s="3"/>
    </row>
    <row r="135" spans="1:8" x14ac:dyDescent="0.4">
      <c r="A135" s="156"/>
      <c r="B135" s="172"/>
      <c r="C135" s="187"/>
      <c r="D135" s="172"/>
      <c r="E135" s="172"/>
      <c r="F135" s="172"/>
      <c r="G135" s="3"/>
      <c r="H135" s="3"/>
    </row>
    <row r="136" spans="1:8" x14ac:dyDescent="0.4">
      <c r="A136" s="156"/>
      <c r="B136" s="172"/>
      <c r="C136" s="187"/>
      <c r="D136" s="172"/>
      <c r="E136" s="172"/>
      <c r="F136" s="172"/>
      <c r="G136" s="3"/>
      <c r="H136" s="3"/>
    </row>
    <row r="137" spans="1:8" x14ac:dyDescent="0.4">
      <c r="A137" s="156"/>
      <c r="B137" s="172"/>
      <c r="C137" s="187"/>
      <c r="D137" s="172"/>
      <c r="E137" s="172"/>
      <c r="F137" s="172"/>
      <c r="G137" s="3"/>
      <c r="H137" s="3"/>
    </row>
    <row r="138" spans="1:8" x14ac:dyDescent="0.4">
      <c r="A138" s="156"/>
      <c r="B138" s="172"/>
      <c r="C138" s="187"/>
      <c r="D138" s="172"/>
      <c r="E138" s="172"/>
      <c r="F138" s="172"/>
      <c r="G138" s="3"/>
      <c r="H138" s="3"/>
    </row>
    <row r="139" spans="1:8" x14ac:dyDescent="0.4">
      <c r="A139" s="156"/>
      <c r="B139" s="172"/>
      <c r="C139" s="187"/>
      <c r="D139" s="172"/>
      <c r="E139" s="172"/>
      <c r="F139" s="172"/>
      <c r="G139" s="3"/>
      <c r="H139" s="3"/>
    </row>
    <row r="140" spans="1:8" x14ac:dyDescent="0.4">
      <c r="A140" s="156"/>
      <c r="B140" s="172"/>
      <c r="C140" s="187"/>
      <c r="D140" s="172"/>
      <c r="E140" s="172"/>
      <c r="F140" s="172"/>
      <c r="G140" s="3"/>
      <c r="H140" s="3"/>
    </row>
    <row r="141" spans="1:8" x14ac:dyDescent="0.4">
      <c r="A141" s="156"/>
      <c r="B141" s="172"/>
      <c r="C141" s="187"/>
      <c r="D141" s="172"/>
      <c r="E141" s="172"/>
      <c r="F141" s="172"/>
      <c r="G141" s="3"/>
      <c r="H141" s="3"/>
    </row>
    <row r="142" spans="1:8" x14ac:dyDescent="0.4">
      <c r="A142" s="156"/>
      <c r="B142" s="172"/>
      <c r="C142" s="187"/>
      <c r="D142" s="172"/>
      <c r="E142" s="172"/>
      <c r="F142" s="172"/>
      <c r="G142" s="3"/>
      <c r="H142" s="3"/>
    </row>
    <row r="143" spans="1:8" x14ac:dyDescent="0.4">
      <c r="A143" s="156"/>
      <c r="B143" s="172"/>
      <c r="C143" s="187"/>
      <c r="D143" s="172"/>
      <c r="E143" s="172"/>
      <c r="F143" s="172"/>
      <c r="G143" s="3"/>
      <c r="H143" s="3"/>
    </row>
    <row r="144" spans="1:8" x14ac:dyDescent="0.4">
      <c r="A144" s="156"/>
      <c r="B144" s="172"/>
      <c r="C144" s="187"/>
      <c r="D144" s="172"/>
      <c r="E144" s="172"/>
      <c r="F144" s="172"/>
      <c r="G144" s="3"/>
      <c r="H144" s="3"/>
    </row>
    <row r="145" spans="1:8" x14ac:dyDescent="0.4">
      <c r="A145" s="156"/>
      <c r="B145" s="172"/>
      <c r="C145" s="187"/>
      <c r="D145" s="172"/>
      <c r="E145" s="172"/>
      <c r="F145" s="172"/>
      <c r="G145" s="3"/>
      <c r="H145" s="3"/>
    </row>
    <row r="146" spans="1:8" x14ac:dyDescent="0.4">
      <c r="A146" s="156"/>
      <c r="B146" s="172"/>
      <c r="C146" s="187"/>
      <c r="D146" s="172"/>
      <c r="E146" s="172"/>
      <c r="F146" s="172"/>
      <c r="G146" s="3"/>
      <c r="H146" s="3"/>
    </row>
    <row r="147" spans="1:8" x14ac:dyDescent="0.4">
      <c r="A147" s="156"/>
      <c r="B147" s="172"/>
      <c r="C147" s="187"/>
      <c r="D147" s="172"/>
      <c r="E147" s="172"/>
      <c r="F147" s="172"/>
      <c r="G147" s="3"/>
      <c r="H147" s="3"/>
    </row>
    <row r="148" spans="1:8" x14ac:dyDescent="0.4">
      <c r="A148" s="156"/>
      <c r="B148" s="172"/>
      <c r="C148" s="187"/>
      <c r="D148" s="172"/>
      <c r="E148" s="172"/>
      <c r="F148" s="172"/>
      <c r="G148" s="3"/>
      <c r="H148" s="3"/>
    </row>
    <row r="149" spans="1:8" x14ac:dyDescent="0.4">
      <c r="A149" s="156"/>
      <c r="B149" s="172"/>
      <c r="C149" s="187"/>
      <c r="D149" s="172"/>
      <c r="E149" s="172"/>
      <c r="F149" s="172"/>
      <c r="G149" s="3"/>
      <c r="H149" s="3"/>
    </row>
    <row r="150" spans="1:8" x14ac:dyDescent="0.4">
      <c r="A150" s="156"/>
      <c r="B150" s="172"/>
      <c r="C150" s="187"/>
      <c r="D150" s="172"/>
      <c r="E150" s="172"/>
      <c r="F150" s="172"/>
      <c r="G150" s="3"/>
      <c r="H150" s="3"/>
    </row>
    <row r="151" spans="1:8" x14ac:dyDescent="0.4">
      <c r="A151" s="156"/>
      <c r="B151" s="172"/>
      <c r="C151" s="187"/>
      <c r="D151" s="172"/>
      <c r="E151" s="172"/>
      <c r="F151" s="172"/>
      <c r="G151" s="3"/>
      <c r="H151" s="3"/>
    </row>
    <row r="152" spans="1:8" x14ac:dyDescent="0.4">
      <c r="A152" s="156"/>
      <c r="B152" s="172"/>
      <c r="C152" s="187"/>
      <c r="D152" s="172"/>
      <c r="E152" s="172"/>
      <c r="F152" s="172"/>
      <c r="G152" s="3"/>
      <c r="H152" s="3"/>
    </row>
    <row r="153" spans="1:8" x14ac:dyDescent="0.4">
      <c r="A153" s="156"/>
      <c r="B153" s="172"/>
      <c r="C153" s="187"/>
      <c r="D153" s="172"/>
      <c r="E153" s="172"/>
      <c r="F153" s="172"/>
      <c r="G153" s="3"/>
      <c r="H153" s="3"/>
    </row>
    <row r="154" spans="1:8" x14ac:dyDescent="0.4">
      <c r="A154" s="156"/>
      <c r="B154" s="172"/>
      <c r="C154" s="187"/>
      <c r="D154" s="172"/>
      <c r="E154" s="172"/>
      <c r="F154" s="172"/>
      <c r="G154" s="3"/>
      <c r="H154" s="3"/>
    </row>
    <row r="155" spans="1:8" x14ac:dyDescent="0.4">
      <c r="A155" s="156"/>
      <c r="B155" s="172"/>
      <c r="C155" s="187"/>
      <c r="D155" s="172"/>
      <c r="E155" s="172"/>
      <c r="F155" s="172"/>
      <c r="G155" s="3"/>
      <c r="H155" s="3"/>
    </row>
    <row r="156" spans="1:8" x14ac:dyDescent="0.4">
      <c r="A156" s="156"/>
      <c r="B156" s="172"/>
      <c r="C156" s="187"/>
      <c r="D156" s="172"/>
      <c r="E156" s="172"/>
      <c r="F156" s="172"/>
      <c r="G156" s="3"/>
      <c r="H156" s="3"/>
    </row>
    <row r="157" spans="1:8" x14ac:dyDescent="0.4">
      <c r="A157" s="156"/>
      <c r="B157" s="172"/>
      <c r="C157" s="187"/>
      <c r="D157" s="172"/>
      <c r="E157" s="172"/>
      <c r="F157" s="172"/>
      <c r="G157" s="3"/>
      <c r="H157" s="3"/>
    </row>
    <row r="158" spans="1:8" x14ac:dyDescent="0.4">
      <c r="A158" s="156"/>
      <c r="B158" s="172"/>
      <c r="C158" s="187"/>
      <c r="D158" s="172"/>
      <c r="E158" s="172"/>
      <c r="F158" s="172"/>
      <c r="G158" s="3"/>
      <c r="H158" s="3"/>
    </row>
    <row r="159" spans="1:8" x14ac:dyDescent="0.4">
      <c r="A159" s="156"/>
      <c r="B159" s="172"/>
      <c r="C159" s="187"/>
      <c r="D159" s="172"/>
      <c r="E159" s="172"/>
      <c r="F159" s="172"/>
      <c r="G159" s="3"/>
      <c r="H159" s="3"/>
    </row>
    <row r="160" spans="1:8" x14ac:dyDescent="0.4">
      <c r="A160" s="156"/>
      <c r="B160" s="172"/>
      <c r="C160" s="187"/>
      <c r="D160" s="172"/>
      <c r="E160" s="172"/>
      <c r="F160" s="172"/>
      <c r="G160" s="3"/>
      <c r="H160" s="3"/>
    </row>
    <row r="161" spans="1:8" x14ac:dyDescent="0.4">
      <c r="A161" s="156"/>
      <c r="B161" s="172"/>
      <c r="C161" s="187"/>
      <c r="D161" s="172"/>
      <c r="E161" s="172"/>
      <c r="F161" s="172"/>
      <c r="G161" s="3"/>
      <c r="H161" s="3"/>
    </row>
    <row r="162" spans="1:8" x14ac:dyDescent="0.4">
      <c r="A162" s="156"/>
      <c r="B162" s="172"/>
      <c r="C162" s="187"/>
      <c r="D162" s="172"/>
      <c r="E162" s="172"/>
      <c r="F162" s="172"/>
      <c r="G162" s="3"/>
      <c r="H162" s="3"/>
    </row>
    <row r="163" spans="1:8" x14ac:dyDescent="0.4">
      <c r="A163" s="156"/>
      <c r="B163" s="172"/>
      <c r="C163" s="187"/>
      <c r="D163" s="172"/>
      <c r="E163" s="172"/>
      <c r="F163" s="172"/>
      <c r="G163" s="3"/>
      <c r="H163" s="3"/>
    </row>
    <row r="164" spans="1:8" x14ac:dyDescent="0.4">
      <c r="A164" s="156"/>
      <c r="B164" s="172"/>
      <c r="C164" s="187"/>
      <c r="D164" s="172"/>
      <c r="E164" s="172"/>
      <c r="F164" s="172"/>
      <c r="G164" s="3"/>
      <c r="H164" s="3"/>
    </row>
    <row r="165" spans="1:8" x14ac:dyDescent="0.4">
      <c r="A165" s="156"/>
      <c r="B165" s="172"/>
      <c r="C165" s="187"/>
      <c r="D165" s="172"/>
      <c r="E165" s="172"/>
      <c r="F165" s="172"/>
      <c r="G165" s="3"/>
      <c r="H165" s="3"/>
    </row>
    <row r="166" spans="1:8" x14ac:dyDescent="0.4">
      <c r="A166" s="156"/>
      <c r="B166" s="172"/>
      <c r="C166" s="187"/>
      <c r="D166" s="172"/>
      <c r="E166" s="172"/>
      <c r="F166" s="172"/>
      <c r="G166" s="3"/>
      <c r="H166" s="3"/>
    </row>
    <row r="167" spans="1:8" x14ac:dyDescent="0.4">
      <c r="A167" s="156"/>
      <c r="B167" s="172"/>
      <c r="C167" s="187"/>
      <c r="D167" s="172"/>
      <c r="E167" s="172"/>
      <c r="F167" s="172"/>
      <c r="G167" s="3"/>
      <c r="H167" s="3"/>
    </row>
    <row r="168" spans="1:8" x14ac:dyDescent="0.4">
      <c r="A168" s="152"/>
      <c r="B168" s="172"/>
      <c r="C168" s="187"/>
      <c r="D168" s="172"/>
      <c r="E168" s="172"/>
      <c r="F168" s="172"/>
      <c r="G168" s="3"/>
      <c r="H168" s="3"/>
    </row>
    <row r="169" spans="1:8" x14ac:dyDescent="0.4">
      <c r="A169" s="152"/>
      <c r="B169" s="172"/>
      <c r="C169" s="187"/>
      <c r="D169" s="172"/>
      <c r="E169" s="172"/>
      <c r="F169" s="172"/>
      <c r="G169" s="3"/>
      <c r="H169" s="3"/>
    </row>
    <row r="170" spans="1:8" x14ac:dyDescent="0.4">
      <c r="A170" s="152"/>
      <c r="B170" s="172"/>
      <c r="C170" s="187"/>
      <c r="D170" s="172"/>
      <c r="E170" s="172"/>
      <c r="F170" s="172"/>
      <c r="G170" s="3"/>
      <c r="H170" s="3"/>
    </row>
    <row r="171" spans="1:8" x14ac:dyDescent="0.4">
      <c r="A171" s="152"/>
      <c r="B171" s="172"/>
      <c r="C171" s="187"/>
      <c r="D171" s="172"/>
      <c r="E171" s="172"/>
      <c r="F171" s="172"/>
      <c r="G171" s="3"/>
      <c r="H171" s="3"/>
    </row>
    <row r="172" spans="1:8" x14ac:dyDescent="0.4">
      <c r="A172" s="152"/>
      <c r="B172" s="172"/>
      <c r="C172" s="187"/>
      <c r="D172" s="172"/>
      <c r="E172" s="172"/>
      <c r="F172" s="172"/>
      <c r="G172" s="3"/>
      <c r="H172" s="3"/>
    </row>
    <row r="173" spans="1:8" x14ac:dyDescent="0.4">
      <c r="A173" s="152"/>
      <c r="B173" s="172"/>
      <c r="C173" s="187"/>
      <c r="D173" s="172"/>
      <c r="E173" s="172"/>
      <c r="F173" s="172"/>
      <c r="G173" s="3"/>
      <c r="H173" s="3"/>
    </row>
    <row r="174" spans="1:8" x14ac:dyDescent="0.4">
      <c r="A174" s="152"/>
      <c r="B174" s="172"/>
      <c r="C174" s="187"/>
      <c r="D174" s="172"/>
      <c r="E174" s="172"/>
      <c r="F174" s="172"/>
      <c r="G174" s="3"/>
      <c r="H174" s="3"/>
    </row>
    <row r="175" spans="1:8" x14ac:dyDescent="0.4">
      <c r="A175" s="152"/>
      <c r="B175" s="172"/>
      <c r="C175" s="187"/>
      <c r="D175" s="172"/>
      <c r="E175" s="172"/>
      <c r="F175" s="172"/>
      <c r="G175" s="3"/>
      <c r="H175" s="3"/>
    </row>
    <row r="176" spans="1:8" x14ac:dyDescent="0.4">
      <c r="A176" s="152"/>
      <c r="B176" s="172"/>
      <c r="C176" s="187"/>
      <c r="D176" s="172"/>
      <c r="E176" s="172"/>
      <c r="F176" s="172"/>
      <c r="G176" s="3"/>
      <c r="H176" s="3"/>
    </row>
    <row r="177" spans="1:8" x14ac:dyDescent="0.4">
      <c r="A177" s="152"/>
      <c r="B177" s="172"/>
      <c r="C177" s="187"/>
      <c r="D177" s="172"/>
      <c r="E177" s="172"/>
      <c r="F177" s="172"/>
      <c r="G177" s="3"/>
      <c r="H177" s="3"/>
    </row>
    <row r="178" spans="1:8" x14ac:dyDescent="0.4">
      <c r="A178" s="152"/>
      <c r="B178" s="172"/>
      <c r="C178" s="187"/>
      <c r="D178" s="172"/>
      <c r="E178" s="172"/>
      <c r="F178" s="172"/>
      <c r="G178" s="3"/>
      <c r="H178" s="3"/>
    </row>
    <row r="179" spans="1:8" x14ac:dyDescent="0.4">
      <c r="A179" s="152"/>
      <c r="B179" s="172"/>
      <c r="C179" s="187"/>
      <c r="D179" s="172"/>
      <c r="E179" s="172"/>
      <c r="F179" s="172"/>
      <c r="G179" s="3"/>
      <c r="H179" s="3"/>
    </row>
    <row r="180" spans="1:8" x14ac:dyDescent="0.4">
      <c r="A180" s="152"/>
      <c r="B180" s="172"/>
      <c r="C180" s="187"/>
      <c r="D180" s="172"/>
      <c r="E180" s="172"/>
      <c r="F180" s="172"/>
      <c r="G180" s="3"/>
      <c r="H180" s="3"/>
    </row>
    <row r="181" spans="1:8" x14ac:dyDescent="0.4">
      <c r="A181" s="152"/>
      <c r="B181" s="172"/>
      <c r="C181" s="187"/>
      <c r="D181" s="172"/>
      <c r="E181" s="172"/>
      <c r="F181" s="172"/>
      <c r="G181" s="3"/>
      <c r="H181" s="3"/>
    </row>
    <row r="182" spans="1:8" x14ac:dyDescent="0.4">
      <c r="A182" s="152"/>
      <c r="B182" s="172"/>
      <c r="C182" s="187"/>
      <c r="D182" s="172"/>
      <c r="E182" s="172"/>
      <c r="F182" s="172"/>
      <c r="G182" s="3"/>
      <c r="H182" s="3"/>
    </row>
    <row r="183" spans="1:8" x14ac:dyDescent="0.4">
      <c r="A183" s="152"/>
      <c r="B183" s="172"/>
      <c r="C183" s="187"/>
      <c r="D183" s="172"/>
      <c r="E183" s="172"/>
      <c r="F183" s="172"/>
      <c r="G183" s="3"/>
      <c r="H183" s="3"/>
    </row>
    <row r="184" spans="1:8" x14ac:dyDescent="0.4">
      <c r="A184" s="152"/>
      <c r="B184" s="172"/>
      <c r="C184" s="187"/>
      <c r="D184" s="172"/>
      <c r="E184" s="172"/>
      <c r="F184" s="172"/>
      <c r="G184" s="3"/>
      <c r="H184" s="3"/>
    </row>
    <row r="185" spans="1:8" x14ac:dyDescent="0.4">
      <c r="A185" s="152"/>
      <c r="B185" s="172"/>
      <c r="C185" s="187"/>
      <c r="D185" s="172"/>
      <c r="E185" s="172"/>
      <c r="F185" s="172"/>
      <c r="G185" s="3"/>
      <c r="H185" s="3"/>
    </row>
    <row r="186" spans="1:8" x14ac:dyDescent="0.4">
      <c r="A186" s="152"/>
      <c r="B186" s="172"/>
      <c r="C186" s="187"/>
      <c r="D186" s="172"/>
      <c r="E186" s="172"/>
      <c r="F186" s="172"/>
      <c r="G186" s="3"/>
      <c r="H186" s="3"/>
    </row>
    <row r="187" spans="1:8" x14ac:dyDescent="0.4">
      <c r="A187" s="152"/>
      <c r="B187" s="172"/>
      <c r="C187" s="187"/>
      <c r="D187" s="172"/>
      <c r="E187" s="172"/>
      <c r="F187" s="172"/>
      <c r="G187" s="3"/>
      <c r="H187" s="3"/>
    </row>
    <row r="188" spans="1:8" x14ac:dyDescent="0.4">
      <c r="A188" s="152"/>
      <c r="B188" s="172"/>
      <c r="C188" s="187"/>
      <c r="D188" s="172"/>
      <c r="E188" s="172"/>
      <c r="F188" s="172"/>
      <c r="G188" s="3"/>
      <c r="H188" s="3"/>
    </row>
    <row r="189" spans="1:8" x14ac:dyDescent="0.4">
      <c r="A189" s="152"/>
      <c r="B189" s="172"/>
      <c r="C189" s="187"/>
      <c r="D189" s="172"/>
      <c r="E189" s="172"/>
      <c r="F189" s="172"/>
      <c r="G189" s="3"/>
      <c r="H189" s="3"/>
    </row>
    <row r="190" spans="1:8" x14ac:dyDescent="0.4">
      <c r="A190" s="152"/>
      <c r="B190" s="172"/>
      <c r="C190" s="187"/>
      <c r="D190" s="172"/>
      <c r="E190" s="172"/>
      <c r="F190" s="172"/>
      <c r="G190" s="3"/>
      <c r="H190" s="3"/>
    </row>
    <row r="191" spans="1:8" x14ac:dyDescent="0.4">
      <c r="A191" s="152"/>
      <c r="B191" s="172"/>
      <c r="C191" s="187"/>
      <c r="D191" s="172"/>
      <c r="E191" s="172"/>
      <c r="F191" s="172"/>
      <c r="G191" s="3"/>
      <c r="H191" s="3"/>
    </row>
    <row r="192" spans="1:8" x14ac:dyDescent="0.4">
      <c r="A192" s="152"/>
      <c r="B192" s="172"/>
      <c r="C192" s="187"/>
      <c r="D192" s="172"/>
      <c r="E192" s="172"/>
      <c r="F192" s="172"/>
      <c r="G192" s="3"/>
      <c r="H192" s="3"/>
    </row>
    <row r="193" spans="1:8" x14ac:dyDescent="0.4">
      <c r="A193" s="152"/>
      <c r="B193" s="172"/>
      <c r="C193" s="187"/>
      <c r="D193" s="172"/>
      <c r="E193" s="172"/>
      <c r="F193" s="172"/>
      <c r="G193" s="3"/>
      <c r="H193" s="3"/>
    </row>
    <row r="194" spans="1:8" x14ac:dyDescent="0.4">
      <c r="A194" s="152"/>
      <c r="B194" s="172"/>
      <c r="C194" s="187"/>
      <c r="D194" s="172"/>
      <c r="E194" s="172"/>
      <c r="F194" s="172"/>
      <c r="G194" s="3"/>
      <c r="H194" s="3"/>
    </row>
    <row r="195" spans="1:8" x14ac:dyDescent="0.4">
      <c r="A195" s="152"/>
      <c r="B195" s="172"/>
      <c r="C195" s="187"/>
      <c r="D195" s="172"/>
      <c r="E195" s="172"/>
      <c r="F195" s="172"/>
      <c r="G195" s="3"/>
      <c r="H195" s="3"/>
    </row>
    <row r="196" spans="1:8" x14ac:dyDescent="0.4">
      <c r="A196" s="152"/>
      <c r="B196" s="172"/>
      <c r="C196" s="187"/>
      <c r="D196" s="172"/>
      <c r="E196" s="172"/>
      <c r="F196" s="172"/>
      <c r="G196" s="3"/>
      <c r="H196" s="3"/>
    </row>
    <row r="197" spans="1:8" x14ac:dyDescent="0.4">
      <c r="A197" s="152"/>
      <c r="B197" s="172"/>
      <c r="C197" s="187"/>
      <c r="D197" s="172"/>
      <c r="E197" s="172"/>
      <c r="F197" s="172"/>
      <c r="G197" s="3"/>
      <c r="H197" s="3"/>
    </row>
    <row r="198" spans="1:8" x14ac:dyDescent="0.4">
      <c r="A198" s="152"/>
      <c r="B198" s="172"/>
      <c r="C198" s="187"/>
      <c r="D198" s="172"/>
      <c r="E198" s="172"/>
      <c r="F198" s="172"/>
      <c r="G198" s="3"/>
      <c r="H198" s="3"/>
    </row>
    <row r="199" spans="1:8" x14ac:dyDescent="0.4">
      <c r="A199" s="152"/>
      <c r="B199" s="172"/>
      <c r="C199" s="187"/>
      <c r="D199" s="172"/>
      <c r="E199" s="172"/>
      <c r="F199" s="172"/>
      <c r="G199" s="3"/>
      <c r="H199" s="3"/>
    </row>
    <row r="200" spans="1:8" x14ac:dyDescent="0.4">
      <c r="A200" s="152"/>
      <c r="B200" s="172"/>
      <c r="C200" s="187"/>
      <c r="D200" s="172"/>
      <c r="E200" s="172"/>
      <c r="F200" s="172"/>
      <c r="G200" s="3"/>
      <c r="H200" s="3"/>
    </row>
    <row r="201" spans="1:8" x14ac:dyDescent="0.4">
      <c r="A201" s="152"/>
      <c r="B201" s="172"/>
      <c r="C201" s="187"/>
      <c r="D201" s="172"/>
      <c r="E201" s="172"/>
      <c r="F201" s="172"/>
      <c r="G201" s="3"/>
      <c r="H201" s="3"/>
    </row>
    <row r="202" spans="1:8" x14ac:dyDescent="0.4">
      <c r="A202" s="152"/>
      <c r="B202" s="172"/>
      <c r="C202" s="187"/>
      <c r="D202" s="172"/>
      <c r="E202" s="172"/>
      <c r="F202" s="172"/>
      <c r="G202" s="3"/>
      <c r="H202" s="3"/>
    </row>
    <row r="203" spans="1:8" x14ac:dyDescent="0.4">
      <c r="A203" s="152"/>
      <c r="B203" s="172"/>
      <c r="C203" s="187"/>
      <c r="D203" s="172"/>
      <c r="E203" s="172"/>
      <c r="F203" s="172"/>
      <c r="G203" s="3"/>
      <c r="H203" s="3"/>
    </row>
    <row r="204" spans="1:8" x14ac:dyDescent="0.4">
      <c r="A204" s="152"/>
      <c r="B204" s="172"/>
      <c r="C204" s="187"/>
      <c r="D204" s="172"/>
      <c r="E204" s="172"/>
      <c r="F204" s="172"/>
      <c r="G204" s="3"/>
      <c r="H204" s="3"/>
    </row>
    <row r="205" spans="1:8" x14ac:dyDescent="0.4">
      <c r="A205" s="152"/>
      <c r="B205" s="172"/>
      <c r="C205" s="187"/>
      <c r="D205" s="172"/>
      <c r="E205" s="172"/>
      <c r="F205" s="172"/>
      <c r="G205" s="3"/>
      <c r="H205" s="3"/>
    </row>
    <row r="206" spans="1:8" x14ac:dyDescent="0.4">
      <c r="A206" s="152"/>
      <c r="B206" s="172"/>
      <c r="C206" s="187"/>
      <c r="D206" s="172"/>
      <c r="E206" s="172"/>
      <c r="F206" s="172"/>
      <c r="G206" s="3"/>
      <c r="H206" s="3"/>
    </row>
    <row r="207" spans="1:8" x14ac:dyDescent="0.4">
      <c r="A207" s="152"/>
      <c r="B207" s="172"/>
      <c r="C207" s="187"/>
      <c r="D207" s="172"/>
      <c r="E207" s="172"/>
      <c r="F207" s="172"/>
      <c r="G207" s="3"/>
      <c r="H207" s="3"/>
    </row>
    <row r="208" spans="1:8" x14ac:dyDescent="0.4">
      <c r="A208" s="152"/>
      <c r="B208" s="172"/>
      <c r="C208" s="187"/>
      <c r="D208" s="172"/>
      <c r="E208" s="172"/>
      <c r="F208" s="172"/>
      <c r="G208" s="3"/>
      <c r="H208" s="3"/>
    </row>
    <row r="209" spans="1:8" x14ac:dyDescent="0.4">
      <c r="A209" s="152"/>
      <c r="B209" s="172"/>
      <c r="C209" s="187"/>
      <c r="D209" s="172"/>
      <c r="E209" s="172"/>
      <c r="F209" s="172"/>
      <c r="G209" s="3"/>
      <c r="H209" s="3"/>
    </row>
    <row r="210" spans="1:8" x14ac:dyDescent="0.4">
      <c r="A210" s="152"/>
      <c r="B210" s="172"/>
      <c r="C210" s="187"/>
      <c r="D210" s="172"/>
      <c r="E210" s="172"/>
      <c r="F210" s="172"/>
      <c r="G210" s="3"/>
      <c r="H210" s="3"/>
    </row>
    <row r="211" spans="1:8" x14ac:dyDescent="0.4">
      <c r="A211" s="152"/>
      <c r="B211" s="172"/>
      <c r="C211" s="187"/>
      <c r="D211" s="172"/>
      <c r="E211" s="172"/>
      <c r="F211" s="172"/>
      <c r="G211" s="3"/>
      <c r="H211" s="3"/>
    </row>
    <row r="212" spans="1:8" x14ac:dyDescent="0.4">
      <c r="A212" s="152"/>
      <c r="B212" s="172"/>
      <c r="C212" s="187"/>
      <c r="D212" s="172"/>
      <c r="E212" s="172"/>
      <c r="F212" s="172"/>
      <c r="G212" s="3"/>
      <c r="H212" s="3"/>
    </row>
    <row r="213" spans="1:8" x14ac:dyDescent="0.4">
      <c r="A213" s="152"/>
      <c r="B213" s="172"/>
      <c r="C213" s="187"/>
      <c r="D213" s="172"/>
      <c r="E213" s="172"/>
      <c r="F213" s="172"/>
      <c r="G213" s="3"/>
      <c r="H213" s="3"/>
    </row>
    <row r="214" spans="1:8" x14ac:dyDescent="0.4">
      <c r="A214" s="152"/>
      <c r="B214" s="172"/>
      <c r="C214" s="187"/>
      <c r="D214" s="172"/>
      <c r="E214" s="172"/>
      <c r="F214" s="172"/>
      <c r="G214" s="3"/>
      <c r="H214" s="3"/>
    </row>
    <row r="215" spans="1:8" x14ac:dyDescent="0.4">
      <c r="A215" s="152"/>
      <c r="B215" s="172"/>
      <c r="C215" s="187"/>
      <c r="D215" s="172"/>
      <c r="E215" s="172"/>
      <c r="F215" s="172"/>
      <c r="G215" s="3"/>
      <c r="H215" s="3"/>
    </row>
    <row r="216" spans="1:8" x14ac:dyDescent="0.4">
      <c r="A216" s="152"/>
      <c r="B216" s="172"/>
      <c r="C216" s="187"/>
      <c r="D216" s="172"/>
      <c r="E216" s="172"/>
      <c r="F216" s="172"/>
      <c r="G216" s="3"/>
      <c r="H216" s="3"/>
    </row>
    <row r="217" spans="1:8" x14ac:dyDescent="0.4">
      <c r="A217" s="152"/>
      <c r="B217" s="172"/>
      <c r="C217" s="187"/>
      <c r="D217" s="172"/>
      <c r="E217" s="172"/>
      <c r="F217" s="172"/>
      <c r="G217" s="3"/>
      <c r="H217" s="3"/>
    </row>
    <row r="218" spans="1:8" x14ac:dyDescent="0.4">
      <c r="A218" s="152"/>
      <c r="B218" s="172"/>
      <c r="C218" s="187"/>
      <c r="D218" s="172"/>
      <c r="E218" s="172"/>
      <c r="F218" s="172"/>
      <c r="G218" s="3"/>
      <c r="H218" s="3"/>
    </row>
    <row r="219" spans="1:8" x14ac:dyDescent="0.4">
      <c r="A219" s="152"/>
      <c r="B219" s="172"/>
      <c r="C219" s="187"/>
      <c r="D219" s="172"/>
      <c r="E219" s="172"/>
      <c r="F219" s="172"/>
      <c r="G219" s="3"/>
      <c r="H219" s="3"/>
    </row>
    <row r="220" spans="1:8" x14ac:dyDescent="0.4">
      <c r="A220" s="152"/>
      <c r="B220" s="172"/>
      <c r="C220" s="187"/>
      <c r="D220" s="172"/>
      <c r="E220" s="172"/>
      <c r="F220" s="172"/>
      <c r="G220" s="3"/>
      <c r="H220" s="3"/>
    </row>
    <row r="221" spans="1:8" x14ac:dyDescent="0.4">
      <c r="A221" s="152"/>
      <c r="B221" s="172"/>
      <c r="C221" s="187"/>
      <c r="D221" s="172"/>
      <c r="E221" s="172"/>
      <c r="F221" s="172"/>
      <c r="G221" s="3"/>
      <c r="H221" s="3"/>
    </row>
    <row r="222" spans="1:8" x14ac:dyDescent="0.4">
      <c r="A222" s="152"/>
      <c r="B222" s="172"/>
      <c r="C222" s="187"/>
      <c r="D222" s="172"/>
      <c r="E222" s="172"/>
      <c r="F222" s="172"/>
      <c r="G222" s="3"/>
      <c r="H222" s="3"/>
    </row>
    <row r="223" spans="1:8" x14ac:dyDescent="0.4">
      <c r="A223" s="152"/>
      <c r="B223" s="172"/>
      <c r="C223" s="187"/>
      <c r="D223" s="172"/>
      <c r="E223" s="172"/>
      <c r="F223" s="172"/>
      <c r="G223" s="3"/>
      <c r="H223" s="3"/>
    </row>
    <row r="224" spans="1:8" x14ac:dyDescent="0.4">
      <c r="A224" s="152"/>
      <c r="B224" s="172"/>
      <c r="C224" s="187"/>
      <c r="D224" s="172"/>
      <c r="E224" s="172"/>
      <c r="F224" s="172"/>
      <c r="G224" s="3"/>
      <c r="H224" s="3"/>
    </row>
    <row r="225" spans="1:8" x14ac:dyDescent="0.4">
      <c r="A225" s="152"/>
      <c r="B225" s="172"/>
      <c r="C225" s="187"/>
      <c r="D225" s="172"/>
      <c r="E225" s="172"/>
      <c r="F225" s="172"/>
      <c r="G225" s="3"/>
      <c r="H225" s="3"/>
    </row>
    <row r="226" spans="1:8" x14ac:dyDescent="0.4">
      <c r="A226" s="152"/>
      <c r="B226" s="172"/>
      <c r="C226" s="187"/>
      <c r="D226" s="172"/>
      <c r="E226" s="172"/>
      <c r="F226" s="172"/>
      <c r="G226" s="3"/>
      <c r="H226" s="3"/>
    </row>
    <row r="227" spans="1:8" x14ac:dyDescent="0.4">
      <c r="A227" s="152"/>
      <c r="B227" s="172"/>
      <c r="C227" s="187"/>
      <c r="D227" s="172"/>
      <c r="E227" s="172"/>
      <c r="F227" s="172"/>
      <c r="G227" s="3"/>
      <c r="H227" s="3"/>
    </row>
    <row r="228" spans="1:8" x14ac:dyDescent="0.4">
      <c r="A228" s="152"/>
      <c r="B228" s="172"/>
      <c r="C228" s="187"/>
      <c r="D228" s="172"/>
      <c r="E228" s="172"/>
      <c r="F228" s="172"/>
      <c r="G228" s="3"/>
      <c r="H228" s="3"/>
    </row>
    <row r="229" spans="1:8" x14ac:dyDescent="0.4">
      <c r="A229" s="152"/>
      <c r="B229" s="172"/>
      <c r="C229" s="187"/>
      <c r="D229" s="172"/>
      <c r="E229" s="172"/>
      <c r="F229" s="172"/>
      <c r="G229" s="3"/>
      <c r="H229" s="3"/>
    </row>
    <row r="230" spans="1:8" x14ac:dyDescent="0.4">
      <c r="A230" s="152"/>
      <c r="B230" s="172"/>
      <c r="C230" s="187"/>
      <c r="D230" s="172"/>
      <c r="E230" s="172"/>
      <c r="F230" s="172"/>
      <c r="G230" s="3"/>
      <c r="H230" s="3"/>
    </row>
    <row r="231" spans="1:8" x14ac:dyDescent="0.4">
      <c r="A231" s="152"/>
      <c r="B231" s="172"/>
      <c r="C231" s="187"/>
      <c r="D231" s="172"/>
      <c r="E231" s="172"/>
      <c r="F231" s="172"/>
      <c r="G231" s="3"/>
      <c r="H231" s="3"/>
    </row>
    <row r="232" spans="1:8" x14ac:dyDescent="0.4">
      <c r="A232" s="152"/>
      <c r="B232" s="172"/>
      <c r="C232" s="187"/>
      <c r="D232" s="172"/>
      <c r="E232" s="172"/>
      <c r="F232" s="172"/>
      <c r="G232" s="3"/>
      <c r="H232" s="3"/>
    </row>
    <row r="233" spans="1:8" x14ac:dyDescent="0.4">
      <c r="A233" s="152"/>
      <c r="B233" s="172"/>
      <c r="C233" s="187"/>
      <c r="D233" s="172"/>
      <c r="E233" s="172"/>
      <c r="F233" s="172"/>
      <c r="G233" s="3"/>
      <c r="H233" s="3"/>
    </row>
    <row r="234" spans="1:8" x14ac:dyDescent="0.4">
      <c r="A234" s="152"/>
      <c r="B234" s="172"/>
      <c r="C234" s="187"/>
      <c r="D234" s="172"/>
      <c r="E234" s="172"/>
      <c r="F234" s="172"/>
      <c r="G234" s="3"/>
      <c r="H234" s="3"/>
    </row>
    <row r="235" spans="1:8" x14ac:dyDescent="0.4">
      <c r="A235" s="152"/>
      <c r="B235" s="172"/>
      <c r="C235" s="187"/>
      <c r="D235" s="172"/>
      <c r="E235" s="172"/>
      <c r="F235" s="172"/>
      <c r="G235" s="3"/>
      <c r="H235" s="3"/>
    </row>
    <row r="236" spans="1:8" x14ac:dyDescent="0.4">
      <c r="A236" s="152"/>
      <c r="B236" s="172"/>
      <c r="C236" s="187"/>
      <c r="D236" s="172"/>
      <c r="E236" s="172"/>
      <c r="F236" s="172"/>
      <c r="G236" s="3"/>
      <c r="H236" s="3"/>
    </row>
    <row r="237" spans="1:8" x14ac:dyDescent="0.4">
      <c r="A237" s="152"/>
      <c r="B237" s="172"/>
      <c r="C237" s="187"/>
      <c r="D237" s="172"/>
      <c r="E237" s="172"/>
      <c r="F237" s="172"/>
      <c r="G237" s="3"/>
      <c r="H237" s="3"/>
    </row>
    <row r="238" spans="1:8" x14ac:dyDescent="0.4">
      <c r="A238" s="152"/>
      <c r="B238" s="172"/>
      <c r="C238" s="187"/>
      <c r="D238" s="172"/>
      <c r="E238" s="172"/>
      <c r="F238" s="172"/>
      <c r="G238" s="3"/>
      <c r="H238" s="3"/>
    </row>
    <row r="239" spans="1:8" x14ac:dyDescent="0.4">
      <c r="A239" s="152"/>
      <c r="B239" s="172"/>
      <c r="C239" s="187"/>
      <c r="D239" s="172"/>
      <c r="E239" s="172"/>
      <c r="F239" s="172"/>
      <c r="G239" s="3"/>
      <c r="H239" s="3"/>
    </row>
    <row r="240" spans="1:8" x14ac:dyDescent="0.4">
      <c r="A240" s="152"/>
      <c r="B240" s="172"/>
      <c r="C240" s="187"/>
      <c r="D240" s="172"/>
      <c r="E240" s="172"/>
      <c r="F240" s="172"/>
      <c r="G240" s="3"/>
      <c r="H240" s="3"/>
    </row>
    <row r="241" spans="1:8" x14ac:dyDescent="0.4">
      <c r="A241" s="152"/>
      <c r="B241" s="172"/>
      <c r="C241" s="187"/>
      <c r="D241" s="172"/>
      <c r="E241" s="172"/>
      <c r="F241" s="172"/>
      <c r="G241" s="3"/>
      <c r="H241" s="3"/>
    </row>
    <row r="242" spans="1:8" x14ac:dyDescent="0.4">
      <c r="A242" s="152"/>
      <c r="B242" s="172"/>
      <c r="C242" s="187"/>
      <c r="D242" s="172"/>
      <c r="E242" s="172"/>
      <c r="F242" s="172"/>
      <c r="G242" s="3"/>
      <c r="H242" s="3"/>
    </row>
    <row r="243" spans="1:8" x14ac:dyDescent="0.4">
      <c r="A243" s="152"/>
      <c r="B243" s="172"/>
      <c r="C243" s="187"/>
      <c r="D243" s="172"/>
      <c r="E243" s="172"/>
      <c r="F243" s="172"/>
      <c r="G243" s="3"/>
      <c r="H243" s="3"/>
    </row>
    <row r="244" spans="1:8" x14ac:dyDescent="0.4">
      <c r="A244" s="152"/>
      <c r="B244" s="172"/>
      <c r="C244" s="187"/>
      <c r="D244" s="172"/>
      <c r="E244" s="172"/>
      <c r="F244" s="172"/>
      <c r="G244" s="3"/>
      <c r="H244" s="3"/>
    </row>
    <row r="245" spans="1:8" x14ac:dyDescent="0.4">
      <c r="A245" s="152"/>
      <c r="B245" s="172"/>
      <c r="C245" s="187"/>
      <c r="D245" s="172"/>
      <c r="E245" s="172"/>
      <c r="F245" s="172"/>
      <c r="G245" s="3"/>
      <c r="H245" s="3"/>
    </row>
    <row r="246" spans="1:8" x14ac:dyDescent="0.4">
      <c r="A246" s="152"/>
      <c r="B246" s="172"/>
      <c r="C246" s="187"/>
      <c r="D246" s="172"/>
      <c r="E246" s="172"/>
      <c r="F246" s="172"/>
      <c r="G246" s="3"/>
      <c r="H246" s="3"/>
    </row>
    <row r="247" spans="1:8" x14ac:dyDescent="0.4">
      <c r="A247" s="152"/>
      <c r="B247" s="172"/>
      <c r="C247" s="187"/>
      <c r="D247" s="172"/>
      <c r="E247" s="172"/>
      <c r="F247" s="172"/>
      <c r="G247" s="3"/>
      <c r="H247" s="3"/>
    </row>
    <row r="248" spans="1:8" x14ac:dyDescent="0.4">
      <c r="A248" s="152"/>
      <c r="B248" s="172"/>
      <c r="C248" s="187"/>
      <c r="D248" s="172"/>
      <c r="E248" s="172"/>
      <c r="F248" s="172"/>
      <c r="G248" s="3"/>
      <c r="H248" s="3"/>
    </row>
    <row r="249" spans="1:8" x14ac:dyDescent="0.4">
      <c r="A249" s="152"/>
      <c r="B249" s="172"/>
      <c r="C249" s="187"/>
      <c r="D249" s="172"/>
      <c r="E249" s="172"/>
      <c r="F249" s="172"/>
      <c r="G249" s="3"/>
      <c r="H249" s="3"/>
    </row>
    <row r="250" spans="1:8" x14ac:dyDescent="0.4">
      <c r="A250" s="152"/>
      <c r="B250" s="172"/>
      <c r="C250" s="187"/>
      <c r="D250" s="172"/>
      <c r="E250" s="172"/>
      <c r="F250" s="172"/>
      <c r="G250" s="3"/>
      <c r="H250" s="3"/>
    </row>
    <row r="251" spans="1:8" x14ac:dyDescent="0.4">
      <c r="A251" s="152"/>
      <c r="B251" s="172"/>
      <c r="C251" s="187"/>
      <c r="D251" s="172"/>
      <c r="E251" s="172"/>
      <c r="F251" s="172"/>
      <c r="G251" s="3"/>
      <c r="H251" s="3"/>
    </row>
    <row r="252" spans="1:8" x14ac:dyDescent="0.4">
      <c r="A252" s="152"/>
      <c r="B252" s="172"/>
      <c r="C252" s="187"/>
      <c r="D252" s="172"/>
      <c r="E252" s="172"/>
      <c r="F252" s="172"/>
      <c r="G252" s="3"/>
      <c r="H252" s="3"/>
    </row>
    <row r="253" spans="1:8" x14ac:dyDescent="0.4">
      <c r="A253" s="152"/>
      <c r="B253" s="172"/>
      <c r="C253" s="187"/>
      <c r="D253" s="172"/>
      <c r="E253" s="172"/>
      <c r="F253" s="172"/>
      <c r="G253" s="3"/>
      <c r="H253" s="3"/>
    </row>
    <row r="254" spans="1:8" x14ac:dyDescent="0.4">
      <c r="A254" s="152"/>
      <c r="B254" s="172"/>
      <c r="C254" s="187"/>
      <c r="D254" s="172"/>
      <c r="E254" s="172"/>
      <c r="F254" s="172"/>
      <c r="G254" s="3"/>
      <c r="H254" s="3"/>
    </row>
    <row r="255" spans="1:8" x14ac:dyDescent="0.4">
      <c r="A255" s="152"/>
      <c r="B255" s="172"/>
      <c r="C255" s="187"/>
      <c r="D255" s="172"/>
      <c r="E255" s="172"/>
      <c r="F255" s="172"/>
      <c r="G255" s="3"/>
      <c r="H255" s="3"/>
    </row>
    <row r="256" spans="1:8" x14ac:dyDescent="0.4">
      <c r="A256" s="152"/>
      <c r="B256" s="172"/>
      <c r="C256" s="187"/>
      <c r="D256" s="172"/>
      <c r="E256" s="172"/>
      <c r="F256" s="172"/>
      <c r="G256" s="3"/>
      <c r="H256" s="3"/>
    </row>
    <row r="257" spans="1:8" x14ac:dyDescent="0.4">
      <c r="A257" s="152"/>
      <c r="B257" s="172"/>
      <c r="C257" s="187"/>
      <c r="D257" s="172"/>
      <c r="E257" s="172"/>
      <c r="F257" s="172"/>
      <c r="G257" s="3"/>
      <c r="H257" s="3"/>
    </row>
    <row r="258" spans="1:8" x14ac:dyDescent="0.4">
      <c r="A258" s="152"/>
      <c r="B258" s="172"/>
      <c r="C258" s="187"/>
      <c r="D258" s="172"/>
      <c r="E258" s="172"/>
      <c r="F258" s="172"/>
      <c r="G258" s="3"/>
      <c r="H258" s="3"/>
    </row>
    <row r="259" spans="1:8" x14ac:dyDescent="0.4">
      <c r="A259" s="152"/>
      <c r="B259" s="172"/>
      <c r="C259" s="187"/>
      <c r="D259" s="172"/>
      <c r="E259" s="172"/>
      <c r="F259" s="172"/>
      <c r="G259" s="3"/>
      <c r="H259" s="3"/>
    </row>
    <row r="260" spans="1:8" x14ac:dyDescent="0.4">
      <c r="A260" s="90"/>
      <c r="B260" s="86"/>
      <c r="C260" s="86"/>
      <c r="D260" s="163"/>
      <c r="E260" s="162" t="s">
        <v>158</v>
      </c>
      <c r="F260" s="154">
        <f>COUNTA(F10:F259)</f>
        <v>0</v>
      </c>
      <c r="G260" s="3"/>
    </row>
    <row r="261" spans="1:8" x14ac:dyDescent="0.4">
      <c r="A261" s="164"/>
      <c r="B261" s="87"/>
      <c r="C261" s="87"/>
      <c r="D261" s="105"/>
      <c r="E261" s="162" t="s">
        <v>159</v>
      </c>
      <c r="F261" s="154">
        <f>SUM(F10:F259)</f>
        <v>0</v>
      </c>
      <c r="G261" s="3"/>
    </row>
    <row r="262" spans="1:8" x14ac:dyDescent="0.4">
      <c r="A262" s="83"/>
      <c r="B262" s="83"/>
      <c r="C262" s="83"/>
      <c r="D262" s="83"/>
      <c r="E262" s="88"/>
      <c r="F262" s="89"/>
      <c r="G262" s="3"/>
    </row>
    <row r="263" spans="1:8" x14ac:dyDescent="0.4">
      <c r="A263" s="87"/>
      <c r="B263" s="87"/>
      <c r="C263" s="87"/>
      <c r="D263" s="87"/>
      <c r="E263" s="87"/>
      <c r="F263" s="87"/>
    </row>
    <row r="264" spans="1:8" x14ac:dyDescent="0.4">
      <c r="A264" s="87"/>
      <c r="B264" s="87"/>
      <c r="C264" s="87"/>
      <c r="D264" s="87"/>
      <c r="E264" s="87"/>
      <c r="F264" s="87"/>
    </row>
    <row r="265" spans="1:8" x14ac:dyDescent="0.4">
      <c r="A265" s="83"/>
      <c r="B265" s="83"/>
      <c r="C265" s="83"/>
      <c r="D265" s="83"/>
      <c r="E265" s="83"/>
      <c r="F265" s="83"/>
    </row>
    <row r="266" spans="1:8" x14ac:dyDescent="0.4">
      <c r="A266" s="83"/>
      <c r="B266" s="83"/>
      <c r="C266" s="83"/>
      <c r="D266" s="83"/>
      <c r="E266" s="83"/>
      <c r="F266" s="87"/>
    </row>
    <row r="267" spans="1:8" x14ac:dyDescent="0.4">
      <c r="A267" s="83"/>
      <c r="B267" s="83"/>
      <c r="C267" s="83"/>
      <c r="D267" s="83"/>
      <c r="E267" s="83"/>
      <c r="F267" s="83"/>
    </row>
  </sheetData>
  <mergeCells count="2">
    <mergeCell ref="A6:F6"/>
    <mergeCell ref="A7:F7"/>
  </mergeCells>
  <phoneticPr fontId="1"/>
  <dataValidations count="4">
    <dataValidation type="list" allowBlank="1" showInputMessage="1" showErrorMessage="1" sqref="B10:B259">
      <formula1>"　,要介護１,要介護２,要介護３,要介護４,要介護５"</formula1>
    </dataValidation>
    <dataValidation type="list" allowBlank="1" showInputMessage="1" showErrorMessage="1" sqref="D10:D259">
      <formula1>"　,在宅,在宅以外"</formula1>
    </dataValidation>
    <dataValidation type="list" allowBlank="1" showInputMessage="1" showErrorMessage="1" sqref="E10:E259">
      <formula1>"　,①介護医療院,②介護療養型医療施設,③介護老人保健施設,④医療機関（病院又は診療所）,⑤他の特別養護老人ホーム,⑥養護老人ホーム,⑦軽費老人ホーム,⑧グループホーム,⑨有料老人ホーム,⑩サービス付き高齢者向け住宅,⑪その他"</formula1>
    </dataValidation>
    <dataValidation type="list" allowBlank="1" showInputMessage="1" showErrorMessage="1" sqref="C10:C259">
      <formula1>"　,①３か月以内,②３か月～６か月前,③６か月～１年前,④１～２年前,⑤２～３年前,⑥３年以上前"</formula1>
    </dataValidation>
  </dataValidations>
  <pageMargins left="0.7" right="0.7" top="0.75" bottom="0.75" header="0.3" footer="0.3"/>
  <pageSetup paperSize="9" scale="1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M27"/>
  <sheetViews>
    <sheetView view="pageBreakPreview" zoomScale="60" zoomScaleNormal="80" workbookViewId="0">
      <selection activeCell="BD22" sqref="BD22"/>
    </sheetView>
  </sheetViews>
  <sheetFormatPr defaultRowHeight="13.5" x14ac:dyDescent="0.4"/>
  <cols>
    <col min="1" max="1" width="3" style="4" customWidth="1"/>
    <col min="2" max="2" width="16.875" style="4" customWidth="1"/>
    <col min="3" max="3" width="5.25" style="4" customWidth="1"/>
    <col min="4" max="4" width="6.875" style="4" customWidth="1"/>
    <col min="5" max="5" width="5.25" style="4" customWidth="1"/>
    <col min="6" max="11" width="5.875" style="4" customWidth="1"/>
    <col min="12" max="12" width="5.125" style="4" customWidth="1"/>
    <col min="13" max="17" width="4.625" style="4" customWidth="1"/>
    <col min="18" max="18" width="5.125" style="4" customWidth="1"/>
    <col min="19" max="23" width="4.625" style="4" customWidth="1"/>
    <col min="24" max="24" width="5.125" style="4" customWidth="1"/>
    <col min="25" max="29" width="4.625" style="4" customWidth="1"/>
    <col min="30" max="30" width="5.125" style="4" customWidth="1"/>
    <col min="31" max="35" width="4.625" style="4" customWidth="1"/>
    <col min="36" max="36" width="5.125" style="4" customWidth="1"/>
    <col min="37" max="41" width="4.625" style="4" customWidth="1"/>
    <col min="42" max="42" width="5.125" style="4" customWidth="1"/>
    <col min="43" max="47" width="4.625" style="4" customWidth="1"/>
    <col min="48" max="48" width="5.25" style="4" customWidth="1"/>
    <col min="49" max="54" width="5.875" style="4" customWidth="1"/>
    <col min="55" max="55" width="5.125" style="4" customWidth="1"/>
    <col min="56" max="60" width="4.625" style="4" customWidth="1"/>
    <col min="61" max="61" width="5.125" style="4" customWidth="1"/>
    <col min="62" max="66" width="4.625" style="4" customWidth="1"/>
    <col min="67" max="67" width="5.125" style="4" customWidth="1"/>
    <col min="68" max="72" width="4.625" style="4" customWidth="1"/>
    <col min="73" max="73" width="5.125" style="4" customWidth="1"/>
    <col min="74" max="78" width="4.625" style="4" customWidth="1"/>
    <col min="79" max="79" width="5.125" style="4" customWidth="1"/>
    <col min="80" max="84" width="4.625" style="4" customWidth="1"/>
    <col min="85" max="85" width="5.125" style="4" customWidth="1"/>
    <col min="86" max="90" width="4.625" style="4" customWidth="1"/>
    <col min="91" max="91" width="4.125" style="4" customWidth="1"/>
    <col min="92" max="92" width="7" style="4" customWidth="1"/>
    <col min="93" max="244" width="9" style="4"/>
    <col min="245" max="245" width="3" style="4" customWidth="1"/>
    <col min="246" max="246" width="16.875" style="4" customWidth="1"/>
    <col min="247" max="247" width="5.25" style="4" customWidth="1"/>
    <col min="248" max="248" width="6.875" style="4" customWidth="1"/>
    <col min="249" max="249" width="5.25" style="4" customWidth="1"/>
    <col min="250" max="250" width="5.125" style="4" customWidth="1"/>
    <col min="251" max="255" width="4.625" style="4" customWidth="1"/>
    <col min="256" max="256" width="5.125" style="4" customWidth="1"/>
    <col min="257" max="261" width="4.625" style="4" customWidth="1"/>
    <col min="262" max="262" width="5.125" style="4" customWidth="1"/>
    <col min="263" max="267" width="4.625" style="4" customWidth="1"/>
    <col min="268" max="268" width="5.125" style="4" customWidth="1"/>
    <col min="269" max="273" width="4.625" style="4" customWidth="1"/>
    <col min="274" max="274" width="5.125" style="4" customWidth="1"/>
    <col min="275" max="279" width="4.625" style="4" customWidth="1"/>
    <col min="280" max="280" width="5.125" style="4" customWidth="1"/>
    <col min="281" max="285" width="4.625" style="4" customWidth="1"/>
    <col min="286" max="286" width="5.125" style="4" customWidth="1"/>
    <col min="287" max="291" width="4.625" style="4" customWidth="1"/>
    <col min="292" max="292" width="5.125" style="4" customWidth="1"/>
    <col min="293" max="297" width="4.625" style="4" customWidth="1"/>
    <col min="298" max="298" width="5.25" style="4" customWidth="1"/>
    <col min="299" max="299" width="5.125" style="4" customWidth="1"/>
    <col min="300" max="304" width="4.625" style="4" customWidth="1"/>
    <col min="305" max="305" width="5.125" style="4" customWidth="1"/>
    <col min="306" max="310" width="4.625" style="4" customWidth="1"/>
    <col min="311" max="311" width="5.125" style="4" customWidth="1"/>
    <col min="312" max="316" width="4.625" style="4" customWidth="1"/>
    <col min="317" max="317" width="5.125" style="4" customWidth="1"/>
    <col min="318" max="322" width="4.625" style="4" customWidth="1"/>
    <col min="323" max="323" width="5.125" style="4" customWidth="1"/>
    <col min="324" max="328" width="4.625" style="4" customWidth="1"/>
    <col min="329" max="329" width="5.125" style="4" customWidth="1"/>
    <col min="330" max="334" width="4.625" style="4" customWidth="1"/>
    <col min="335" max="335" width="5.125" style="4" customWidth="1"/>
    <col min="336" max="340" width="4.625" style="4" customWidth="1"/>
    <col min="341" max="341" width="5.125" style="4" customWidth="1"/>
    <col min="342" max="346" width="4.625" style="4" customWidth="1"/>
    <col min="347" max="347" width="6.125" style="4" customWidth="1"/>
    <col min="348" max="348" width="7" style="4" customWidth="1"/>
    <col min="349" max="500" width="9" style="4"/>
    <col min="501" max="501" width="3" style="4" customWidth="1"/>
    <col min="502" max="502" width="16.875" style="4" customWidth="1"/>
    <col min="503" max="503" width="5.25" style="4" customWidth="1"/>
    <col min="504" max="504" width="6.875" style="4" customWidth="1"/>
    <col min="505" max="505" width="5.25" style="4" customWidth="1"/>
    <col min="506" max="506" width="5.125" style="4" customWidth="1"/>
    <col min="507" max="511" width="4.625" style="4" customWidth="1"/>
    <col min="512" max="512" width="5.125" style="4" customWidth="1"/>
    <col min="513" max="517" width="4.625" style="4" customWidth="1"/>
    <col min="518" max="518" width="5.125" style="4" customWidth="1"/>
    <col min="519" max="523" width="4.625" style="4" customWidth="1"/>
    <col min="524" max="524" width="5.125" style="4" customWidth="1"/>
    <col min="525" max="529" width="4.625" style="4" customWidth="1"/>
    <col min="530" max="530" width="5.125" style="4" customWidth="1"/>
    <col min="531" max="535" width="4.625" style="4" customWidth="1"/>
    <col min="536" max="536" width="5.125" style="4" customWidth="1"/>
    <col min="537" max="541" width="4.625" style="4" customWidth="1"/>
    <col min="542" max="542" width="5.125" style="4" customWidth="1"/>
    <col min="543" max="547" width="4.625" style="4" customWidth="1"/>
    <col min="548" max="548" width="5.125" style="4" customWidth="1"/>
    <col min="549" max="553" width="4.625" style="4" customWidth="1"/>
    <col min="554" max="554" width="5.25" style="4" customWidth="1"/>
    <col min="555" max="555" width="5.125" style="4" customWidth="1"/>
    <col min="556" max="560" width="4.625" style="4" customWidth="1"/>
    <col min="561" max="561" width="5.125" style="4" customWidth="1"/>
    <col min="562" max="566" width="4.625" style="4" customWidth="1"/>
    <col min="567" max="567" width="5.125" style="4" customWidth="1"/>
    <col min="568" max="572" width="4.625" style="4" customWidth="1"/>
    <col min="573" max="573" width="5.125" style="4" customWidth="1"/>
    <col min="574" max="578" width="4.625" style="4" customWidth="1"/>
    <col min="579" max="579" width="5.125" style="4" customWidth="1"/>
    <col min="580" max="584" width="4.625" style="4" customWidth="1"/>
    <col min="585" max="585" width="5.125" style="4" customWidth="1"/>
    <col min="586" max="590" width="4.625" style="4" customWidth="1"/>
    <col min="591" max="591" width="5.125" style="4" customWidth="1"/>
    <col min="592" max="596" width="4.625" style="4" customWidth="1"/>
    <col min="597" max="597" width="5.125" style="4" customWidth="1"/>
    <col min="598" max="602" width="4.625" style="4" customWidth="1"/>
    <col min="603" max="603" width="6.125" style="4" customWidth="1"/>
    <col min="604" max="604" width="7" style="4" customWidth="1"/>
    <col min="605" max="756" width="9" style="4"/>
    <col min="757" max="757" width="3" style="4" customWidth="1"/>
    <col min="758" max="758" width="16.875" style="4" customWidth="1"/>
    <col min="759" max="759" width="5.25" style="4" customWidth="1"/>
    <col min="760" max="760" width="6.875" style="4" customWidth="1"/>
    <col min="761" max="761" width="5.25" style="4" customWidth="1"/>
    <col min="762" max="762" width="5.125" style="4" customWidth="1"/>
    <col min="763" max="767" width="4.625" style="4" customWidth="1"/>
    <col min="768" max="768" width="5.125" style="4" customWidth="1"/>
    <col min="769" max="773" width="4.625" style="4" customWidth="1"/>
    <col min="774" max="774" width="5.125" style="4" customWidth="1"/>
    <col min="775" max="779" width="4.625" style="4" customWidth="1"/>
    <col min="780" max="780" width="5.125" style="4" customWidth="1"/>
    <col min="781" max="785" width="4.625" style="4" customWidth="1"/>
    <col min="786" max="786" width="5.125" style="4" customWidth="1"/>
    <col min="787" max="791" width="4.625" style="4" customWidth="1"/>
    <col min="792" max="792" width="5.125" style="4" customWidth="1"/>
    <col min="793" max="797" width="4.625" style="4" customWidth="1"/>
    <col min="798" max="798" width="5.125" style="4" customWidth="1"/>
    <col min="799" max="803" width="4.625" style="4" customWidth="1"/>
    <col min="804" max="804" width="5.125" style="4" customWidth="1"/>
    <col min="805" max="809" width="4.625" style="4" customWidth="1"/>
    <col min="810" max="810" width="5.25" style="4" customWidth="1"/>
    <col min="811" max="811" width="5.125" style="4" customWidth="1"/>
    <col min="812" max="816" width="4.625" style="4" customWidth="1"/>
    <col min="817" max="817" width="5.125" style="4" customWidth="1"/>
    <col min="818" max="822" width="4.625" style="4" customWidth="1"/>
    <col min="823" max="823" width="5.125" style="4" customWidth="1"/>
    <col min="824" max="828" width="4.625" style="4" customWidth="1"/>
    <col min="829" max="829" width="5.125" style="4" customWidth="1"/>
    <col min="830" max="834" width="4.625" style="4" customWidth="1"/>
    <col min="835" max="835" width="5.125" style="4" customWidth="1"/>
    <col min="836" max="840" width="4.625" style="4" customWidth="1"/>
    <col min="841" max="841" width="5.125" style="4" customWidth="1"/>
    <col min="842" max="846" width="4.625" style="4" customWidth="1"/>
    <col min="847" max="847" width="5.125" style="4" customWidth="1"/>
    <col min="848" max="852" width="4.625" style="4" customWidth="1"/>
    <col min="853" max="853" width="5.125" style="4" customWidth="1"/>
    <col min="854" max="858" width="4.625" style="4" customWidth="1"/>
    <col min="859" max="859" width="6.125" style="4" customWidth="1"/>
    <col min="860" max="860" width="7" style="4" customWidth="1"/>
    <col min="861" max="1012" width="9" style="4"/>
    <col min="1013" max="1013" width="3" style="4" customWidth="1"/>
    <col min="1014" max="1014" width="16.875" style="4" customWidth="1"/>
    <col min="1015" max="1015" width="5.25" style="4" customWidth="1"/>
    <col min="1016" max="1016" width="6.875" style="4" customWidth="1"/>
    <col min="1017" max="1017" width="5.25" style="4" customWidth="1"/>
    <col min="1018" max="1018" width="5.125" style="4" customWidth="1"/>
    <col min="1019" max="1023" width="4.625" style="4" customWidth="1"/>
    <col min="1024" max="1024" width="5.125" style="4" customWidth="1"/>
    <col min="1025" max="1029" width="4.625" style="4" customWidth="1"/>
    <col min="1030" max="1030" width="5.125" style="4" customWidth="1"/>
    <col min="1031" max="1035" width="4.625" style="4" customWidth="1"/>
    <col min="1036" max="1036" width="5.125" style="4" customWidth="1"/>
    <col min="1037" max="1041" width="4.625" style="4" customWidth="1"/>
    <col min="1042" max="1042" width="5.125" style="4" customWidth="1"/>
    <col min="1043" max="1047" width="4.625" style="4" customWidth="1"/>
    <col min="1048" max="1048" width="5.125" style="4" customWidth="1"/>
    <col min="1049" max="1053" width="4.625" style="4" customWidth="1"/>
    <col min="1054" max="1054" width="5.125" style="4" customWidth="1"/>
    <col min="1055" max="1059" width="4.625" style="4" customWidth="1"/>
    <col min="1060" max="1060" width="5.125" style="4" customWidth="1"/>
    <col min="1061" max="1065" width="4.625" style="4" customWidth="1"/>
    <col min="1066" max="1066" width="5.25" style="4" customWidth="1"/>
    <col min="1067" max="1067" width="5.125" style="4" customWidth="1"/>
    <col min="1068" max="1072" width="4.625" style="4" customWidth="1"/>
    <col min="1073" max="1073" width="5.125" style="4" customWidth="1"/>
    <col min="1074" max="1078" width="4.625" style="4" customWidth="1"/>
    <col min="1079" max="1079" width="5.125" style="4" customWidth="1"/>
    <col min="1080" max="1084" width="4.625" style="4" customWidth="1"/>
    <col min="1085" max="1085" width="5.125" style="4" customWidth="1"/>
    <col min="1086" max="1090" width="4.625" style="4" customWidth="1"/>
    <col min="1091" max="1091" width="5.125" style="4" customWidth="1"/>
    <col min="1092" max="1096" width="4.625" style="4" customWidth="1"/>
    <col min="1097" max="1097" width="5.125" style="4" customWidth="1"/>
    <col min="1098" max="1102" width="4.625" style="4" customWidth="1"/>
    <col min="1103" max="1103" width="5.125" style="4" customWidth="1"/>
    <col min="1104" max="1108" width="4.625" style="4" customWidth="1"/>
    <col min="1109" max="1109" width="5.125" style="4" customWidth="1"/>
    <col min="1110" max="1114" width="4.625" style="4" customWidth="1"/>
    <col min="1115" max="1115" width="6.125" style="4" customWidth="1"/>
    <col min="1116" max="1116" width="7" style="4" customWidth="1"/>
    <col min="1117" max="1268" width="9" style="4"/>
    <col min="1269" max="1269" width="3" style="4" customWidth="1"/>
    <col min="1270" max="1270" width="16.875" style="4" customWidth="1"/>
    <col min="1271" max="1271" width="5.25" style="4" customWidth="1"/>
    <col min="1272" max="1272" width="6.875" style="4" customWidth="1"/>
    <col min="1273" max="1273" width="5.25" style="4" customWidth="1"/>
    <col min="1274" max="1274" width="5.125" style="4" customWidth="1"/>
    <col min="1275" max="1279" width="4.625" style="4" customWidth="1"/>
    <col min="1280" max="1280" width="5.125" style="4" customWidth="1"/>
    <col min="1281" max="1285" width="4.625" style="4" customWidth="1"/>
    <col min="1286" max="1286" width="5.125" style="4" customWidth="1"/>
    <col min="1287" max="1291" width="4.625" style="4" customWidth="1"/>
    <col min="1292" max="1292" width="5.125" style="4" customWidth="1"/>
    <col min="1293" max="1297" width="4.625" style="4" customWidth="1"/>
    <col min="1298" max="1298" width="5.125" style="4" customWidth="1"/>
    <col min="1299" max="1303" width="4.625" style="4" customWidth="1"/>
    <col min="1304" max="1304" width="5.125" style="4" customWidth="1"/>
    <col min="1305" max="1309" width="4.625" style="4" customWidth="1"/>
    <col min="1310" max="1310" width="5.125" style="4" customWidth="1"/>
    <col min="1311" max="1315" width="4.625" style="4" customWidth="1"/>
    <col min="1316" max="1316" width="5.125" style="4" customWidth="1"/>
    <col min="1317" max="1321" width="4.625" style="4" customWidth="1"/>
    <col min="1322" max="1322" width="5.25" style="4" customWidth="1"/>
    <col min="1323" max="1323" width="5.125" style="4" customWidth="1"/>
    <col min="1324" max="1328" width="4.625" style="4" customWidth="1"/>
    <col min="1329" max="1329" width="5.125" style="4" customWidth="1"/>
    <col min="1330" max="1334" width="4.625" style="4" customWidth="1"/>
    <col min="1335" max="1335" width="5.125" style="4" customWidth="1"/>
    <col min="1336" max="1340" width="4.625" style="4" customWidth="1"/>
    <col min="1341" max="1341" width="5.125" style="4" customWidth="1"/>
    <col min="1342" max="1346" width="4.625" style="4" customWidth="1"/>
    <col min="1347" max="1347" width="5.125" style="4" customWidth="1"/>
    <col min="1348" max="1352" width="4.625" style="4" customWidth="1"/>
    <col min="1353" max="1353" width="5.125" style="4" customWidth="1"/>
    <col min="1354" max="1358" width="4.625" style="4" customWidth="1"/>
    <col min="1359" max="1359" width="5.125" style="4" customWidth="1"/>
    <col min="1360" max="1364" width="4.625" style="4" customWidth="1"/>
    <col min="1365" max="1365" width="5.125" style="4" customWidth="1"/>
    <col min="1366" max="1370" width="4.625" style="4" customWidth="1"/>
    <col min="1371" max="1371" width="6.125" style="4" customWidth="1"/>
    <col min="1372" max="1372" width="7" style="4" customWidth="1"/>
    <col min="1373" max="1524" width="9" style="4"/>
    <col min="1525" max="1525" width="3" style="4" customWidth="1"/>
    <col min="1526" max="1526" width="16.875" style="4" customWidth="1"/>
    <col min="1527" max="1527" width="5.25" style="4" customWidth="1"/>
    <col min="1528" max="1528" width="6.875" style="4" customWidth="1"/>
    <col min="1529" max="1529" width="5.25" style="4" customWidth="1"/>
    <col min="1530" max="1530" width="5.125" style="4" customWidth="1"/>
    <col min="1531" max="1535" width="4.625" style="4" customWidth="1"/>
    <col min="1536" max="1536" width="5.125" style="4" customWidth="1"/>
    <col min="1537" max="1541" width="4.625" style="4" customWidth="1"/>
    <col min="1542" max="1542" width="5.125" style="4" customWidth="1"/>
    <col min="1543" max="1547" width="4.625" style="4" customWidth="1"/>
    <col min="1548" max="1548" width="5.125" style="4" customWidth="1"/>
    <col min="1549" max="1553" width="4.625" style="4" customWidth="1"/>
    <col min="1554" max="1554" width="5.125" style="4" customWidth="1"/>
    <col min="1555" max="1559" width="4.625" style="4" customWidth="1"/>
    <col min="1560" max="1560" width="5.125" style="4" customWidth="1"/>
    <col min="1561" max="1565" width="4.625" style="4" customWidth="1"/>
    <col min="1566" max="1566" width="5.125" style="4" customWidth="1"/>
    <col min="1567" max="1571" width="4.625" style="4" customWidth="1"/>
    <col min="1572" max="1572" width="5.125" style="4" customWidth="1"/>
    <col min="1573" max="1577" width="4.625" style="4" customWidth="1"/>
    <col min="1578" max="1578" width="5.25" style="4" customWidth="1"/>
    <col min="1579" max="1579" width="5.125" style="4" customWidth="1"/>
    <col min="1580" max="1584" width="4.625" style="4" customWidth="1"/>
    <col min="1585" max="1585" width="5.125" style="4" customWidth="1"/>
    <col min="1586" max="1590" width="4.625" style="4" customWidth="1"/>
    <col min="1591" max="1591" width="5.125" style="4" customWidth="1"/>
    <col min="1592" max="1596" width="4.625" style="4" customWidth="1"/>
    <col min="1597" max="1597" width="5.125" style="4" customWidth="1"/>
    <col min="1598" max="1602" width="4.625" style="4" customWidth="1"/>
    <col min="1603" max="1603" width="5.125" style="4" customWidth="1"/>
    <col min="1604" max="1608" width="4.625" style="4" customWidth="1"/>
    <col min="1609" max="1609" width="5.125" style="4" customWidth="1"/>
    <col min="1610" max="1614" width="4.625" style="4" customWidth="1"/>
    <col min="1615" max="1615" width="5.125" style="4" customWidth="1"/>
    <col min="1616" max="1620" width="4.625" style="4" customWidth="1"/>
    <col min="1621" max="1621" width="5.125" style="4" customWidth="1"/>
    <col min="1622" max="1626" width="4.625" style="4" customWidth="1"/>
    <col min="1627" max="1627" width="6.125" style="4" customWidth="1"/>
    <col min="1628" max="1628" width="7" style="4" customWidth="1"/>
    <col min="1629" max="1780" width="9" style="4"/>
    <col min="1781" max="1781" width="3" style="4" customWidth="1"/>
    <col min="1782" max="1782" width="16.875" style="4" customWidth="1"/>
    <col min="1783" max="1783" width="5.25" style="4" customWidth="1"/>
    <col min="1784" max="1784" width="6.875" style="4" customWidth="1"/>
    <col min="1785" max="1785" width="5.25" style="4" customWidth="1"/>
    <col min="1786" max="1786" width="5.125" style="4" customWidth="1"/>
    <col min="1787" max="1791" width="4.625" style="4" customWidth="1"/>
    <col min="1792" max="1792" width="5.125" style="4" customWidth="1"/>
    <col min="1793" max="1797" width="4.625" style="4" customWidth="1"/>
    <col min="1798" max="1798" width="5.125" style="4" customWidth="1"/>
    <col min="1799" max="1803" width="4.625" style="4" customWidth="1"/>
    <col min="1804" max="1804" width="5.125" style="4" customWidth="1"/>
    <col min="1805" max="1809" width="4.625" style="4" customWidth="1"/>
    <col min="1810" max="1810" width="5.125" style="4" customWidth="1"/>
    <col min="1811" max="1815" width="4.625" style="4" customWidth="1"/>
    <col min="1816" max="1816" width="5.125" style="4" customWidth="1"/>
    <col min="1817" max="1821" width="4.625" style="4" customWidth="1"/>
    <col min="1822" max="1822" width="5.125" style="4" customWidth="1"/>
    <col min="1823" max="1827" width="4.625" style="4" customWidth="1"/>
    <col min="1828" max="1828" width="5.125" style="4" customWidth="1"/>
    <col min="1829" max="1833" width="4.625" style="4" customWidth="1"/>
    <col min="1834" max="1834" width="5.25" style="4" customWidth="1"/>
    <col min="1835" max="1835" width="5.125" style="4" customWidth="1"/>
    <col min="1836" max="1840" width="4.625" style="4" customWidth="1"/>
    <col min="1841" max="1841" width="5.125" style="4" customWidth="1"/>
    <col min="1842" max="1846" width="4.625" style="4" customWidth="1"/>
    <col min="1847" max="1847" width="5.125" style="4" customWidth="1"/>
    <col min="1848" max="1852" width="4.625" style="4" customWidth="1"/>
    <col min="1853" max="1853" width="5.125" style="4" customWidth="1"/>
    <col min="1854" max="1858" width="4.625" style="4" customWidth="1"/>
    <col min="1859" max="1859" width="5.125" style="4" customWidth="1"/>
    <col min="1860" max="1864" width="4.625" style="4" customWidth="1"/>
    <col min="1865" max="1865" width="5.125" style="4" customWidth="1"/>
    <col min="1866" max="1870" width="4.625" style="4" customWidth="1"/>
    <col min="1871" max="1871" width="5.125" style="4" customWidth="1"/>
    <col min="1872" max="1876" width="4.625" style="4" customWidth="1"/>
    <col min="1877" max="1877" width="5.125" style="4" customWidth="1"/>
    <col min="1878" max="1882" width="4.625" style="4" customWidth="1"/>
    <col min="1883" max="1883" width="6.125" style="4" customWidth="1"/>
    <col min="1884" max="1884" width="7" style="4" customWidth="1"/>
    <col min="1885" max="2036" width="9" style="4"/>
    <col min="2037" max="2037" width="3" style="4" customWidth="1"/>
    <col min="2038" max="2038" width="16.875" style="4" customWidth="1"/>
    <col min="2039" max="2039" width="5.25" style="4" customWidth="1"/>
    <col min="2040" max="2040" width="6.875" style="4" customWidth="1"/>
    <col min="2041" max="2041" width="5.25" style="4" customWidth="1"/>
    <col min="2042" max="2042" width="5.125" style="4" customWidth="1"/>
    <col min="2043" max="2047" width="4.625" style="4" customWidth="1"/>
    <col min="2048" max="2048" width="5.125" style="4" customWidth="1"/>
    <col min="2049" max="2053" width="4.625" style="4" customWidth="1"/>
    <col min="2054" max="2054" width="5.125" style="4" customWidth="1"/>
    <col min="2055" max="2059" width="4.625" style="4" customWidth="1"/>
    <col min="2060" max="2060" width="5.125" style="4" customWidth="1"/>
    <col min="2061" max="2065" width="4.625" style="4" customWidth="1"/>
    <col min="2066" max="2066" width="5.125" style="4" customWidth="1"/>
    <col min="2067" max="2071" width="4.625" style="4" customWidth="1"/>
    <col min="2072" max="2072" width="5.125" style="4" customWidth="1"/>
    <col min="2073" max="2077" width="4.625" style="4" customWidth="1"/>
    <col min="2078" max="2078" width="5.125" style="4" customWidth="1"/>
    <col min="2079" max="2083" width="4.625" style="4" customWidth="1"/>
    <col min="2084" max="2084" width="5.125" style="4" customWidth="1"/>
    <col min="2085" max="2089" width="4.625" style="4" customWidth="1"/>
    <col min="2090" max="2090" width="5.25" style="4" customWidth="1"/>
    <col min="2091" max="2091" width="5.125" style="4" customWidth="1"/>
    <col min="2092" max="2096" width="4.625" style="4" customWidth="1"/>
    <col min="2097" max="2097" width="5.125" style="4" customWidth="1"/>
    <col min="2098" max="2102" width="4.625" style="4" customWidth="1"/>
    <col min="2103" max="2103" width="5.125" style="4" customWidth="1"/>
    <col min="2104" max="2108" width="4.625" style="4" customWidth="1"/>
    <col min="2109" max="2109" width="5.125" style="4" customWidth="1"/>
    <col min="2110" max="2114" width="4.625" style="4" customWidth="1"/>
    <col min="2115" max="2115" width="5.125" style="4" customWidth="1"/>
    <col min="2116" max="2120" width="4.625" style="4" customWidth="1"/>
    <col min="2121" max="2121" width="5.125" style="4" customWidth="1"/>
    <col min="2122" max="2126" width="4.625" style="4" customWidth="1"/>
    <col min="2127" max="2127" width="5.125" style="4" customWidth="1"/>
    <col min="2128" max="2132" width="4.625" style="4" customWidth="1"/>
    <col min="2133" max="2133" width="5.125" style="4" customWidth="1"/>
    <col min="2134" max="2138" width="4.625" style="4" customWidth="1"/>
    <col min="2139" max="2139" width="6.125" style="4" customWidth="1"/>
    <col min="2140" max="2140" width="7" style="4" customWidth="1"/>
    <col min="2141" max="2292" width="9" style="4"/>
    <col min="2293" max="2293" width="3" style="4" customWidth="1"/>
    <col min="2294" max="2294" width="16.875" style="4" customWidth="1"/>
    <col min="2295" max="2295" width="5.25" style="4" customWidth="1"/>
    <col min="2296" max="2296" width="6.875" style="4" customWidth="1"/>
    <col min="2297" max="2297" width="5.25" style="4" customWidth="1"/>
    <col min="2298" max="2298" width="5.125" style="4" customWidth="1"/>
    <col min="2299" max="2303" width="4.625" style="4" customWidth="1"/>
    <col min="2304" max="2304" width="5.125" style="4" customWidth="1"/>
    <col min="2305" max="2309" width="4.625" style="4" customWidth="1"/>
    <col min="2310" max="2310" width="5.125" style="4" customWidth="1"/>
    <col min="2311" max="2315" width="4.625" style="4" customWidth="1"/>
    <col min="2316" max="2316" width="5.125" style="4" customWidth="1"/>
    <col min="2317" max="2321" width="4.625" style="4" customWidth="1"/>
    <col min="2322" max="2322" width="5.125" style="4" customWidth="1"/>
    <col min="2323" max="2327" width="4.625" style="4" customWidth="1"/>
    <col min="2328" max="2328" width="5.125" style="4" customWidth="1"/>
    <col min="2329" max="2333" width="4.625" style="4" customWidth="1"/>
    <col min="2334" max="2334" width="5.125" style="4" customWidth="1"/>
    <col min="2335" max="2339" width="4.625" style="4" customWidth="1"/>
    <col min="2340" max="2340" width="5.125" style="4" customWidth="1"/>
    <col min="2341" max="2345" width="4.625" style="4" customWidth="1"/>
    <col min="2346" max="2346" width="5.25" style="4" customWidth="1"/>
    <col min="2347" max="2347" width="5.125" style="4" customWidth="1"/>
    <col min="2348" max="2352" width="4.625" style="4" customWidth="1"/>
    <col min="2353" max="2353" width="5.125" style="4" customWidth="1"/>
    <col min="2354" max="2358" width="4.625" style="4" customWidth="1"/>
    <col min="2359" max="2359" width="5.125" style="4" customWidth="1"/>
    <col min="2360" max="2364" width="4.625" style="4" customWidth="1"/>
    <col min="2365" max="2365" width="5.125" style="4" customWidth="1"/>
    <col min="2366" max="2370" width="4.625" style="4" customWidth="1"/>
    <col min="2371" max="2371" width="5.125" style="4" customWidth="1"/>
    <col min="2372" max="2376" width="4.625" style="4" customWidth="1"/>
    <col min="2377" max="2377" width="5.125" style="4" customWidth="1"/>
    <col min="2378" max="2382" width="4.625" style="4" customWidth="1"/>
    <col min="2383" max="2383" width="5.125" style="4" customWidth="1"/>
    <col min="2384" max="2388" width="4.625" style="4" customWidth="1"/>
    <col min="2389" max="2389" width="5.125" style="4" customWidth="1"/>
    <col min="2390" max="2394" width="4.625" style="4" customWidth="1"/>
    <col min="2395" max="2395" width="6.125" style="4" customWidth="1"/>
    <col min="2396" max="2396" width="7" style="4" customWidth="1"/>
    <col min="2397" max="2548" width="9" style="4"/>
    <col min="2549" max="2549" width="3" style="4" customWidth="1"/>
    <col min="2550" max="2550" width="16.875" style="4" customWidth="1"/>
    <col min="2551" max="2551" width="5.25" style="4" customWidth="1"/>
    <col min="2552" max="2552" width="6.875" style="4" customWidth="1"/>
    <col min="2553" max="2553" width="5.25" style="4" customWidth="1"/>
    <col min="2554" max="2554" width="5.125" style="4" customWidth="1"/>
    <col min="2555" max="2559" width="4.625" style="4" customWidth="1"/>
    <col min="2560" max="2560" width="5.125" style="4" customWidth="1"/>
    <col min="2561" max="2565" width="4.625" style="4" customWidth="1"/>
    <col min="2566" max="2566" width="5.125" style="4" customWidth="1"/>
    <col min="2567" max="2571" width="4.625" style="4" customWidth="1"/>
    <col min="2572" max="2572" width="5.125" style="4" customWidth="1"/>
    <col min="2573" max="2577" width="4.625" style="4" customWidth="1"/>
    <col min="2578" max="2578" width="5.125" style="4" customWidth="1"/>
    <col min="2579" max="2583" width="4.625" style="4" customWidth="1"/>
    <col min="2584" max="2584" width="5.125" style="4" customWidth="1"/>
    <col min="2585" max="2589" width="4.625" style="4" customWidth="1"/>
    <col min="2590" max="2590" width="5.125" style="4" customWidth="1"/>
    <col min="2591" max="2595" width="4.625" style="4" customWidth="1"/>
    <col min="2596" max="2596" width="5.125" style="4" customWidth="1"/>
    <col min="2597" max="2601" width="4.625" style="4" customWidth="1"/>
    <col min="2602" max="2602" width="5.25" style="4" customWidth="1"/>
    <col min="2603" max="2603" width="5.125" style="4" customWidth="1"/>
    <col min="2604" max="2608" width="4.625" style="4" customWidth="1"/>
    <col min="2609" max="2609" width="5.125" style="4" customWidth="1"/>
    <col min="2610" max="2614" width="4.625" style="4" customWidth="1"/>
    <col min="2615" max="2615" width="5.125" style="4" customWidth="1"/>
    <col min="2616" max="2620" width="4.625" style="4" customWidth="1"/>
    <col min="2621" max="2621" width="5.125" style="4" customWidth="1"/>
    <col min="2622" max="2626" width="4.625" style="4" customWidth="1"/>
    <col min="2627" max="2627" width="5.125" style="4" customWidth="1"/>
    <col min="2628" max="2632" width="4.625" style="4" customWidth="1"/>
    <col min="2633" max="2633" width="5.125" style="4" customWidth="1"/>
    <col min="2634" max="2638" width="4.625" style="4" customWidth="1"/>
    <col min="2639" max="2639" width="5.125" style="4" customWidth="1"/>
    <col min="2640" max="2644" width="4.625" style="4" customWidth="1"/>
    <col min="2645" max="2645" width="5.125" style="4" customWidth="1"/>
    <col min="2646" max="2650" width="4.625" style="4" customWidth="1"/>
    <col min="2651" max="2651" width="6.125" style="4" customWidth="1"/>
    <col min="2652" max="2652" width="7" style="4" customWidth="1"/>
    <col min="2653" max="2804" width="9" style="4"/>
    <col min="2805" max="2805" width="3" style="4" customWidth="1"/>
    <col min="2806" max="2806" width="16.875" style="4" customWidth="1"/>
    <col min="2807" max="2807" width="5.25" style="4" customWidth="1"/>
    <col min="2808" max="2808" width="6.875" style="4" customWidth="1"/>
    <col min="2809" max="2809" width="5.25" style="4" customWidth="1"/>
    <col min="2810" max="2810" width="5.125" style="4" customWidth="1"/>
    <col min="2811" max="2815" width="4.625" style="4" customWidth="1"/>
    <col min="2816" max="2816" width="5.125" style="4" customWidth="1"/>
    <col min="2817" max="2821" width="4.625" style="4" customWidth="1"/>
    <col min="2822" max="2822" width="5.125" style="4" customWidth="1"/>
    <col min="2823" max="2827" width="4.625" style="4" customWidth="1"/>
    <col min="2828" max="2828" width="5.125" style="4" customWidth="1"/>
    <col min="2829" max="2833" width="4.625" style="4" customWidth="1"/>
    <col min="2834" max="2834" width="5.125" style="4" customWidth="1"/>
    <col min="2835" max="2839" width="4.625" style="4" customWidth="1"/>
    <col min="2840" max="2840" width="5.125" style="4" customWidth="1"/>
    <col min="2841" max="2845" width="4.625" style="4" customWidth="1"/>
    <col min="2846" max="2846" width="5.125" style="4" customWidth="1"/>
    <col min="2847" max="2851" width="4.625" style="4" customWidth="1"/>
    <col min="2852" max="2852" width="5.125" style="4" customWidth="1"/>
    <col min="2853" max="2857" width="4.625" style="4" customWidth="1"/>
    <col min="2858" max="2858" width="5.25" style="4" customWidth="1"/>
    <col min="2859" max="2859" width="5.125" style="4" customWidth="1"/>
    <col min="2860" max="2864" width="4.625" style="4" customWidth="1"/>
    <col min="2865" max="2865" width="5.125" style="4" customWidth="1"/>
    <col min="2866" max="2870" width="4.625" style="4" customWidth="1"/>
    <col min="2871" max="2871" width="5.125" style="4" customWidth="1"/>
    <col min="2872" max="2876" width="4.625" style="4" customWidth="1"/>
    <col min="2877" max="2877" width="5.125" style="4" customWidth="1"/>
    <col min="2878" max="2882" width="4.625" style="4" customWidth="1"/>
    <col min="2883" max="2883" width="5.125" style="4" customWidth="1"/>
    <col min="2884" max="2888" width="4.625" style="4" customWidth="1"/>
    <col min="2889" max="2889" width="5.125" style="4" customWidth="1"/>
    <col min="2890" max="2894" width="4.625" style="4" customWidth="1"/>
    <col min="2895" max="2895" width="5.125" style="4" customWidth="1"/>
    <col min="2896" max="2900" width="4.625" style="4" customWidth="1"/>
    <col min="2901" max="2901" width="5.125" style="4" customWidth="1"/>
    <col min="2902" max="2906" width="4.625" style="4" customWidth="1"/>
    <col min="2907" max="2907" width="6.125" style="4" customWidth="1"/>
    <col min="2908" max="2908" width="7" style="4" customWidth="1"/>
    <col min="2909" max="3060" width="9" style="4"/>
    <col min="3061" max="3061" width="3" style="4" customWidth="1"/>
    <col min="3062" max="3062" width="16.875" style="4" customWidth="1"/>
    <col min="3063" max="3063" width="5.25" style="4" customWidth="1"/>
    <col min="3064" max="3064" width="6.875" style="4" customWidth="1"/>
    <col min="3065" max="3065" width="5.25" style="4" customWidth="1"/>
    <col min="3066" max="3066" width="5.125" style="4" customWidth="1"/>
    <col min="3067" max="3071" width="4.625" style="4" customWidth="1"/>
    <col min="3072" max="3072" width="5.125" style="4" customWidth="1"/>
    <col min="3073" max="3077" width="4.625" style="4" customWidth="1"/>
    <col min="3078" max="3078" width="5.125" style="4" customWidth="1"/>
    <col min="3079" max="3083" width="4.625" style="4" customWidth="1"/>
    <col min="3084" max="3084" width="5.125" style="4" customWidth="1"/>
    <col min="3085" max="3089" width="4.625" style="4" customWidth="1"/>
    <col min="3090" max="3090" width="5.125" style="4" customWidth="1"/>
    <col min="3091" max="3095" width="4.625" style="4" customWidth="1"/>
    <col min="3096" max="3096" width="5.125" style="4" customWidth="1"/>
    <col min="3097" max="3101" width="4.625" style="4" customWidth="1"/>
    <col min="3102" max="3102" width="5.125" style="4" customWidth="1"/>
    <col min="3103" max="3107" width="4.625" style="4" customWidth="1"/>
    <col min="3108" max="3108" width="5.125" style="4" customWidth="1"/>
    <col min="3109" max="3113" width="4.625" style="4" customWidth="1"/>
    <col min="3114" max="3114" width="5.25" style="4" customWidth="1"/>
    <col min="3115" max="3115" width="5.125" style="4" customWidth="1"/>
    <col min="3116" max="3120" width="4.625" style="4" customWidth="1"/>
    <col min="3121" max="3121" width="5.125" style="4" customWidth="1"/>
    <col min="3122" max="3126" width="4.625" style="4" customWidth="1"/>
    <col min="3127" max="3127" width="5.125" style="4" customWidth="1"/>
    <col min="3128" max="3132" width="4.625" style="4" customWidth="1"/>
    <col min="3133" max="3133" width="5.125" style="4" customWidth="1"/>
    <col min="3134" max="3138" width="4.625" style="4" customWidth="1"/>
    <col min="3139" max="3139" width="5.125" style="4" customWidth="1"/>
    <col min="3140" max="3144" width="4.625" style="4" customWidth="1"/>
    <col min="3145" max="3145" width="5.125" style="4" customWidth="1"/>
    <col min="3146" max="3150" width="4.625" style="4" customWidth="1"/>
    <col min="3151" max="3151" width="5.125" style="4" customWidth="1"/>
    <col min="3152" max="3156" width="4.625" style="4" customWidth="1"/>
    <col min="3157" max="3157" width="5.125" style="4" customWidth="1"/>
    <col min="3158" max="3162" width="4.625" style="4" customWidth="1"/>
    <col min="3163" max="3163" width="6.125" style="4" customWidth="1"/>
    <col min="3164" max="3164" width="7" style="4" customWidth="1"/>
    <col min="3165" max="3316" width="9" style="4"/>
    <col min="3317" max="3317" width="3" style="4" customWidth="1"/>
    <col min="3318" max="3318" width="16.875" style="4" customWidth="1"/>
    <col min="3319" max="3319" width="5.25" style="4" customWidth="1"/>
    <col min="3320" max="3320" width="6.875" style="4" customWidth="1"/>
    <col min="3321" max="3321" width="5.25" style="4" customWidth="1"/>
    <col min="3322" max="3322" width="5.125" style="4" customWidth="1"/>
    <col min="3323" max="3327" width="4.625" style="4" customWidth="1"/>
    <col min="3328" max="3328" width="5.125" style="4" customWidth="1"/>
    <col min="3329" max="3333" width="4.625" style="4" customWidth="1"/>
    <col min="3334" max="3334" width="5.125" style="4" customWidth="1"/>
    <col min="3335" max="3339" width="4.625" style="4" customWidth="1"/>
    <col min="3340" max="3340" width="5.125" style="4" customWidth="1"/>
    <col min="3341" max="3345" width="4.625" style="4" customWidth="1"/>
    <col min="3346" max="3346" width="5.125" style="4" customWidth="1"/>
    <col min="3347" max="3351" width="4.625" style="4" customWidth="1"/>
    <col min="3352" max="3352" width="5.125" style="4" customWidth="1"/>
    <col min="3353" max="3357" width="4.625" style="4" customWidth="1"/>
    <col min="3358" max="3358" width="5.125" style="4" customWidth="1"/>
    <col min="3359" max="3363" width="4.625" style="4" customWidth="1"/>
    <col min="3364" max="3364" width="5.125" style="4" customWidth="1"/>
    <col min="3365" max="3369" width="4.625" style="4" customWidth="1"/>
    <col min="3370" max="3370" width="5.25" style="4" customWidth="1"/>
    <col min="3371" max="3371" width="5.125" style="4" customWidth="1"/>
    <col min="3372" max="3376" width="4.625" style="4" customWidth="1"/>
    <col min="3377" max="3377" width="5.125" style="4" customWidth="1"/>
    <col min="3378" max="3382" width="4.625" style="4" customWidth="1"/>
    <col min="3383" max="3383" width="5.125" style="4" customWidth="1"/>
    <col min="3384" max="3388" width="4.625" style="4" customWidth="1"/>
    <col min="3389" max="3389" width="5.125" style="4" customWidth="1"/>
    <col min="3390" max="3394" width="4.625" style="4" customWidth="1"/>
    <col min="3395" max="3395" width="5.125" style="4" customWidth="1"/>
    <col min="3396" max="3400" width="4.625" style="4" customWidth="1"/>
    <col min="3401" max="3401" width="5.125" style="4" customWidth="1"/>
    <col min="3402" max="3406" width="4.625" style="4" customWidth="1"/>
    <col min="3407" max="3407" width="5.125" style="4" customWidth="1"/>
    <col min="3408" max="3412" width="4.625" style="4" customWidth="1"/>
    <col min="3413" max="3413" width="5.125" style="4" customWidth="1"/>
    <col min="3414" max="3418" width="4.625" style="4" customWidth="1"/>
    <col min="3419" max="3419" width="6.125" style="4" customWidth="1"/>
    <col min="3420" max="3420" width="7" style="4" customWidth="1"/>
    <col min="3421" max="3572" width="9" style="4"/>
    <col min="3573" max="3573" width="3" style="4" customWidth="1"/>
    <col min="3574" max="3574" width="16.875" style="4" customWidth="1"/>
    <col min="3575" max="3575" width="5.25" style="4" customWidth="1"/>
    <col min="3576" max="3576" width="6.875" style="4" customWidth="1"/>
    <col min="3577" max="3577" width="5.25" style="4" customWidth="1"/>
    <col min="3578" max="3578" width="5.125" style="4" customWidth="1"/>
    <col min="3579" max="3583" width="4.625" style="4" customWidth="1"/>
    <col min="3584" max="3584" width="5.125" style="4" customWidth="1"/>
    <col min="3585" max="3589" width="4.625" style="4" customWidth="1"/>
    <col min="3590" max="3590" width="5.125" style="4" customWidth="1"/>
    <col min="3591" max="3595" width="4.625" style="4" customWidth="1"/>
    <col min="3596" max="3596" width="5.125" style="4" customWidth="1"/>
    <col min="3597" max="3601" width="4.625" style="4" customWidth="1"/>
    <col min="3602" max="3602" width="5.125" style="4" customWidth="1"/>
    <col min="3603" max="3607" width="4.625" style="4" customWidth="1"/>
    <col min="3608" max="3608" width="5.125" style="4" customWidth="1"/>
    <col min="3609" max="3613" width="4.625" style="4" customWidth="1"/>
    <col min="3614" max="3614" width="5.125" style="4" customWidth="1"/>
    <col min="3615" max="3619" width="4.625" style="4" customWidth="1"/>
    <col min="3620" max="3620" width="5.125" style="4" customWidth="1"/>
    <col min="3621" max="3625" width="4.625" style="4" customWidth="1"/>
    <col min="3626" max="3626" width="5.25" style="4" customWidth="1"/>
    <col min="3627" max="3627" width="5.125" style="4" customWidth="1"/>
    <col min="3628" max="3632" width="4.625" style="4" customWidth="1"/>
    <col min="3633" max="3633" width="5.125" style="4" customWidth="1"/>
    <col min="3634" max="3638" width="4.625" style="4" customWidth="1"/>
    <col min="3639" max="3639" width="5.125" style="4" customWidth="1"/>
    <col min="3640" max="3644" width="4.625" style="4" customWidth="1"/>
    <col min="3645" max="3645" width="5.125" style="4" customWidth="1"/>
    <col min="3646" max="3650" width="4.625" style="4" customWidth="1"/>
    <col min="3651" max="3651" width="5.125" style="4" customWidth="1"/>
    <col min="3652" max="3656" width="4.625" style="4" customWidth="1"/>
    <col min="3657" max="3657" width="5.125" style="4" customWidth="1"/>
    <col min="3658" max="3662" width="4.625" style="4" customWidth="1"/>
    <col min="3663" max="3663" width="5.125" style="4" customWidth="1"/>
    <col min="3664" max="3668" width="4.625" style="4" customWidth="1"/>
    <col min="3669" max="3669" width="5.125" style="4" customWidth="1"/>
    <col min="3670" max="3674" width="4.625" style="4" customWidth="1"/>
    <col min="3675" max="3675" width="6.125" style="4" customWidth="1"/>
    <col min="3676" max="3676" width="7" style="4" customWidth="1"/>
    <col min="3677" max="3828" width="9" style="4"/>
    <col min="3829" max="3829" width="3" style="4" customWidth="1"/>
    <col min="3830" max="3830" width="16.875" style="4" customWidth="1"/>
    <col min="3831" max="3831" width="5.25" style="4" customWidth="1"/>
    <col min="3832" max="3832" width="6.875" style="4" customWidth="1"/>
    <col min="3833" max="3833" width="5.25" style="4" customWidth="1"/>
    <col min="3834" max="3834" width="5.125" style="4" customWidth="1"/>
    <col min="3835" max="3839" width="4.625" style="4" customWidth="1"/>
    <col min="3840" max="3840" width="5.125" style="4" customWidth="1"/>
    <col min="3841" max="3845" width="4.625" style="4" customWidth="1"/>
    <col min="3846" max="3846" width="5.125" style="4" customWidth="1"/>
    <col min="3847" max="3851" width="4.625" style="4" customWidth="1"/>
    <col min="3852" max="3852" width="5.125" style="4" customWidth="1"/>
    <col min="3853" max="3857" width="4.625" style="4" customWidth="1"/>
    <col min="3858" max="3858" width="5.125" style="4" customWidth="1"/>
    <col min="3859" max="3863" width="4.625" style="4" customWidth="1"/>
    <col min="3864" max="3864" width="5.125" style="4" customWidth="1"/>
    <col min="3865" max="3869" width="4.625" style="4" customWidth="1"/>
    <col min="3870" max="3870" width="5.125" style="4" customWidth="1"/>
    <col min="3871" max="3875" width="4.625" style="4" customWidth="1"/>
    <col min="3876" max="3876" width="5.125" style="4" customWidth="1"/>
    <col min="3877" max="3881" width="4.625" style="4" customWidth="1"/>
    <col min="3882" max="3882" width="5.25" style="4" customWidth="1"/>
    <col min="3883" max="3883" width="5.125" style="4" customWidth="1"/>
    <col min="3884" max="3888" width="4.625" style="4" customWidth="1"/>
    <col min="3889" max="3889" width="5.125" style="4" customWidth="1"/>
    <col min="3890" max="3894" width="4.625" style="4" customWidth="1"/>
    <col min="3895" max="3895" width="5.125" style="4" customWidth="1"/>
    <col min="3896" max="3900" width="4.625" style="4" customWidth="1"/>
    <col min="3901" max="3901" width="5.125" style="4" customWidth="1"/>
    <col min="3902" max="3906" width="4.625" style="4" customWidth="1"/>
    <col min="3907" max="3907" width="5.125" style="4" customWidth="1"/>
    <col min="3908" max="3912" width="4.625" style="4" customWidth="1"/>
    <col min="3913" max="3913" width="5.125" style="4" customWidth="1"/>
    <col min="3914" max="3918" width="4.625" style="4" customWidth="1"/>
    <col min="3919" max="3919" width="5.125" style="4" customWidth="1"/>
    <col min="3920" max="3924" width="4.625" style="4" customWidth="1"/>
    <col min="3925" max="3925" width="5.125" style="4" customWidth="1"/>
    <col min="3926" max="3930" width="4.625" style="4" customWidth="1"/>
    <col min="3931" max="3931" width="6.125" style="4" customWidth="1"/>
    <col min="3932" max="3932" width="7" style="4" customWidth="1"/>
    <col min="3933" max="4084" width="9" style="4"/>
    <col min="4085" max="4085" width="3" style="4" customWidth="1"/>
    <col min="4086" max="4086" width="16.875" style="4" customWidth="1"/>
    <col min="4087" max="4087" width="5.25" style="4" customWidth="1"/>
    <col min="4088" max="4088" width="6.875" style="4" customWidth="1"/>
    <col min="4089" max="4089" width="5.25" style="4" customWidth="1"/>
    <col min="4090" max="4090" width="5.125" style="4" customWidth="1"/>
    <col min="4091" max="4095" width="4.625" style="4" customWidth="1"/>
    <col min="4096" max="4096" width="5.125" style="4" customWidth="1"/>
    <col min="4097" max="4101" width="4.625" style="4" customWidth="1"/>
    <col min="4102" max="4102" width="5.125" style="4" customWidth="1"/>
    <col min="4103" max="4107" width="4.625" style="4" customWidth="1"/>
    <col min="4108" max="4108" width="5.125" style="4" customWidth="1"/>
    <col min="4109" max="4113" width="4.625" style="4" customWidth="1"/>
    <col min="4114" max="4114" width="5.125" style="4" customWidth="1"/>
    <col min="4115" max="4119" width="4.625" style="4" customWidth="1"/>
    <col min="4120" max="4120" width="5.125" style="4" customWidth="1"/>
    <col min="4121" max="4125" width="4.625" style="4" customWidth="1"/>
    <col min="4126" max="4126" width="5.125" style="4" customWidth="1"/>
    <col min="4127" max="4131" width="4.625" style="4" customWidth="1"/>
    <col min="4132" max="4132" width="5.125" style="4" customWidth="1"/>
    <col min="4133" max="4137" width="4.625" style="4" customWidth="1"/>
    <col min="4138" max="4138" width="5.25" style="4" customWidth="1"/>
    <col min="4139" max="4139" width="5.125" style="4" customWidth="1"/>
    <col min="4140" max="4144" width="4.625" style="4" customWidth="1"/>
    <col min="4145" max="4145" width="5.125" style="4" customWidth="1"/>
    <col min="4146" max="4150" width="4.625" style="4" customWidth="1"/>
    <col min="4151" max="4151" width="5.125" style="4" customWidth="1"/>
    <col min="4152" max="4156" width="4.625" style="4" customWidth="1"/>
    <col min="4157" max="4157" width="5.125" style="4" customWidth="1"/>
    <col min="4158" max="4162" width="4.625" style="4" customWidth="1"/>
    <col min="4163" max="4163" width="5.125" style="4" customWidth="1"/>
    <col min="4164" max="4168" width="4.625" style="4" customWidth="1"/>
    <col min="4169" max="4169" width="5.125" style="4" customWidth="1"/>
    <col min="4170" max="4174" width="4.625" style="4" customWidth="1"/>
    <col min="4175" max="4175" width="5.125" style="4" customWidth="1"/>
    <col min="4176" max="4180" width="4.625" style="4" customWidth="1"/>
    <col min="4181" max="4181" width="5.125" style="4" customWidth="1"/>
    <col min="4182" max="4186" width="4.625" style="4" customWidth="1"/>
    <col min="4187" max="4187" width="6.125" style="4" customWidth="1"/>
    <col min="4188" max="4188" width="7" style="4" customWidth="1"/>
    <col min="4189" max="4340" width="9" style="4"/>
    <col min="4341" max="4341" width="3" style="4" customWidth="1"/>
    <col min="4342" max="4342" width="16.875" style="4" customWidth="1"/>
    <col min="4343" max="4343" width="5.25" style="4" customWidth="1"/>
    <col min="4344" max="4344" width="6.875" style="4" customWidth="1"/>
    <col min="4345" max="4345" width="5.25" style="4" customWidth="1"/>
    <col min="4346" max="4346" width="5.125" style="4" customWidth="1"/>
    <col min="4347" max="4351" width="4.625" style="4" customWidth="1"/>
    <col min="4352" max="4352" width="5.125" style="4" customWidth="1"/>
    <col min="4353" max="4357" width="4.625" style="4" customWidth="1"/>
    <col min="4358" max="4358" width="5.125" style="4" customWidth="1"/>
    <col min="4359" max="4363" width="4.625" style="4" customWidth="1"/>
    <col min="4364" max="4364" width="5.125" style="4" customWidth="1"/>
    <col min="4365" max="4369" width="4.625" style="4" customWidth="1"/>
    <col min="4370" max="4370" width="5.125" style="4" customWidth="1"/>
    <col min="4371" max="4375" width="4.625" style="4" customWidth="1"/>
    <col min="4376" max="4376" width="5.125" style="4" customWidth="1"/>
    <col min="4377" max="4381" width="4.625" style="4" customWidth="1"/>
    <col min="4382" max="4382" width="5.125" style="4" customWidth="1"/>
    <col min="4383" max="4387" width="4.625" style="4" customWidth="1"/>
    <col min="4388" max="4388" width="5.125" style="4" customWidth="1"/>
    <col min="4389" max="4393" width="4.625" style="4" customWidth="1"/>
    <col min="4394" max="4394" width="5.25" style="4" customWidth="1"/>
    <col min="4395" max="4395" width="5.125" style="4" customWidth="1"/>
    <col min="4396" max="4400" width="4.625" style="4" customWidth="1"/>
    <col min="4401" max="4401" width="5.125" style="4" customWidth="1"/>
    <col min="4402" max="4406" width="4.625" style="4" customWidth="1"/>
    <col min="4407" max="4407" width="5.125" style="4" customWidth="1"/>
    <col min="4408" max="4412" width="4.625" style="4" customWidth="1"/>
    <col min="4413" max="4413" width="5.125" style="4" customWidth="1"/>
    <col min="4414" max="4418" width="4.625" style="4" customWidth="1"/>
    <col min="4419" max="4419" width="5.125" style="4" customWidth="1"/>
    <col min="4420" max="4424" width="4.625" style="4" customWidth="1"/>
    <col min="4425" max="4425" width="5.125" style="4" customWidth="1"/>
    <col min="4426" max="4430" width="4.625" style="4" customWidth="1"/>
    <col min="4431" max="4431" width="5.125" style="4" customWidth="1"/>
    <col min="4432" max="4436" width="4.625" style="4" customWidth="1"/>
    <col min="4437" max="4437" width="5.125" style="4" customWidth="1"/>
    <col min="4438" max="4442" width="4.625" style="4" customWidth="1"/>
    <col min="4443" max="4443" width="6.125" style="4" customWidth="1"/>
    <col min="4444" max="4444" width="7" style="4" customWidth="1"/>
    <col min="4445" max="4596" width="9" style="4"/>
    <col min="4597" max="4597" width="3" style="4" customWidth="1"/>
    <col min="4598" max="4598" width="16.875" style="4" customWidth="1"/>
    <col min="4599" max="4599" width="5.25" style="4" customWidth="1"/>
    <col min="4600" max="4600" width="6.875" style="4" customWidth="1"/>
    <col min="4601" max="4601" width="5.25" style="4" customWidth="1"/>
    <col min="4602" max="4602" width="5.125" style="4" customWidth="1"/>
    <col min="4603" max="4607" width="4.625" style="4" customWidth="1"/>
    <col min="4608" max="4608" width="5.125" style="4" customWidth="1"/>
    <col min="4609" max="4613" width="4.625" style="4" customWidth="1"/>
    <col min="4614" max="4614" width="5.125" style="4" customWidth="1"/>
    <col min="4615" max="4619" width="4.625" style="4" customWidth="1"/>
    <col min="4620" max="4620" width="5.125" style="4" customWidth="1"/>
    <col min="4621" max="4625" width="4.625" style="4" customWidth="1"/>
    <col min="4626" max="4626" width="5.125" style="4" customWidth="1"/>
    <col min="4627" max="4631" width="4.625" style="4" customWidth="1"/>
    <col min="4632" max="4632" width="5.125" style="4" customWidth="1"/>
    <col min="4633" max="4637" width="4.625" style="4" customWidth="1"/>
    <col min="4638" max="4638" width="5.125" style="4" customWidth="1"/>
    <col min="4639" max="4643" width="4.625" style="4" customWidth="1"/>
    <col min="4644" max="4644" width="5.125" style="4" customWidth="1"/>
    <col min="4645" max="4649" width="4.625" style="4" customWidth="1"/>
    <col min="4650" max="4650" width="5.25" style="4" customWidth="1"/>
    <col min="4651" max="4651" width="5.125" style="4" customWidth="1"/>
    <col min="4652" max="4656" width="4.625" style="4" customWidth="1"/>
    <col min="4657" max="4657" width="5.125" style="4" customWidth="1"/>
    <col min="4658" max="4662" width="4.625" style="4" customWidth="1"/>
    <col min="4663" max="4663" width="5.125" style="4" customWidth="1"/>
    <col min="4664" max="4668" width="4.625" style="4" customWidth="1"/>
    <col min="4669" max="4669" width="5.125" style="4" customWidth="1"/>
    <col min="4670" max="4674" width="4.625" style="4" customWidth="1"/>
    <col min="4675" max="4675" width="5.125" style="4" customWidth="1"/>
    <col min="4676" max="4680" width="4.625" style="4" customWidth="1"/>
    <col min="4681" max="4681" width="5.125" style="4" customWidth="1"/>
    <col min="4682" max="4686" width="4.625" style="4" customWidth="1"/>
    <col min="4687" max="4687" width="5.125" style="4" customWidth="1"/>
    <col min="4688" max="4692" width="4.625" style="4" customWidth="1"/>
    <col min="4693" max="4693" width="5.125" style="4" customWidth="1"/>
    <col min="4694" max="4698" width="4.625" style="4" customWidth="1"/>
    <col min="4699" max="4699" width="6.125" style="4" customWidth="1"/>
    <col min="4700" max="4700" width="7" style="4" customWidth="1"/>
    <col min="4701" max="4852" width="9" style="4"/>
    <col min="4853" max="4853" width="3" style="4" customWidth="1"/>
    <col min="4854" max="4854" width="16.875" style="4" customWidth="1"/>
    <col min="4855" max="4855" width="5.25" style="4" customWidth="1"/>
    <col min="4856" max="4856" width="6.875" style="4" customWidth="1"/>
    <col min="4857" max="4857" width="5.25" style="4" customWidth="1"/>
    <col min="4858" max="4858" width="5.125" style="4" customWidth="1"/>
    <col min="4859" max="4863" width="4.625" style="4" customWidth="1"/>
    <col min="4864" max="4864" width="5.125" style="4" customWidth="1"/>
    <col min="4865" max="4869" width="4.625" style="4" customWidth="1"/>
    <col min="4870" max="4870" width="5.125" style="4" customWidth="1"/>
    <col min="4871" max="4875" width="4.625" style="4" customWidth="1"/>
    <col min="4876" max="4876" width="5.125" style="4" customWidth="1"/>
    <col min="4877" max="4881" width="4.625" style="4" customWidth="1"/>
    <col min="4882" max="4882" width="5.125" style="4" customWidth="1"/>
    <col min="4883" max="4887" width="4.625" style="4" customWidth="1"/>
    <col min="4888" max="4888" width="5.125" style="4" customWidth="1"/>
    <col min="4889" max="4893" width="4.625" style="4" customWidth="1"/>
    <col min="4894" max="4894" width="5.125" style="4" customWidth="1"/>
    <col min="4895" max="4899" width="4.625" style="4" customWidth="1"/>
    <col min="4900" max="4900" width="5.125" style="4" customWidth="1"/>
    <col min="4901" max="4905" width="4.625" style="4" customWidth="1"/>
    <col min="4906" max="4906" width="5.25" style="4" customWidth="1"/>
    <col min="4907" max="4907" width="5.125" style="4" customWidth="1"/>
    <col min="4908" max="4912" width="4.625" style="4" customWidth="1"/>
    <col min="4913" max="4913" width="5.125" style="4" customWidth="1"/>
    <col min="4914" max="4918" width="4.625" style="4" customWidth="1"/>
    <col min="4919" max="4919" width="5.125" style="4" customWidth="1"/>
    <col min="4920" max="4924" width="4.625" style="4" customWidth="1"/>
    <col min="4925" max="4925" width="5.125" style="4" customWidth="1"/>
    <col min="4926" max="4930" width="4.625" style="4" customWidth="1"/>
    <col min="4931" max="4931" width="5.125" style="4" customWidth="1"/>
    <col min="4932" max="4936" width="4.625" style="4" customWidth="1"/>
    <col min="4937" max="4937" width="5.125" style="4" customWidth="1"/>
    <col min="4938" max="4942" width="4.625" style="4" customWidth="1"/>
    <col min="4943" max="4943" width="5.125" style="4" customWidth="1"/>
    <col min="4944" max="4948" width="4.625" style="4" customWidth="1"/>
    <col min="4949" max="4949" width="5.125" style="4" customWidth="1"/>
    <col min="4950" max="4954" width="4.625" style="4" customWidth="1"/>
    <col min="4955" max="4955" width="6.125" style="4" customWidth="1"/>
    <col min="4956" max="4956" width="7" style="4" customWidth="1"/>
    <col min="4957" max="5108" width="9" style="4"/>
    <col min="5109" max="5109" width="3" style="4" customWidth="1"/>
    <col min="5110" max="5110" width="16.875" style="4" customWidth="1"/>
    <col min="5111" max="5111" width="5.25" style="4" customWidth="1"/>
    <col min="5112" max="5112" width="6.875" style="4" customWidth="1"/>
    <col min="5113" max="5113" width="5.25" style="4" customWidth="1"/>
    <col min="5114" max="5114" width="5.125" style="4" customWidth="1"/>
    <col min="5115" max="5119" width="4.625" style="4" customWidth="1"/>
    <col min="5120" max="5120" width="5.125" style="4" customWidth="1"/>
    <col min="5121" max="5125" width="4.625" style="4" customWidth="1"/>
    <col min="5126" max="5126" width="5.125" style="4" customWidth="1"/>
    <col min="5127" max="5131" width="4.625" style="4" customWidth="1"/>
    <col min="5132" max="5132" width="5.125" style="4" customWidth="1"/>
    <col min="5133" max="5137" width="4.625" style="4" customWidth="1"/>
    <col min="5138" max="5138" width="5.125" style="4" customWidth="1"/>
    <col min="5139" max="5143" width="4.625" style="4" customWidth="1"/>
    <col min="5144" max="5144" width="5.125" style="4" customWidth="1"/>
    <col min="5145" max="5149" width="4.625" style="4" customWidth="1"/>
    <col min="5150" max="5150" width="5.125" style="4" customWidth="1"/>
    <col min="5151" max="5155" width="4.625" style="4" customWidth="1"/>
    <col min="5156" max="5156" width="5.125" style="4" customWidth="1"/>
    <col min="5157" max="5161" width="4.625" style="4" customWidth="1"/>
    <col min="5162" max="5162" width="5.25" style="4" customWidth="1"/>
    <col min="5163" max="5163" width="5.125" style="4" customWidth="1"/>
    <col min="5164" max="5168" width="4.625" style="4" customWidth="1"/>
    <col min="5169" max="5169" width="5.125" style="4" customWidth="1"/>
    <col min="5170" max="5174" width="4.625" style="4" customWidth="1"/>
    <col min="5175" max="5175" width="5.125" style="4" customWidth="1"/>
    <col min="5176" max="5180" width="4.625" style="4" customWidth="1"/>
    <col min="5181" max="5181" width="5.125" style="4" customWidth="1"/>
    <col min="5182" max="5186" width="4.625" style="4" customWidth="1"/>
    <col min="5187" max="5187" width="5.125" style="4" customWidth="1"/>
    <col min="5188" max="5192" width="4.625" style="4" customWidth="1"/>
    <col min="5193" max="5193" width="5.125" style="4" customWidth="1"/>
    <col min="5194" max="5198" width="4.625" style="4" customWidth="1"/>
    <col min="5199" max="5199" width="5.125" style="4" customWidth="1"/>
    <col min="5200" max="5204" width="4.625" style="4" customWidth="1"/>
    <col min="5205" max="5205" width="5.125" style="4" customWidth="1"/>
    <col min="5206" max="5210" width="4.625" style="4" customWidth="1"/>
    <col min="5211" max="5211" width="6.125" style="4" customWidth="1"/>
    <col min="5212" max="5212" width="7" style="4" customWidth="1"/>
    <col min="5213" max="5364" width="9" style="4"/>
    <col min="5365" max="5365" width="3" style="4" customWidth="1"/>
    <col min="5366" max="5366" width="16.875" style="4" customWidth="1"/>
    <col min="5367" max="5367" width="5.25" style="4" customWidth="1"/>
    <col min="5368" max="5368" width="6.875" style="4" customWidth="1"/>
    <col min="5369" max="5369" width="5.25" style="4" customWidth="1"/>
    <col min="5370" max="5370" width="5.125" style="4" customWidth="1"/>
    <col min="5371" max="5375" width="4.625" style="4" customWidth="1"/>
    <col min="5376" max="5376" width="5.125" style="4" customWidth="1"/>
    <col min="5377" max="5381" width="4.625" style="4" customWidth="1"/>
    <col min="5382" max="5382" width="5.125" style="4" customWidth="1"/>
    <col min="5383" max="5387" width="4.625" style="4" customWidth="1"/>
    <col min="5388" max="5388" width="5.125" style="4" customWidth="1"/>
    <col min="5389" max="5393" width="4.625" style="4" customWidth="1"/>
    <col min="5394" max="5394" width="5.125" style="4" customWidth="1"/>
    <col min="5395" max="5399" width="4.625" style="4" customWidth="1"/>
    <col min="5400" max="5400" width="5.125" style="4" customWidth="1"/>
    <col min="5401" max="5405" width="4.625" style="4" customWidth="1"/>
    <col min="5406" max="5406" width="5.125" style="4" customWidth="1"/>
    <col min="5407" max="5411" width="4.625" style="4" customWidth="1"/>
    <col min="5412" max="5412" width="5.125" style="4" customWidth="1"/>
    <col min="5413" max="5417" width="4.625" style="4" customWidth="1"/>
    <col min="5418" max="5418" width="5.25" style="4" customWidth="1"/>
    <col min="5419" max="5419" width="5.125" style="4" customWidth="1"/>
    <col min="5420" max="5424" width="4.625" style="4" customWidth="1"/>
    <col min="5425" max="5425" width="5.125" style="4" customWidth="1"/>
    <col min="5426" max="5430" width="4.625" style="4" customWidth="1"/>
    <col min="5431" max="5431" width="5.125" style="4" customWidth="1"/>
    <col min="5432" max="5436" width="4.625" style="4" customWidth="1"/>
    <col min="5437" max="5437" width="5.125" style="4" customWidth="1"/>
    <col min="5438" max="5442" width="4.625" style="4" customWidth="1"/>
    <col min="5443" max="5443" width="5.125" style="4" customWidth="1"/>
    <col min="5444" max="5448" width="4.625" style="4" customWidth="1"/>
    <col min="5449" max="5449" width="5.125" style="4" customWidth="1"/>
    <col min="5450" max="5454" width="4.625" style="4" customWidth="1"/>
    <col min="5455" max="5455" width="5.125" style="4" customWidth="1"/>
    <col min="5456" max="5460" width="4.625" style="4" customWidth="1"/>
    <col min="5461" max="5461" width="5.125" style="4" customWidth="1"/>
    <col min="5462" max="5466" width="4.625" style="4" customWidth="1"/>
    <col min="5467" max="5467" width="6.125" style="4" customWidth="1"/>
    <col min="5468" max="5468" width="7" style="4" customWidth="1"/>
    <col min="5469" max="5620" width="9" style="4"/>
    <col min="5621" max="5621" width="3" style="4" customWidth="1"/>
    <col min="5622" max="5622" width="16.875" style="4" customWidth="1"/>
    <col min="5623" max="5623" width="5.25" style="4" customWidth="1"/>
    <col min="5624" max="5624" width="6.875" style="4" customWidth="1"/>
    <col min="5625" max="5625" width="5.25" style="4" customWidth="1"/>
    <col min="5626" max="5626" width="5.125" style="4" customWidth="1"/>
    <col min="5627" max="5631" width="4.625" style="4" customWidth="1"/>
    <col min="5632" max="5632" width="5.125" style="4" customWidth="1"/>
    <col min="5633" max="5637" width="4.625" style="4" customWidth="1"/>
    <col min="5638" max="5638" width="5.125" style="4" customWidth="1"/>
    <col min="5639" max="5643" width="4.625" style="4" customWidth="1"/>
    <col min="5644" max="5644" width="5.125" style="4" customWidth="1"/>
    <col min="5645" max="5649" width="4.625" style="4" customWidth="1"/>
    <col min="5650" max="5650" width="5.125" style="4" customWidth="1"/>
    <col min="5651" max="5655" width="4.625" style="4" customWidth="1"/>
    <col min="5656" max="5656" width="5.125" style="4" customWidth="1"/>
    <col min="5657" max="5661" width="4.625" style="4" customWidth="1"/>
    <col min="5662" max="5662" width="5.125" style="4" customWidth="1"/>
    <col min="5663" max="5667" width="4.625" style="4" customWidth="1"/>
    <col min="5668" max="5668" width="5.125" style="4" customWidth="1"/>
    <col min="5669" max="5673" width="4.625" style="4" customWidth="1"/>
    <col min="5674" max="5674" width="5.25" style="4" customWidth="1"/>
    <col min="5675" max="5675" width="5.125" style="4" customWidth="1"/>
    <col min="5676" max="5680" width="4.625" style="4" customWidth="1"/>
    <col min="5681" max="5681" width="5.125" style="4" customWidth="1"/>
    <col min="5682" max="5686" width="4.625" style="4" customWidth="1"/>
    <col min="5687" max="5687" width="5.125" style="4" customWidth="1"/>
    <col min="5688" max="5692" width="4.625" style="4" customWidth="1"/>
    <col min="5693" max="5693" width="5.125" style="4" customWidth="1"/>
    <col min="5694" max="5698" width="4.625" style="4" customWidth="1"/>
    <col min="5699" max="5699" width="5.125" style="4" customWidth="1"/>
    <col min="5700" max="5704" width="4.625" style="4" customWidth="1"/>
    <col min="5705" max="5705" width="5.125" style="4" customWidth="1"/>
    <col min="5706" max="5710" width="4.625" style="4" customWidth="1"/>
    <col min="5711" max="5711" width="5.125" style="4" customWidth="1"/>
    <col min="5712" max="5716" width="4.625" style="4" customWidth="1"/>
    <col min="5717" max="5717" width="5.125" style="4" customWidth="1"/>
    <col min="5718" max="5722" width="4.625" style="4" customWidth="1"/>
    <col min="5723" max="5723" width="6.125" style="4" customWidth="1"/>
    <col min="5724" max="5724" width="7" style="4" customWidth="1"/>
    <col min="5725" max="5876" width="9" style="4"/>
    <col min="5877" max="5877" width="3" style="4" customWidth="1"/>
    <col min="5878" max="5878" width="16.875" style="4" customWidth="1"/>
    <col min="5879" max="5879" width="5.25" style="4" customWidth="1"/>
    <col min="5880" max="5880" width="6.875" style="4" customWidth="1"/>
    <col min="5881" max="5881" width="5.25" style="4" customWidth="1"/>
    <col min="5882" max="5882" width="5.125" style="4" customWidth="1"/>
    <col min="5883" max="5887" width="4.625" style="4" customWidth="1"/>
    <col min="5888" max="5888" width="5.125" style="4" customWidth="1"/>
    <col min="5889" max="5893" width="4.625" style="4" customWidth="1"/>
    <col min="5894" max="5894" width="5.125" style="4" customWidth="1"/>
    <col min="5895" max="5899" width="4.625" style="4" customWidth="1"/>
    <col min="5900" max="5900" width="5.125" style="4" customWidth="1"/>
    <col min="5901" max="5905" width="4.625" style="4" customWidth="1"/>
    <col min="5906" max="5906" width="5.125" style="4" customWidth="1"/>
    <col min="5907" max="5911" width="4.625" style="4" customWidth="1"/>
    <col min="5912" max="5912" width="5.125" style="4" customWidth="1"/>
    <col min="5913" max="5917" width="4.625" style="4" customWidth="1"/>
    <col min="5918" max="5918" width="5.125" style="4" customWidth="1"/>
    <col min="5919" max="5923" width="4.625" style="4" customWidth="1"/>
    <col min="5924" max="5924" width="5.125" style="4" customWidth="1"/>
    <col min="5925" max="5929" width="4.625" style="4" customWidth="1"/>
    <col min="5930" max="5930" width="5.25" style="4" customWidth="1"/>
    <col min="5931" max="5931" width="5.125" style="4" customWidth="1"/>
    <col min="5932" max="5936" width="4.625" style="4" customWidth="1"/>
    <col min="5937" max="5937" width="5.125" style="4" customWidth="1"/>
    <col min="5938" max="5942" width="4.625" style="4" customWidth="1"/>
    <col min="5943" max="5943" width="5.125" style="4" customWidth="1"/>
    <col min="5944" max="5948" width="4.625" style="4" customWidth="1"/>
    <col min="5949" max="5949" width="5.125" style="4" customWidth="1"/>
    <col min="5950" max="5954" width="4.625" style="4" customWidth="1"/>
    <col min="5955" max="5955" width="5.125" style="4" customWidth="1"/>
    <col min="5956" max="5960" width="4.625" style="4" customWidth="1"/>
    <col min="5961" max="5961" width="5.125" style="4" customWidth="1"/>
    <col min="5962" max="5966" width="4.625" style="4" customWidth="1"/>
    <col min="5967" max="5967" width="5.125" style="4" customWidth="1"/>
    <col min="5968" max="5972" width="4.625" style="4" customWidth="1"/>
    <col min="5973" max="5973" width="5.125" style="4" customWidth="1"/>
    <col min="5974" max="5978" width="4.625" style="4" customWidth="1"/>
    <col min="5979" max="5979" width="6.125" style="4" customWidth="1"/>
    <col min="5980" max="5980" width="7" style="4" customWidth="1"/>
    <col min="5981" max="6132" width="9" style="4"/>
    <col min="6133" max="6133" width="3" style="4" customWidth="1"/>
    <col min="6134" max="6134" width="16.875" style="4" customWidth="1"/>
    <col min="6135" max="6135" width="5.25" style="4" customWidth="1"/>
    <col min="6136" max="6136" width="6.875" style="4" customWidth="1"/>
    <col min="6137" max="6137" width="5.25" style="4" customWidth="1"/>
    <col min="6138" max="6138" width="5.125" style="4" customWidth="1"/>
    <col min="6139" max="6143" width="4.625" style="4" customWidth="1"/>
    <col min="6144" max="6144" width="5.125" style="4" customWidth="1"/>
    <col min="6145" max="6149" width="4.625" style="4" customWidth="1"/>
    <col min="6150" max="6150" width="5.125" style="4" customWidth="1"/>
    <col min="6151" max="6155" width="4.625" style="4" customWidth="1"/>
    <col min="6156" max="6156" width="5.125" style="4" customWidth="1"/>
    <col min="6157" max="6161" width="4.625" style="4" customWidth="1"/>
    <col min="6162" max="6162" width="5.125" style="4" customWidth="1"/>
    <col min="6163" max="6167" width="4.625" style="4" customWidth="1"/>
    <col min="6168" max="6168" width="5.125" style="4" customWidth="1"/>
    <col min="6169" max="6173" width="4.625" style="4" customWidth="1"/>
    <col min="6174" max="6174" width="5.125" style="4" customWidth="1"/>
    <col min="6175" max="6179" width="4.625" style="4" customWidth="1"/>
    <col min="6180" max="6180" width="5.125" style="4" customWidth="1"/>
    <col min="6181" max="6185" width="4.625" style="4" customWidth="1"/>
    <col min="6186" max="6186" width="5.25" style="4" customWidth="1"/>
    <col min="6187" max="6187" width="5.125" style="4" customWidth="1"/>
    <col min="6188" max="6192" width="4.625" style="4" customWidth="1"/>
    <col min="6193" max="6193" width="5.125" style="4" customWidth="1"/>
    <col min="6194" max="6198" width="4.625" style="4" customWidth="1"/>
    <col min="6199" max="6199" width="5.125" style="4" customWidth="1"/>
    <col min="6200" max="6204" width="4.625" style="4" customWidth="1"/>
    <col min="6205" max="6205" width="5.125" style="4" customWidth="1"/>
    <col min="6206" max="6210" width="4.625" style="4" customWidth="1"/>
    <col min="6211" max="6211" width="5.125" style="4" customWidth="1"/>
    <col min="6212" max="6216" width="4.625" style="4" customWidth="1"/>
    <col min="6217" max="6217" width="5.125" style="4" customWidth="1"/>
    <col min="6218" max="6222" width="4.625" style="4" customWidth="1"/>
    <col min="6223" max="6223" width="5.125" style="4" customWidth="1"/>
    <col min="6224" max="6228" width="4.625" style="4" customWidth="1"/>
    <col min="6229" max="6229" width="5.125" style="4" customWidth="1"/>
    <col min="6230" max="6234" width="4.625" style="4" customWidth="1"/>
    <col min="6235" max="6235" width="6.125" style="4" customWidth="1"/>
    <col min="6236" max="6236" width="7" style="4" customWidth="1"/>
    <col min="6237" max="6388" width="9" style="4"/>
    <col min="6389" max="6389" width="3" style="4" customWidth="1"/>
    <col min="6390" max="6390" width="16.875" style="4" customWidth="1"/>
    <col min="6391" max="6391" width="5.25" style="4" customWidth="1"/>
    <col min="6392" max="6392" width="6.875" style="4" customWidth="1"/>
    <col min="6393" max="6393" width="5.25" style="4" customWidth="1"/>
    <col min="6394" max="6394" width="5.125" style="4" customWidth="1"/>
    <col min="6395" max="6399" width="4.625" style="4" customWidth="1"/>
    <col min="6400" max="6400" width="5.125" style="4" customWidth="1"/>
    <col min="6401" max="6405" width="4.625" style="4" customWidth="1"/>
    <col min="6406" max="6406" width="5.125" style="4" customWidth="1"/>
    <col min="6407" max="6411" width="4.625" style="4" customWidth="1"/>
    <col min="6412" max="6412" width="5.125" style="4" customWidth="1"/>
    <col min="6413" max="6417" width="4.625" style="4" customWidth="1"/>
    <col min="6418" max="6418" width="5.125" style="4" customWidth="1"/>
    <col min="6419" max="6423" width="4.625" style="4" customWidth="1"/>
    <col min="6424" max="6424" width="5.125" style="4" customWidth="1"/>
    <col min="6425" max="6429" width="4.625" style="4" customWidth="1"/>
    <col min="6430" max="6430" width="5.125" style="4" customWidth="1"/>
    <col min="6431" max="6435" width="4.625" style="4" customWidth="1"/>
    <col min="6436" max="6436" width="5.125" style="4" customWidth="1"/>
    <col min="6437" max="6441" width="4.625" style="4" customWidth="1"/>
    <col min="6442" max="6442" width="5.25" style="4" customWidth="1"/>
    <col min="6443" max="6443" width="5.125" style="4" customWidth="1"/>
    <col min="6444" max="6448" width="4.625" style="4" customWidth="1"/>
    <col min="6449" max="6449" width="5.125" style="4" customWidth="1"/>
    <col min="6450" max="6454" width="4.625" style="4" customWidth="1"/>
    <col min="6455" max="6455" width="5.125" style="4" customWidth="1"/>
    <col min="6456" max="6460" width="4.625" style="4" customWidth="1"/>
    <col min="6461" max="6461" width="5.125" style="4" customWidth="1"/>
    <col min="6462" max="6466" width="4.625" style="4" customWidth="1"/>
    <col min="6467" max="6467" width="5.125" style="4" customWidth="1"/>
    <col min="6468" max="6472" width="4.625" style="4" customWidth="1"/>
    <col min="6473" max="6473" width="5.125" style="4" customWidth="1"/>
    <col min="6474" max="6478" width="4.625" style="4" customWidth="1"/>
    <col min="6479" max="6479" width="5.125" style="4" customWidth="1"/>
    <col min="6480" max="6484" width="4.625" style="4" customWidth="1"/>
    <col min="6485" max="6485" width="5.125" style="4" customWidth="1"/>
    <col min="6486" max="6490" width="4.625" style="4" customWidth="1"/>
    <col min="6491" max="6491" width="6.125" style="4" customWidth="1"/>
    <col min="6492" max="6492" width="7" style="4" customWidth="1"/>
    <col min="6493" max="6644" width="9" style="4"/>
    <col min="6645" max="6645" width="3" style="4" customWidth="1"/>
    <col min="6646" max="6646" width="16.875" style="4" customWidth="1"/>
    <col min="6647" max="6647" width="5.25" style="4" customWidth="1"/>
    <col min="6648" max="6648" width="6.875" style="4" customWidth="1"/>
    <col min="6649" max="6649" width="5.25" style="4" customWidth="1"/>
    <col min="6650" max="6650" width="5.125" style="4" customWidth="1"/>
    <col min="6651" max="6655" width="4.625" style="4" customWidth="1"/>
    <col min="6656" max="6656" width="5.125" style="4" customWidth="1"/>
    <col min="6657" max="6661" width="4.625" style="4" customWidth="1"/>
    <col min="6662" max="6662" width="5.125" style="4" customWidth="1"/>
    <col min="6663" max="6667" width="4.625" style="4" customWidth="1"/>
    <col min="6668" max="6668" width="5.125" style="4" customWidth="1"/>
    <col min="6669" max="6673" width="4.625" style="4" customWidth="1"/>
    <col min="6674" max="6674" width="5.125" style="4" customWidth="1"/>
    <col min="6675" max="6679" width="4.625" style="4" customWidth="1"/>
    <col min="6680" max="6680" width="5.125" style="4" customWidth="1"/>
    <col min="6681" max="6685" width="4.625" style="4" customWidth="1"/>
    <col min="6686" max="6686" width="5.125" style="4" customWidth="1"/>
    <col min="6687" max="6691" width="4.625" style="4" customWidth="1"/>
    <col min="6692" max="6692" width="5.125" style="4" customWidth="1"/>
    <col min="6693" max="6697" width="4.625" style="4" customWidth="1"/>
    <col min="6698" max="6698" width="5.25" style="4" customWidth="1"/>
    <col min="6699" max="6699" width="5.125" style="4" customWidth="1"/>
    <col min="6700" max="6704" width="4.625" style="4" customWidth="1"/>
    <col min="6705" max="6705" width="5.125" style="4" customWidth="1"/>
    <col min="6706" max="6710" width="4.625" style="4" customWidth="1"/>
    <col min="6711" max="6711" width="5.125" style="4" customWidth="1"/>
    <col min="6712" max="6716" width="4.625" style="4" customWidth="1"/>
    <col min="6717" max="6717" width="5.125" style="4" customWidth="1"/>
    <col min="6718" max="6722" width="4.625" style="4" customWidth="1"/>
    <col min="6723" max="6723" width="5.125" style="4" customWidth="1"/>
    <col min="6724" max="6728" width="4.625" style="4" customWidth="1"/>
    <col min="6729" max="6729" width="5.125" style="4" customWidth="1"/>
    <col min="6730" max="6734" width="4.625" style="4" customWidth="1"/>
    <col min="6735" max="6735" width="5.125" style="4" customWidth="1"/>
    <col min="6736" max="6740" width="4.625" style="4" customWidth="1"/>
    <col min="6741" max="6741" width="5.125" style="4" customWidth="1"/>
    <col min="6742" max="6746" width="4.625" style="4" customWidth="1"/>
    <col min="6747" max="6747" width="6.125" style="4" customWidth="1"/>
    <col min="6748" max="6748" width="7" style="4" customWidth="1"/>
    <col min="6749" max="6900" width="9" style="4"/>
    <col min="6901" max="6901" width="3" style="4" customWidth="1"/>
    <col min="6902" max="6902" width="16.875" style="4" customWidth="1"/>
    <col min="6903" max="6903" width="5.25" style="4" customWidth="1"/>
    <col min="6904" max="6904" width="6.875" style="4" customWidth="1"/>
    <col min="6905" max="6905" width="5.25" style="4" customWidth="1"/>
    <col min="6906" max="6906" width="5.125" style="4" customWidth="1"/>
    <col min="6907" max="6911" width="4.625" style="4" customWidth="1"/>
    <col min="6912" max="6912" width="5.125" style="4" customWidth="1"/>
    <col min="6913" max="6917" width="4.625" style="4" customWidth="1"/>
    <col min="6918" max="6918" width="5.125" style="4" customWidth="1"/>
    <col min="6919" max="6923" width="4.625" style="4" customWidth="1"/>
    <col min="6924" max="6924" width="5.125" style="4" customWidth="1"/>
    <col min="6925" max="6929" width="4.625" style="4" customWidth="1"/>
    <col min="6930" max="6930" width="5.125" style="4" customWidth="1"/>
    <col min="6931" max="6935" width="4.625" style="4" customWidth="1"/>
    <col min="6936" max="6936" width="5.125" style="4" customWidth="1"/>
    <col min="6937" max="6941" width="4.625" style="4" customWidth="1"/>
    <col min="6942" max="6942" width="5.125" style="4" customWidth="1"/>
    <col min="6943" max="6947" width="4.625" style="4" customWidth="1"/>
    <col min="6948" max="6948" width="5.125" style="4" customWidth="1"/>
    <col min="6949" max="6953" width="4.625" style="4" customWidth="1"/>
    <col min="6954" max="6954" width="5.25" style="4" customWidth="1"/>
    <col min="6955" max="6955" width="5.125" style="4" customWidth="1"/>
    <col min="6956" max="6960" width="4.625" style="4" customWidth="1"/>
    <col min="6961" max="6961" width="5.125" style="4" customWidth="1"/>
    <col min="6962" max="6966" width="4.625" style="4" customWidth="1"/>
    <col min="6967" max="6967" width="5.125" style="4" customWidth="1"/>
    <col min="6968" max="6972" width="4.625" style="4" customWidth="1"/>
    <col min="6973" max="6973" width="5.125" style="4" customWidth="1"/>
    <col min="6974" max="6978" width="4.625" style="4" customWidth="1"/>
    <col min="6979" max="6979" width="5.125" style="4" customWidth="1"/>
    <col min="6980" max="6984" width="4.625" style="4" customWidth="1"/>
    <col min="6985" max="6985" width="5.125" style="4" customWidth="1"/>
    <col min="6986" max="6990" width="4.625" style="4" customWidth="1"/>
    <col min="6991" max="6991" width="5.125" style="4" customWidth="1"/>
    <col min="6992" max="6996" width="4.625" style="4" customWidth="1"/>
    <col min="6997" max="6997" width="5.125" style="4" customWidth="1"/>
    <col min="6998" max="7002" width="4.625" style="4" customWidth="1"/>
    <col min="7003" max="7003" width="6.125" style="4" customWidth="1"/>
    <col min="7004" max="7004" width="7" style="4" customWidth="1"/>
    <col min="7005" max="7156" width="9" style="4"/>
    <col min="7157" max="7157" width="3" style="4" customWidth="1"/>
    <col min="7158" max="7158" width="16.875" style="4" customWidth="1"/>
    <col min="7159" max="7159" width="5.25" style="4" customWidth="1"/>
    <col min="7160" max="7160" width="6.875" style="4" customWidth="1"/>
    <col min="7161" max="7161" width="5.25" style="4" customWidth="1"/>
    <col min="7162" max="7162" width="5.125" style="4" customWidth="1"/>
    <col min="7163" max="7167" width="4.625" style="4" customWidth="1"/>
    <col min="7168" max="7168" width="5.125" style="4" customWidth="1"/>
    <col min="7169" max="7173" width="4.625" style="4" customWidth="1"/>
    <col min="7174" max="7174" width="5.125" style="4" customWidth="1"/>
    <col min="7175" max="7179" width="4.625" style="4" customWidth="1"/>
    <col min="7180" max="7180" width="5.125" style="4" customWidth="1"/>
    <col min="7181" max="7185" width="4.625" style="4" customWidth="1"/>
    <col min="7186" max="7186" width="5.125" style="4" customWidth="1"/>
    <col min="7187" max="7191" width="4.625" style="4" customWidth="1"/>
    <col min="7192" max="7192" width="5.125" style="4" customWidth="1"/>
    <col min="7193" max="7197" width="4.625" style="4" customWidth="1"/>
    <col min="7198" max="7198" width="5.125" style="4" customWidth="1"/>
    <col min="7199" max="7203" width="4.625" style="4" customWidth="1"/>
    <col min="7204" max="7204" width="5.125" style="4" customWidth="1"/>
    <col min="7205" max="7209" width="4.625" style="4" customWidth="1"/>
    <col min="7210" max="7210" width="5.25" style="4" customWidth="1"/>
    <col min="7211" max="7211" width="5.125" style="4" customWidth="1"/>
    <col min="7212" max="7216" width="4.625" style="4" customWidth="1"/>
    <col min="7217" max="7217" width="5.125" style="4" customWidth="1"/>
    <col min="7218" max="7222" width="4.625" style="4" customWidth="1"/>
    <col min="7223" max="7223" width="5.125" style="4" customWidth="1"/>
    <col min="7224" max="7228" width="4.625" style="4" customWidth="1"/>
    <col min="7229" max="7229" width="5.125" style="4" customWidth="1"/>
    <col min="7230" max="7234" width="4.625" style="4" customWidth="1"/>
    <col min="7235" max="7235" width="5.125" style="4" customWidth="1"/>
    <col min="7236" max="7240" width="4.625" style="4" customWidth="1"/>
    <col min="7241" max="7241" width="5.125" style="4" customWidth="1"/>
    <col min="7242" max="7246" width="4.625" style="4" customWidth="1"/>
    <col min="7247" max="7247" width="5.125" style="4" customWidth="1"/>
    <col min="7248" max="7252" width="4.625" style="4" customWidth="1"/>
    <col min="7253" max="7253" width="5.125" style="4" customWidth="1"/>
    <col min="7254" max="7258" width="4.625" style="4" customWidth="1"/>
    <col min="7259" max="7259" width="6.125" style="4" customWidth="1"/>
    <col min="7260" max="7260" width="7" style="4" customWidth="1"/>
    <col min="7261" max="7412" width="9" style="4"/>
    <col min="7413" max="7413" width="3" style="4" customWidth="1"/>
    <col min="7414" max="7414" width="16.875" style="4" customWidth="1"/>
    <col min="7415" max="7415" width="5.25" style="4" customWidth="1"/>
    <col min="7416" max="7416" width="6.875" style="4" customWidth="1"/>
    <col min="7417" max="7417" width="5.25" style="4" customWidth="1"/>
    <col min="7418" max="7418" width="5.125" style="4" customWidth="1"/>
    <col min="7419" max="7423" width="4.625" style="4" customWidth="1"/>
    <col min="7424" max="7424" width="5.125" style="4" customWidth="1"/>
    <col min="7425" max="7429" width="4.625" style="4" customWidth="1"/>
    <col min="7430" max="7430" width="5.125" style="4" customWidth="1"/>
    <col min="7431" max="7435" width="4.625" style="4" customWidth="1"/>
    <col min="7436" max="7436" width="5.125" style="4" customWidth="1"/>
    <col min="7437" max="7441" width="4.625" style="4" customWidth="1"/>
    <col min="7442" max="7442" width="5.125" style="4" customWidth="1"/>
    <col min="7443" max="7447" width="4.625" style="4" customWidth="1"/>
    <col min="7448" max="7448" width="5.125" style="4" customWidth="1"/>
    <col min="7449" max="7453" width="4.625" style="4" customWidth="1"/>
    <col min="7454" max="7454" width="5.125" style="4" customWidth="1"/>
    <col min="7455" max="7459" width="4.625" style="4" customWidth="1"/>
    <col min="7460" max="7460" width="5.125" style="4" customWidth="1"/>
    <col min="7461" max="7465" width="4.625" style="4" customWidth="1"/>
    <col min="7466" max="7466" width="5.25" style="4" customWidth="1"/>
    <col min="7467" max="7467" width="5.125" style="4" customWidth="1"/>
    <col min="7468" max="7472" width="4.625" style="4" customWidth="1"/>
    <col min="7473" max="7473" width="5.125" style="4" customWidth="1"/>
    <col min="7474" max="7478" width="4.625" style="4" customWidth="1"/>
    <col min="7479" max="7479" width="5.125" style="4" customWidth="1"/>
    <col min="7480" max="7484" width="4.625" style="4" customWidth="1"/>
    <col min="7485" max="7485" width="5.125" style="4" customWidth="1"/>
    <col min="7486" max="7490" width="4.625" style="4" customWidth="1"/>
    <col min="7491" max="7491" width="5.125" style="4" customWidth="1"/>
    <col min="7492" max="7496" width="4.625" style="4" customWidth="1"/>
    <col min="7497" max="7497" width="5.125" style="4" customWidth="1"/>
    <col min="7498" max="7502" width="4.625" style="4" customWidth="1"/>
    <col min="7503" max="7503" width="5.125" style="4" customWidth="1"/>
    <col min="7504" max="7508" width="4.625" style="4" customWidth="1"/>
    <col min="7509" max="7509" width="5.125" style="4" customWidth="1"/>
    <col min="7510" max="7514" width="4.625" style="4" customWidth="1"/>
    <col min="7515" max="7515" width="6.125" style="4" customWidth="1"/>
    <col min="7516" max="7516" width="7" style="4" customWidth="1"/>
    <col min="7517" max="7668" width="9" style="4"/>
    <col min="7669" max="7669" width="3" style="4" customWidth="1"/>
    <col min="7670" max="7670" width="16.875" style="4" customWidth="1"/>
    <col min="7671" max="7671" width="5.25" style="4" customWidth="1"/>
    <col min="7672" max="7672" width="6.875" style="4" customWidth="1"/>
    <col min="7673" max="7673" width="5.25" style="4" customWidth="1"/>
    <col min="7674" max="7674" width="5.125" style="4" customWidth="1"/>
    <col min="7675" max="7679" width="4.625" style="4" customWidth="1"/>
    <col min="7680" max="7680" width="5.125" style="4" customWidth="1"/>
    <col min="7681" max="7685" width="4.625" style="4" customWidth="1"/>
    <col min="7686" max="7686" width="5.125" style="4" customWidth="1"/>
    <col min="7687" max="7691" width="4.625" style="4" customWidth="1"/>
    <col min="7692" max="7692" width="5.125" style="4" customWidth="1"/>
    <col min="7693" max="7697" width="4.625" style="4" customWidth="1"/>
    <col min="7698" max="7698" width="5.125" style="4" customWidth="1"/>
    <col min="7699" max="7703" width="4.625" style="4" customWidth="1"/>
    <col min="7704" max="7704" width="5.125" style="4" customWidth="1"/>
    <col min="7705" max="7709" width="4.625" style="4" customWidth="1"/>
    <col min="7710" max="7710" width="5.125" style="4" customWidth="1"/>
    <col min="7711" max="7715" width="4.625" style="4" customWidth="1"/>
    <col min="7716" max="7716" width="5.125" style="4" customWidth="1"/>
    <col min="7717" max="7721" width="4.625" style="4" customWidth="1"/>
    <col min="7722" max="7722" width="5.25" style="4" customWidth="1"/>
    <col min="7723" max="7723" width="5.125" style="4" customWidth="1"/>
    <col min="7724" max="7728" width="4.625" style="4" customWidth="1"/>
    <col min="7729" max="7729" width="5.125" style="4" customWidth="1"/>
    <col min="7730" max="7734" width="4.625" style="4" customWidth="1"/>
    <col min="7735" max="7735" width="5.125" style="4" customWidth="1"/>
    <col min="7736" max="7740" width="4.625" style="4" customWidth="1"/>
    <col min="7741" max="7741" width="5.125" style="4" customWidth="1"/>
    <col min="7742" max="7746" width="4.625" style="4" customWidth="1"/>
    <col min="7747" max="7747" width="5.125" style="4" customWidth="1"/>
    <col min="7748" max="7752" width="4.625" style="4" customWidth="1"/>
    <col min="7753" max="7753" width="5.125" style="4" customWidth="1"/>
    <col min="7754" max="7758" width="4.625" style="4" customWidth="1"/>
    <col min="7759" max="7759" width="5.125" style="4" customWidth="1"/>
    <col min="7760" max="7764" width="4.625" style="4" customWidth="1"/>
    <col min="7765" max="7765" width="5.125" style="4" customWidth="1"/>
    <col min="7766" max="7770" width="4.625" style="4" customWidth="1"/>
    <col min="7771" max="7771" width="6.125" style="4" customWidth="1"/>
    <col min="7772" max="7772" width="7" style="4" customWidth="1"/>
    <col min="7773" max="7924" width="9" style="4"/>
    <col min="7925" max="7925" width="3" style="4" customWidth="1"/>
    <col min="7926" max="7926" width="16.875" style="4" customWidth="1"/>
    <col min="7927" max="7927" width="5.25" style="4" customWidth="1"/>
    <col min="7928" max="7928" width="6.875" style="4" customWidth="1"/>
    <col min="7929" max="7929" width="5.25" style="4" customWidth="1"/>
    <col min="7930" max="7930" width="5.125" style="4" customWidth="1"/>
    <col min="7931" max="7935" width="4.625" style="4" customWidth="1"/>
    <col min="7936" max="7936" width="5.125" style="4" customWidth="1"/>
    <col min="7937" max="7941" width="4.625" style="4" customWidth="1"/>
    <col min="7942" max="7942" width="5.125" style="4" customWidth="1"/>
    <col min="7943" max="7947" width="4.625" style="4" customWidth="1"/>
    <col min="7948" max="7948" width="5.125" style="4" customWidth="1"/>
    <col min="7949" max="7953" width="4.625" style="4" customWidth="1"/>
    <col min="7954" max="7954" width="5.125" style="4" customWidth="1"/>
    <col min="7955" max="7959" width="4.625" style="4" customWidth="1"/>
    <col min="7960" max="7960" width="5.125" style="4" customWidth="1"/>
    <col min="7961" max="7965" width="4.625" style="4" customWidth="1"/>
    <col min="7966" max="7966" width="5.125" style="4" customWidth="1"/>
    <col min="7967" max="7971" width="4.625" style="4" customWidth="1"/>
    <col min="7972" max="7972" width="5.125" style="4" customWidth="1"/>
    <col min="7973" max="7977" width="4.625" style="4" customWidth="1"/>
    <col min="7978" max="7978" width="5.25" style="4" customWidth="1"/>
    <col min="7979" max="7979" width="5.125" style="4" customWidth="1"/>
    <col min="7980" max="7984" width="4.625" style="4" customWidth="1"/>
    <col min="7985" max="7985" width="5.125" style="4" customWidth="1"/>
    <col min="7986" max="7990" width="4.625" style="4" customWidth="1"/>
    <col min="7991" max="7991" width="5.125" style="4" customWidth="1"/>
    <col min="7992" max="7996" width="4.625" style="4" customWidth="1"/>
    <col min="7997" max="7997" width="5.125" style="4" customWidth="1"/>
    <col min="7998" max="8002" width="4.625" style="4" customWidth="1"/>
    <col min="8003" max="8003" width="5.125" style="4" customWidth="1"/>
    <col min="8004" max="8008" width="4.625" style="4" customWidth="1"/>
    <col min="8009" max="8009" width="5.125" style="4" customWidth="1"/>
    <col min="8010" max="8014" width="4.625" style="4" customWidth="1"/>
    <col min="8015" max="8015" width="5.125" style="4" customWidth="1"/>
    <col min="8016" max="8020" width="4.625" style="4" customWidth="1"/>
    <col min="8021" max="8021" width="5.125" style="4" customWidth="1"/>
    <col min="8022" max="8026" width="4.625" style="4" customWidth="1"/>
    <col min="8027" max="8027" width="6.125" style="4" customWidth="1"/>
    <col min="8028" max="8028" width="7" style="4" customWidth="1"/>
    <col min="8029" max="8180" width="9" style="4"/>
    <col min="8181" max="8181" width="3" style="4" customWidth="1"/>
    <col min="8182" max="8182" width="16.875" style="4" customWidth="1"/>
    <col min="8183" max="8183" width="5.25" style="4" customWidth="1"/>
    <col min="8184" max="8184" width="6.875" style="4" customWidth="1"/>
    <col min="8185" max="8185" width="5.25" style="4" customWidth="1"/>
    <col min="8186" max="8186" width="5.125" style="4" customWidth="1"/>
    <col min="8187" max="8191" width="4.625" style="4" customWidth="1"/>
    <col min="8192" max="8192" width="5.125" style="4" customWidth="1"/>
    <col min="8193" max="8197" width="4.625" style="4" customWidth="1"/>
    <col min="8198" max="8198" width="5.125" style="4" customWidth="1"/>
    <col min="8199" max="8203" width="4.625" style="4" customWidth="1"/>
    <col min="8204" max="8204" width="5.125" style="4" customWidth="1"/>
    <col min="8205" max="8209" width="4.625" style="4" customWidth="1"/>
    <col min="8210" max="8210" width="5.125" style="4" customWidth="1"/>
    <col min="8211" max="8215" width="4.625" style="4" customWidth="1"/>
    <col min="8216" max="8216" width="5.125" style="4" customWidth="1"/>
    <col min="8217" max="8221" width="4.625" style="4" customWidth="1"/>
    <col min="8222" max="8222" width="5.125" style="4" customWidth="1"/>
    <col min="8223" max="8227" width="4.625" style="4" customWidth="1"/>
    <col min="8228" max="8228" width="5.125" style="4" customWidth="1"/>
    <col min="8229" max="8233" width="4.625" style="4" customWidth="1"/>
    <col min="8234" max="8234" width="5.25" style="4" customWidth="1"/>
    <col min="8235" max="8235" width="5.125" style="4" customWidth="1"/>
    <col min="8236" max="8240" width="4.625" style="4" customWidth="1"/>
    <col min="8241" max="8241" width="5.125" style="4" customWidth="1"/>
    <col min="8242" max="8246" width="4.625" style="4" customWidth="1"/>
    <col min="8247" max="8247" width="5.125" style="4" customWidth="1"/>
    <col min="8248" max="8252" width="4.625" style="4" customWidth="1"/>
    <col min="8253" max="8253" width="5.125" style="4" customWidth="1"/>
    <col min="8254" max="8258" width="4.625" style="4" customWidth="1"/>
    <col min="8259" max="8259" width="5.125" style="4" customWidth="1"/>
    <col min="8260" max="8264" width="4.625" style="4" customWidth="1"/>
    <col min="8265" max="8265" width="5.125" style="4" customWidth="1"/>
    <col min="8266" max="8270" width="4.625" style="4" customWidth="1"/>
    <col min="8271" max="8271" width="5.125" style="4" customWidth="1"/>
    <col min="8272" max="8276" width="4.625" style="4" customWidth="1"/>
    <col min="8277" max="8277" width="5.125" style="4" customWidth="1"/>
    <col min="8278" max="8282" width="4.625" style="4" customWidth="1"/>
    <col min="8283" max="8283" width="6.125" style="4" customWidth="1"/>
    <col min="8284" max="8284" width="7" style="4" customWidth="1"/>
    <col min="8285" max="8436" width="9" style="4"/>
    <col min="8437" max="8437" width="3" style="4" customWidth="1"/>
    <col min="8438" max="8438" width="16.875" style="4" customWidth="1"/>
    <col min="8439" max="8439" width="5.25" style="4" customWidth="1"/>
    <col min="8440" max="8440" width="6.875" style="4" customWidth="1"/>
    <col min="8441" max="8441" width="5.25" style="4" customWidth="1"/>
    <col min="8442" max="8442" width="5.125" style="4" customWidth="1"/>
    <col min="8443" max="8447" width="4.625" style="4" customWidth="1"/>
    <col min="8448" max="8448" width="5.125" style="4" customWidth="1"/>
    <col min="8449" max="8453" width="4.625" style="4" customWidth="1"/>
    <col min="8454" max="8454" width="5.125" style="4" customWidth="1"/>
    <col min="8455" max="8459" width="4.625" style="4" customWidth="1"/>
    <col min="8460" max="8460" width="5.125" style="4" customWidth="1"/>
    <col min="8461" max="8465" width="4.625" style="4" customWidth="1"/>
    <col min="8466" max="8466" width="5.125" style="4" customWidth="1"/>
    <col min="8467" max="8471" width="4.625" style="4" customWidth="1"/>
    <col min="8472" max="8472" width="5.125" style="4" customWidth="1"/>
    <col min="8473" max="8477" width="4.625" style="4" customWidth="1"/>
    <col min="8478" max="8478" width="5.125" style="4" customWidth="1"/>
    <col min="8479" max="8483" width="4.625" style="4" customWidth="1"/>
    <col min="8484" max="8484" width="5.125" style="4" customWidth="1"/>
    <col min="8485" max="8489" width="4.625" style="4" customWidth="1"/>
    <col min="8490" max="8490" width="5.25" style="4" customWidth="1"/>
    <col min="8491" max="8491" width="5.125" style="4" customWidth="1"/>
    <col min="8492" max="8496" width="4.625" style="4" customWidth="1"/>
    <col min="8497" max="8497" width="5.125" style="4" customWidth="1"/>
    <col min="8498" max="8502" width="4.625" style="4" customWidth="1"/>
    <col min="8503" max="8503" width="5.125" style="4" customWidth="1"/>
    <col min="8504" max="8508" width="4.625" style="4" customWidth="1"/>
    <col min="8509" max="8509" width="5.125" style="4" customWidth="1"/>
    <col min="8510" max="8514" width="4.625" style="4" customWidth="1"/>
    <col min="8515" max="8515" width="5.125" style="4" customWidth="1"/>
    <col min="8516" max="8520" width="4.625" style="4" customWidth="1"/>
    <col min="8521" max="8521" width="5.125" style="4" customWidth="1"/>
    <col min="8522" max="8526" width="4.625" style="4" customWidth="1"/>
    <col min="8527" max="8527" width="5.125" style="4" customWidth="1"/>
    <col min="8528" max="8532" width="4.625" style="4" customWidth="1"/>
    <col min="8533" max="8533" width="5.125" style="4" customWidth="1"/>
    <col min="8534" max="8538" width="4.625" style="4" customWidth="1"/>
    <col min="8539" max="8539" width="6.125" style="4" customWidth="1"/>
    <col min="8540" max="8540" width="7" style="4" customWidth="1"/>
    <col min="8541" max="8692" width="9" style="4"/>
    <col min="8693" max="8693" width="3" style="4" customWidth="1"/>
    <col min="8694" max="8694" width="16.875" style="4" customWidth="1"/>
    <col min="8695" max="8695" width="5.25" style="4" customWidth="1"/>
    <col min="8696" max="8696" width="6.875" style="4" customWidth="1"/>
    <col min="8697" max="8697" width="5.25" style="4" customWidth="1"/>
    <col min="8698" max="8698" width="5.125" style="4" customWidth="1"/>
    <col min="8699" max="8703" width="4.625" style="4" customWidth="1"/>
    <col min="8704" max="8704" width="5.125" style="4" customWidth="1"/>
    <col min="8705" max="8709" width="4.625" style="4" customWidth="1"/>
    <col min="8710" max="8710" width="5.125" style="4" customWidth="1"/>
    <col min="8711" max="8715" width="4.625" style="4" customWidth="1"/>
    <col min="8716" max="8716" width="5.125" style="4" customWidth="1"/>
    <col min="8717" max="8721" width="4.625" style="4" customWidth="1"/>
    <col min="8722" max="8722" width="5.125" style="4" customWidth="1"/>
    <col min="8723" max="8727" width="4.625" style="4" customWidth="1"/>
    <col min="8728" max="8728" width="5.125" style="4" customWidth="1"/>
    <col min="8729" max="8733" width="4.625" style="4" customWidth="1"/>
    <col min="8734" max="8734" width="5.125" style="4" customWidth="1"/>
    <col min="8735" max="8739" width="4.625" style="4" customWidth="1"/>
    <col min="8740" max="8740" width="5.125" style="4" customWidth="1"/>
    <col min="8741" max="8745" width="4.625" style="4" customWidth="1"/>
    <col min="8746" max="8746" width="5.25" style="4" customWidth="1"/>
    <col min="8747" max="8747" width="5.125" style="4" customWidth="1"/>
    <col min="8748" max="8752" width="4.625" style="4" customWidth="1"/>
    <col min="8753" max="8753" width="5.125" style="4" customWidth="1"/>
    <col min="8754" max="8758" width="4.625" style="4" customWidth="1"/>
    <col min="8759" max="8759" width="5.125" style="4" customWidth="1"/>
    <col min="8760" max="8764" width="4.625" style="4" customWidth="1"/>
    <col min="8765" max="8765" width="5.125" style="4" customWidth="1"/>
    <col min="8766" max="8770" width="4.625" style="4" customWidth="1"/>
    <col min="8771" max="8771" width="5.125" style="4" customWidth="1"/>
    <col min="8772" max="8776" width="4.625" style="4" customWidth="1"/>
    <col min="8777" max="8777" width="5.125" style="4" customWidth="1"/>
    <col min="8778" max="8782" width="4.625" style="4" customWidth="1"/>
    <col min="8783" max="8783" width="5.125" style="4" customWidth="1"/>
    <col min="8784" max="8788" width="4.625" style="4" customWidth="1"/>
    <col min="8789" max="8789" width="5.125" style="4" customWidth="1"/>
    <col min="8790" max="8794" width="4.625" style="4" customWidth="1"/>
    <col min="8795" max="8795" width="6.125" style="4" customWidth="1"/>
    <col min="8796" max="8796" width="7" style="4" customWidth="1"/>
    <col min="8797" max="8948" width="9" style="4"/>
    <col min="8949" max="8949" width="3" style="4" customWidth="1"/>
    <col min="8950" max="8950" width="16.875" style="4" customWidth="1"/>
    <col min="8951" max="8951" width="5.25" style="4" customWidth="1"/>
    <col min="8952" max="8952" width="6.875" style="4" customWidth="1"/>
    <col min="8953" max="8953" width="5.25" style="4" customWidth="1"/>
    <col min="8954" max="8954" width="5.125" style="4" customWidth="1"/>
    <col min="8955" max="8959" width="4.625" style="4" customWidth="1"/>
    <col min="8960" max="8960" width="5.125" style="4" customWidth="1"/>
    <col min="8961" max="8965" width="4.625" style="4" customWidth="1"/>
    <col min="8966" max="8966" width="5.125" style="4" customWidth="1"/>
    <col min="8967" max="8971" width="4.625" style="4" customWidth="1"/>
    <col min="8972" max="8972" width="5.125" style="4" customWidth="1"/>
    <col min="8973" max="8977" width="4.625" style="4" customWidth="1"/>
    <col min="8978" max="8978" width="5.125" style="4" customWidth="1"/>
    <col min="8979" max="8983" width="4.625" style="4" customWidth="1"/>
    <col min="8984" max="8984" width="5.125" style="4" customWidth="1"/>
    <col min="8985" max="8989" width="4.625" style="4" customWidth="1"/>
    <col min="8990" max="8990" width="5.125" style="4" customWidth="1"/>
    <col min="8991" max="8995" width="4.625" style="4" customWidth="1"/>
    <col min="8996" max="8996" width="5.125" style="4" customWidth="1"/>
    <col min="8997" max="9001" width="4.625" style="4" customWidth="1"/>
    <col min="9002" max="9002" width="5.25" style="4" customWidth="1"/>
    <col min="9003" max="9003" width="5.125" style="4" customWidth="1"/>
    <col min="9004" max="9008" width="4.625" style="4" customWidth="1"/>
    <col min="9009" max="9009" width="5.125" style="4" customWidth="1"/>
    <col min="9010" max="9014" width="4.625" style="4" customWidth="1"/>
    <col min="9015" max="9015" width="5.125" style="4" customWidth="1"/>
    <col min="9016" max="9020" width="4.625" style="4" customWidth="1"/>
    <col min="9021" max="9021" width="5.125" style="4" customWidth="1"/>
    <col min="9022" max="9026" width="4.625" style="4" customWidth="1"/>
    <col min="9027" max="9027" width="5.125" style="4" customWidth="1"/>
    <col min="9028" max="9032" width="4.625" style="4" customWidth="1"/>
    <col min="9033" max="9033" width="5.125" style="4" customWidth="1"/>
    <col min="9034" max="9038" width="4.625" style="4" customWidth="1"/>
    <col min="9039" max="9039" width="5.125" style="4" customWidth="1"/>
    <col min="9040" max="9044" width="4.625" style="4" customWidth="1"/>
    <col min="9045" max="9045" width="5.125" style="4" customWidth="1"/>
    <col min="9046" max="9050" width="4.625" style="4" customWidth="1"/>
    <col min="9051" max="9051" width="6.125" style="4" customWidth="1"/>
    <col min="9052" max="9052" width="7" style="4" customWidth="1"/>
    <col min="9053" max="9204" width="9" style="4"/>
    <col min="9205" max="9205" width="3" style="4" customWidth="1"/>
    <col min="9206" max="9206" width="16.875" style="4" customWidth="1"/>
    <col min="9207" max="9207" width="5.25" style="4" customWidth="1"/>
    <col min="9208" max="9208" width="6.875" style="4" customWidth="1"/>
    <col min="9209" max="9209" width="5.25" style="4" customWidth="1"/>
    <col min="9210" max="9210" width="5.125" style="4" customWidth="1"/>
    <col min="9211" max="9215" width="4.625" style="4" customWidth="1"/>
    <col min="9216" max="9216" width="5.125" style="4" customWidth="1"/>
    <col min="9217" max="9221" width="4.625" style="4" customWidth="1"/>
    <col min="9222" max="9222" width="5.125" style="4" customWidth="1"/>
    <col min="9223" max="9227" width="4.625" style="4" customWidth="1"/>
    <col min="9228" max="9228" width="5.125" style="4" customWidth="1"/>
    <col min="9229" max="9233" width="4.625" style="4" customWidth="1"/>
    <col min="9234" max="9234" width="5.125" style="4" customWidth="1"/>
    <col min="9235" max="9239" width="4.625" style="4" customWidth="1"/>
    <col min="9240" max="9240" width="5.125" style="4" customWidth="1"/>
    <col min="9241" max="9245" width="4.625" style="4" customWidth="1"/>
    <col min="9246" max="9246" width="5.125" style="4" customWidth="1"/>
    <col min="9247" max="9251" width="4.625" style="4" customWidth="1"/>
    <col min="9252" max="9252" width="5.125" style="4" customWidth="1"/>
    <col min="9253" max="9257" width="4.625" style="4" customWidth="1"/>
    <col min="9258" max="9258" width="5.25" style="4" customWidth="1"/>
    <col min="9259" max="9259" width="5.125" style="4" customWidth="1"/>
    <col min="9260" max="9264" width="4.625" style="4" customWidth="1"/>
    <col min="9265" max="9265" width="5.125" style="4" customWidth="1"/>
    <col min="9266" max="9270" width="4.625" style="4" customWidth="1"/>
    <col min="9271" max="9271" width="5.125" style="4" customWidth="1"/>
    <col min="9272" max="9276" width="4.625" style="4" customWidth="1"/>
    <col min="9277" max="9277" width="5.125" style="4" customWidth="1"/>
    <col min="9278" max="9282" width="4.625" style="4" customWidth="1"/>
    <col min="9283" max="9283" width="5.125" style="4" customWidth="1"/>
    <col min="9284" max="9288" width="4.625" style="4" customWidth="1"/>
    <col min="9289" max="9289" width="5.125" style="4" customWidth="1"/>
    <col min="9290" max="9294" width="4.625" style="4" customWidth="1"/>
    <col min="9295" max="9295" width="5.125" style="4" customWidth="1"/>
    <col min="9296" max="9300" width="4.625" style="4" customWidth="1"/>
    <col min="9301" max="9301" width="5.125" style="4" customWidth="1"/>
    <col min="9302" max="9306" width="4.625" style="4" customWidth="1"/>
    <col min="9307" max="9307" width="6.125" style="4" customWidth="1"/>
    <col min="9308" max="9308" width="7" style="4" customWidth="1"/>
    <col min="9309" max="9460" width="9" style="4"/>
    <col min="9461" max="9461" width="3" style="4" customWidth="1"/>
    <col min="9462" max="9462" width="16.875" style="4" customWidth="1"/>
    <col min="9463" max="9463" width="5.25" style="4" customWidth="1"/>
    <col min="9464" max="9464" width="6.875" style="4" customWidth="1"/>
    <col min="9465" max="9465" width="5.25" style="4" customWidth="1"/>
    <col min="9466" max="9466" width="5.125" style="4" customWidth="1"/>
    <col min="9467" max="9471" width="4.625" style="4" customWidth="1"/>
    <col min="9472" max="9472" width="5.125" style="4" customWidth="1"/>
    <col min="9473" max="9477" width="4.625" style="4" customWidth="1"/>
    <col min="9478" max="9478" width="5.125" style="4" customWidth="1"/>
    <col min="9479" max="9483" width="4.625" style="4" customWidth="1"/>
    <col min="9484" max="9484" width="5.125" style="4" customWidth="1"/>
    <col min="9485" max="9489" width="4.625" style="4" customWidth="1"/>
    <col min="9490" max="9490" width="5.125" style="4" customWidth="1"/>
    <col min="9491" max="9495" width="4.625" style="4" customWidth="1"/>
    <col min="9496" max="9496" width="5.125" style="4" customWidth="1"/>
    <col min="9497" max="9501" width="4.625" style="4" customWidth="1"/>
    <col min="9502" max="9502" width="5.125" style="4" customWidth="1"/>
    <col min="9503" max="9507" width="4.625" style="4" customWidth="1"/>
    <col min="9508" max="9508" width="5.125" style="4" customWidth="1"/>
    <col min="9509" max="9513" width="4.625" style="4" customWidth="1"/>
    <col min="9514" max="9514" width="5.25" style="4" customWidth="1"/>
    <col min="9515" max="9515" width="5.125" style="4" customWidth="1"/>
    <col min="9516" max="9520" width="4.625" style="4" customWidth="1"/>
    <col min="9521" max="9521" width="5.125" style="4" customWidth="1"/>
    <col min="9522" max="9526" width="4.625" style="4" customWidth="1"/>
    <col min="9527" max="9527" width="5.125" style="4" customWidth="1"/>
    <col min="9528" max="9532" width="4.625" style="4" customWidth="1"/>
    <col min="9533" max="9533" width="5.125" style="4" customWidth="1"/>
    <col min="9534" max="9538" width="4.625" style="4" customWidth="1"/>
    <col min="9539" max="9539" width="5.125" style="4" customWidth="1"/>
    <col min="9540" max="9544" width="4.625" style="4" customWidth="1"/>
    <col min="9545" max="9545" width="5.125" style="4" customWidth="1"/>
    <col min="9546" max="9550" width="4.625" style="4" customWidth="1"/>
    <col min="9551" max="9551" width="5.125" style="4" customWidth="1"/>
    <col min="9552" max="9556" width="4.625" style="4" customWidth="1"/>
    <col min="9557" max="9557" width="5.125" style="4" customWidth="1"/>
    <col min="9558" max="9562" width="4.625" style="4" customWidth="1"/>
    <col min="9563" max="9563" width="6.125" style="4" customWidth="1"/>
    <col min="9564" max="9564" width="7" style="4" customWidth="1"/>
    <col min="9565" max="9716" width="9" style="4"/>
    <col min="9717" max="9717" width="3" style="4" customWidth="1"/>
    <col min="9718" max="9718" width="16.875" style="4" customWidth="1"/>
    <col min="9719" max="9719" width="5.25" style="4" customWidth="1"/>
    <col min="9720" max="9720" width="6.875" style="4" customWidth="1"/>
    <col min="9721" max="9721" width="5.25" style="4" customWidth="1"/>
    <col min="9722" max="9722" width="5.125" style="4" customWidth="1"/>
    <col min="9723" max="9727" width="4.625" style="4" customWidth="1"/>
    <col min="9728" max="9728" width="5.125" style="4" customWidth="1"/>
    <col min="9729" max="9733" width="4.625" style="4" customWidth="1"/>
    <col min="9734" max="9734" width="5.125" style="4" customWidth="1"/>
    <col min="9735" max="9739" width="4.625" style="4" customWidth="1"/>
    <col min="9740" max="9740" width="5.125" style="4" customWidth="1"/>
    <col min="9741" max="9745" width="4.625" style="4" customWidth="1"/>
    <col min="9746" max="9746" width="5.125" style="4" customWidth="1"/>
    <col min="9747" max="9751" width="4.625" style="4" customWidth="1"/>
    <col min="9752" max="9752" width="5.125" style="4" customWidth="1"/>
    <col min="9753" max="9757" width="4.625" style="4" customWidth="1"/>
    <col min="9758" max="9758" width="5.125" style="4" customWidth="1"/>
    <col min="9759" max="9763" width="4.625" style="4" customWidth="1"/>
    <col min="9764" max="9764" width="5.125" style="4" customWidth="1"/>
    <col min="9765" max="9769" width="4.625" style="4" customWidth="1"/>
    <col min="9770" max="9770" width="5.25" style="4" customWidth="1"/>
    <col min="9771" max="9771" width="5.125" style="4" customWidth="1"/>
    <col min="9772" max="9776" width="4.625" style="4" customWidth="1"/>
    <col min="9777" max="9777" width="5.125" style="4" customWidth="1"/>
    <col min="9778" max="9782" width="4.625" style="4" customWidth="1"/>
    <col min="9783" max="9783" width="5.125" style="4" customWidth="1"/>
    <col min="9784" max="9788" width="4.625" style="4" customWidth="1"/>
    <col min="9789" max="9789" width="5.125" style="4" customWidth="1"/>
    <col min="9790" max="9794" width="4.625" style="4" customWidth="1"/>
    <col min="9795" max="9795" width="5.125" style="4" customWidth="1"/>
    <col min="9796" max="9800" width="4.625" style="4" customWidth="1"/>
    <col min="9801" max="9801" width="5.125" style="4" customWidth="1"/>
    <col min="9802" max="9806" width="4.625" style="4" customWidth="1"/>
    <col min="9807" max="9807" width="5.125" style="4" customWidth="1"/>
    <col min="9808" max="9812" width="4.625" style="4" customWidth="1"/>
    <col min="9813" max="9813" width="5.125" style="4" customWidth="1"/>
    <col min="9814" max="9818" width="4.625" style="4" customWidth="1"/>
    <col min="9819" max="9819" width="6.125" style="4" customWidth="1"/>
    <col min="9820" max="9820" width="7" style="4" customWidth="1"/>
    <col min="9821" max="9972" width="9" style="4"/>
    <col min="9973" max="9973" width="3" style="4" customWidth="1"/>
    <col min="9974" max="9974" width="16.875" style="4" customWidth="1"/>
    <col min="9975" max="9975" width="5.25" style="4" customWidth="1"/>
    <col min="9976" max="9976" width="6.875" style="4" customWidth="1"/>
    <col min="9977" max="9977" width="5.25" style="4" customWidth="1"/>
    <col min="9978" max="9978" width="5.125" style="4" customWidth="1"/>
    <col min="9979" max="9983" width="4.625" style="4" customWidth="1"/>
    <col min="9984" max="9984" width="5.125" style="4" customWidth="1"/>
    <col min="9985" max="9989" width="4.625" style="4" customWidth="1"/>
    <col min="9990" max="9990" width="5.125" style="4" customWidth="1"/>
    <col min="9991" max="9995" width="4.625" style="4" customWidth="1"/>
    <col min="9996" max="9996" width="5.125" style="4" customWidth="1"/>
    <col min="9997" max="10001" width="4.625" style="4" customWidth="1"/>
    <col min="10002" max="10002" width="5.125" style="4" customWidth="1"/>
    <col min="10003" max="10007" width="4.625" style="4" customWidth="1"/>
    <col min="10008" max="10008" width="5.125" style="4" customWidth="1"/>
    <col min="10009" max="10013" width="4.625" style="4" customWidth="1"/>
    <col min="10014" max="10014" width="5.125" style="4" customWidth="1"/>
    <col min="10015" max="10019" width="4.625" style="4" customWidth="1"/>
    <col min="10020" max="10020" width="5.125" style="4" customWidth="1"/>
    <col min="10021" max="10025" width="4.625" style="4" customWidth="1"/>
    <col min="10026" max="10026" width="5.25" style="4" customWidth="1"/>
    <col min="10027" max="10027" width="5.125" style="4" customWidth="1"/>
    <col min="10028" max="10032" width="4.625" style="4" customWidth="1"/>
    <col min="10033" max="10033" width="5.125" style="4" customWidth="1"/>
    <col min="10034" max="10038" width="4.625" style="4" customWidth="1"/>
    <col min="10039" max="10039" width="5.125" style="4" customWidth="1"/>
    <col min="10040" max="10044" width="4.625" style="4" customWidth="1"/>
    <col min="10045" max="10045" width="5.125" style="4" customWidth="1"/>
    <col min="10046" max="10050" width="4.625" style="4" customWidth="1"/>
    <col min="10051" max="10051" width="5.125" style="4" customWidth="1"/>
    <col min="10052" max="10056" width="4.625" style="4" customWidth="1"/>
    <col min="10057" max="10057" width="5.125" style="4" customWidth="1"/>
    <col min="10058" max="10062" width="4.625" style="4" customWidth="1"/>
    <col min="10063" max="10063" width="5.125" style="4" customWidth="1"/>
    <col min="10064" max="10068" width="4.625" style="4" customWidth="1"/>
    <col min="10069" max="10069" width="5.125" style="4" customWidth="1"/>
    <col min="10070" max="10074" width="4.625" style="4" customWidth="1"/>
    <col min="10075" max="10075" width="6.125" style="4" customWidth="1"/>
    <col min="10076" max="10076" width="7" style="4" customWidth="1"/>
    <col min="10077" max="10228" width="9" style="4"/>
    <col min="10229" max="10229" width="3" style="4" customWidth="1"/>
    <col min="10230" max="10230" width="16.875" style="4" customWidth="1"/>
    <col min="10231" max="10231" width="5.25" style="4" customWidth="1"/>
    <col min="10232" max="10232" width="6.875" style="4" customWidth="1"/>
    <col min="10233" max="10233" width="5.25" style="4" customWidth="1"/>
    <col min="10234" max="10234" width="5.125" style="4" customWidth="1"/>
    <col min="10235" max="10239" width="4.625" style="4" customWidth="1"/>
    <col min="10240" max="10240" width="5.125" style="4" customWidth="1"/>
    <col min="10241" max="10245" width="4.625" style="4" customWidth="1"/>
    <col min="10246" max="10246" width="5.125" style="4" customWidth="1"/>
    <col min="10247" max="10251" width="4.625" style="4" customWidth="1"/>
    <col min="10252" max="10252" width="5.125" style="4" customWidth="1"/>
    <col min="10253" max="10257" width="4.625" style="4" customWidth="1"/>
    <col min="10258" max="10258" width="5.125" style="4" customWidth="1"/>
    <col min="10259" max="10263" width="4.625" style="4" customWidth="1"/>
    <col min="10264" max="10264" width="5.125" style="4" customWidth="1"/>
    <col min="10265" max="10269" width="4.625" style="4" customWidth="1"/>
    <col min="10270" max="10270" width="5.125" style="4" customWidth="1"/>
    <col min="10271" max="10275" width="4.625" style="4" customWidth="1"/>
    <col min="10276" max="10276" width="5.125" style="4" customWidth="1"/>
    <col min="10277" max="10281" width="4.625" style="4" customWidth="1"/>
    <col min="10282" max="10282" width="5.25" style="4" customWidth="1"/>
    <col min="10283" max="10283" width="5.125" style="4" customWidth="1"/>
    <col min="10284" max="10288" width="4.625" style="4" customWidth="1"/>
    <col min="10289" max="10289" width="5.125" style="4" customWidth="1"/>
    <col min="10290" max="10294" width="4.625" style="4" customWidth="1"/>
    <col min="10295" max="10295" width="5.125" style="4" customWidth="1"/>
    <col min="10296" max="10300" width="4.625" style="4" customWidth="1"/>
    <col min="10301" max="10301" width="5.125" style="4" customWidth="1"/>
    <col min="10302" max="10306" width="4.625" style="4" customWidth="1"/>
    <col min="10307" max="10307" width="5.125" style="4" customWidth="1"/>
    <col min="10308" max="10312" width="4.625" style="4" customWidth="1"/>
    <col min="10313" max="10313" width="5.125" style="4" customWidth="1"/>
    <col min="10314" max="10318" width="4.625" style="4" customWidth="1"/>
    <col min="10319" max="10319" width="5.125" style="4" customWidth="1"/>
    <col min="10320" max="10324" width="4.625" style="4" customWidth="1"/>
    <col min="10325" max="10325" width="5.125" style="4" customWidth="1"/>
    <col min="10326" max="10330" width="4.625" style="4" customWidth="1"/>
    <col min="10331" max="10331" width="6.125" style="4" customWidth="1"/>
    <col min="10332" max="10332" width="7" style="4" customWidth="1"/>
    <col min="10333" max="10484" width="9" style="4"/>
    <col min="10485" max="10485" width="3" style="4" customWidth="1"/>
    <col min="10486" max="10486" width="16.875" style="4" customWidth="1"/>
    <col min="10487" max="10487" width="5.25" style="4" customWidth="1"/>
    <col min="10488" max="10488" width="6.875" style="4" customWidth="1"/>
    <col min="10489" max="10489" width="5.25" style="4" customWidth="1"/>
    <col min="10490" max="10490" width="5.125" style="4" customWidth="1"/>
    <col min="10491" max="10495" width="4.625" style="4" customWidth="1"/>
    <col min="10496" max="10496" width="5.125" style="4" customWidth="1"/>
    <col min="10497" max="10501" width="4.625" style="4" customWidth="1"/>
    <col min="10502" max="10502" width="5.125" style="4" customWidth="1"/>
    <col min="10503" max="10507" width="4.625" style="4" customWidth="1"/>
    <col min="10508" max="10508" width="5.125" style="4" customWidth="1"/>
    <col min="10509" max="10513" width="4.625" style="4" customWidth="1"/>
    <col min="10514" max="10514" width="5.125" style="4" customWidth="1"/>
    <col min="10515" max="10519" width="4.625" style="4" customWidth="1"/>
    <col min="10520" max="10520" width="5.125" style="4" customWidth="1"/>
    <col min="10521" max="10525" width="4.625" style="4" customWidth="1"/>
    <col min="10526" max="10526" width="5.125" style="4" customWidth="1"/>
    <col min="10527" max="10531" width="4.625" style="4" customWidth="1"/>
    <col min="10532" max="10532" width="5.125" style="4" customWidth="1"/>
    <col min="10533" max="10537" width="4.625" style="4" customWidth="1"/>
    <col min="10538" max="10538" width="5.25" style="4" customWidth="1"/>
    <col min="10539" max="10539" width="5.125" style="4" customWidth="1"/>
    <col min="10540" max="10544" width="4.625" style="4" customWidth="1"/>
    <col min="10545" max="10545" width="5.125" style="4" customWidth="1"/>
    <col min="10546" max="10550" width="4.625" style="4" customWidth="1"/>
    <col min="10551" max="10551" width="5.125" style="4" customWidth="1"/>
    <col min="10552" max="10556" width="4.625" style="4" customWidth="1"/>
    <col min="10557" max="10557" width="5.125" style="4" customWidth="1"/>
    <col min="10558" max="10562" width="4.625" style="4" customWidth="1"/>
    <col min="10563" max="10563" width="5.125" style="4" customWidth="1"/>
    <col min="10564" max="10568" width="4.625" style="4" customWidth="1"/>
    <col min="10569" max="10569" width="5.125" style="4" customWidth="1"/>
    <col min="10570" max="10574" width="4.625" style="4" customWidth="1"/>
    <col min="10575" max="10575" width="5.125" style="4" customWidth="1"/>
    <col min="10576" max="10580" width="4.625" style="4" customWidth="1"/>
    <col min="10581" max="10581" width="5.125" style="4" customWidth="1"/>
    <col min="10582" max="10586" width="4.625" style="4" customWidth="1"/>
    <col min="10587" max="10587" width="6.125" style="4" customWidth="1"/>
    <col min="10588" max="10588" width="7" style="4" customWidth="1"/>
    <col min="10589" max="10740" width="9" style="4"/>
    <col min="10741" max="10741" width="3" style="4" customWidth="1"/>
    <col min="10742" max="10742" width="16.875" style="4" customWidth="1"/>
    <col min="10743" max="10743" width="5.25" style="4" customWidth="1"/>
    <col min="10744" max="10744" width="6.875" style="4" customWidth="1"/>
    <col min="10745" max="10745" width="5.25" style="4" customWidth="1"/>
    <col min="10746" max="10746" width="5.125" style="4" customWidth="1"/>
    <col min="10747" max="10751" width="4.625" style="4" customWidth="1"/>
    <col min="10752" max="10752" width="5.125" style="4" customWidth="1"/>
    <col min="10753" max="10757" width="4.625" style="4" customWidth="1"/>
    <col min="10758" max="10758" width="5.125" style="4" customWidth="1"/>
    <col min="10759" max="10763" width="4.625" style="4" customWidth="1"/>
    <col min="10764" max="10764" width="5.125" style="4" customWidth="1"/>
    <col min="10765" max="10769" width="4.625" style="4" customWidth="1"/>
    <col min="10770" max="10770" width="5.125" style="4" customWidth="1"/>
    <col min="10771" max="10775" width="4.625" style="4" customWidth="1"/>
    <col min="10776" max="10776" width="5.125" style="4" customWidth="1"/>
    <col min="10777" max="10781" width="4.625" style="4" customWidth="1"/>
    <col min="10782" max="10782" width="5.125" style="4" customWidth="1"/>
    <col min="10783" max="10787" width="4.625" style="4" customWidth="1"/>
    <col min="10788" max="10788" width="5.125" style="4" customWidth="1"/>
    <col min="10789" max="10793" width="4.625" style="4" customWidth="1"/>
    <col min="10794" max="10794" width="5.25" style="4" customWidth="1"/>
    <col min="10795" max="10795" width="5.125" style="4" customWidth="1"/>
    <col min="10796" max="10800" width="4.625" style="4" customWidth="1"/>
    <col min="10801" max="10801" width="5.125" style="4" customWidth="1"/>
    <col min="10802" max="10806" width="4.625" style="4" customWidth="1"/>
    <col min="10807" max="10807" width="5.125" style="4" customWidth="1"/>
    <col min="10808" max="10812" width="4.625" style="4" customWidth="1"/>
    <col min="10813" max="10813" width="5.125" style="4" customWidth="1"/>
    <col min="10814" max="10818" width="4.625" style="4" customWidth="1"/>
    <col min="10819" max="10819" width="5.125" style="4" customWidth="1"/>
    <col min="10820" max="10824" width="4.625" style="4" customWidth="1"/>
    <col min="10825" max="10825" width="5.125" style="4" customWidth="1"/>
    <col min="10826" max="10830" width="4.625" style="4" customWidth="1"/>
    <col min="10831" max="10831" width="5.125" style="4" customWidth="1"/>
    <col min="10832" max="10836" width="4.625" style="4" customWidth="1"/>
    <col min="10837" max="10837" width="5.125" style="4" customWidth="1"/>
    <col min="10838" max="10842" width="4.625" style="4" customWidth="1"/>
    <col min="10843" max="10843" width="6.125" style="4" customWidth="1"/>
    <col min="10844" max="10844" width="7" style="4" customWidth="1"/>
    <col min="10845" max="10996" width="9" style="4"/>
    <col min="10997" max="10997" width="3" style="4" customWidth="1"/>
    <col min="10998" max="10998" width="16.875" style="4" customWidth="1"/>
    <col min="10999" max="10999" width="5.25" style="4" customWidth="1"/>
    <col min="11000" max="11000" width="6.875" style="4" customWidth="1"/>
    <col min="11001" max="11001" width="5.25" style="4" customWidth="1"/>
    <col min="11002" max="11002" width="5.125" style="4" customWidth="1"/>
    <col min="11003" max="11007" width="4.625" style="4" customWidth="1"/>
    <col min="11008" max="11008" width="5.125" style="4" customWidth="1"/>
    <col min="11009" max="11013" width="4.625" style="4" customWidth="1"/>
    <col min="11014" max="11014" width="5.125" style="4" customWidth="1"/>
    <col min="11015" max="11019" width="4.625" style="4" customWidth="1"/>
    <col min="11020" max="11020" width="5.125" style="4" customWidth="1"/>
    <col min="11021" max="11025" width="4.625" style="4" customWidth="1"/>
    <col min="11026" max="11026" width="5.125" style="4" customWidth="1"/>
    <col min="11027" max="11031" width="4.625" style="4" customWidth="1"/>
    <col min="11032" max="11032" width="5.125" style="4" customWidth="1"/>
    <col min="11033" max="11037" width="4.625" style="4" customWidth="1"/>
    <col min="11038" max="11038" width="5.125" style="4" customWidth="1"/>
    <col min="11039" max="11043" width="4.625" style="4" customWidth="1"/>
    <col min="11044" max="11044" width="5.125" style="4" customWidth="1"/>
    <col min="11045" max="11049" width="4.625" style="4" customWidth="1"/>
    <col min="11050" max="11050" width="5.25" style="4" customWidth="1"/>
    <col min="11051" max="11051" width="5.125" style="4" customWidth="1"/>
    <col min="11052" max="11056" width="4.625" style="4" customWidth="1"/>
    <col min="11057" max="11057" width="5.125" style="4" customWidth="1"/>
    <col min="11058" max="11062" width="4.625" style="4" customWidth="1"/>
    <col min="11063" max="11063" width="5.125" style="4" customWidth="1"/>
    <col min="11064" max="11068" width="4.625" style="4" customWidth="1"/>
    <col min="11069" max="11069" width="5.125" style="4" customWidth="1"/>
    <col min="11070" max="11074" width="4.625" style="4" customWidth="1"/>
    <col min="11075" max="11075" width="5.125" style="4" customWidth="1"/>
    <col min="11076" max="11080" width="4.625" style="4" customWidth="1"/>
    <col min="11081" max="11081" width="5.125" style="4" customWidth="1"/>
    <col min="11082" max="11086" width="4.625" style="4" customWidth="1"/>
    <col min="11087" max="11087" width="5.125" style="4" customWidth="1"/>
    <col min="11088" max="11092" width="4.625" style="4" customWidth="1"/>
    <col min="11093" max="11093" width="5.125" style="4" customWidth="1"/>
    <col min="11094" max="11098" width="4.625" style="4" customWidth="1"/>
    <col min="11099" max="11099" width="6.125" style="4" customWidth="1"/>
    <col min="11100" max="11100" width="7" style="4" customWidth="1"/>
    <col min="11101" max="11252" width="9" style="4"/>
    <col min="11253" max="11253" width="3" style="4" customWidth="1"/>
    <col min="11254" max="11254" width="16.875" style="4" customWidth="1"/>
    <col min="11255" max="11255" width="5.25" style="4" customWidth="1"/>
    <col min="11256" max="11256" width="6.875" style="4" customWidth="1"/>
    <col min="11257" max="11257" width="5.25" style="4" customWidth="1"/>
    <col min="11258" max="11258" width="5.125" style="4" customWidth="1"/>
    <col min="11259" max="11263" width="4.625" style="4" customWidth="1"/>
    <col min="11264" max="11264" width="5.125" style="4" customWidth="1"/>
    <col min="11265" max="11269" width="4.625" style="4" customWidth="1"/>
    <col min="11270" max="11270" width="5.125" style="4" customWidth="1"/>
    <col min="11271" max="11275" width="4.625" style="4" customWidth="1"/>
    <col min="11276" max="11276" width="5.125" style="4" customWidth="1"/>
    <col min="11277" max="11281" width="4.625" style="4" customWidth="1"/>
    <col min="11282" max="11282" width="5.125" style="4" customWidth="1"/>
    <col min="11283" max="11287" width="4.625" style="4" customWidth="1"/>
    <col min="11288" max="11288" width="5.125" style="4" customWidth="1"/>
    <col min="11289" max="11293" width="4.625" style="4" customWidth="1"/>
    <col min="11294" max="11294" width="5.125" style="4" customWidth="1"/>
    <col min="11295" max="11299" width="4.625" style="4" customWidth="1"/>
    <col min="11300" max="11300" width="5.125" style="4" customWidth="1"/>
    <col min="11301" max="11305" width="4.625" style="4" customWidth="1"/>
    <col min="11306" max="11306" width="5.25" style="4" customWidth="1"/>
    <col min="11307" max="11307" width="5.125" style="4" customWidth="1"/>
    <col min="11308" max="11312" width="4.625" style="4" customWidth="1"/>
    <col min="11313" max="11313" width="5.125" style="4" customWidth="1"/>
    <col min="11314" max="11318" width="4.625" style="4" customWidth="1"/>
    <col min="11319" max="11319" width="5.125" style="4" customWidth="1"/>
    <col min="11320" max="11324" width="4.625" style="4" customWidth="1"/>
    <col min="11325" max="11325" width="5.125" style="4" customWidth="1"/>
    <col min="11326" max="11330" width="4.625" style="4" customWidth="1"/>
    <col min="11331" max="11331" width="5.125" style="4" customWidth="1"/>
    <col min="11332" max="11336" width="4.625" style="4" customWidth="1"/>
    <col min="11337" max="11337" width="5.125" style="4" customWidth="1"/>
    <col min="11338" max="11342" width="4.625" style="4" customWidth="1"/>
    <col min="11343" max="11343" width="5.125" style="4" customWidth="1"/>
    <col min="11344" max="11348" width="4.625" style="4" customWidth="1"/>
    <col min="11349" max="11349" width="5.125" style="4" customWidth="1"/>
    <col min="11350" max="11354" width="4.625" style="4" customWidth="1"/>
    <col min="11355" max="11355" width="6.125" style="4" customWidth="1"/>
    <col min="11356" max="11356" width="7" style="4" customWidth="1"/>
    <col min="11357" max="11508" width="9" style="4"/>
    <col min="11509" max="11509" width="3" style="4" customWidth="1"/>
    <col min="11510" max="11510" width="16.875" style="4" customWidth="1"/>
    <col min="11511" max="11511" width="5.25" style="4" customWidth="1"/>
    <col min="11512" max="11512" width="6.875" style="4" customWidth="1"/>
    <col min="11513" max="11513" width="5.25" style="4" customWidth="1"/>
    <col min="11514" max="11514" width="5.125" style="4" customWidth="1"/>
    <col min="11515" max="11519" width="4.625" style="4" customWidth="1"/>
    <col min="11520" max="11520" width="5.125" style="4" customWidth="1"/>
    <col min="11521" max="11525" width="4.625" style="4" customWidth="1"/>
    <col min="11526" max="11526" width="5.125" style="4" customWidth="1"/>
    <col min="11527" max="11531" width="4.625" style="4" customWidth="1"/>
    <col min="11532" max="11532" width="5.125" style="4" customWidth="1"/>
    <col min="11533" max="11537" width="4.625" style="4" customWidth="1"/>
    <col min="11538" max="11538" width="5.125" style="4" customWidth="1"/>
    <col min="11539" max="11543" width="4.625" style="4" customWidth="1"/>
    <col min="11544" max="11544" width="5.125" style="4" customWidth="1"/>
    <col min="11545" max="11549" width="4.625" style="4" customWidth="1"/>
    <col min="11550" max="11550" width="5.125" style="4" customWidth="1"/>
    <col min="11551" max="11555" width="4.625" style="4" customWidth="1"/>
    <col min="11556" max="11556" width="5.125" style="4" customWidth="1"/>
    <col min="11557" max="11561" width="4.625" style="4" customWidth="1"/>
    <col min="11562" max="11562" width="5.25" style="4" customWidth="1"/>
    <col min="11563" max="11563" width="5.125" style="4" customWidth="1"/>
    <col min="11564" max="11568" width="4.625" style="4" customWidth="1"/>
    <col min="11569" max="11569" width="5.125" style="4" customWidth="1"/>
    <col min="11570" max="11574" width="4.625" style="4" customWidth="1"/>
    <col min="11575" max="11575" width="5.125" style="4" customWidth="1"/>
    <col min="11576" max="11580" width="4.625" style="4" customWidth="1"/>
    <col min="11581" max="11581" width="5.125" style="4" customWidth="1"/>
    <col min="11582" max="11586" width="4.625" style="4" customWidth="1"/>
    <col min="11587" max="11587" width="5.125" style="4" customWidth="1"/>
    <col min="11588" max="11592" width="4.625" style="4" customWidth="1"/>
    <col min="11593" max="11593" width="5.125" style="4" customWidth="1"/>
    <col min="11594" max="11598" width="4.625" style="4" customWidth="1"/>
    <col min="11599" max="11599" width="5.125" style="4" customWidth="1"/>
    <col min="11600" max="11604" width="4.625" style="4" customWidth="1"/>
    <col min="11605" max="11605" width="5.125" style="4" customWidth="1"/>
    <col min="11606" max="11610" width="4.625" style="4" customWidth="1"/>
    <col min="11611" max="11611" width="6.125" style="4" customWidth="1"/>
    <col min="11612" max="11612" width="7" style="4" customWidth="1"/>
    <col min="11613" max="11764" width="9" style="4"/>
    <col min="11765" max="11765" width="3" style="4" customWidth="1"/>
    <col min="11766" max="11766" width="16.875" style="4" customWidth="1"/>
    <col min="11767" max="11767" width="5.25" style="4" customWidth="1"/>
    <col min="11768" max="11768" width="6.875" style="4" customWidth="1"/>
    <col min="11769" max="11769" width="5.25" style="4" customWidth="1"/>
    <col min="11770" max="11770" width="5.125" style="4" customWidth="1"/>
    <col min="11771" max="11775" width="4.625" style="4" customWidth="1"/>
    <col min="11776" max="11776" width="5.125" style="4" customWidth="1"/>
    <col min="11777" max="11781" width="4.625" style="4" customWidth="1"/>
    <col min="11782" max="11782" width="5.125" style="4" customWidth="1"/>
    <col min="11783" max="11787" width="4.625" style="4" customWidth="1"/>
    <col min="11788" max="11788" width="5.125" style="4" customWidth="1"/>
    <col min="11789" max="11793" width="4.625" style="4" customWidth="1"/>
    <col min="11794" max="11794" width="5.125" style="4" customWidth="1"/>
    <col min="11795" max="11799" width="4.625" style="4" customWidth="1"/>
    <col min="11800" max="11800" width="5.125" style="4" customWidth="1"/>
    <col min="11801" max="11805" width="4.625" style="4" customWidth="1"/>
    <col min="11806" max="11806" width="5.125" style="4" customWidth="1"/>
    <col min="11807" max="11811" width="4.625" style="4" customWidth="1"/>
    <col min="11812" max="11812" width="5.125" style="4" customWidth="1"/>
    <col min="11813" max="11817" width="4.625" style="4" customWidth="1"/>
    <col min="11818" max="11818" width="5.25" style="4" customWidth="1"/>
    <col min="11819" max="11819" width="5.125" style="4" customWidth="1"/>
    <col min="11820" max="11824" width="4.625" style="4" customWidth="1"/>
    <col min="11825" max="11825" width="5.125" style="4" customWidth="1"/>
    <col min="11826" max="11830" width="4.625" style="4" customWidth="1"/>
    <col min="11831" max="11831" width="5.125" style="4" customWidth="1"/>
    <col min="11832" max="11836" width="4.625" style="4" customWidth="1"/>
    <col min="11837" max="11837" width="5.125" style="4" customWidth="1"/>
    <col min="11838" max="11842" width="4.625" style="4" customWidth="1"/>
    <col min="11843" max="11843" width="5.125" style="4" customWidth="1"/>
    <col min="11844" max="11848" width="4.625" style="4" customWidth="1"/>
    <col min="11849" max="11849" width="5.125" style="4" customWidth="1"/>
    <col min="11850" max="11854" width="4.625" style="4" customWidth="1"/>
    <col min="11855" max="11855" width="5.125" style="4" customWidth="1"/>
    <col min="11856" max="11860" width="4.625" style="4" customWidth="1"/>
    <col min="11861" max="11861" width="5.125" style="4" customWidth="1"/>
    <col min="11862" max="11866" width="4.625" style="4" customWidth="1"/>
    <col min="11867" max="11867" width="6.125" style="4" customWidth="1"/>
    <col min="11868" max="11868" width="7" style="4" customWidth="1"/>
    <col min="11869" max="12020" width="9" style="4"/>
    <col min="12021" max="12021" width="3" style="4" customWidth="1"/>
    <col min="12022" max="12022" width="16.875" style="4" customWidth="1"/>
    <col min="12023" max="12023" width="5.25" style="4" customWidth="1"/>
    <col min="12024" max="12024" width="6.875" style="4" customWidth="1"/>
    <col min="12025" max="12025" width="5.25" style="4" customWidth="1"/>
    <col min="12026" max="12026" width="5.125" style="4" customWidth="1"/>
    <col min="12027" max="12031" width="4.625" style="4" customWidth="1"/>
    <col min="12032" max="12032" width="5.125" style="4" customWidth="1"/>
    <col min="12033" max="12037" width="4.625" style="4" customWidth="1"/>
    <col min="12038" max="12038" width="5.125" style="4" customWidth="1"/>
    <col min="12039" max="12043" width="4.625" style="4" customWidth="1"/>
    <col min="12044" max="12044" width="5.125" style="4" customWidth="1"/>
    <col min="12045" max="12049" width="4.625" style="4" customWidth="1"/>
    <col min="12050" max="12050" width="5.125" style="4" customWidth="1"/>
    <col min="12051" max="12055" width="4.625" style="4" customWidth="1"/>
    <col min="12056" max="12056" width="5.125" style="4" customWidth="1"/>
    <col min="12057" max="12061" width="4.625" style="4" customWidth="1"/>
    <col min="12062" max="12062" width="5.125" style="4" customWidth="1"/>
    <col min="12063" max="12067" width="4.625" style="4" customWidth="1"/>
    <col min="12068" max="12068" width="5.125" style="4" customWidth="1"/>
    <col min="12069" max="12073" width="4.625" style="4" customWidth="1"/>
    <col min="12074" max="12074" width="5.25" style="4" customWidth="1"/>
    <col min="12075" max="12075" width="5.125" style="4" customWidth="1"/>
    <col min="12076" max="12080" width="4.625" style="4" customWidth="1"/>
    <col min="12081" max="12081" width="5.125" style="4" customWidth="1"/>
    <col min="12082" max="12086" width="4.625" style="4" customWidth="1"/>
    <col min="12087" max="12087" width="5.125" style="4" customWidth="1"/>
    <col min="12088" max="12092" width="4.625" style="4" customWidth="1"/>
    <col min="12093" max="12093" width="5.125" style="4" customWidth="1"/>
    <col min="12094" max="12098" width="4.625" style="4" customWidth="1"/>
    <col min="12099" max="12099" width="5.125" style="4" customWidth="1"/>
    <col min="12100" max="12104" width="4.625" style="4" customWidth="1"/>
    <col min="12105" max="12105" width="5.125" style="4" customWidth="1"/>
    <col min="12106" max="12110" width="4.625" style="4" customWidth="1"/>
    <col min="12111" max="12111" width="5.125" style="4" customWidth="1"/>
    <col min="12112" max="12116" width="4.625" style="4" customWidth="1"/>
    <col min="12117" max="12117" width="5.125" style="4" customWidth="1"/>
    <col min="12118" max="12122" width="4.625" style="4" customWidth="1"/>
    <col min="12123" max="12123" width="6.125" style="4" customWidth="1"/>
    <col min="12124" max="12124" width="7" style="4" customWidth="1"/>
    <col min="12125" max="12276" width="9" style="4"/>
    <col min="12277" max="12277" width="3" style="4" customWidth="1"/>
    <col min="12278" max="12278" width="16.875" style="4" customWidth="1"/>
    <col min="12279" max="12279" width="5.25" style="4" customWidth="1"/>
    <col min="12280" max="12280" width="6.875" style="4" customWidth="1"/>
    <col min="12281" max="12281" width="5.25" style="4" customWidth="1"/>
    <col min="12282" max="12282" width="5.125" style="4" customWidth="1"/>
    <col min="12283" max="12287" width="4.625" style="4" customWidth="1"/>
    <col min="12288" max="12288" width="5.125" style="4" customWidth="1"/>
    <col min="12289" max="12293" width="4.625" style="4" customWidth="1"/>
    <col min="12294" max="12294" width="5.125" style="4" customWidth="1"/>
    <col min="12295" max="12299" width="4.625" style="4" customWidth="1"/>
    <col min="12300" max="12300" width="5.125" style="4" customWidth="1"/>
    <col min="12301" max="12305" width="4.625" style="4" customWidth="1"/>
    <col min="12306" max="12306" width="5.125" style="4" customWidth="1"/>
    <col min="12307" max="12311" width="4.625" style="4" customWidth="1"/>
    <col min="12312" max="12312" width="5.125" style="4" customWidth="1"/>
    <col min="12313" max="12317" width="4.625" style="4" customWidth="1"/>
    <col min="12318" max="12318" width="5.125" style="4" customWidth="1"/>
    <col min="12319" max="12323" width="4.625" style="4" customWidth="1"/>
    <col min="12324" max="12324" width="5.125" style="4" customWidth="1"/>
    <col min="12325" max="12329" width="4.625" style="4" customWidth="1"/>
    <col min="12330" max="12330" width="5.25" style="4" customWidth="1"/>
    <col min="12331" max="12331" width="5.125" style="4" customWidth="1"/>
    <col min="12332" max="12336" width="4.625" style="4" customWidth="1"/>
    <col min="12337" max="12337" width="5.125" style="4" customWidth="1"/>
    <col min="12338" max="12342" width="4.625" style="4" customWidth="1"/>
    <col min="12343" max="12343" width="5.125" style="4" customWidth="1"/>
    <col min="12344" max="12348" width="4.625" style="4" customWidth="1"/>
    <col min="12349" max="12349" width="5.125" style="4" customWidth="1"/>
    <col min="12350" max="12354" width="4.625" style="4" customWidth="1"/>
    <col min="12355" max="12355" width="5.125" style="4" customWidth="1"/>
    <col min="12356" max="12360" width="4.625" style="4" customWidth="1"/>
    <col min="12361" max="12361" width="5.125" style="4" customWidth="1"/>
    <col min="12362" max="12366" width="4.625" style="4" customWidth="1"/>
    <col min="12367" max="12367" width="5.125" style="4" customWidth="1"/>
    <col min="12368" max="12372" width="4.625" style="4" customWidth="1"/>
    <col min="12373" max="12373" width="5.125" style="4" customWidth="1"/>
    <col min="12374" max="12378" width="4.625" style="4" customWidth="1"/>
    <col min="12379" max="12379" width="6.125" style="4" customWidth="1"/>
    <col min="12380" max="12380" width="7" style="4" customWidth="1"/>
    <col min="12381" max="12532" width="9" style="4"/>
    <col min="12533" max="12533" width="3" style="4" customWidth="1"/>
    <col min="12534" max="12534" width="16.875" style="4" customWidth="1"/>
    <col min="12535" max="12535" width="5.25" style="4" customWidth="1"/>
    <col min="12536" max="12536" width="6.875" style="4" customWidth="1"/>
    <col min="12537" max="12537" width="5.25" style="4" customWidth="1"/>
    <col min="12538" max="12538" width="5.125" style="4" customWidth="1"/>
    <col min="12539" max="12543" width="4.625" style="4" customWidth="1"/>
    <col min="12544" max="12544" width="5.125" style="4" customWidth="1"/>
    <col min="12545" max="12549" width="4.625" style="4" customWidth="1"/>
    <col min="12550" max="12550" width="5.125" style="4" customWidth="1"/>
    <col min="12551" max="12555" width="4.625" style="4" customWidth="1"/>
    <col min="12556" max="12556" width="5.125" style="4" customWidth="1"/>
    <col min="12557" max="12561" width="4.625" style="4" customWidth="1"/>
    <col min="12562" max="12562" width="5.125" style="4" customWidth="1"/>
    <col min="12563" max="12567" width="4.625" style="4" customWidth="1"/>
    <col min="12568" max="12568" width="5.125" style="4" customWidth="1"/>
    <col min="12569" max="12573" width="4.625" style="4" customWidth="1"/>
    <col min="12574" max="12574" width="5.125" style="4" customWidth="1"/>
    <col min="12575" max="12579" width="4.625" style="4" customWidth="1"/>
    <col min="12580" max="12580" width="5.125" style="4" customWidth="1"/>
    <col min="12581" max="12585" width="4.625" style="4" customWidth="1"/>
    <col min="12586" max="12586" width="5.25" style="4" customWidth="1"/>
    <col min="12587" max="12587" width="5.125" style="4" customWidth="1"/>
    <col min="12588" max="12592" width="4.625" style="4" customWidth="1"/>
    <col min="12593" max="12593" width="5.125" style="4" customWidth="1"/>
    <col min="12594" max="12598" width="4.625" style="4" customWidth="1"/>
    <col min="12599" max="12599" width="5.125" style="4" customWidth="1"/>
    <col min="12600" max="12604" width="4.625" style="4" customWidth="1"/>
    <col min="12605" max="12605" width="5.125" style="4" customWidth="1"/>
    <col min="12606" max="12610" width="4.625" style="4" customWidth="1"/>
    <col min="12611" max="12611" width="5.125" style="4" customWidth="1"/>
    <col min="12612" max="12616" width="4.625" style="4" customWidth="1"/>
    <col min="12617" max="12617" width="5.125" style="4" customWidth="1"/>
    <col min="12618" max="12622" width="4.625" style="4" customWidth="1"/>
    <col min="12623" max="12623" width="5.125" style="4" customWidth="1"/>
    <col min="12624" max="12628" width="4.625" style="4" customWidth="1"/>
    <col min="12629" max="12629" width="5.125" style="4" customWidth="1"/>
    <col min="12630" max="12634" width="4.625" style="4" customWidth="1"/>
    <col min="12635" max="12635" width="6.125" style="4" customWidth="1"/>
    <col min="12636" max="12636" width="7" style="4" customWidth="1"/>
    <col min="12637" max="12788" width="9" style="4"/>
    <col min="12789" max="12789" width="3" style="4" customWidth="1"/>
    <col min="12790" max="12790" width="16.875" style="4" customWidth="1"/>
    <col min="12791" max="12791" width="5.25" style="4" customWidth="1"/>
    <col min="12792" max="12792" width="6.875" style="4" customWidth="1"/>
    <col min="12793" max="12793" width="5.25" style="4" customWidth="1"/>
    <col min="12794" max="12794" width="5.125" style="4" customWidth="1"/>
    <col min="12795" max="12799" width="4.625" style="4" customWidth="1"/>
    <col min="12800" max="12800" width="5.125" style="4" customWidth="1"/>
    <col min="12801" max="12805" width="4.625" style="4" customWidth="1"/>
    <col min="12806" max="12806" width="5.125" style="4" customWidth="1"/>
    <col min="12807" max="12811" width="4.625" style="4" customWidth="1"/>
    <col min="12812" max="12812" width="5.125" style="4" customWidth="1"/>
    <col min="12813" max="12817" width="4.625" style="4" customWidth="1"/>
    <col min="12818" max="12818" width="5.125" style="4" customWidth="1"/>
    <col min="12819" max="12823" width="4.625" style="4" customWidth="1"/>
    <col min="12824" max="12824" width="5.125" style="4" customWidth="1"/>
    <col min="12825" max="12829" width="4.625" style="4" customWidth="1"/>
    <col min="12830" max="12830" width="5.125" style="4" customWidth="1"/>
    <col min="12831" max="12835" width="4.625" style="4" customWidth="1"/>
    <col min="12836" max="12836" width="5.125" style="4" customWidth="1"/>
    <col min="12837" max="12841" width="4.625" style="4" customWidth="1"/>
    <col min="12842" max="12842" width="5.25" style="4" customWidth="1"/>
    <col min="12843" max="12843" width="5.125" style="4" customWidth="1"/>
    <col min="12844" max="12848" width="4.625" style="4" customWidth="1"/>
    <col min="12849" max="12849" width="5.125" style="4" customWidth="1"/>
    <col min="12850" max="12854" width="4.625" style="4" customWidth="1"/>
    <col min="12855" max="12855" width="5.125" style="4" customWidth="1"/>
    <col min="12856" max="12860" width="4.625" style="4" customWidth="1"/>
    <col min="12861" max="12861" width="5.125" style="4" customWidth="1"/>
    <col min="12862" max="12866" width="4.625" style="4" customWidth="1"/>
    <col min="12867" max="12867" width="5.125" style="4" customWidth="1"/>
    <col min="12868" max="12872" width="4.625" style="4" customWidth="1"/>
    <col min="12873" max="12873" width="5.125" style="4" customWidth="1"/>
    <col min="12874" max="12878" width="4.625" style="4" customWidth="1"/>
    <col min="12879" max="12879" width="5.125" style="4" customWidth="1"/>
    <col min="12880" max="12884" width="4.625" style="4" customWidth="1"/>
    <col min="12885" max="12885" width="5.125" style="4" customWidth="1"/>
    <col min="12886" max="12890" width="4.625" style="4" customWidth="1"/>
    <col min="12891" max="12891" width="6.125" style="4" customWidth="1"/>
    <col min="12892" max="12892" width="7" style="4" customWidth="1"/>
    <col min="12893" max="13044" width="9" style="4"/>
    <col min="13045" max="13045" width="3" style="4" customWidth="1"/>
    <col min="13046" max="13046" width="16.875" style="4" customWidth="1"/>
    <col min="13047" max="13047" width="5.25" style="4" customWidth="1"/>
    <col min="13048" max="13048" width="6.875" style="4" customWidth="1"/>
    <col min="13049" max="13049" width="5.25" style="4" customWidth="1"/>
    <col min="13050" max="13050" width="5.125" style="4" customWidth="1"/>
    <col min="13051" max="13055" width="4.625" style="4" customWidth="1"/>
    <col min="13056" max="13056" width="5.125" style="4" customWidth="1"/>
    <col min="13057" max="13061" width="4.625" style="4" customWidth="1"/>
    <col min="13062" max="13062" width="5.125" style="4" customWidth="1"/>
    <col min="13063" max="13067" width="4.625" style="4" customWidth="1"/>
    <col min="13068" max="13068" width="5.125" style="4" customWidth="1"/>
    <col min="13069" max="13073" width="4.625" style="4" customWidth="1"/>
    <col min="13074" max="13074" width="5.125" style="4" customWidth="1"/>
    <col min="13075" max="13079" width="4.625" style="4" customWidth="1"/>
    <col min="13080" max="13080" width="5.125" style="4" customWidth="1"/>
    <col min="13081" max="13085" width="4.625" style="4" customWidth="1"/>
    <col min="13086" max="13086" width="5.125" style="4" customWidth="1"/>
    <col min="13087" max="13091" width="4.625" style="4" customWidth="1"/>
    <col min="13092" max="13092" width="5.125" style="4" customWidth="1"/>
    <col min="13093" max="13097" width="4.625" style="4" customWidth="1"/>
    <col min="13098" max="13098" width="5.25" style="4" customWidth="1"/>
    <col min="13099" max="13099" width="5.125" style="4" customWidth="1"/>
    <col min="13100" max="13104" width="4.625" style="4" customWidth="1"/>
    <col min="13105" max="13105" width="5.125" style="4" customWidth="1"/>
    <col min="13106" max="13110" width="4.625" style="4" customWidth="1"/>
    <col min="13111" max="13111" width="5.125" style="4" customWidth="1"/>
    <col min="13112" max="13116" width="4.625" style="4" customWidth="1"/>
    <col min="13117" max="13117" width="5.125" style="4" customWidth="1"/>
    <col min="13118" max="13122" width="4.625" style="4" customWidth="1"/>
    <col min="13123" max="13123" width="5.125" style="4" customWidth="1"/>
    <col min="13124" max="13128" width="4.625" style="4" customWidth="1"/>
    <col min="13129" max="13129" width="5.125" style="4" customWidth="1"/>
    <col min="13130" max="13134" width="4.625" style="4" customWidth="1"/>
    <col min="13135" max="13135" width="5.125" style="4" customWidth="1"/>
    <col min="13136" max="13140" width="4.625" style="4" customWidth="1"/>
    <col min="13141" max="13141" width="5.125" style="4" customWidth="1"/>
    <col min="13142" max="13146" width="4.625" style="4" customWidth="1"/>
    <col min="13147" max="13147" width="6.125" style="4" customWidth="1"/>
    <col min="13148" max="13148" width="7" style="4" customWidth="1"/>
    <col min="13149" max="13300" width="9" style="4"/>
    <col min="13301" max="13301" width="3" style="4" customWidth="1"/>
    <col min="13302" max="13302" width="16.875" style="4" customWidth="1"/>
    <col min="13303" max="13303" width="5.25" style="4" customWidth="1"/>
    <col min="13304" max="13304" width="6.875" style="4" customWidth="1"/>
    <col min="13305" max="13305" width="5.25" style="4" customWidth="1"/>
    <col min="13306" max="13306" width="5.125" style="4" customWidth="1"/>
    <col min="13307" max="13311" width="4.625" style="4" customWidth="1"/>
    <col min="13312" max="13312" width="5.125" style="4" customWidth="1"/>
    <col min="13313" max="13317" width="4.625" style="4" customWidth="1"/>
    <col min="13318" max="13318" width="5.125" style="4" customWidth="1"/>
    <col min="13319" max="13323" width="4.625" style="4" customWidth="1"/>
    <col min="13324" max="13324" width="5.125" style="4" customWidth="1"/>
    <col min="13325" max="13329" width="4.625" style="4" customWidth="1"/>
    <col min="13330" max="13330" width="5.125" style="4" customWidth="1"/>
    <col min="13331" max="13335" width="4.625" style="4" customWidth="1"/>
    <col min="13336" max="13336" width="5.125" style="4" customWidth="1"/>
    <col min="13337" max="13341" width="4.625" style="4" customWidth="1"/>
    <col min="13342" max="13342" width="5.125" style="4" customWidth="1"/>
    <col min="13343" max="13347" width="4.625" style="4" customWidth="1"/>
    <col min="13348" max="13348" width="5.125" style="4" customWidth="1"/>
    <col min="13349" max="13353" width="4.625" style="4" customWidth="1"/>
    <col min="13354" max="13354" width="5.25" style="4" customWidth="1"/>
    <col min="13355" max="13355" width="5.125" style="4" customWidth="1"/>
    <col min="13356" max="13360" width="4.625" style="4" customWidth="1"/>
    <col min="13361" max="13361" width="5.125" style="4" customWidth="1"/>
    <col min="13362" max="13366" width="4.625" style="4" customWidth="1"/>
    <col min="13367" max="13367" width="5.125" style="4" customWidth="1"/>
    <col min="13368" max="13372" width="4.625" style="4" customWidth="1"/>
    <col min="13373" max="13373" width="5.125" style="4" customWidth="1"/>
    <col min="13374" max="13378" width="4.625" style="4" customWidth="1"/>
    <col min="13379" max="13379" width="5.125" style="4" customWidth="1"/>
    <col min="13380" max="13384" width="4.625" style="4" customWidth="1"/>
    <col min="13385" max="13385" width="5.125" style="4" customWidth="1"/>
    <col min="13386" max="13390" width="4.625" style="4" customWidth="1"/>
    <col min="13391" max="13391" width="5.125" style="4" customWidth="1"/>
    <col min="13392" max="13396" width="4.625" style="4" customWidth="1"/>
    <col min="13397" max="13397" width="5.125" style="4" customWidth="1"/>
    <col min="13398" max="13402" width="4.625" style="4" customWidth="1"/>
    <col min="13403" max="13403" width="6.125" style="4" customWidth="1"/>
    <col min="13404" max="13404" width="7" style="4" customWidth="1"/>
    <col min="13405" max="13556" width="9" style="4"/>
    <col min="13557" max="13557" width="3" style="4" customWidth="1"/>
    <col min="13558" max="13558" width="16.875" style="4" customWidth="1"/>
    <col min="13559" max="13559" width="5.25" style="4" customWidth="1"/>
    <col min="13560" max="13560" width="6.875" style="4" customWidth="1"/>
    <col min="13561" max="13561" width="5.25" style="4" customWidth="1"/>
    <col min="13562" max="13562" width="5.125" style="4" customWidth="1"/>
    <col min="13563" max="13567" width="4.625" style="4" customWidth="1"/>
    <col min="13568" max="13568" width="5.125" style="4" customWidth="1"/>
    <col min="13569" max="13573" width="4.625" style="4" customWidth="1"/>
    <col min="13574" max="13574" width="5.125" style="4" customWidth="1"/>
    <col min="13575" max="13579" width="4.625" style="4" customWidth="1"/>
    <col min="13580" max="13580" width="5.125" style="4" customWidth="1"/>
    <col min="13581" max="13585" width="4.625" style="4" customWidth="1"/>
    <col min="13586" max="13586" width="5.125" style="4" customWidth="1"/>
    <col min="13587" max="13591" width="4.625" style="4" customWidth="1"/>
    <col min="13592" max="13592" width="5.125" style="4" customWidth="1"/>
    <col min="13593" max="13597" width="4.625" style="4" customWidth="1"/>
    <col min="13598" max="13598" width="5.125" style="4" customWidth="1"/>
    <col min="13599" max="13603" width="4.625" style="4" customWidth="1"/>
    <col min="13604" max="13604" width="5.125" style="4" customWidth="1"/>
    <col min="13605" max="13609" width="4.625" style="4" customWidth="1"/>
    <col min="13610" max="13610" width="5.25" style="4" customWidth="1"/>
    <col min="13611" max="13611" width="5.125" style="4" customWidth="1"/>
    <col min="13612" max="13616" width="4.625" style="4" customWidth="1"/>
    <col min="13617" max="13617" width="5.125" style="4" customWidth="1"/>
    <col min="13618" max="13622" width="4.625" style="4" customWidth="1"/>
    <col min="13623" max="13623" width="5.125" style="4" customWidth="1"/>
    <col min="13624" max="13628" width="4.625" style="4" customWidth="1"/>
    <col min="13629" max="13629" width="5.125" style="4" customWidth="1"/>
    <col min="13630" max="13634" width="4.625" style="4" customWidth="1"/>
    <col min="13635" max="13635" width="5.125" style="4" customWidth="1"/>
    <col min="13636" max="13640" width="4.625" style="4" customWidth="1"/>
    <col min="13641" max="13641" width="5.125" style="4" customWidth="1"/>
    <col min="13642" max="13646" width="4.625" style="4" customWidth="1"/>
    <col min="13647" max="13647" width="5.125" style="4" customWidth="1"/>
    <col min="13648" max="13652" width="4.625" style="4" customWidth="1"/>
    <col min="13653" max="13653" width="5.125" style="4" customWidth="1"/>
    <col min="13654" max="13658" width="4.625" style="4" customWidth="1"/>
    <col min="13659" max="13659" width="6.125" style="4" customWidth="1"/>
    <col min="13660" max="13660" width="7" style="4" customWidth="1"/>
    <col min="13661" max="13812" width="9" style="4"/>
    <col min="13813" max="13813" width="3" style="4" customWidth="1"/>
    <col min="13814" max="13814" width="16.875" style="4" customWidth="1"/>
    <col min="13815" max="13815" width="5.25" style="4" customWidth="1"/>
    <col min="13816" max="13816" width="6.875" style="4" customWidth="1"/>
    <col min="13817" max="13817" width="5.25" style="4" customWidth="1"/>
    <col min="13818" max="13818" width="5.125" style="4" customWidth="1"/>
    <col min="13819" max="13823" width="4.625" style="4" customWidth="1"/>
    <col min="13824" max="13824" width="5.125" style="4" customWidth="1"/>
    <col min="13825" max="13829" width="4.625" style="4" customWidth="1"/>
    <col min="13830" max="13830" width="5.125" style="4" customWidth="1"/>
    <col min="13831" max="13835" width="4.625" style="4" customWidth="1"/>
    <col min="13836" max="13836" width="5.125" style="4" customWidth="1"/>
    <col min="13837" max="13841" width="4.625" style="4" customWidth="1"/>
    <col min="13842" max="13842" width="5.125" style="4" customWidth="1"/>
    <col min="13843" max="13847" width="4.625" style="4" customWidth="1"/>
    <col min="13848" max="13848" width="5.125" style="4" customWidth="1"/>
    <col min="13849" max="13853" width="4.625" style="4" customWidth="1"/>
    <col min="13854" max="13854" width="5.125" style="4" customWidth="1"/>
    <col min="13855" max="13859" width="4.625" style="4" customWidth="1"/>
    <col min="13860" max="13860" width="5.125" style="4" customWidth="1"/>
    <col min="13861" max="13865" width="4.625" style="4" customWidth="1"/>
    <col min="13866" max="13866" width="5.25" style="4" customWidth="1"/>
    <col min="13867" max="13867" width="5.125" style="4" customWidth="1"/>
    <col min="13868" max="13872" width="4.625" style="4" customWidth="1"/>
    <col min="13873" max="13873" width="5.125" style="4" customWidth="1"/>
    <col min="13874" max="13878" width="4.625" style="4" customWidth="1"/>
    <col min="13879" max="13879" width="5.125" style="4" customWidth="1"/>
    <col min="13880" max="13884" width="4.625" style="4" customWidth="1"/>
    <col min="13885" max="13885" width="5.125" style="4" customWidth="1"/>
    <col min="13886" max="13890" width="4.625" style="4" customWidth="1"/>
    <col min="13891" max="13891" width="5.125" style="4" customWidth="1"/>
    <col min="13892" max="13896" width="4.625" style="4" customWidth="1"/>
    <col min="13897" max="13897" width="5.125" style="4" customWidth="1"/>
    <col min="13898" max="13902" width="4.625" style="4" customWidth="1"/>
    <col min="13903" max="13903" width="5.125" style="4" customWidth="1"/>
    <col min="13904" max="13908" width="4.625" style="4" customWidth="1"/>
    <col min="13909" max="13909" width="5.125" style="4" customWidth="1"/>
    <col min="13910" max="13914" width="4.625" style="4" customWidth="1"/>
    <col min="13915" max="13915" width="6.125" style="4" customWidth="1"/>
    <col min="13916" max="13916" width="7" style="4" customWidth="1"/>
    <col min="13917" max="14068" width="9" style="4"/>
    <col min="14069" max="14069" width="3" style="4" customWidth="1"/>
    <col min="14070" max="14070" width="16.875" style="4" customWidth="1"/>
    <col min="14071" max="14071" width="5.25" style="4" customWidth="1"/>
    <col min="14072" max="14072" width="6.875" style="4" customWidth="1"/>
    <col min="14073" max="14073" width="5.25" style="4" customWidth="1"/>
    <col min="14074" max="14074" width="5.125" style="4" customWidth="1"/>
    <col min="14075" max="14079" width="4.625" style="4" customWidth="1"/>
    <col min="14080" max="14080" width="5.125" style="4" customWidth="1"/>
    <col min="14081" max="14085" width="4.625" style="4" customWidth="1"/>
    <col min="14086" max="14086" width="5.125" style="4" customWidth="1"/>
    <col min="14087" max="14091" width="4.625" style="4" customWidth="1"/>
    <col min="14092" max="14092" width="5.125" style="4" customWidth="1"/>
    <col min="14093" max="14097" width="4.625" style="4" customWidth="1"/>
    <col min="14098" max="14098" width="5.125" style="4" customWidth="1"/>
    <col min="14099" max="14103" width="4.625" style="4" customWidth="1"/>
    <col min="14104" max="14104" width="5.125" style="4" customWidth="1"/>
    <col min="14105" max="14109" width="4.625" style="4" customWidth="1"/>
    <col min="14110" max="14110" width="5.125" style="4" customWidth="1"/>
    <col min="14111" max="14115" width="4.625" style="4" customWidth="1"/>
    <col min="14116" max="14116" width="5.125" style="4" customWidth="1"/>
    <col min="14117" max="14121" width="4.625" style="4" customWidth="1"/>
    <col min="14122" max="14122" width="5.25" style="4" customWidth="1"/>
    <col min="14123" max="14123" width="5.125" style="4" customWidth="1"/>
    <col min="14124" max="14128" width="4.625" style="4" customWidth="1"/>
    <col min="14129" max="14129" width="5.125" style="4" customWidth="1"/>
    <col min="14130" max="14134" width="4.625" style="4" customWidth="1"/>
    <col min="14135" max="14135" width="5.125" style="4" customWidth="1"/>
    <col min="14136" max="14140" width="4.625" style="4" customWidth="1"/>
    <col min="14141" max="14141" width="5.125" style="4" customWidth="1"/>
    <col min="14142" max="14146" width="4.625" style="4" customWidth="1"/>
    <col min="14147" max="14147" width="5.125" style="4" customWidth="1"/>
    <col min="14148" max="14152" width="4.625" style="4" customWidth="1"/>
    <col min="14153" max="14153" width="5.125" style="4" customWidth="1"/>
    <col min="14154" max="14158" width="4.625" style="4" customWidth="1"/>
    <col min="14159" max="14159" width="5.125" style="4" customWidth="1"/>
    <col min="14160" max="14164" width="4.625" style="4" customWidth="1"/>
    <col min="14165" max="14165" width="5.125" style="4" customWidth="1"/>
    <col min="14166" max="14170" width="4.625" style="4" customWidth="1"/>
    <col min="14171" max="14171" width="6.125" style="4" customWidth="1"/>
    <col min="14172" max="14172" width="7" style="4" customWidth="1"/>
    <col min="14173" max="14324" width="9" style="4"/>
    <col min="14325" max="14325" width="3" style="4" customWidth="1"/>
    <col min="14326" max="14326" width="16.875" style="4" customWidth="1"/>
    <col min="14327" max="14327" width="5.25" style="4" customWidth="1"/>
    <col min="14328" max="14328" width="6.875" style="4" customWidth="1"/>
    <col min="14329" max="14329" width="5.25" style="4" customWidth="1"/>
    <col min="14330" max="14330" width="5.125" style="4" customWidth="1"/>
    <col min="14331" max="14335" width="4.625" style="4" customWidth="1"/>
    <col min="14336" max="14336" width="5.125" style="4" customWidth="1"/>
    <col min="14337" max="14341" width="4.625" style="4" customWidth="1"/>
    <col min="14342" max="14342" width="5.125" style="4" customWidth="1"/>
    <col min="14343" max="14347" width="4.625" style="4" customWidth="1"/>
    <col min="14348" max="14348" width="5.125" style="4" customWidth="1"/>
    <col min="14349" max="14353" width="4.625" style="4" customWidth="1"/>
    <col min="14354" max="14354" width="5.125" style="4" customWidth="1"/>
    <col min="14355" max="14359" width="4.625" style="4" customWidth="1"/>
    <col min="14360" max="14360" width="5.125" style="4" customWidth="1"/>
    <col min="14361" max="14365" width="4.625" style="4" customWidth="1"/>
    <col min="14366" max="14366" width="5.125" style="4" customWidth="1"/>
    <col min="14367" max="14371" width="4.625" style="4" customWidth="1"/>
    <col min="14372" max="14372" width="5.125" style="4" customWidth="1"/>
    <col min="14373" max="14377" width="4.625" style="4" customWidth="1"/>
    <col min="14378" max="14378" width="5.25" style="4" customWidth="1"/>
    <col min="14379" max="14379" width="5.125" style="4" customWidth="1"/>
    <col min="14380" max="14384" width="4.625" style="4" customWidth="1"/>
    <col min="14385" max="14385" width="5.125" style="4" customWidth="1"/>
    <col min="14386" max="14390" width="4.625" style="4" customWidth="1"/>
    <col min="14391" max="14391" width="5.125" style="4" customWidth="1"/>
    <col min="14392" max="14396" width="4.625" style="4" customWidth="1"/>
    <col min="14397" max="14397" width="5.125" style="4" customWidth="1"/>
    <col min="14398" max="14402" width="4.625" style="4" customWidth="1"/>
    <col min="14403" max="14403" width="5.125" style="4" customWidth="1"/>
    <col min="14404" max="14408" width="4.625" style="4" customWidth="1"/>
    <col min="14409" max="14409" width="5.125" style="4" customWidth="1"/>
    <col min="14410" max="14414" width="4.625" style="4" customWidth="1"/>
    <col min="14415" max="14415" width="5.125" style="4" customWidth="1"/>
    <col min="14416" max="14420" width="4.625" style="4" customWidth="1"/>
    <col min="14421" max="14421" width="5.125" style="4" customWidth="1"/>
    <col min="14422" max="14426" width="4.625" style="4" customWidth="1"/>
    <col min="14427" max="14427" width="6.125" style="4" customWidth="1"/>
    <col min="14428" max="14428" width="7" style="4" customWidth="1"/>
    <col min="14429" max="14580" width="9" style="4"/>
    <col min="14581" max="14581" width="3" style="4" customWidth="1"/>
    <col min="14582" max="14582" width="16.875" style="4" customWidth="1"/>
    <col min="14583" max="14583" width="5.25" style="4" customWidth="1"/>
    <col min="14584" max="14584" width="6.875" style="4" customWidth="1"/>
    <col min="14585" max="14585" width="5.25" style="4" customWidth="1"/>
    <col min="14586" max="14586" width="5.125" style="4" customWidth="1"/>
    <col min="14587" max="14591" width="4.625" style="4" customWidth="1"/>
    <col min="14592" max="14592" width="5.125" style="4" customWidth="1"/>
    <col min="14593" max="14597" width="4.625" style="4" customWidth="1"/>
    <col min="14598" max="14598" width="5.125" style="4" customWidth="1"/>
    <col min="14599" max="14603" width="4.625" style="4" customWidth="1"/>
    <col min="14604" max="14604" width="5.125" style="4" customWidth="1"/>
    <col min="14605" max="14609" width="4.625" style="4" customWidth="1"/>
    <col min="14610" max="14610" width="5.125" style="4" customWidth="1"/>
    <col min="14611" max="14615" width="4.625" style="4" customWidth="1"/>
    <col min="14616" max="14616" width="5.125" style="4" customWidth="1"/>
    <col min="14617" max="14621" width="4.625" style="4" customWidth="1"/>
    <col min="14622" max="14622" width="5.125" style="4" customWidth="1"/>
    <col min="14623" max="14627" width="4.625" style="4" customWidth="1"/>
    <col min="14628" max="14628" width="5.125" style="4" customWidth="1"/>
    <col min="14629" max="14633" width="4.625" style="4" customWidth="1"/>
    <col min="14634" max="14634" width="5.25" style="4" customWidth="1"/>
    <col min="14635" max="14635" width="5.125" style="4" customWidth="1"/>
    <col min="14636" max="14640" width="4.625" style="4" customWidth="1"/>
    <col min="14641" max="14641" width="5.125" style="4" customWidth="1"/>
    <col min="14642" max="14646" width="4.625" style="4" customWidth="1"/>
    <col min="14647" max="14647" width="5.125" style="4" customWidth="1"/>
    <col min="14648" max="14652" width="4.625" style="4" customWidth="1"/>
    <col min="14653" max="14653" width="5.125" style="4" customWidth="1"/>
    <col min="14654" max="14658" width="4.625" style="4" customWidth="1"/>
    <col min="14659" max="14659" width="5.125" style="4" customWidth="1"/>
    <col min="14660" max="14664" width="4.625" style="4" customWidth="1"/>
    <col min="14665" max="14665" width="5.125" style="4" customWidth="1"/>
    <col min="14666" max="14670" width="4.625" style="4" customWidth="1"/>
    <col min="14671" max="14671" width="5.125" style="4" customWidth="1"/>
    <col min="14672" max="14676" width="4.625" style="4" customWidth="1"/>
    <col min="14677" max="14677" width="5.125" style="4" customWidth="1"/>
    <col min="14678" max="14682" width="4.625" style="4" customWidth="1"/>
    <col min="14683" max="14683" width="6.125" style="4" customWidth="1"/>
    <col min="14684" max="14684" width="7" style="4" customWidth="1"/>
    <col min="14685" max="14836" width="9" style="4"/>
    <col min="14837" max="14837" width="3" style="4" customWidth="1"/>
    <col min="14838" max="14838" width="16.875" style="4" customWidth="1"/>
    <col min="14839" max="14839" width="5.25" style="4" customWidth="1"/>
    <col min="14840" max="14840" width="6.875" style="4" customWidth="1"/>
    <col min="14841" max="14841" width="5.25" style="4" customWidth="1"/>
    <col min="14842" max="14842" width="5.125" style="4" customWidth="1"/>
    <col min="14843" max="14847" width="4.625" style="4" customWidth="1"/>
    <col min="14848" max="14848" width="5.125" style="4" customWidth="1"/>
    <col min="14849" max="14853" width="4.625" style="4" customWidth="1"/>
    <col min="14854" max="14854" width="5.125" style="4" customWidth="1"/>
    <col min="14855" max="14859" width="4.625" style="4" customWidth="1"/>
    <col min="14860" max="14860" width="5.125" style="4" customWidth="1"/>
    <col min="14861" max="14865" width="4.625" style="4" customWidth="1"/>
    <col min="14866" max="14866" width="5.125" style="4" customWidth="1"/>
    <col min="14867" max="14871" width="4.625" style="4" customWidth="1"/>
    <col min="14872" max="14872" width="5.125" style="4" customWidth="1"/>
    <col min="14873" max="14877" width="4.625" style="4" customWidth="1"/>
    <col min="14878" max="14878" width="5.125" style="4" customWidth="1"/>
    <col min="14879" max="14883" width="4.625" style="4" customWidth="1"/>
    <col min="14884" max="14884" width="5.125" style="4" customWidth="1"/>
    <col min="14885" max="14889" width="4.625" style="4" customWidth="1"/>
    <col min="14890" max="14890" width="5.25" style="4" customWidth="1"/>
    <col min="14891" max="14891" width="5.125" style="4" customWidth="1"/>
    <col min="14892" max="14896" width="4.625" style="4" customWidth="1"/>
    <col min="14897" max="14897" width="5.125" style="4" customWidth="1"/>
    <col min="14898" max="14902" width="4.625" style="4" customWidth="1"/>
    <col min="14903" max="14903" width="5.125" style="4" customWidth="1"/>
    <col min="14904" max="14908" width="4.625" style="4" customWidth="1"/>
    <col min="14909" max="14909" width="5.125" style="4" customWidth="1"/>
    <col min="14910" max="14914" width="4.625" style="4" customWidth="1"/>
    <col min="14915" max="14915" width="5.125" style="4" customWidth="1"/>
    <col min="14916" max="14920" width="4.625" style="4" customWidth="1"/>
    <col min="14921" max="14921" width="5.125" style="4" customWidth="1"/>
    <col min="14922" max="14926" width="4.625" style="4" customWidth="1"/>
    <col min="14927" max="14927" width="5.125" style="4" customWidth="1"/>
    <col min="14928" max="14932" width="4.625" style="4" customWidth="1"/>
    <col min="14933" max="14933" width="5.125" style="4" customWidth="1"/>
    <col min="14934" max="14938" width="4.625" style="4" customWidth="1"/>
    <col min="14939" max="14939" width="6.125" style="4" customWidth="1"/>
    <col min="14940" max="14940" width="7" style="4" customWidth="1"/>
    <col min="14941" max="15092" width="9" style="4"/>
    <col min="15093" max="15093" width="3" style="4" customWidth="1"/>
    <col min="15094" max="15094" width="16.875" style="4" customWidth="1"/>
    <col min="15095" max="15095" width="5.25" style="4" customWidth="1"/>
    <col min="15096" max="15096" width="6.875" style="4" customWidth="1"/>
    <col min="15097" max="15097" width="5.25" style="4" customWidth="1"/>
    <col min="15098" max="15098" width="5.125" style="4" customWidth="1"/>
    <col min="15099" max="15103" width="4.625" style="4" customWidth="1"/>
    <col min="15104" max="15104" width="5.125" style="4" customWidth="1"/>
    <col min="15105" max="15109" width="4.625" style="4" customWidth="1"/>
    <col min="15110" max="15110" width="5.125" style="4" customWidth="1"/>
    <col min="15111" max="15115" width="4.625" style="4" customWidth="1"/>
    <col min="15116" max="15116" width="5.125" style="4" customWidth="1"/>
    <col min="15117" max="15121" width="4.625" style="4" customWidth="1"/>
    <col min="15122" max="15122" width="5.125" style="4" customWidth="1"/>
    <col min="15123" max="15127" width="4.625" style="4" customWidth="1"/>
    <col min="15128" max="15128" width="5.125" style="4" customWidth="1"/>
    <col min="15129" max="15133" width="4.625" style="4" customWidth="1"/>
    <col min="15134" max="15134" width="5.125" style="4" customWidth="1"/>
    <col min="15135" max="15139" width="4.625" style="4" customWidth="1"/>
    <col min="15140" max="15140" width="5.125" style="4" customWidth="1"/>
    <col min="15141" max="15145" width="4.625" style="4" customWidth="1"/>
    <col min="15146" max="15146" width="5.25" style="4" customWidth="1"/>
    <col min="15147" max="15147" width="5.125" style="4" customWidth="1"/>
    <col min="15148" max="15152" width="4.625" style="4" customWidth="1"/>
    <col min="15153" max="15153" width="5.125" style="4" customWidth="1"/>
    <col min="15154" max="15158" width="4.625" style="4" customWidth="1"/>
    <col min="15159" max="15159" width="5.125" style="4" customWidth="1"/>
    <col min="15160" max="15164" width="4.625" style="4" customWidth="1"/>
    <col min="15165" max="15165" width="5.125" style="4" customWidth="1"/>
    <col min="15166" max="15170" width="4.625" style="4" customWidth="1"/>
    <col min="15171" max="15171" width="5.125" style="4" customWidth="1"/>
    <col min="15172" max="15176" width="4.625" style="4" customWidth="1"/>
    <col min="15177" max="15177" width="5.125" style="4" customWidth="1"/>
    <col min="15178" max="15182" width="4.625" style="4" customWidth="1"/>
    <col min="15183" max="15183" width="5.125" style="4" customWidth="1"/>
    <col min="15184" max="15188" width="4.625" style="4" customWidth="1"/>
    <col min="15189" max="15189" width="5.125" style="4" customWidth="1"/>
    <col min="15190" max="15194" width="4.625" style="4" customWidth="1"/>
    <col min="15195" max="15195" width="6.125" style="4" customWidth="1"/>
    <col min="15196" max="15196" width="7" style="4" customWidth="1"/>
    <col min="15197" max="15348" width="9" style="4"/>
    <col min="15349" max="15349" width="3" style="4" customWidth="1"/>
    <col min="15350" max="15350" width="16.875" style="4" customWidth="1"/>
    <col min="15351" max="15351" width="5.25" style="4" customWidth="1"/>
    <col min="15352" max="15352" width="6.875" style="4" customWidth="1"/>
    <col min="15353" max="15353" width="5.25" style="4" customWidth="1"/>
    <col min="15354" max="15354" width="5.125" style="4" customWidth="1"/>
    <col min="15355" max="15359" width="4.625" style="4" customWidth="1"/>
    <col min="15360" max="15360" width="5.125" style="4" customWidth="1"/>
    <col min="15361" max="15365" width="4.625" style="4" customWidth="1"/>
    <col min="15366" max="15366" width="5.125" style="4" customWidth="1"/>
    <col min="15367" max="15371" width="4.625" style="4" customWidth="1"/>
    <col min="15372" max="15372" width="5.125" style="4" customWidth="1"/>
    <col min="15373" max="15377" width="4.625" style="4" customWidth="1"/>
    <col min="15378" max="15378" width="5.125" style="4" customWidth="1"/>
    <col min="15379" max="15383" width="4.625" style="4" customWidth="1"/>
    <col min="15384" max="15384" width="5.125" style="4" customWidth="1"/>
    <col min="15385" max="15389" width="4.625" style="4" customWidth="1"/>
    <col min="15390" max="15390" width="5.125" style="4" customWidth="1"/>
    <col min="15391" max="15395" width="4.625" style="4" customWidth="1"/>
    <col min="15396" max="15396" width="5.125" style="4" customWidth="1"/>
    <col min="15397" max="15401" width="4.625" style="4" customWidth="1"/>
    <col min="15402" max="15402" width="5.25" style="4" customWidth="1"/>
    <col min="15403" max="15403" width="5.125" style="4" customWidth="1"/>
    <col min="15404" max="15408" width="4.625" style="4" customWidth="1"/>
    <col min="15409" max="15409" width="5.125" style="4" customWidth="1"/>
    <col min="15410" max="15414" width="4.625" style="4" customWidth="1"/>
    <col min="15415" max="15415" width="5.125" style="4" customWidth="1"/>
    <col min="15416" max="15420" width="4.625" style="4" customWidth="1"/>
    <col min="15421" max="15421" width="5.125" style="4" customWidth="1"/>
    <col min="15422" max="15426" width="4.625" style="4" customWidth="1"/>
    <col min="15427" max="15427" width="5.125" style="4" customWidth="1"/>
    <col min="15428" max="15432" width="4.625" style="4" customWidth="1"/>
    <col min="15433" max="15433" width="5.125" style="4" customWidth="1"/>
    <col min="15434" max="15438" width="4.625" style="4" customWidth="1"/>
    <col min="15439" max="15439" width="5.125" style="4" customWidth="1"/>
    <col min="15440" max="15444" width="4.625" style="4" customWidth="1"/>
    <col min="15445" max="15445" width="5.125" style="4" customWidth="1"/>
    <col min="15446" max="15450" width="4.625" style="4" customWidth="1"/>
    <col min="15451" max="15451" width="6.125" style="4" customWidth="1"/>
    <col min="15452" max="15452" width="7" style="4" customWidth="1"/>
    <col min="15453" max="15604" width="9" style="4"/>
    <col min="15605" max="15605" width="3" style="4" customWidth="1"/>
    <col min="15606" max="15606" width="16.875" style="4" customWidth="1"/>
    <col min="15607" max="15607" width="5.25" style="4" customWidth="1"/>
    <col min="15608" max="15608" width="6.875" style="4" customWidth="1"/>
    <col min="15609" max="15609" width="5.25" style="4" customWidth="1"/>
    <col min="15610" max="15610" width="5.125" style="4" customWidth="1"/>
    <col min="15611" max="15615" width="4.625" style="4" customWidth="1"/>
    <col min="15616" max="15616" width="5.125" style="4" customWidth="1"/>
    <col min="15617" max="15621" width="4.625" style="4" customWidth="1"/>
    <col min="15622" max="15622" width="5.125" style="4" customWidth="1"/>
    <col min="15623" max="15627" width="4.625" style="4" customWidth="1"/>
    <col min="15628" max="15628" width="5.125" style="4" customWidth="1"/>
    <col min="15629" max="15633" width="4.625" style="4" customWidth="1"/>
    <col min="15634" max="15634" width="5.125" style="4" customWidth="1"/>
    <col min="15635" max="15639" width="4.625" style="4" customWidth="1"/>
    <col min="15640" max="15640" width="5.125" style="4" customWidth="1"/>
    <col min="15641" max="15645" width="4.625" style="4" customWidth="1"/>
    <col min="15646" max="15646" width="5.125" style="4" customWidth="1"/>
    <col min="15647" max="15651" width="4.625" style="4" customWidth="1"/>
    <col min="15652" max="15652" width="5.125" style="4" customWidth="1"/>
    <col min="15653" max="15657" width="4.625" style="4" customWidth="1"/>
    <col min="15658" max="15658" width="5.25" style="4" customWidth="1"/>
    <col min="15659" max="15659" width="5.125" style="4" customWidth="1"/>
    <col min="15660" max="15664" width="4.625" style="4" customWidth="1"/>
    <col min="15665" max="15665" width="5.125" style="4" customWidth="1"/>
    <col min="15666" max="15670" width="4.625" style="4" customWidth="1"/>
    <col min="15671" max="15671" width="5.125" style="4" customWidth="1"/>
    <col min="15672" max="15676" width="4.625" style="4" customWidth="1"/>
    <col min="15677" max="15677" width="5.125" style="4" customWidth="1"/>
    <col min="15678" max="15682" width="4.625" style="4" customWidth="1"/>
    <col min="15683" max="15683" width="5.125" style="4" customWidth="1"/>
    <col min="15684" max="15688" width="4.625" style="4" customWidth="1"/>
    <col min="15689" max="15689" width="5.125" style="4" customWidth="1"/>
    <col min="15690" max="15694" width="4.625" style="4" customWidth="1"/>
    <col min="15695" max="15695" width="5.125" style="4" customWidth="1"/>
    <col min="15696" max="15700" width="4.625" style="4" customWidth="1"/>
    <col min="15701" max="15701" width="5.125" style="4" customWidth="1"/>
    <col min="15702" max="15706" width="4.625" style="4" customWidth="1"/>
    <col min="15707" max="15707" width="6.125" style="4" customWidth="1"/>
    <col min="15708" max="15708" width="7" style="4" customWidth="1"/>
    <col min="15709" max="15860" width="9" style="4"/>
    <col min="15861" max="15861" width="3" style="4" customWidth="1"/>
    <col min="15862" max="15862" width="16.875" style="4" customWidth="1"/>
    <col min="15863" max="15863" width="5.25" style="4" customWidth="1"/>
    <col min="15864" max="15864" width="6.875" style="4" customWidth="1"/>
    <col min="15865" max="15865" width="5.25" style="4" customWidth="1"/>
    <col min="15866" max="15866" width="5.125" style="4" customWidth="1"/>
    <col min="15867" max="15871" width="4.625" style="4" customWidth="1"/>
    <col min="15872" max="15872" width="5.125" style="4" customWidth="1"/>
    <col min="15873" max="15877" width="4.625" style="4" customWidth="1"/>
    <col min="15878" max="15878" width="5.125" style="4" customWidth="1"/>
    <col min="15879" max="15883" width="4.625" style="4" customWidth="1"/>
    <col min="15884" max="15884" width="5.125" style="4" customWidth="1"/>
    <col min="15885" max="15889" width="4.625" style="4" customWidth="1"/>
    <col min="15890" max="15890" width="5.125" style="4" customWidth="1"/>
    <col min="15891" max="15895" width="4.625" style="4" customWidth="1"/>
    <col min="15896" max="15896" width="5.125" style="4" customWidth="1"/>
    <col min="15897" max="15901" width="4.625" style="4" customWidth="1"/>
    <col min="15902" max="15902" width="5.125" style="4" customWidth="1"/>
    <col min="15903" max="15907" width="4.625" style="4" customWidth="1"/>
    <col min="15908" max="15908" width="5.125" style="4" customWidth="1"/>
    <col min="15909" max="15913" width="4.625" style="4" customWidth="1"/>
    <col min="15914" max="15914" width="5.25" style="4" customWidth="1"/>
    <col min="15915" max="15915" width="5.125" style="4" customWidth="1"/>
    <col min="15916" max="15920" width="4.625" style="4" customWidth="1"/>
    <col min="15921" max="15921" width="5.125" style="4" customWidth="1"/>
    <col min="15922" max="15926" width="4.625" style="4" customWidth="1"/>
    <col min="15927" max="15927" width="5.125" style="4" customWidth="1"/>
    <col min="15928" max="15932" width="4.625" style="4" customWidth="1"/>
    <col min="15933" max="15933" width="5.125" style="4" customWidth="1"/>
    <col min="15934" max="15938" width="4.625" style="4" customWidth="1"/>
    <col min="15939" max="15939" width="5.125" style="4" customWidth="1"/>
    <col min="15940" max="15944" width="4.625" style="4" customWidth="1"/>
    <col min="15945" max="15945" width="5.125" style="4" customWidth="1"/>
    <col min="15946" max="15950" width="4.625" style="4" customWidth="1"/>
    <col min="15951" max="15951" width="5.125" style="4" customWidth="1"/>
    <col min="15952" max="15956" width="4.625" style="4" customWidth="1"/>
    <col min="15957" max="15957" width="5.125" style="4" customWidth="1"/>
    <col min="15958" max="15962" width="4.625" style="4" customWidth="1"/>
    <col min="15963" max="15963" width="6.125" style="4" customWidth="1"/>
    <col min="15964" max="15964" width="7" style="4" customWidth="1"/>
    <col min="15965" max="16116" width="9" style="4"/>
    <col min="16117" max="16117" width="3" style="4" customWidth="1"/>
    <col min="16118" max="16118" width="16.875" style="4" customWidth="1"/>
    <col min="16119" max="16119" width="5.25" style="4" customWidth="1"/>
    <col min="16120" max="16120" width="6.875" style="4" customWidth="1"/>
    <col min="16121" max="16121" width="5.25" style="4" customWidth="1"/>
    <col min="16122" max="16122" width="5.125" style="4" customWidth="1"/>
    <col min="16123" max="16127" width="4.625" style="4" customWidth="1"/>
    <col min="16128" max="16128" width="5.125" style="4" customWidth="1"/>
    <col min="16129" max="16133" width="4.625" style="4" customWidth="1"/>
    <col min="16134" max="16134" width="5.125" style="4" customWidth="1"/>
    <col min="16135" max="16139" width="4.625" style="4" customWidth="1"/>
    <col min="16140" max="16140" width="5.125" style="4" customWidth="1"/>
    <col min="16141" max="16145" width="4.625" style="4" customWidth="1"/>
    <col min="16146" max="16146" width="5.125" style="4" customWidth="1"/>
    <col min="16147" max="16151" width="4.625" style="4" customWidth="1"/>
    <col min="16152" max="16152" width="5.125" style="4" customWidth="1"/>
    <col min="16153" max="16157" width="4.625" style="4" customWidth="1"/>
    <col min="16158" max="16158" width="5.125" style="4" customWidth="1"/>
    <col min="16159" max="16163" width="4.625" style="4" customWidth="1"/>
    <col min="16164" max="16164" width="5.125" style="4" customWidth="1"/>
    <col min="16165" max="16169" width="4.625" style="4" customWidth="1"/>
    <col min="16170" max="16170" width="5.25" style="4" customWidth="1"/>
    <col min="16171" max="16171" width="5.125" style="4" customWidth="1"/>
    <col min="16172" max="16176" width="4.625" style="4" customWidth="1"/>
    <col min="16177" max="16177" width="5.125" style="4" customWidth="1"/>
    <col min="16178" max="16182" width="4.625" style="4" customWidth="1"/>
    <col min="16183" max="16183" width="5.125" style="4" customWidth="1"/>
    <col min="16184" max="16188" width="4.625" style="4" customWidth="1"/>
    <col min="16189" max="16189" width="5.125" style="4" customWidth="1"/>
    <col min="16190" max="16194" width="4.625" style="4" customWidth="1"/>
    <col min="16195" max="16195" width="5.125" style="4" customWidth="1"/>
    <col min="16196" max="16200" width="4.625" style="4" customWidth="1"/>
    <col min="16201" max="16201" width="5.125" style="4" customWidth="1"/>
    <col min="16202" max="16206" width="4.625" style="4" customWidth="1"/>
    <col min="16207" max="16207" width="5.125" style="4" customWidth="1"/>
    <col min="16208" max="16212" width="4.625" style="4" customWidth="1"/>
    <col min="16213" max="16213" width="5.125" style="4" customWidth="1"/>
    <col min="16214" max="16218" width="4.625" style="4" customWidth="1"/>
    <col min="16219" max="16219" width="6.125" style="4" customWidth="1"/>
    <col min="16220" max="16220" width="7" style="4" customWidth="1"/>
    <col min="16221" max="16384" width="9" style="4"/>
  </cols>
  <sheetData>
    <row r="1" spans="1:91" ht="17.25" customHeight="1" x14ac:dyDescent="0.4">
      <c r="B1" s="4" t="s">
        <v>67</v>
      </c>
    </row>
    <row r="2" spans="1:91" ht="18.75" customHeight="1" x14ac:dyDescent="0.4"/>
    <row r="3" spans="1:91" ht="33" customHeight="1" x14ac:dyDescent="0.4"/>
    <row r="5" spans="1:91" ht="17.25" customHeight="1" x14ac:dyDescent="0.4">
      <c r="B5" s="6" t="s">
        <v>32</v>
      </c>
    </row>
    <row r="7" spans="1:91" x14ac:dyDescent="0.4">
      <c r="E7" s="4" t="s">
        <v>33</v>
      </c>
    </row>
    <row r="8" spans="1:91" ht="13.5" customHeight="1" x14ac:dyDescent="0.4"/>
    <row r="9" spans="1:91" ht="17.25" customHeight="1" x14ac:dyDescent="0.4">
      <c r="E9" s="6" t="s">
        <v>34</v>
      </c>
    </row>
    <row r="10" spans="1:91" x14ac:dyDescent="0.4">
      <c r="AZ10" s="14"/>
      <c r="BA10" s="14"/>
      <c r="BB10" s="14"/>
    </row>
    <row r="11" spans="1:91" ht="30" customHeight="1" x14ac:dyDescent="0.4">
      <c r="A11" s="7"/>
      <c r="B11" s="8" t="s">
        <v>35</v>
      </c>
      <c r="C11" s="250"/>
      <c r="D11" s="251"/>
      <c r="E11" s="9" t="s">
        <v>36</v>
      </c>
      <c r="F11" s="11"/>
      <c r="G11" s="8" t="s">
        <v>38</v>
      </c>
      <c r="H11" s="8"/>
      <c r="I11" s="8" t="s">
        <v>69</v>
      </c>
      <c r="J11" s="12"/>
      <c r="K11" s="12"/>
      <c r="L11" s="10" t="s">
        <v>68</v>
      </c>
      <c r="M11" s="11"/>
      <c r="N11" s="8" t="s">
        <v>38</v>
      </c>
      <c r="O11" s="8"/>
      <c r="P11" s="8" t="s">
        <v>69</v>
      </c>
      <c r="Q11" s="12"/>
      <c r="S11" s="186" t="s">
        <v>246</v>
      </c>
      <c r="AW11" s="59"/>
      <c r="AX11" s="53"/>
      <c r="AY11" s="53"/>
      <c r="AZ11" s="53"/>
      <c r="BA11" s="15"/>
      <c r="BB11" s="15"/>
      <c r="BC11" s="53"/>
      <c r="BD11" s="15"/>
      <c r="BE11" s="13"/>
      <c r="BF11" s="13"/>
      <c r="BG11" s="13"/>
      <c r="BH11" s="14"/>
      <c r="BJ11" s="15"/>
      <c r="BK11" s="13"/>
      <c r="BL11" s="13"/>
      <c r="BM11" s="13"/>
      <c r="BN11" s="14"/>
      <c r="BP11" s="15"/>
      <c r="BQ11" s="13"/>
      <c r="BR11" s="13"/>
      <c r="BS11" s="13"/>
      <c r="BT11" s="14"/>
      <c r="BV11" s="15"/>
      <c r="BW11" s="13"/>
      <c r="BX11" s="13"/>
      <c r="BY11" s="13"/>
      <c r="BZ11" s="14"/>
    </row>
    <row r="12" spans="1:91" ht="26.25" customHeight="1" x14ac:dyDescent="0.4">
      <c r="A12" s="16"/>
      <c r="B12" s="16"/>
      <c r="C12" s="17"/>
      <c r="D12" s="18"/>
      <c r="E12" s="122" t="s">
        <v>40</v>
      </c>
      <c r="F12" s="54"/>
      <c r="G12" s="54"/>
      <c r="H12" s="54"/>
      <c r="I12" s="54"/>
      <c r="J12" s="54"/>
      <c r="K12" s="58"/>
      <c r="L12" s="57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188"/>
      <c r="AQ12" s="188"/>
      <c r="AR12" s="188"/>
      <c r="AS12" s="188"/>
      <c r="AT12" s="188"/>
      <c r="AU12" s="188"/>
      <c r="AV12" s="55" t="s">
        <v>41</v>
      </c>
      <c r="AW12" s="54"/>
      <c r="AX12" s="54"/>
      <c r="AY12" s="54"/>
      <c r="AZ12" s="54"/>
      <c r="BA12" s="54"/>
      <c r="BB12" s="58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188"/>
      <c r="CH12" s="188"/>
      <c r="CI12" s="188"/>
      <c r="CJ12" s="188"/>
      <c r="CK12" s="188"/>
      <c r="CL12" s="188"/>
      <c r="CM12" s="56"/>
    </row>
    <row r="13" spans="1:91" ht="29.25" customHeight="1" x14ac:dyDescent="0.4">
      <c r="A13" s="23"/>
      <c r="B13" s="17" t="s">
        <v>44</v>
      </c>
      <c r="C13" s="17" t="s">
        <v>45</v>
      </c>
      <c r="D13" s="18" t="s">
        <v>48</v>
      </c>
      <c r="E13" s="260" t="s">
        <v>183</v>
      </c>
      <c r="F13" s="258" t="s">
        <v>49</v>
      </c>
      <c r="G13" s="258" t="s">
        <v>50</v>
      </c>
      <c r="H13" s="258" t="s">
        <v>51</v>
      </c>
      <c r="I13" s="258" t="s">
        <v>52</v>
      </c>
      <c r="J13" s="258" t="s">
        <v>53</v>
      </c>
      <c r="K13" s="258" t="s">
        <v>102</v>
      </c>
      <c r="L13" s="262" t="s">
        <v>184</v>
      </c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4"/>
      <c r="AV13" s="266" t="s">
        <v>183</v>
      </c>
      <c r="AW13" s="258" t="s">
        <v>49</v>
      </c>
      <c r="AX13" s="258" t="s">
        <v>50</v>
      </c>
      <c r="AY13" s="258" t="s">
        <v>51</v>
      </c>
      <c r="AZ13" s="258" t="s">
        <v>52</v>
      </c>
      <c r="BA13" s="258" t="s">
        <v>53</v>
      </c>
      <c r="BB13" s="258" t="s">
        <v>102</v>
      </c>
      <c r="BC13" s="265" t="s">
        <v>185</v>
      </c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</row>
    <row r="14" spans="1:91" ht="27" customHeight="1" x14ac:dyDescent="0.4">
      <c r="A14" s="23"/>
      <c r="B14" s="17"/>
      <c r="C14" s="17"/>
      <c r="D14" s="18"/>
      <c r="E14" s="261"/>
      <c r="F14" s="259"/>
      <c r="G14" s="259"/>
      <c r="H14" s="259"/>
      <c r="I14" s="259"/>
      <c r="J14" s="259"/>
      <c r="K14" s="259"/>
      <c r="L14" s="232" t="s">
        <v>62</v>
      </c>
      <c r="M14" s="232"/>
      <c r="N14" s="232"/>
      <c r="O14" s="232"/>
      <c r="P14" s="232"/>
      <c r="Q14" s="233"/>
      <c r="R14" s="231" t="s">
        <v>63</v>
      </c>
      <c r="S14" s="232"/>
      <c r="T14" s="232"/>
      <c r="U14" s="232"/>
      <c r="V14" s="232"/>
      <c r="W14" s="233"/>
      <c r="X14" s="231" t="s">
        <v>64</v>
      </c>
      <c r="Y14" s="232"/>
      <c r="Z14" s="232"/>
      <c r="AA14" s="232"/>
      <c r="AB14" s="232"/>
      <c r="AC14" s="233"/>
      <c r="AD14" s="231" t="s">
        <v>65</v>
      </c>
      <c r="AE14" s="232"/>
      <c r="AF14" s="232"/>
      <c r="AG14" s="232"/>
      <c r="AH14" s="232"/>
      <c r="AI14" s="233"/>
      <c r="AJ14" s="231" t="s">
        <v>260</v>
      </c>
      <c r="AK14" s="232"/>
      <c r="AL14" s="232"/>
      <c r="AM14" s="232"/>
      <c r="AN14" s="232"/>
      <c r="AO14" s="233"/>
      <c r="AP14" s="231" t="s">
        <v>259</v>
      </c>
      <c r="AQ14" s="232"/>
      <c r="AR14" s="232"/>
      <c r="AS14" s="232"/>
      <c r="AT14" s="232"/>
      <c r="AU14" s="233"/>
      <c r="AV14" s="261"/>
      <c r="AW14" s="261"/>
      <c r="AX14" s="261"/>
      <c r="AY14" s="261"/>
      <c r="AZ14" s="261"/>
      <c r="BA14" s="261"/>
      <c r="BB14" s="261"/>
      <c r="BC14" s="231" t="s">
        <v>62</v>
      </c>
      <c r="BD14" s="232"/>
      <c r="BE14" s="232"/>
      <c r="BF14" s="232"/>
      <c r="BG14" s="232"/>
      <c r="BH14" s="233"/>
      <c r="BI14" s="231" t="s">
        <v>63</v>
      </c>
      <c r="BJ14" s="232"/>
      <c r="BK14" s="232"/>
      <c r="BL14" s="232"/>
      <c r="BM14" s="232"/>
      <c r="BN14" s="233"/>
      <c r="BO14" s="231" t="s">
        <v>64</v>
      </c>
      <c r="BP14" s="232"/>
      <c r="BQ14" s="232"/>
      <c r="BR14" s="232"/>
      <c r="BS14" s="232"/>
      <c r="BT14" s="233"/>
      <c r="BU14" s="231" t="s">
        <v>70</v>
      </c>
      <c r="BV14" s="232"/>
      <c r="BW14" s="232"/>
      <c r="BX14" s="232"/>
      <c r="BY14" s="232"/>
      <c r="BZ14" s="233"/>
      <c r="CA14" s="231" t="s">
        <v>261</v>
      </c>
      <c r="CB14" s="232"/>
      <c r="CC14" s="232"/>
      <c r="CD14" s="232"/>
      <c r="CE14" s="232"/>
      <c r="CF14" s="233"/>
      <c r="CG14" s="231" t="s">
        <v>259</v>
      </c>
      <c r="CH14" s="232"/>
      <c r="CI14" s="232"/>
      <c r="CJ14" s="232"/>
      <c r="CK14" s="232"/>
      <c r="CL14" s="233"/>
    </row>
    <row r="15" spans="1:91" ht="115.5" customHeight="1" x14ac:dyDescent="0.4">
      <c r="A15" s="34"/>
      <c r="B15" s="35"/>
      <c r="C15" s="35"/>
      <c r="D15" s="36"/>
      <c r="E15" s="261"/>
      <c r="F15" s="259"/>
      <c r="G15" s="259"/>
      <c r="H15" s="259"/>
      <c r="I15" s="259"/>
      <c r="J15" s="259"/>
      <c r="K15" s="259"/>
      <c r="L15" s="37"/>
      <c r="M15" s="38" t="s">
        <v>49</v>
      </c>
      <c r="N15" s="38" t="s">
        <v>50</v>
      </c>
      <c r="O15" s="38" t="s">
        <v>51</v>
      </c>
      <c r="P15" s="38" t="s">
        <v>52</v>
      </c>
      <c r="Q15" s="38" t="s">
        <v>53</v>
      </c>
      <c r="R15" s="35"/>
      <c r="S15" s="38" t="s">
        <v>49</v>
      </c>
      <c r="T15" s="38" t="s">
        <v>50</v>
      </c>
      <c r="U15" s="38" t="s">
        <v>51</v>
      </c>
      <c r="V15" s="38" t="s">
        <v>52</v>
      </c>
      <c r="W15" s="38" t="s">
        <v>53</v>
      </c>
      <c r="X15" s="35"/>
      <c r="Y15" s="38" t="s">
        <v>49</v>
      </c>
      <c r="Z15" s="38" t="s">
        <v>50</v>
      </c>
      <c r="AA15" s="38" t="s">
        <v>51</v>
      </c>
      <c r="AB15" s="38" t="s">
        <v>52</v>
      </c>
      <c r="AC15" s="38" t="s">
        <v>53</v>
      </c>
      <c r="AD15" s="35"/>
      <c r="AE15" s="38" t="s">
        <v>49</v>
      </c>
      <c r="AF15" s="38" t="s">
        <v>50</v>
      </c>
      <c r="AG15" s="38" t="s">
        <v>51</v>
      </c>
      <c r="AH15" s="38" t="s">
        <v>52</v>
      </c>
      <c r="AI15" s="38" t="s">
        <v>53</v>
      </c>
      <c r="AJ15" s="35"/>
      <c r="AK15" s="38" t="s">
        <v>49</v>
      </c>
      <c r="AL15" s="38" t="s">
        <v>50</v>
      </c>
      <c r="AM15" s="38" t="s">
        <v>51</v>
      </c>
      <c r="AN15" s="38" t="s">
        <v>52</v>
      </c>
      <c r="AO15" s="38" t="s">
        <v>53</v>
      </c>
      <c r="AP15" s="35"/>
      <c r="AQ15" s="189" t="s">
        <v>49</v>
      </c>
      <c r="AR15" s="189" t="s">
        <v>50</v>
      </c>
      <c r="AS15" s="189" t="s">
        <v>51</v>
      </c>
      <c r="AT15" s="189" t="s">
        <v>52</v>
      </c>
      <c r="AU15" s="189" t="s">
        <v>53</v>
      </c>
      <c r="AV15" s="261"/>
      <c r="AW15" s="261"/>
      <c r="AX15" s="261"/>
      <c r="AY15" s="261"/>
      <c r="AZ15" s="261"/>
      <c r="BA15" s="261"/>
      <c r="BB15" s="261"/>
      <c r="BC15" s="35"/>
      <c r="BD15" s="38" t="s">
        <v>49</v>
      </c>
      <c r="BE15" s="38" t="s">
        <v>50</v>
      </c>
      <c r="BF15" s="38" t="s">
        <v>51</v>
      </c>
      <c r="BG15" s="38" t="s">
        <v>52</v>
      </c>
      <c r="BH15" s="38" t="s">
        <v>53</v>
      </c>
      <c r="BI15" s="35"/>
      <c r="BJ15" s="38" t="s">
        <v>49</v>
      </c>
      <c r="BK15" s="38" t="s">
        <v>50</v>
      </c>
      <c r="BL15" s="38" t="s">
        <v>51</v>
      </c>
      <c r="BM15" s="38" t="s">
        <v>52</v>
      </c>
      <c r="BN15" s="38" t="s">
        <v>53</v>
      </c>
      <c r="BO15" s="35"/>
      <c r="BP15" s="38" t="s">
        <v>49</v>
      </c>
      <c r="BQ15" s="38" t="s">
        <v>50</v>
      </c>
      <c r="BR15" s="38" t="s">
        <v>51</v>
      </c>
      <c r="BS15" s="38" t="s">
        <v>52</v>
      </c>
      <c r="BT15" s="38" t="s">
        <v>53</v>
      </c>
      <c r="BU15" s="35"/>
      <c r="BV15" s="38" t="s">
        <v>49</v>
      </c>
      <c r="BW15" s="38" t="s">
        <v>50</v>
      </c>
      <c r="BX15" s="38" t="s">
        <v>51</v>
      </c>
      <c r="BY15" s="38" t="s">
        <v>52</v>
      </c>
      <c r="BZ15" s="38" t="s">
        <v>53</v>
      </c>
      <c r="CA15" s="35"/>
      <c r="CB15" s="38" t="s">
        <v>49</v>
      </c>
      <c r="CC15" s="38" t="s">
        <v>50</v>
      </c>
      <c r="CD15" s="38" t="s">
        <v>51</v>
      </c>
      <c r="CE15" s="38" t="s">
        <v>52</v>
      </c>
      <c r="CF15" s="38" t="s">
        <v>53</v>
      </c>
      <c r="CG15" s="35"/>
      <c r="CH15" s="189" t="s">
        <v>49</v>
      </c>
      <c r="CI15" s="189" t="s">
        <v>50</v>
      </c>
      <c r="CJ15" s="189" t="s">
        <v>51</v>
      </c>
      <c r="CK15" s="189" t="s">
        <v>52</v>
      </c>
      <c r="CL15" s="189" t="s">
        <v>53</v>
      </c>
    </row>
    <row r="16" spans="1:91" ht="47.25" customHeight="1" x14ac:dyDescent="0.4">
      <c r="A16" s="9">
        <v>1</v>
      </c>
      <c r="B16" s="39" t="s">
        <v>71</v>
      </c>
      <c r="C16" s="40"/>
      <c r="D16" s="41"/>
      <c r="E16" s="43">
        <f>SUM(F16:J16)</f>
        <v>0</v>
      </c>
      <c r="F16" s="43">
        <f>M16+S16+Y16+AE16+AK16+AQ16</f>
        <v>0</v>
      </c>
      <c r="G16" s="43">
        <f t="shared" ref="G16:I16" si="0">N16+T16+Z16+AF16+AL16+AR16</f>
        <v>0</v>
      </c>
      <c r="H16" s="43">
        <f t="shared" si="0"/>
        <v>0</v>
      </c>
      <c r="I16" s="43">
        <f t="shared" si="0"/>
        <v>0</v>
      </c>
      <c r="J16" s="43">
        <f>Q16+W16+AC16+AI16+AO16+AU16</f>
        <v>0</v>
      </c>
      <c r="K16" s="43" t="str">
        <f>IF('様式２－１'!K16=E16,"○","×")</f>
        <v>○</v>
      </c>
      <c r="L16" s="42">
        <f t="shared" ref="L16:L23" si="1">SUM(M16:Q16)</f>
        <v>0</v>
      </c>
      <c r="M16" s="42"/>
      <c r="N16" s="42"/>
      <c r="O16" s="42"/>
      <c r="P16" s="42"/>
      <c r="Q16" s="42"/>
      <c r="R16" s="42">
        <f t="shared" ref="R16:R23" si="2">SUM(S16:W16)</f>
        <v>0</v>
      </c>
      <c r="S16" s="42"/>
      <c r="T16" s="42"/>
      <c r="U16" s="42"/>
      <c r="V16" s="42"/>
      <c r="W16" s="42"/>
      <c r="X16" s="42">
        <f t="shared" ref="X16:X23" si="3">SUM(Y16:AC16)</f>
        <v>0</v>
      </c>
      <c r="Y16" s="42"/>
      <c r="Z16" s="42"/>
      <c r="AA16" s="42"/>
      <c r="AB16" s="42"/>
      <c r="AC16" s="42"/>
      <c r="AD16" s="42">
        <f t="shared" ref="AD16:AD23" si="4">SUM(AE16:AI16)</f>
        <v>0</v>
      </c>
      <c r="AE16" s="42"/>
      <c r="AF16" s="42"/>
      <c r="AG16" s="42"/>
      <c r="AH16" s="42"/>
      <c r="AI16" s="42"/>
      <c r="AJ16" s="42">
        <f t="shared" ref="AJ16:AJ23" si="5">SUM(AK16:AO16)</f>
        <v>0</v>
      </c>
      <c r="AK16" s="42"/>
      <c r="AL16" s="42"/>
      <c r="AM16" s="42"/>
      <c r="AN16" s="42"/>
      <c r="AO16" s="42"/>
      <c r="AP16" s="42">
        <f>SUM(AQ16:AU16)</f>
        <v>0</v>
      </c>
      <c r="AQ16" s="42"/>
      <c r="AR16" s="42"/>
      <c r="AS16" s="42"/>
      <c r="AT16" s="42"/>
      <c r="AU16" s="42"/>
      <c r="AV16" s="43">
        <f t="shared" ref="AV16:AV23" si="6">SUM(AW16:BA16)</f>
        <v>0</v>
      </c>
      <c r="AW16" s="43">
        <f>BD16+BJ16+BP16+BV16+CB16+CH16</f>
        <v>0</v>
      </c>
      <c r="AX16" s="43">
        <f t="shared" ref="AX16:AZ16" si="7">BE16+BK16+BQ16+BW16+CC16+CI16</f>
        <v>0</v>
      </c>
      <c r="AY16" s="43">
        <f t="shared" si="7"/>
        <v>0</v>
      </c>
      <c r="AZ16" s="43">
        <f t="shared" si="7"/>
        <v>0</v>
      </c>
      <c r="BA16" s="43">
        <f>BH16+BN16+BT16+BZ16+CF16+CL16</f>
        <v>0</v>
      </c>
      <c r="BB16" s="43" t="str">
        <f>IF('様式２－１'!Q16=AV16,"○","×")</f>
        <v>○</v>
      </c>
      <c r="BC16" s="42">
        <f>SUM(BD16:BH16)</f>
        <v>0</v>
      </c>
      <c r="BD16" s="42"/>
      <c r="BE16" s="42"/>
      <c r="BF16" s="42"/>
      <c r="BG16" s="42"/>
      <c r="BH16" s="42"/>
      <c r="BI16" s="42">
        <f>SUM(BJ16:BN16)</f>
        <v>0</v>
      </c>
      <c r="BJ16" s="42"/>
      <c r="BK16" s="42"/>
      <c r="BL16" s="42"/>
      <c r="BM16" s="42"/>
      <c r="BN16" s="42"/>
      <c r="BO16" s="42">
        <f>SUM(BP16:BT16)</f>
        <v>0</v>
      </c>
      <c r="BP16" s="42"/>
      <c r="BQ16" s="42"/>
      <c r="BR16" s="42"/>
      <c r="BS16" s="42"/>
      <c r="BT16" s="42"/>
      <c r="BU16" s="42">
        <f>SUM(BV16:BZ16)</f>
        <v>0</v>
      </c>
      <c r="BV16" s="42"/>
      <c r="BW16" s="42"/>
      <c r="BX16" s="42"/>
      <c r="BY16" s="42"/>
      <c r="BZ16" s="42"/>
      <c r="CA16" s="42">
        <f>SUM(CB16:CF16)</f>
        <v>0</v>
      </c>
      <c r="CB16" s="42"/>
      <c r="CC16" s="42"/>
      <c r="CD16" s="42"/>
      <c r="CE16" s="42"/>
      <c r="CF16" s="42"/>
      <c r="CG16" s="42">
        <f>SUM(CH16:CL16)</f>
        <v>0</v>
      </c>
      <c r="CH16" s="42"/>
      <c r="CI16" s="42"/>
      <c r="CJ16" s="42"/>
      <c r="CK16" s="42"/>
      <c r="CL16" s="42"/>
    </row>
    <row r="17" spans="1:90" ht="47.25" customHeight="1" x14ac:dyDescent="0.4">
      <c r="A17" s="9">
        <v>2</v>
      </c>
      <c r="B17" s="39" t="s">
        <v>72</v>
      </c>
      <c r="C17" s="40"/>
      <c r="D17" s="48"/>
      <c r="E17" s="43">
        <f t="shared" ref="E17:E23" si="8">SUM(F17:J17)</f>
        <v>0</v>
      </c>
      <c r="F17" s="43">
        <f t="shared" ref="F17:F23" si="9">M17+S17+Y17+AE17+AK17+AQ17</f>
        <v>0</v>
      </c>
      <c r="G17" s="43">
        <f t="shared" ref="G17:G23" si="10">N17+T17+Z17+AF17+AL17+AR17</f>
        <v>0</v>
      </c>
      <c r="H17" s="43">
        <f t="shared" ref="H17:H23" si="11">O17+U17+AA17+AG17+AM17+AS17</f>
        <v>0</v>
      </c>
      <c r="I17" s="43">
        <f t="shared" ref="I17:I23" si="12">P17+V17+AB17+AH17+AN17+AT17</f>
        <v>0</v>
      </c>
      <c r="J17" s="43">
        <f t="shared" ref="J17:J23" si="13">Q17+W17+AC17+AI17+AO17+AU17</f>
        <v>0</v>
      </c>
      <c r="K17" s="43" t="str">
        <f>IF('様式２－１'!K17=E17,"○","×")</f>
        <v>○</v>
      </c>
      <c r="L17" s="42">
        <f t="shared" si="1"/>
        <v>0</v>
      </c>
      <c r="M17" s="42"/>
      <c r="N17" s="42"/>
      <c r="O17" s="42"/>
      <c r="P17" s="42"/>
      <c r="Q17" s="42"/>
      <c r="R17" s="42">
        <f t="shared" si="2"/>
        <v>0</v>
      </c>
      <c r="S17" s="42"/>
      <c r="T17" s="42"/>
      <c r="U17" s="42"/>
      <c r="V17" s="42"/>
      <c r="W17" s="42"/>
      <c r="X17" s="42">
        <f t="shared" si="3"/>
        <v>0</v>
      </c>
      <c r="Y17" s="42"/>
      <c r="Z17" s="42"/>
      <c r="AA17" s="42"/>
      <c r="AB17" s="42"/>
      <c r="AC17" s="42"/>
      <c r="AD17" s="42">
        <f t="shared" si="4"/>
        <v>0</v>
      </c>
      <c r="AE17" s="42"/>
      <c r="AF17" s="42"/>
      <c r="AG17" s="42"/>
      <c r="AH17" s="42"/>
      <c r="AI17" s="42"/>
      <c r="AJ17" s="42">
        <f t="shared" si="5"/>
        <v>0</v>
      </c>
      <c r="AK17" s="42"/>
      <c r="AL17" s="42"/>
      <c r="AM17" s="42"/>
      <c r="AN17" s="42"/>
      <c r="AO17" s="42"/>
      <c r="AP17" s="42">
        <f t="shared" ref="AP17:AP23" si="14">SUM(AQ17:AU17)</f>
        <v>0</v>
      </c>
      <c r="AQ17" s="42"/>
      <c r="AR17" s="42"/>
      <c r="AS17" s="42"/>
      <c r="AT17" s="42"/>
      <c r="AU17" s="42"/>
      <c r="AV17" s="43">
        <f t="shared" si="6"/>
        <v>0</v>
      </c>
      <c r="AW17" s="43">
        <f t="shared" ref="AW17:AW23" si="15">BD17+BJ17+BP17+BV17+CB17+CH17</f>
        <v>0</v>
      </c>
      <c r="AX17" s="43">
        <f t="shared" ref="AX17:AX23" si="16">BE17+BK17+BQ17+BW17+CC17+CI17</f>
        <v>0</v>
      </c>
      <c r="AY17" s="43">
        <f t="shared" ref="AY17:AY23" si="17">BF17+BL17+BR17+BX17+CD17+CJ17</f>
        <v>0</v>
      </c>
      <c r="AZ17" s="43">
        <f t="shared" ref="AZ17:AZ23" si="18">BG17+BM17+BS17+BY17+CE17+CK17</f>
        <v>0</v>
      </c>
      <c r="BA17" s="43">
        <f t="shared" ref="BA17:BA23" si="19">BH17+BN17+BT17+BZ17+CF17+CL17</f>
        <v>0</v>
      </c>
      <c r="BB17" s="43" t="str">
        <f>IF('様式２－１'!Q17=AV17,"○","×")</f>
        <v>○</v>
      </c>
      <c r="BC17" s="42">
        <f t="shared" ref="BC17:BC22" si="20">SUM(BD17:BH17)</f>
        <v>0</v>
      </c>
      <c r="BD17" s="42"/>
      <c r="BE17" s="42"/>
      <c r="BF17" s="42"/>
      <c r="BG17" s="42"/>
      <c r="BH17" s="42"/>
      <c r="BI17" s="42">
        <f t="shared" ref="BI17:BI22" si="21">SUM(BJ17:BN17)</f>
        <v>0</v>
      </c>
      <c r="BJ17" s="42"/>
      <c r="BK17" s="42"/>
      <c r="BL17" s="42"/>
      <c r="BM17" s="42"/>
      <c r="BN17" s="42"/>
      <c r="BO17" s="42">
        <f t="shared" ref="BO17:BO22" si="22">SUM(BP17:BT17)</f>
        <v>0</v>
      </c>
      <c r="BP17" s="42"/>
      <c r="BQ17" s="42"/>
      <c r="BR17" s="42"/>
      <c r="BS17" s="42"/>
      <c r="BT17" s="42"/>
      <c r="BU17" s="42">
        <f t="shared" ref="BU17:BU22" si="23">SUM(BV17:BZ17)</f>
        <v>0</v>
      </c>
      <c r="BV17" s="42"/>
      <c r="BW17" s="42"/>
      <c r="BX17" s="42"/>
      <c r="BY17" s="42"/>
      <c r="BZ17" s="42"/>
      <c r="CA17" s="42">
        <f t="shared" ref="CA17:CA22" si="24">SUM(CB17:CF17)</f>
        <v>0</v>
      </c>
      <c r="CB17" s="42"/>
      <c r="CC17" s="42"/>
      <c r="CD17" s="42"/>
      <c r="CE17" s="42"/>
      <c r="CF17" s="42"/>
      <c r="CG17" s="42">
        <f t="shared" ref="CG17:CG23" si="25">SUM(CH17:CL17)</f>
        <v>0</v>
      </c>
      <c r="CH17" s="42"/>
      <c r="CI17" s="42"/>
      <c r="CJ17" s="42"/>
      <c r="CK17" s="42"/>
      <c r="CL17" s="42"/>
    </row>
    <row r="18" spans="1:90" ht="47.25" customHeight="1" x14ac:dyDescent="0.4">
      <c r="A18" s="9">
        <v>3</v>
      </c>
      <c r="B18" s="39" t="s">
        <v>73</v>
      </c>
      <c r="C18" s="40"/>
      <c r="D18" s="48"/>
      <c r="E18" s="43">
        <f t="shared" si="8"/>
        <v>0</v>
      </c>
      <c r="F18" s="43">
        <f t="shared" si="9"/>
        <v>0</v>
      </c>
      <c r="G18" s="43">
        <f t="shared" si="10"/>
        <v>0</v>
      </c>
      <c r="H18" s="43">
        <f t="shared" si="11"/>
        <v>0</v>
      </c>
      <c r="I18" s="43">
        <f t="shared" si="12"/>
        <v>0</v>
      </c>
      <c r="J18" s="43">
        <f t="shared" si="13"/>
        <v>0</v>
      </c>
      <c r="K18" s="43" t="str">
        <f>IF('様式２－１'!K18=E18,"○","×")</f>
        <v>○</v>
      </c>
      <c r="L18" s="42">
        <f t="shared" si="1"/>
        <v>0</v>
      </c>
      <c r="M18" s="42"/>
      <c r="N18" s="42"/>
      <c r="O18" s="42"/>
      <c r="P18" s="42"/>
      <c r="Q18" s="42"/>
      <c r="R18" s="42">
        <f t="shared" si="2"/>
        <v>0</v>
      </c>
      <c r="S18" s="42"/>
      <c r="T18" s="42"/>
      <c r="U18" s="42"/>
      <c r="V18" s="42"/>
      <c r="W18" s="42"/>
      <c r="X18" s="42">
        <f t="shared" si="3"/>
        <v>0</v>
      </c>
      <c r="Y18" s="42"/>
      <c r="Z18" s="42"/>
      <c r="AA18" s="42"/>
      <c r="AB18" s="42"/>
      <c r="AC18" s="42"/>
      <c r="AD18" s="42">
        <f t="shared" si="4"/>
        <v>0</v>
      </c>
      <c r="AE18" s="42"/>
      <c r="AF18" s="42"/>
      <c r="AG18" s="42"/>
      <c r="AH18" s="42"/>
      <c r="AI18" s="42"/>
      <c r="AJ18" s="42">
        <f t="shared" si="5"/>
        <v>0</v>
      </c>
      <c r="AK18" s="42"/>
      <c r="AL18" s="42"/>
      <c r="AM18" s="42"/>
      <c r="AN18" s="42"/>
      <c r="AO18" s="42"/>
      <c r="AP18" s="42">
        <f t="shared" si="14"/>
        <v>0</v>
      </c>
      <c r="AQ18" s="42"/>
      <c r="AR18" s="42"/>
      <c r="AS18" s="42"/>
      <c r="AT18" s="42"/>
      <c r="AU18" s="42"/>
      <c r="AV18" s="43">
        <f t="shared" si="6"/>
        <v>0</v>
      </c>
      <c r="AW18" s="43">
        <f t="shared" si="15"/>
        <v>0</v>
      </c>
      <c r="AX18" s="43">
        <f t="shared" si="16"/>
        <v>0</v>
      </c>
      <c r="AY18" s="43">
        <f t="shared" si="17"/>
        <v>0</v>
      </c>
      <c r="AZ18" s="43">
        <f t="shared" si="18"/>
        <v>0</v>
      </c>
      <c r="BA18" s="43">
        <f t="shared" si="19"/>
        <v>0</v>
      </c>
      <c r="BB18" s="43" t="str">
        <f>IF('様式２－１'!Q18=AV18,"○","×")</f>
        <v>○</v>
      </c>
      <c r="BC18" s="42">
        <f t="shared" si="20"/>
        <v>0</v>
      </c>
      <c r="BD18" s="42"/>
      <c r="BE18" s="42"/>
      <c r="BF18" s="42"/>
      <c r="BG18" s="42"/>
      <c r="BH18" s="42"/>
      <c r="BI18" s="42">
        <f t="shared" si="21"/>
        <v>0</v>
      </c>
      <c r="BJ18" s="42"/>
      <c r="BK18" s="42"/>
      <c r="BL18" s="42"/>
      <c r="BM18" s="42"/>
      <c r="BN18" s="42"/>
      <c r="BO18" s="42">
        <f t="shared" si="22"/>
        <v>0</v>
      </c>
      <c r="BP18" s="42"/>
      <c r="BQ18" s="42"/>
      <c r="BR18" s="42"/>
      <c r="BS18" s="42"/>
      <c r="BT18" s="42"/>
      <c r="BU18" s="42">
        <f t="shared" si="23"/>
        <v>0</v>
      </c>
      <c r="BV18" s="42"/>
      <c r="BW18" s="42"/>
      <c r="BX18" s="42"/>
      <c r="BY18" s="42"/>
      <c r="BZ18" s="42"/>
      <c r="CA18" s="42">
        <f t="shared" si="24"/>
        <v>0</v>
      </c>
      <c r="CB18" s="42"/>
      <c r="CC18" s="42"/>
      <c r="CD18" s="42"/>
      <c r="CE18" s="42"/>
      <c r="CF18" s="42"/>
      <c r="CG18" s="42">
        <f t="shared" si="25"/>
        <v>0</v>
      </c>
      <c r="CH18" s="42"/>
      <c r="CI18" s="42"/>
      <c r="CJ18" s="42"/>
      <c r="CK18" s="42"/>
      <c r="CL18" s="42"/>
    </row>
    <row r="19" spans="1:90" ht="47.25" customHeight="1" x14ac:dyDescent="0.4">
      <c r="A19" s="9">
        <v>4</v>
      </c>
      <c r="B19" s="39" t="s">
        <v>74</v>
      </c>
      <c r="C19" s="40"/>
      <c r="D19" s="48"/>
      <c r="E19" s="43">
        <f t="shared" si="8"/>
        <v>0</v>
      </c>
      <c r="F19" s="43">
        <f t="shared" si="9"/>
        <v>0</v>
      </c>
      <c r="G19" s="43">
        <f t="shared" si="10"/>
        <v>0</v>
      </c>
      <c r="H19" s="43">
        <f t="shared" si="11"/>
        <v>0</v>
      </c>
      <c r="I19" s="43">
        <f t="shared" si="12"/>
        <v>0</v>
      </c>
      <c r="J19" s="43">
        <f t="shared" si="13"/>
        <v>0</v>
      </c>
      <c r="K19" s="43" t="str">
        <f>IF('様式２－１'!K19=E19,"○","×")</f>
        <v>○</v>
      </c>
      <c r="L19" s="42">
        <f t="shared" si="1"/>
        <v>0</v>
      </c>
      <c r="M19" s="42"/>
      <c r="N19" s="42"/>
      <c r="O19" s="42"/>
      <c r="P19" s="42"/>
      <c r="Q19" s="42"/>
      <c r="R19" s="42">
        <f t="shared" si="2"/>
        <v>0</v>
      </c>
      <c r="S19" s="42"/>
      <c r="T19" s="42"/>
      <c r="U19" s="42"/>
      <c r="V19" s="42"/>
      <c r="W19" s="42"/>
      <c r="X19" s="42">
        <f t="shared" si="3"/>
        <v>0</v>
      </c>
      <c r="Y19" s="42"/>
      <c r="Z19" s="42"/>
      <c r="AA19" s="42"/>
      <c r="AB19" s="42"/>
      <c r="AC19" s="42"/>
      <c r="AD19" s="42">
        <f t="shared" si="4"/>
        <v>0</v>
      </c>
      <c r="AE19" s="42"/>
      <c r="AF19" s="42"/>
      <c r="AG19" s="42"/>
      <c r="AH19" s="42"/>
      <c r="AI19" s="42"/>
      <c r="AJ19" s="42">
        <f t="shared" si="5"/>
        <v>0</v>
      </c>
      <c r="AK19" s="42"/>
      <c r="AL19" s="42"/>
      <c r="AM19" s="42"/>
      <c r="AN19" s="42"/>
      <c r="AO19" s="42"/>
      <c r="AP19" s="42">
        <f t="shared" si="14"/>
        <v>0</v>
      </c>
      <c r="AQ19" s="42"/>
      <c r="AR19" s="42"/>
      <c r="AS19" s="42"/>
      <c r="AT19" s="42"/>
      <c r="AU19" s="42"/>
      <c r="AV19" s="43">
        <f t="shared" si="6"/>
        <v>0</v>
      </c>
      <c r="AW19" s="43">
        <f t="shared" si="15"/>
        <v>0</v>
      </c>
      <c r="AX19" s="43">
        <f t="shared" si="16"/>
        <v>0</v>
      </c>
      <c r="AY19" s="43">
        <f t="shared" si="17"/>
        <v>0</v>
      </c>
      <c r="AZ19" s="43">
        <f t="shared" si="18"/>
        <v>0</v>
      </c>
      <c r="BA19" s="43">
        <f t="shared" si="19"/>
        <v>0</v>
      </c>
      <c r="BB19" s="43" t="str">
        <f>IF('様式２－１'!Q19=AV19,"○","×")</f>
        <v>○</v>
      </c>
      <c r="BC19" s="42">
        <f t="shared" si="20"/>
        <v>0</v>
      </c>
      <c r="BD19" s="42"/>
      <c r="BE19" s="42"/>
      <c r="BF19" s="42"/>
      <c r="BG19" s="42"/>
      <c r="BH19" s="42"/>
      <c r="BI19" s="42">
        <f t="shared" si="21"/>
        <v>0</v>
      </c>
      <c r="BJ19" s="42"/>
      <c r="BK19" s="42"/>
      <c r="BL19" s="42"/>
      <c r="BM19" s="42"/>
      <c r="BN19" s="42"/>
      <c r="BO19" s="42">
        <f t="shared" si="22"/>
        <v>0</v>
      </c>
      <c r="BP19" s="42"/>
      <c r="BQ19" s="42"/>
      <c r="BR19" s="42"/>
      <c r="BS19" s="42"/>
      <c r="BT19" s="42"/>
      <c r="BU19" s="42">
        <f t="shared" si="23"/>
        <v>0</v>
      </c>
      <c r="BV19" s="42"/>
      <c r="BW19" s="42"/>
      <c r="BX19" s="42"/>
      <c r="BY19" s="42"/>
      <c r="BZ19" s="42"/>
      <c r="CA19" s="42">
        <f t="shared" si="24"/>
        <v>0</v>
      </c>
      <c r="CB19" s="42"/>
      <c r="CC19" s="42"/>
      <c r="CD19" s="42"/>
      <c r="CE19" s="42"/>
      <c r="CF19" s="42"/>
      <c r="CG19" s="42">
        <f t="shared" si="25"/>
        <v>0</v>
      </c>
      <c r="CH19" s="42"/>
      <c r="CI19" s="42"/>
      <c r="CJ19" s="42"/>
      <c r="CK19" s="42"/>
      <c r="CL19" s="42"/>
    </row>
    <row r="20" spans="1:90" ht="47.25" customHeight="1" x14ac:dyDescent="0.4">
      <c r="A20" s="9">
        <v>5</v>
      </c>
      <c r="B20" s="39" t="s">
        <v>75</v>
      </c>
      <c r="C20" s="40"/>
      <c r="D20" s="48"/>
      <c r="E20" s="43">
        <f t="shared" si="8"/>
        <v>0</v>
      </c>
      <c r="F20" s="43">
        <f t="shared" si="9"/>
        <v>0</v>
      </c>
      <c r="G20" s="43">
        <f t="shared" si="10"/>
        <v>0</v>
      </c>
      <c r="H20" s="43">
        <f t="shared" si="11"/>
        <v>0</v>
      </c>
      <c r="I20" s="43">
        <f t="shared" si="12"/>
        <v>0</v>
      </c>
      <c r="J20" s="43">
        <f>Q20+W20+AC20+AI20+AO20+AU20</f>
        <v>0</v>
      </c>
      <c r="K20" s="43" t="str">
        <f>IF('様式２－１'!K20=E20,"○","×")</f>
        <v>○</v>
      </c>
      <c r="L20" s="42">
        <f t="shared" si="1"/>
        <v>0</v>
      </c>
      <c r="M20" s="42"/>
      <c r="N20" s="42"/>
      <c r="O20" s="42"/>
      <c r="P20" s="42"/>
      <c r="Q20" s="42"/>
      <c r="R20" s="42">
        <f t="shared" si="2"/>
        <v>0</v>
      </c>
      <c r="S20" s="42"/>
      <c r="T20" s="42"/>
      <c r="U20" s="42"/>
      <c r="V20" s="42"/>
      <c r="W20" s="42"/>
      <c r="X20" s="42">
        <f t="shared" si="3"/>
        <v>0</v>
      </c>
      <c r="Y20" s="42"/>
      <c r="Z20" s="42"/>
      <c r="AA20" s="42"/>
      <c r="AB20" s="42"/>
      <c r="AC20" s="42"/>
      <c r="AD20" s="42">
        <f t="shared" si="4"/>
        <v>0</v>
      </c>
      <c r="AE20" s="42"/>
      <c r="AF20" s="42"/>
      <c r="AG20" s="42"/>
      <c r="AH20" s="42"/>
      <c r="AI20" s="42"/>
      <c r="AJ20" s="42">
        <f t="shared" si="5"/>
        <v>0</v>
      </c>
      <c r="AK20" s="42"/>
      <c r="AL20" s="42"/>
      <c r="AM20" s="42"/>
      <c r="AN20" s="42"/>
      <c r="AO20" s="42"/>
      <c r="AP20" s="42">
        <f t="shared" si="14"/>
        <v>0</v>
      </c>
      <c r="AQ20" s="42"/>
      <c r="AR20" s="42"/>
      <c r="AS20" s="42"/>
      <c r="AT20" s="42"/>
      <c r="AU20" s="42"/>
      <c r="AV20" s="43">
        <f t="shared" si="6"/>
        <v>0</v>
      </c>
      <c r="AW20" s="43">
        <f t="shared" si="15"/>
        <v>0</v>
      </c>
      <c r="AX20" s="43">
        <f t="shared" si="16"/>
        <v>0</v>
      </c>
      <c r="AY20" s="43">
        <f t="shared" si="17"/>
        <v>0</v>
      </c>
      <c r="AZ20" s="43">
        <f t="shared" si="18"/>
        <v>0</v>
      </c>
      <c r="BA20" s="43">
        <f t="shared" si="19"/>
        <v>0</v>
      </c>
      <c r="BB20" s="43" t="str">
        <f>IF('様式２－１'!Q20=AV20,"○","×")</f>
        <v>○</v>
      </c>
      <c r="BC20" s="42">
        <f t="shared" si="20"/>
        <v>0</v>
      </c>
      <c r="BD20" s="42"/>
      <c r="BE20" s="42"/>
      <c r="BF20" s="42"/>
      <c r="BG20" s="42"/>
      <c r="BH20" s="42"/>
      <c r="BI20" s="42">
        <f t="shared" si="21"/>
        <v>0</v>
      </c>
      <c r="BJ20" s="42"/>
      <c r="BK20" s="42"/>
      <c r="BL20" s="42"/>
      <c r="BM20" s="42"/>
      <c r="BN20" s="42"/>
      <c r="BO20" s="42">
        <f t="shared" si="22"/>
        <v>0</v>
      </c>
      <c r="BP20" s="42"/>
      <c r="BQ20" s="42"/>
      <c r="BR20" s="42"/>
      <c r="BS20" s="42"/>
      <c r="BT20" s="42"/>
      <c r="BU20" s="42">
        <f t="shared" si="23"/>
        <v>0</v>
      </c>
      <c r="BV20" s="42"/>
      <c r="BW20" s="42"/>
      <c r="BX20" s="42"/>
      <c r="BY20" s="42"/>
      <c r="BZ20" s="42"/>
      <c r="CA20" s="42">
        <f t="shared" si="24"/>
        <v>0</v>
      </c>
      <c r="CB20" s="42"/>
      <c r="CC20" s="42"/>
      <c r="CD20" s="42"/>
      <c r="CE20" s="42"/>
      <c r="CF20" s="42"/>
      <c r="CG20" s="42">
        <f t="shared" si="25"/>
        <v>0</v>
      </c>
      <c r="CH20" s="42"/>
      <c r="CI20" s="42"/>
      <c r="CJ20" s="42"/>
      <c r="CK20" s="42"/>
      <c r="CL20" s="42"/>
    </row>
    <row r="21" spans="1:90" ht="47.25" customHeight="1" x14ac:dyDescent="0.4">
      <c r="A21" s="9">
        <v>6</v>
      </c>
      <c r="B21" s="39" t="s">
        <v>76</v>
      </c>
      <c r="C21" s="40"/>
      <c r="D21" s="48"/>
      <c r="E21" s="43">
        <f t="shared" si="8"/>
        <v>0</v>
      </c>
      <c r="F21" s="43">
        <f t="shared" si="9"/>
        <v>0</v>
      </c>
      <c r="G21" s="43">
        <f t="shared" si="10"/>
        <v>0</v>
      </c>
      <c r="H21" s="43">
        <f t="shared" si="11"/>
        <v>0</v>
      </c>
      <c r="I21" s="43">
        <f t="shared" si="12"/>
        <v>0</v>
      </c>
      <c r="J21" s="43">
        <f t="shared" si="13"/>
        <v>0</v>
      </c>
      <c r="K21" s="43" t="str">
        <f>IF('様式２－１'!K21=E21,"○","×")</f>
        <v>○</v>
      </c>
      <c r="L21" s="42">
        <f t="shared" si="1"/>
        <v>0</v>
      </c>
      <c r="M21" s="42"/>
      <c r="N21" s="42"/>
      <c r="O21" s="42"/>
      <c r="P21" s="42"/>
      <c r="Q21" s="42"/>
      <c r="R21" s="42">
        <f t="shared" si="2"/>
        <v>0</v>
      </c>
      <c r="S21" s="42"/>
      <c r="T21" s="42"/>
      <c r="U21" s="42"/>
      <c r="V21" s="42"/>
      <c r="W21" s="42"/>
      <c r="X21" s="42">
        <f t="shared" si="3"/>
        <v>0</v>
      </c>
      <c r="Y21" s="42"/>
      <c r="Z21" s="42"/>
      <c r="AA21" s="42"/>
      <c r="AB21" s="42"/>
      <c r="AC21" s="42"/>
      <c r="AD21" s="42">
        <f t="shared" si="4"/>
        <v>0</v>
      </c>
      <c r="AE21" s="42"/>
      <c r="AF21" s="42"/>
      <c r="AG21" s="42"/>
      <c r="AH21" s="42"/>
      <c r="AI21" s="42"/>
      <c r="AJ21" s="42">
        <f t="shared" si="5"/>
        <v>0</v>
      </c>
      <c r="AK21" s="42"/>
      <c r="AL21" s="42"/>
      <c r="AM21" s="42"/>
      <c r="AN21" s="42"/>
      <c r="AO21" s="42"/>
      <c r="AP21" s="42">
        <f t="shared" si="14"/>
        <v>0</v>
      </c>
      <c r="AQ21" s="42"/>
      <c r="AR21" s="42"/>
      <c r="AS21" s="42"/>
      <c r="AT21" s="42"/>
      <c r="AU21" s="42"/>
      <c r="AV21" s="43">
        <f t="shared" si="6"/>
        <v>0</v>
      </c>
      <c r="AW21" s="43">
        <f t="shared" si="15"/>
        <v>0</v>
      </c>
      <c r="AX21" s="43">
        <f t="shared" si="16"/>
        <v>0</v>
      </c>
      <c r="AY21" s="43">
        <f t="shared" si="17"/>
        <v>0</v>
      </c>
      <c r="AZ21" s="43">
        <f t="shared" si="18"/>
        <v>0</v>
      </c>
      <c r="BA21" s="43">
        <f t="shared" si="19"/>
        <v>0</v>
      </c>
      <c r="BB21" s="43" t="str">
        <f>IF('様式２－１'!Q21=AV21,"○","×")</f>
        <v>○</v>
      </c>
      <c r="BC21" s="42">
        <f t="shared" si="20"/>
        <v>0</v>
      </c>
      <c r="BD21" s="42"/>
      <c r="BE21" s="42"/>
      <c r="BF21" s="42"/>
      <c r="BG21" s="42"/>
      <c r="BH21" s="42"/>
      <c r="BI21" s="42">
        <f t="shared" si="21"/>
        <v>0</v>
      </c>
      <c r="BJ21" s="42"/>
      <c r="BK21" s="42"/>
      <c r="BL21" s="42"/>
      <c r="BM21" s="42"/>
      <c r="BN21" s="42"/>
      <c r="BO21" s="42">
        <f t="shared" si="22"/>
        <v>0</v>
      </c>
      <c r="BP21" s="42"/>
      <c r="BQ21" s="42"/>
      <c r="BR21" s="42"/>
      <c r="BS21" s="42"/>
      <c r="BT21" s="42"/>
      <c r="BU21" s="42">
        <f t="shared" si="23"/>
        <v>0</v>
      </c>
      <c r="BV21" s="42"/>
      <c r="BW21" s="42"/>
      <c r="BX21" s="42"/>
      <c r="BY21" s="42"/>
      <c r="BZ21" s="42"/>
      <c r="CA21" s="42">
        <f t="shared" si="24"/>
        <v>0</v>
      </c>
      <c r="CB21" s="42"/>
      <c r="CC21" s="42"/>
      <c r="CD21" s="42"/>
      <c r="CE21" s="42"/>
      <c r="CF21" s="42"/>
      <c r="CG21" s="42">
        <f t="shared" si="25"/>
        <v>0</v>
      </c>
      <c r="CH21" s="42"/>
      <c r="CI21" s="42"/>
      <c r="CJ21" s="42"/>
      <c r="CK21" s="42"/>
      <c r="CL21" s="42"/>
    </row>
    <row r="22" spans="1:90" ht="47.25" customHeight="1" x14ac:dyDescent="0.4">
      <c r="A22" s="9">
        <v>7</v>
      </c>
      <c r="B22" s="39" t="s">
        <v>77</v>
      </c>
      <c r="C22" s="40"/>
      <c r="D22" s="48"/>
      <c r="E22" s="43">
        <f t="shared" si="8"/>
        <v>0</v>
      </c>
      <c r="F22" s="43">
        <f t="shared" si="9"/>
        <v>0</v>
      </c>
      <c r="G22" s="43">
        <f t="shared" si="10"/>
        <v>0</v>
      </c>
      <c r="H22" s="43">
        <f t="shared" si="11"/>
        <v>0</v>
      </c>
      <c r="I22" s="43">
        <f t="shared" si="12"/>
        <v>0</v>
      </c>
      <c r="J22" s="43">
        <f t="shared" si="13"/>
        <v>0</v>
      </c>
      <c r="K22" s="43" t="str">
        <f>IF('様式２－１'!K22=E22,"○","×")</f>
        <v>○</v>
      </c>
      <c r="L22" s="42">
        <f t="shared" si="1"/>
        <v>0</v>
      </c>
      <c r="M22" s="42"/>
      <c r="N22" s="42"/>
      <c r="O22" s="42"/>
      <c r="P22" s="42"/>
      <c r="Q22" s="42"/>
      <c r="R22" s="42">
        <f t="shared" si="2"/>
        <v>0</v>
      </c>
      <c r="S22" s="42"/>
      <c r="T22" s="42"/>
      <c r="U22" s="42"/>
      <c r="V22" s="42"/>
      <c r="W22" s="42"/>
      <c r="X22" s="42">
        <f t="shared" si="3"/>
        <v>0</v>
      </c>
      <c r="Y22" s="42"/>
      <c r="Z22" s="42"/>
      <c r="AA22" s="42"/>
      <c r="AB22" s="42"/>
      <c r="AC22" s="42"/>
      <c r="AD22" s="42">
        <f t="shared" si="4"/>
        <v>0</v>
      </c>
      <c r="AE22" s="42"/>
      <c r="AF22" s="42"/>
      <c r="AG22" s="42"/>
      <c r="AH22" s="42"/>
      <c r="AI22" s="42"/>
      <c r="AJ22" s="42">
        <f t="shared" si="5"/>
        <v>0</v>
      </c>
      <c r="AK22" s="42"/>
      <c r="AL22" s="42"/>
      <c r="AM22" s="42"/>
      <c r="AN22" s="42"/>
      <c r="AO22" s="42"/>
      <c r="AP22" s="42">
        <f t="shared" si="14"/>
        <v>0</v>
      </c>
      <c r="AQ22" s="42"/>
      <c r="AR22" s="42"/>
      <c r="AS22" s="42"/>
      <c r="AT22" s="42"/>
      <c r="AU22" s="42"/>
      <c r="AV22" s="43">
        <f t="shared" si="6"/>
        <v>0</v>
      </c>
      <c r="AW22" s="43">
        <f t="shared" si="15"/>
        <v>0</v>
      </c>
      <c r="AX22" s="43">
        <f t="shared" si="16"/>
        <v>0</v>
      </c>
      <c r="AY22" s="43">
        <f t="shared" si="17"/>
        <v>0</v>
      </c>
      <c r="AZ22" s="43">
        <f t="shared" si="18"/>
        <v>0</v>
      </c>
      <c r="BA22" s="43">
        <f t="shared" si="19"/>
        <v>0</v>
      </c>
      <c r="BB22" s="43" t="str">
        <f>IF('様式２－１'!Q22=AV22,"○","×")</f>
        <v>○</v>
      </c>
      <c r="BC22" s="42">
        <f t="shared" si="20"/>
        <v>0</v>
      </c>
      <c r="BD22" s="42"/>
      <c r="BE22" s="42"/>
      <c r="BF22" s="42"/>
      <c r="BG22" s="42"/>
      <c r="BH22" s="42"/>
      <c r="BI22" s="42">
        <f t="shared" si="21"/>
        <v>0</v>
      </c>
      <c r="BJ22" s="42"/>
      <c r="BK22" s="42"/>
      <c r="BL22" s="42"/>
      <c r="BM22" s="42"/>
      <c r="BN22" s="42"/>
      <c r="BO22" s="42">
        <f t="shared" si="22"/>
        <v>0</v>
      </c>
      <c r="BP22" s="42"/>
      <c r="BQ22" s="42"/>
      <c r="BR22" s="42"/>
      <c r="BS22" s="42"/>
      <c r="BT22" s="42"/>
      <c r="BU22" s="42">
        <f t="shared" si="23"/>
        <v>0</v>
      </c>
      <c r="BV22" s="42"/>
      <c r="BW22" s="42"/>
      <c r="BX22" s="42"/>
      <c r="BY22" s="42"/>
      <c r="BZ22" s="42"/>
      <c r="CA22" s="42">
        <f t="shared" si="24"/>
        <v>0</v>
      </c>
      <c r="CB22" s="42"/>
      <c r="CC22" s="42"/>
      <c r="CD22" s="42"/>
      <c r="CE22" s="42"/>
      <c r="CF22" s="42"/>
      <c r="CG22" s="42">
        <f t="shared" si="25"/>
        <v>0</v>
      </c>
      <c r="CH22" s="42"/>
      <c r="CI22" s="42"/>
      <c r="CJ22" s="42"/>
      <c r="CK22" s="42"/>
      <c r="CL22" s="42"/>
    </row>
    <row r="23" spans="1:90" ht="47.25" customHeight="1" x14ac:dyDescent="0.4">
      <c r="A23" s="9">
        <v>8</v>
      </c>
      <c r="B23" s="39" t="s">
        <v>78</v>
      </c>
      <c r="C23" s="40"/>
      <c r="D23" s="48"/>
      <c r="E23" s="43">
        <f t="shared" si="8"/>
        <v>0</v>
      </c>
      <c r="F23" s="43">
        <f t="shared" si="9"/>
        <v>0</v>
      </c>
      <c r="G23" s="43">
        <f t="shared" si="10"/>
        <v>0</v>
      </c>
      <c r="H23" s="43">
        <f t="shared" si="11"/>
        <v>0</v>
      </c>
      <c r="I23" s="43">
        <f t="shared" si="12"/>
        <v>0</v>
      </c>
      <c r="J23" s="43">
        <f t="shared" si="13"/>
        <v>0</v>
      </c>
      <c r="K23" s="43" t="str">
        <f>IF('様式２－１'!K23=E23,"○","×")</f>
        <v>○</v>
      </c>
      <c r="L23" s="42">
        <f t="shared" si="1"/>
        <v>0</v>
      </c>
      <c r="M23" s="42"/>
      <c r="N23" s="42"/>
      <c r="O23" s="42"/>
      <c r="P23" s="42"/>
      <c r="Q23" s="42"/>
      <c r="R23" s="42">
        <f t="shared" si="2"/>
        <v>0</v>
      </c>
      <c r="S23" s="42"/>
      <c r="T23" s="42"/>
      <c r="U23" s="42"/>
      <c r="V23" s="42"/>
      <c r="W23" s="42"/>
      <c r="X23" s="42">
        <f t="shared" si="3"/>
        <v>0</v>
      </c>
      <c r="Y23" s="42"/>
      <c r="Z23" s="42"/>
      <c r="AA23" s="42"/>
      <c r="AB23" s="42"/>
      <c r="AC23" s="42"/>
      <c r="AD23" s="42">
        <f t="shared" si="4"/>
        <v>0</v>
      </c>
      <c r="AE23" s="42"/>
      <c r="AF23" s="42"/>
      <c r="AG23" s="42"/>
      <c r="AH23" s="42"/>
      <c r="AI23" s="42"/>
      <c r="AJ23" s="42">
        <f t="shared" si="5"/>
        <v>0</v>
      </c>
      <c r="AK23" s="42"/>
      <c r="AL23" s="42"/>
      <c r="AM23" s="42"/>
      <c r="AN23" s="42"/>
      <c r="AO23" s="42"/>
      <c r="AP23" s="42">
        <f t="shared" si="14"/>
        <v>0</v>
      </c>
      <c r="AQ23" s="42"/>
      <c r="AR23" s="42"/>
      <c r="AS23" s="42"/>
      <c r="AT23" s="42"/>
      <c r="AU23" s="42"/>
      <c r="AV23" s="43">
        <f t="shared" si="6"/>
        <v>0</v>
      </c>
      <c r="AW23" s="43">
        <f t="shared" si="15"/>
        <v>0</v>
      </c>
      <c r="AX23" s="43">
        <f t="shared" si="16"/>
        <v>0</v>
      </c>
      <c r="AY23" s="43">
        <f t="shared" si="17"/>
        <v>0</v>
      </c>
      <c r="AZ23" s="43">
        <f t="shared" si="18"/>
        <v>0</v>
      </c>
      <c r="BA23" s="43">
        <f t="shared" si="19"/>
        <v>0</v>
      </c>
      <c r="BB23" s="43" t="str">
        <f>IF('様式２－１'!Q23=AV23,"○","×")</f>
        <v>○</v>
      </c>
      <c r="BC23" s="42">
        <f>SUM(BD23:BH23)</f>
        <v>0</v>
      </c>
      <c r="BD23" s="42"/>
      <c r="BE23" s="42"/>
      <c r="BF23" s="42"/>
      <c r="BG23" s="42"/>
      <c r="BH23" s="42"/>
      <c r="BI23" s="42">
        <f>SUM(BJ23:BN23)</f>
        <v>0</v>
      </c>
      <c r="BJ23" s="42"/>
      <c r="BK23" s="42"/>
      <c r="BL23" s="42"/>
      <c r="BM23" s="42"/>
      <c r="BN23" s="42"/>
      <c r="BO23" s="42">
        <f>SUM(BP23:BT23)</f>
        <v>0</v>
      </c>
      <c r="BP23" s="42"/>
      <c r="BQ23" s="42"/>
      <c r="BR23" s="42"/>
      <c r="BS23" s="42"/>
      <c r="BT23" s="42"/>
      <c r="BU23" s="42">
        <f>SUM(BV23:BZ23)</f>
        <v>0</v>
      </c>
      <c r="BV23" s="42"/>
      <c r="BW23" s="42"/>
      <c r="BX23" s="42"/>
      <c r="BY23" s="42"/>
      <c r="BZ23" s="42"/>
      <c r="CA23" s="42">
        <f>SUM(CB23:CF23)</f>
        <v>0</v>
      </c>
      <c r="CB23" s="42"/>
      <c r="CC23" s="42"/>
      <c r="CD23" s="42"/>
      <c r="CE23" s="42"/>
      <c r="CF23" s="42"/>
      <c r="CG23" s="42">
        <f t="shared" si="25"/>
        <v>0</v>
      </c>
      <c r="CH23" s="42"/>
      <c r="CI23" s="42"/>
      <c r="CJ23" s="42"/>
      <c r="CK23" s="42"/>
      <c r="CL23" s="42"/>
    </row>
    <row r="24" spans="1:90" ht="41.25" customHeight="1" x14ac:dyDescent="0.4">
      <c r="A24" s="9"/>
      <c r="B24" s="9" t="s">
        <v>60</v>
      </c>
      <c r="C24" s="49">
        <f>SUM(C16:C23)</f>
        <v>0</v>
      </c>
      <c r="D24" s="49">
        <f t="shared" ref="D24:I24" si="26">SUM(D16:D23)</f>
        <v>0</v>
      </c>
      <c r="E24" s="50">
        <f>SUM(E16:E23)</f>
        <v>0</v>
      </c>
      <c r="F24" s="50">
        <f>SUM(F16:F23)</f>
        <v>0</v>
      </c>
      <c r="G24" s="50">
        <f t="shared" si="26"/>
        <v>0</v>
      </c>
      <c r="H24" s="50">
        <f>SUM(H16:H23)</f>
        <v>0</v>
      </c>
      <c r="I24" s="50">
        <f t="shared" si="26"/>
        <v>0</v>
      </c>
      <c r="J24" s="50">
        <f>SUM(J16:J23)</f>
        <v>0</v>
      </c>
      <c r="K24" s="43" t="str">
        <f>IF('様式２－１'!K24=E24,"○","×")</f>
        <v>○</v>
      </c>
      <c r="L24" s="50">
        <f>SUM(L16:L23)</f>
        <v>0</v>
      </c>
      <c r="M24" s="50">
        <f>SUM(M16:M23)</f>
        <v>0</v>
      </c>
      <c r="N24" s="50">
        <f t="shared" ref="N24:AO24" si="27">SUM(N16:N23)</f>
        <v>0</v>
      </c>
      <c r="O24" s="50">
        <f t="shared" si="27"/>
        <v>0</v>
      </c>
      <c r="P24" s="50">
        <f t="shared" si="27"/>
        <v>0</v>
      </c>
      <c r="Q24" s="50">
        <f t="shared" si="27"/>
        <v>0</v>
      </c>
      <c r="R24" s="50">
        <f>SUM(R16:R23)</f>
        <v>0</v>
      </c>
      <c r="S24" s="50">
        <f t="shared" si="27"/>
        <v>0</v>
      </c>
      <c r="T24" s="50">
        <f t="shared" si="27"/>
        <v>0</v>
      </c>
      <c r="U24" s="50">
        <f t="shared" si="27"/>
        <v>0</v>
      </c>
      <c r="V24" s="50">
        <f t="shared" si="27"/>
        <v>0</v>
      </c>
      <c r="W24" s="50">
        <f t="shared" si="27"/>
        <v>0</v>
      </c>
      <c r="X24" s="50">
        <f>SUM(X16:X23)</f>
        <v>0</v>
      </c>
      <c r="Y24" s="50">
        <f>SUM(Y16:Y23)</f>
        <v>0</v>
      </c>
      <c r="Z24" s="50">
        <f t="shared" si="27"/>
        <v>0</v>
      </c>
      <c r="AA24" s="50">
        <f t="shared" si="27"/>
        <v>0</v>
      </c>
      <c r="AB24" s="50">
        <f t="shared" si="27"/>
        <v>0</v>
      </c>
      <c r="AC24" s="50">
        <f t="shared" si="27"/>
        <v>0</v>
      </c>
      <c r="AD24" s="50">
        <f>SUM(AD16:AD23)</f>
        <v>0</v>
      </c>
      <c r="AE24" s="50">
        <f t="shared" si="27"/>
        <v>0</v>
      </c>
      <c r="AF24" s="50">
        <f t="shared" si="27"/>
        <v>0</v>
      </c>
      <c r="AG24" s="50">
        <f t="shared" si="27"/>
        <v>0</v>
      </c>
      <c r="AH24" s="50">
        <f t="shared" si="27"/>
        <v>0</v>
      </c>
      <c r="AI24" s="50">
        <f t="shared" si="27"/>
        <v>0</v>
      </c>
      <c r="AJ24" s="50">
        <f>SUM(AJ16:AJ23)</f>
        <v>0</v>
      </c>
      <c r="AK24" s="50">
        <f t="shared" si="27"/>
        <v>0</v>
      </c>
      <c r="AL24" s="50">
        <f t="shared" si="27"/>
        <v>0</v>
      </c>
      <c r="AM24" s="50">
        <f t="shared" si="27"/>
        <v>0</v>
      </c>
      <c r="AN24" s="50">
        <f t="shared" si="27"/>
        <v>0</v>
      </c>
      <c r="AO24" s="50">
        <f t="shared" si="27"/>
        <v>0</v>
      </c>
      <c r="AP24" s="50">
        <f>SUM(AP16:AP23)</f>
        <v>0</v>
      </c>
      <c r="AQ24" s="50">
        <f>SUM(AQ16:AQ23)</f>
        <v>0</v>
      </c>
      <c r="AR24" s="50">
        <f t="shared" ref="AR24:AU24" si="28">SUM(AR16:AR23)</f>
        <v>0</v>
      </c>
      <c r="AS24" s="50">
        <f t="shared" si="28"/>
        <v>0</v>
      </c>
      <c r="AT24" s="50">
        <f t="shared" si="28"/>
        <v>0</v>
      </c>
      <c r="AU24" s="50">
        <f t="shared" si="28"/>
        <v>0</v>
      </c>
      <c r="AV24" s="50">
        <f>SUM(AV16:AV23)</f>
        <v>0</v>
      </c>
      <c r="AW24" s="50">
        <f t="shared" ref="AW24:AZ24" si="29">SUM(AW16:AW23)</f>
        <v>0</v>
      </c>
      <c r="AX24" s="50">
        <f t="shared" si="29"/>
        <v>0</v>
      </c>
      <c r="AY24" s="50">
        <f t="shared" si="29"/>
        <v>0</v>
      </c>
      <c r="AZ24" s="50">
        <f t="shared" si="29"/>
        <v>0</v>
      </c>
      <c r="BA24" s="50">
        <f>SUM(BA16:BA23)</f>
        <v>0</v>
      </c>
      <c r="BB24" s="43" t="str">
        <f>IF('様式２－１'!Q24=AV24,"○","×")</f>
        <v>○</v>
      </c>
      <c r="BC24" s="50">
        <f>SUM(BC16:BC23)</f>
        <v>0</v>
      </c>
      <c r="BD24" s="50">
        <f t="shared" ref="BD24:CE24" si="30">SUM(BD16:BD23)</f>
        <v>0</v>
      </c>
      <c r="BE24" s="50">
        <f t="shared" si="30"/>
        <v>0</v>
      </c>
      <c r="BF24" s="50">
        <f t="shared" si="30"/>
        <v>0</v>
      </c>
      <c r="BG24" s="50">
        <f t="shared" si="30"/>
        <v>0</v>
      </c>
      <c r="BH24" s="50">
        <f t="shared" si="30"/>
        <v>0</v>
      </c>
      <c r="BI24" s="50">
        <f t="shared" si="30"/>
        <v>0</v>
      </c>
      <c r="BJ24" s="50">
        <f t="shared" si="30"/>
        <v>0</v>
      </c>
      <c r="BK24" s="50">
        <f t="shared" si="30"/>
        <v>0</v>
      </c>
      <c r="BL24" s="50">
        <f t="shared" si="30"/>
        <v>0</v>
      </c>
      <c r="BM24" s="50">
        <f t="shared" si="30"/>
        <v>0</v>
      </c>
      <c r="BN24" s="50">
        <f t="shared" si="30"/>
        <v>0</v>
      </c>
      <c r="BO24" s="50">
        <f t="shared" si="30"/>
        <v>0</v>
      </c>
      <c r="BP24" s="50">
        <f t="shared" si="30"/>
        <v>0</v>
      </c>
      <c r="BQ24" s="50">
        <f t="shared" si="30"/>
        <v>0</v>
      </c>
      <c r="BR24" s="50">
        <f t="shared" si="30"/>
        <v>0</v>
      </c>
      <c r="BS24" s="50">
        <f t="shared" si="30"/>
        <v>0</v>
      </c>
      <c r="BT24" s="50">
        <f t="shared" si="30"/>
        <v>0</v>
      </c>
      <c r="BU24" s="50">
        <f t="shared" si="30"/>
        <v>0</v>
      </c>
      <c r="BV24" s="50">
        <f t="shared" si="30"/>
        <v>0</v>
      </c>
      <c r="BW24" s="50">
        <f t="shared" si="30"/>
        <v>0</v>
      </c>
      <c r="BX24" s="50">
        <f t="shared" si="30"/>
        <v>0</v>
      </c>
      <c r="BY24" s="50">
        <f t="shared" si="30"/>
        <v>0</v>
      </c>
      <c r="BZ24" s="50">
        <f t="shared" si="30"/>
        <v>0</v>
      </c>
      <c r="CA24" s="50">
        <f t="shared" si="30"/>
        <v>0</v>
      </c>
      <c r="CB24" s="50">
        <f t="shared" si="30"/>
        <v>0</v>
      </c>
      <c r="CC24" s="50">
        <f t="shared" si="30"/>
        <v>0</v>
      </c>
      <c r="CD24" s="50">
        <f t="shared" si="30"/>
        <v>0</v>
      </c>
      <c r="CE24" s="50">
        <f t="shared" si="30"/>
        <v>0</v>
      </c>
      <c r="CF24" s="50">
        <f>SUM(CF16:CF23)</f>
        <v>0</v>
      </c>
      <c r="CG24" s="50">
        <f>SUM(CG16:CG23)</f>
        <v>0</v>
      </c>
      <c r="CH24" s="50">
        <f t="shared" ref="CH24:CL24" si="31">SUM(CH16:CH23)</f>
        <v>0</v>
      </c>
      <c r="CI24" s="50">
        <f t="shared" si="31"/>
        <v>0</v>
      </c>
      <c r="CJ24" s="50">
        <f t="shared" si="31"/>
        <v>0</v>
      </c>
      <c r="CK24" s="50">
        <f t="shared" si="31"/>
        <v>0</v>
      </c>
      <c r="CL24" s="50">
        <f t="shared" si="31"/>
        <v>0</v>
      </c>
    </row>
    <row r="25" spans="1:90" ht="14.25" x14ac:dyDescent="0.4">
      <c r="B25" s="227"/>
      <c r="C25" s="228"/>
      <c r="D25" s="228"/>
    </row>
    <row r="26" spans="1:90" x14ac:dyDescent="0.4">
      <c r="D26" s="185" t="s">
        <v>247</v>
      </c>
      <c r="E26" s="52"/>
      <c r="AV26" s="52"/>
    </row>
    <row r="27" spans="1:90" x14ac:dyDescent="0.4">
      <c r="D27" s="4" t="s">
        <v>61</v>
      </c>
    </row>
  </sheetData>
  <mergeCells count="30">
    <mergeCell ref="AP14:AU14"/>
    <mergeCell ref="L13:AU13"/>
    <mergeCell ref="CG14:CL14"/>
    <mergeCell ref="BC13:CL13"/>
    <mergeCell ref="AV13:AV15"/>
    <mergeCell ref="AW13:AW15"/>
    <mergeCell ref="AX13:AX15"/>
    <mergeCell ref="AY13:AY15"/>
    <mergeCell ref="AZ13:AZ15"/>
    <mergeCell ref="BA13:BA15"/>
    <mergeCell ref="BB13:BB15"/>
    <mergeCell ref="CA14:CF14"/>
    <mergeCell ref="BC14:BH14"/>
    <mergeCell ref="BI14:BN14"/>
    <mergeCell ref="BO14:BT14"/>
    <mergeCell ref="BU14:BZ14"/>
    <mergeCell ref="AJ14:AO14"/>
    <mergeCell ref="F13:F15"/>
    <mergeCell ref="G13:G15"/>
    <mergeCell ref="B25:D25"/>
    <mergeCell ref="C11:D11"/>
    <mergeCell ref="L14:Q14"/>
    <mergeCell ref="R14:W14"/>
    <mergeCell ref="X14:AC14"/>
    <mergeCell ref="AD14:AI14"/>
    <mergeCell ref="H13:H15"/>
    <mergeCell ref="I13:I15"/>
    <mergeCell ref="J13:J15"/>
    <mergeCell ref="K13:K15"/>
    <mergeCell ref="E13:E15"/>
  </mergeCells>
  <phoneticPr fontId="1"/>
  <pageMargins left="0.48" right="0.17" top="1.38" bottom="0.63" header="0.51200000000000001" footer="0.51200000000000001"/>
  <pageSetup paperSize="8"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workbookViewId="0">
      <selection activeCell="B22" sqref="B22"/>
    </sheetView>
  </sheetViews>
  <sheetFormatPr defaultRowHeight="18.75" x14ac:dyDescent="0.4"/>
  <cols>
    <col min="1" max="6" width="21.5" customWidth="1"/>
    <col min="7" max="7" width="5" style="2" customWidth="1"/>
    <col min="8" max="8" width="16.5" customWidth="1"/>
    <col min="9" max="9" width="16.625" customWidth="1"/>
    <col min="10" max="10" width="15.25" customWidth="1"/>
  </cols>
  <sheetData>
    <row r="1" spans="1:11" x14ac:dyDescent="0.4">
      <c r="A1" s="83" t="s">
        <v>167</v>
      </c>
      <c r="B1" s="83"/>
      <c r="C1" s="83"/>
      <c r="D1" s="83"/>
      <c r="E1" s="83"/>
      <c r="F1" s="83"/>
      <c r="G1" s="83"/>
      <c r="H1" s="83"/>
      <c r="I1" s="83"/>
      <c r="J1" s="84"/>
      <c r="K1" s="2"/>
    </row>
    <row r="2" spans="1:11" x14ac:dyDescent="0.4">
      <c r="A2" s="83"/>
      <c r="B2" s="83"/>
      <c r="C2" s="83"/>
      <c r="D2" s="83"/>
      <c r="E2" s="83"/>
      <c r="F2" s="83" t="s">
        <v>162</v>
      </c>
      <c r="G2" s="83"/>
      <c r="H2" s="83"/>
      <c r="J2" s="84"/>
      <c r="K2" s="2"/>
    </row>
    <row r="3" spans="1:11" x14ac:dyDescent="0.15">
      <c r="A3" s="83" t="s">
        <v>186</v>
      </c>
      <c r="B3" s="83"/>
      <c r="C3" s="83"/>
      <c r="D3" s="83"/>
      <c r="E3" s="124" t="s">
        <v>190</v>
      </c>
      <c r="F3" s="83"/>
      <c r="G3" s="83"/>
      <c r="I3" s="83"/>
      <c r="J3" s="84"/>
      <c r="K3" s="2"/>
    </row>
    <row r="4" spans="1:11" x14ac:dyDescent="0.4">
      <c r="A4" s="83"/>
      <c r="B4" s="83"/>
      <c r="C4" s="83"/>
      <c r="D4" s="83"/>
      <c r="E4" s="83" t="s">
        <v>189</v>
      </c>
      <c r="F4" s="83"/>
      <c r="G4" s="87"/>
      <c r="I4" s="83"/>
      <c r="J4" s="84"/>
      <c r="K4" s="2"/>
    </row>
    <row r="5" spans="1:11" x14ac:dyDescent="0.4">
      <c r="A5" s="168" t="s">
        <v>117</v>
      </c>
      <c r="B5" s="168"/>
      <c r="C5" s="168" t="s">
        <v>160</v>
      </c>
      <c r="D5" s="169"/>
      <c r="E5" s="168" t="s">
        <v>161</v>
      </c>
      <c r="F5" s="169"/>
      <c r="G5" s="173"/>
      <c r="H5" s="102"/>
      <c r="I5" s="89"/>
      <c r="J5" s="89"/>
      <c r="K5" s="2"/>
    </row>
    <row r="6" spans="1:11" x14ac:dyDescent="0.4">
      <c r="A6" s="192" t="s">
        <v>112</v>
      </c>
      <c r="B6" s="193"/>
      <c r="C6" s="193"/>
      <c r="D6" s="193"/>
      <c r="E6" s="193"/>
      <c r="F6" s="193"/>
      <c r="G6" s="102"/>
      <c r="H6" s="102"/>
      <c r="I6" s="102"/>
      <c r="J6" s="102"/>
      <c r="K6" s="2"/>
    </row>
    <row r="7" spans="1:11" x14ac:dyDescent="0.4">
      <c r="A7" s="194" t="s">
        <v>113</v>
      </c>
      <c r="B7" s="195"/>
      <c r="C7" s="195"/>
      <c r="D7" s="195"/>
      <c r="E7" s="195"/>
      <c r="F7" s="195"/>
      <c r="G7" s="171"/>
      <c r="H7" s="171"/>
      <c r="I7" s="171"/>
      <c r="J7" s="171"/>
      <c r="K7" s="2"/>
    </row>
    <row r="8" spans="1:11" x14ac:dyDescent="0.4">
      <c r="A8" s="83" t="s">
        <v>103</v>
      </c>
      <c r="B8" s="83"/>
      <c r="C8" s="83"/>
      <c r="D8" s="83"/>
      <c r="E8" s="175" t="s">
        <v>226</v>
      </c>
      <c r="F8" s="83"/>
      <c r="H8" s="2"/>
    </row>
    <row r="9" spans="1:11" x14ac:dyDescent="0.4">
      <c r="A9" s="158" t="s">
        <v>0</v>
      </c>
      <c r="B9" s="158" t="s">
        <v>8</v>
      </c>
      <c r="C9" s="158" t="s">
        <v>2</v>
      </c>
      <c r="D9" s="158" t="s">
        <v>9</v>
      </c>
      <c r="E9" s="158" t="s">
        <v>206</v>
      </c>
      <c r="F9" s="158" t="s">
        <v>1</v>
      </c>
      <c r="G9" s="3"/>
      <c r="H9" s="184" t="s">
        <v>237</v>
      </c>
      <c r="I9" s="106"/>
    </row>
    <row r="10" spans="1:11" x14ac:dyDescent="0.4">
      <c r="A10" s="156" t="s">
        <v>208</v>
      </c>
      <c r="B10" s="159" t="s">
        <v>11</v>
      </c>
      <c r="C10" s="187" t="s">
        <v>241</v>
      </c>
      <c r="D10" s="159" t="s">
        <v>12</v>
      </c>
      <c r="E10" s="159"/>
      <c r="F10" s="159">
        <v>1</v>
      </c>
      <c r="G10" s="3"/>
      <c r="H10" s="182" t="s">
        <v>238</v>
      </c>
      <c r="I10" s="183"/>
    </row>
    <row r="11" spans="1:11" x14ac:dyDescent="0.4">
      <c r="A11" s="156" t="s">
        <v>191</v>
      </c>
      <c r="B11" s="159" t="s">
        <v>11</v>
      </c>
      <c r="C11" s="187" t="s">
        <v>242</v>
      </c>
      <c r="D11" s="159" t="s">
        <v>207</v>
      </c>
      <c r="E11" s="172" t="s">
        <v>243</v>
      </c>
      <c r="F11" s="172">
        <v>1</v>
      </c>
      <c r="G11" s="3"/>
      <c r="H11" s="177" t="s">
        <v>228</v>
      </c>
      <c r="I11" s="178" t="s">
        <v>232</v>
      </c>
    </row>
    <row r="12" spans="1:11" x14ac:dyDescent="0.4">
      <c r="A12" s="156" t="s">
        <v>192</v>
      </c>
      <c r="B12" s="159" t="s">
        <v>16</v>
      </c>
      <c r="C12" s="187" t="s">
        <v>242</v>
      </c>
      <c r="D12" s="159" t="s">
        <v>12</v>
      </c>
      <c r="E12" s="172"/>
      <c r="F12" s="172">
        <v>1</v>
      </c>
      <c r="G12" s="3"/>
      <c r="H12" s="177" t="s">
        <v>227</v>
      </c>
      <c r="I12" s="178" t="s">
        <v>233</v>
      </c>
    </row>
    <row r="13" spans="1:11" x14ac:dyDescent="0.4">
      <c r="A13" s="156" t="s">
        <v>209</v>
      </c>
      <c r="B13" s="159" t="s">
        <v>17</v>
      </c>
      <c r="C13" s="187" t="s">
        <v>250</v>
      </c>
      <c r="D13" s="159" t="s">
        <v>12</v>
      </c>
      <c r="E13" s="172"/>
      <c r="F13" s="172">
        <v>0.5</v>
      </c>
      <c r="G13" s="3"/>
      <c r="H13" s="177" t="s">
        <v>229</v>
      </c>
      <c r="I13" s="178" t="s">
        <v>234</v>
      </c>
    </row>
    <row r="14" spans="1:11" x14ac:dyDescent="0.4">
      <c r="A14" s="156" t="s">
        <v>210</v>
      </c>
      <c r="B14" s="159" t="s">
        <v>18</v>
      </c>
      <c r="C14" s="187" t="s">
        <v>250</v>
      </c>
      <c r="D14" s="159" t="s">
        <v>12</v>
      </c>
      <c r="E14" s="172"/>
      <c r="F14" s="172">
        <v>0.5</v>
      </c>
      <c r="G14" s="3"/>
      <c r="H14" s="177" t="s">
        <v>230</v>
      </c>
      <c r="I14" s="178" t="s">
        <v>236</v>
      </c>
    </row>
    <row r="15" spans="1:11" x14ac:dyDescent="0.4">
      <c r="A15" s="156" t="s">
        <v>193</v>
      </c>
      <c r="B15" s="159" t="s">
        <v>18</v>
      </c>
      <c r="C15" s="187" t="s">
        <v>250</v>
      </c>
      <c r="D15" s="159" t="s">
        <v>12</v>
      </c>
      <c r="E15" s="172"/>
      <c r="F15" s="172">
        <v>0.5</v>
      </c>
      <c r="G15" s="3"/>
      <c r="H15" s="179" t="s">
        <v>231</v>
      </c>
      <c r="I15" s="180" t="s">
        <v>235</v>
      </c>
    </row>
    <row r="16" spans="1:11" x14ac:dyDescent="0.4">
      <c r="A16" s="156" t="s">
        <v>211</v>
      </c>
      <c r="B16" s="159" t="s">
        <v>17</v>
      </c>
      <c r="C16" s="187" t="s">
        <v>250</v>
      </c>
      <c r="D16" s="159" t="s">
        <v>12</v>
      </c>
      <c r="E16" s="172"/>
      <c r="F16" s="172">
        <v>0.33</v>
      </c>
      <c r="G16" s="3"/>
      <c r="H16" s="3"/>
    </row>
    <row r="17" spans="1:8" x14ac:dyDescent="0.4">
      <c r="A17" s="156" t="s">
        <v>194</v>
      </c>
      <c r="B17" s="159" t="s">
        <v>18</v>
      </c>
      <c r="C17" s="187" t="s">
        <v>240</v>
      </c>
      <c r="D17" s="159" t="s">
        <v>207</v>
      </c>
      <c r="E17" s="172" t="s">
        <v>244</v>
      </c>
      <c r="F17" s="172">
        <v>0.33</v>
      </c>
      <c r="G17" s="3"/>
      <c r="H17" s="3"/>
    </row>
    <row r="18" spans="1:8" x14ac:dyDescent="0.4">
      <c r="A18" s="156" t="s">
        <v>212</v>
      </c>
      <c r="B18" s="159" t="s">
        <v>19</v>
      </c>
      <c r="C18" s="187" t="s">
        <v>239</v>
      </c>
      <c r="D18" s="159" t="s">
        <v>207</v>
      </c>
      <c r="E18" s="172" t="s">
        <v>245</v>
      </c>
      <c r="F18" s="172">
        <v>0.25</v>
      </c>
      <c r="G18" s="3"/>
      <c r="H18" s="3"/>
    </row>
    <row r="19" spans="1:8" x14ac:dyDescent="0.4">
      <c r="A19" s="156" t="s">
        <v>213</v>
      </c>
      <c r="B19" s="159" t="s">
        <v>19</v>
      </c>
      <c r="C19" s="187" t="s">
        <v>239</v>
      </c>
      <c r="D19" s="159" t="s">
        <v>207</v>
      </c>
      <c r="E19" s="172" t="s">
        <v>245</v>
      </c>
      <c r="F19" s="172">
        <v>0.2</v>
      </c>
      <c r="G19" s="3"/>
      <c r="H19" s="3"/>
    </row>
    <row r="20" spans="1:8" x14ac:dyDescent="0.4">
      <c r="A20" s="156" t="s">
        <v>214</v>
      </c>
      <c r="B20" s="159" t="s">
        <v>19</v>
      </c>
      <c r="C20" s="187" t="s">
        <v>239</v>
      </c>
      <c r="D20" s="159" t="s">
        <v>207</v>
      </c>
      <c r="E20" s="172" t="s">
        <v>245</v>
      </c>
      <c r="F20" s="172">
        <v>0.13</v>
      </c>
      <c r="G20" s="3"/>
      <c r="H20" s="3"/>
    </row>
    <row r="21" spans="1:8" x14ac:dyDescent="0.4">
      <c r="A21" s="156"/>
      <c r="B21" s="159"/>
      <c r="C21" s="187" t="s">
        <v>225</v>
      </c>
      <c r="D21" s="159"/>
      <c r="E21" s="159"/>
      <c r="F21" s="159"/>
      <c r="G21" s="3"/>
      <c r="H21" s="3"/>
    </row>
    <row r="22" spans="1:8" x14ac:dyDescent="0.4">
      <c r="A22" s="156"/>
      <c r="B22" s="159"/>
      <c r="C22" s="187" t="s">
        <v>225</v>
      </c>
      <c r="D22" s="159"/>
      <c r="E22" s="159"/>
      <c r="F22" s="159"/>
      <c r="G22" s="3"/>
      <c r="H22" s="3"/>
    </row>
    <row r="23" spans="1:8" x14ac:dyDescent="0.4">
      <c r="A23" s="156"/>
      <c r="B23" s="159"/>
      <c r="C23" s="187" t="s">
        <v>225</v>
      </c>
      <c r="D23" s="159"/>
      <c r="E23" s="159"/>
      <c r="F23" s="159"/>
      <c r="G23" s="3"/>
      <c r="H23" s="3"/>
    </row>
    <row r="24" spans="1:8" x14ac:dyDescent="0.4">
      <c r="A24" s="156"/>
      <c r="B24" s="159"/>
      <c r="C24" s="187" t="s">
        <v>225</v>
      </c>
      <c r="D24" s="159"/>
      <c r="E24" s="159"/>
      <c r="F24" s="159"/>
      <c r="G24" s="3"/>
      <c r="H24" s="3"/>
    </row>
    <row r="25" spans="1:8" x14ac:dyDescent="0.4">
      <c r="A25" s="156"/>
      <c r="B25" s="159"/>
      <c r="C25" s="187" t="s">
        <v>225</v>
      </c>
      <c r="D25" s="159"/>
      <c r="E25" s="159"/>
      <c r="F25" s="159"/>
      <c r="G25" s="3"/>
      <c r="H25" s="3"/>
    </row>
    <row r="26" spans="1:8" x14ac:dyDescent="0.4">
      <c r="A26" s="156"/>
      <c r="B26" s="159"/>
      <c r="C26" s="187" t="s">
        <v>225</v>
      </c>
      <c r="D26" s="159"/>
      <c r="E26" s="159"/>
      <c r="F26" s="159"/>
      <c r="G26" s="3"/>
      <c r="H26" s="3"/>
    </row>
    <row r="27" spans="1:8" x14ac:dyDescent="0.4">
      <c r="A27" s="156"/>
      <c r="B27" s="159"/>
      <c r="C27" s="187" t="s">
        <v>225</v>
      </c>
      <c r="D27" s="159"/>
      <c r="E27" s="159"/>
      <c r="F27" s="159"/>
      <c r="G27" s="3"/>
      <c r="H27" s="3"/>
    </row>
    <row r="28" spans="1:8" x14ac:dyDescent="0.4">
      <c r="A28" s="156"/>
      <c r="B28" s="159"/>
      <c r="C28" s="187" t="s">
        <v>225</v>
      </c>
      <c r="D28" s="159"/>
      <c r="E28" s="159"/>
      <c r="F28" s="159"/>
      <c r="G28" s="3"/>
      <c r="H28" s="3"/>
    </row>
    <row r="29" spans="1:8" x14ac:dyDescent="0.4">
      <c r="A29" s="156"/>
      <c r="B29" s="159"/>
      <c r="C29" s="187" t="s">
        <v>225</v>
      </c>
      <c r="D29" s="159"/>
      <c r="E29" s="159"/>
      <c r="F29" s="159"/>
      <c r="G29" s="3"/>
      <c r="H29" s="3"/>
    </row>
    <row r="30" spans="1:8" x14ac:dyDescent="0.4">
      <c r="A30" s="156"/>
      <c r="B30" s="159"/>
      <c r="C30" s="187" t="s">
        <v>225</v>
      </c>
      <c r="D30" s="159"/>
      <c r="E30" s="159"/>
      <c r="F30" s="159"/>
      <c r="G30" s="3"/>
      <c r="H30" s="3"/>
    </row>
    <row r="31" spans="1:8" x14ac:dyDescent="0.4">
      <c r="A31" s="156"/>
      <c r="B31" s="159"/>
      <c r="C31" s="187" t="s">
        <v>225</v>
      </c>
      <c r="D31" s="159"/>
      <c r="E31" s="159"/>
      <c r="F31" s="159"/>
      <c r="G31" s="3"/>
      <c r="H31" s="3"/>
    </row>
    <row r="32" spans="1:8" x14ac:dyDescent="0.4">
      <c r="A32" s="156"/>
      <c r="B32" s="159"/>
      <c r="C32" s="187" t="s">
        <v>225</v>
      </c>
      <c r="D32" s="159"/>
      <c r="E32" s="159"/>
      <c r="F32" s="159"/>
      <c r="G32" s="3"/>
      <c r="H32" s="3"/>
    </row>
    <row r="33" spans="1:8" x14ac:dyDescent="0.4">
      <c r="A33" s="156"/>
      <c r="B33" s="159"/>
      <c r="C33" s="187" t="s">
        <v>225</v>
      </c>
      <c r="D33" s="159"/>
      <c r="E33" s="159"/>
      <c r="F33" s="159"/>
      <c r="G33" s="3"/>
      <c r="H33" s="3"/>
    </row>
    <row r="34" spans="1:8" x14ac:dyDescent="0.4">
      <c r="A34" s="156"/>
      <c r="B34" s="159"/>
      <c r="C34" s="187" t="s">
        <v>225</v>
      </c>
      <c r="D34" s="159"/>
      <c r="E34" s="159"/>
      <c r="F34" s="159"/>
      <c r="G34" s="3"/>
      <c r="H34" s="3"/>
    </row>
    <row r="35" spans="1:8" x14ac:dyDescent="0.4">
      <c r="A35" s="156"/>
      <c r="B35" s="159"/>
      <c r="C35" s="187" t="s">
        <v>225</v>
      </c>
      <c r="D35" s="159"/>
      <c r="E35" s="159"/>
      <c r="F35" s="159"/>
      <c r="G35" s="3"/>
      <c r="H35" s="3"/>
    </row>
    <row r="36" spans="1:8" x14ac:dyDescent="0.4">
      <c r="A36" s="156"/>
      <c r="B36" s="159"/>
      <c r="C36" s="187" t="s">
        <v>225</v>
      </c>
      <c r="D36" s="159"/>
      <c r="E36" s="159"/>
      <c r="F36" s="159"/>
      <c r="G36" s="3"/>
      <c r="H36" s="3"/>
    </row>
    <row r="37" spans="1:8" x14ac:dyDescent="0.4">
      <c r="A37" s="156"/>
      <c r="B37" s="159"/>
      <c r="C37" s="187" t="s">
        <v>225</v>
      </c>
      <c r="D37" s="159"/>
      <c r="E37" s="159"/>
      <c r="F37" s="159"/>
      <c r="G37" s="3"/>
      <c r="H37" s="3"/>
    </row>
    <row r="38" spans="1:8" x14ac:dyDescent="0.4">
      <c r="A38" s="156"/>
      <c r="B38" s="159"/>
      <c r="C38" s="187" t="s">
        <v>225</v>
      </c>
      <c r="D38" s="159"/>
      <c r="E38" s="159"/>
      <c r="F38" s="159"/>
      <c r="G38" s="3"/>
      <c r="H38" s="3"/>
    </row>
    <row r="39" spans="1:8" x14ac:dyDescent="0.4">
      <c r="A39" s="156"/>
      <c r="B39" s="159"/>
      <c r="C39" s="187" t="s">
        <v>225</v>
      </c>
      <c r="D39" s="159"/>
      <c r="E39" s="159"/>
      <c r="F39" s="159"/>
      <c r="G39" s="3"/>
      <c r="H39" s="3"/>
    </row>
    <row r="40" spans="1:8" x14ac:dyDescent="0.4">
      <c r="A40" s="156"/>
      <c r="B40" s="159"/>
      <c r="C40" s="187" t="s">
        <v>225</v>
      </c>
      <c r="D40" s="159"/>
      <c r="E40" s="159"/>
      <c r="F40" s="159"/>
      <c r="G40" s="3"/>
      <c r="H40" s="3"/>
    </row>
    <row r="41" spans="1:8" x14ac:dyDescent="0.4">
      <c r="A41" s="156"/>
      <c r="B41" s="159"/>
      <c r="C41" s="187" t="s">
        <v>225</v>
      </c>
      <c r="D41" s="159"/>
      <c r="E41" s="159"/>
      <c r="F41" s="159"/>
      <c r="G41" s="3"/>
      <c r="H41" s="3"/>
    </row>
    <row r="42" spans="1:8" x14ac:dyDescent="0.4">
      <c r="A42" s="156"/>
      <c r="B42" s="159"/>
      <c r="C42" s="187" t="s">
        <v>225</v>
      </c>
      <c r="D42" s="159"/>
      <c r="E42" s="159"/>
      <c r="F42" s="159"/>
      <c r="G42" s="3"/>
      <c r="H42" s="3"/>
    </row>
    <row r="43" spans="1:8" x14ac:dyDescent="0.4">
      <c r="A43" s="156"/>
      <c r="B43" s="159"/>
      <c r="C43" s="187" t="s">
        <v>225</v>
      </c>
      <c r="D43" s="159"/>
      <c r="E43" s="159"/>
      <c r="F43" s="159"/>
      <c r="G43" s="3"/>
      <c r="H43" s="3"/>
    </row>
    <row r="44" spans="1:8" x14ac:dyDescent="0.4">
      <c r="A44" s="156"/>
      <c r="B44" s="159"/>
      <c r="C44" s="187" t="s">
        <v>225</v>
      </c>
      <c r="D44" s="159"/>
      <c r="E44" s="159"/>
      <c r="F44" s="159"/>
      <c r="G44" s="3"/>
      <c r="H44" s="3"/>
    </row>
    <row r="45" spans="1:8" x14ac:dyDescent="0.4">
      <c r="A45" s="156"/>
      <c r="B45" s="159"/>
      <c r="C45" s="187" t="s">
        <v>225</v>
      </c>
      <c r="D45" s="159"/>
      <c r="E45" s="159"/>
      <c r="F45" s="159"/>
      <c r="G45" s="3"/>
      <c r="H45" s="3"/>
    </row>
    <row r="46" spans="1:8" x14ac:dyDescent="0.4">
      <c r="A46" s="156"/>
      <c r="B46" s="159"/>
      <c r="C46" s="187" t="s">
        <v>225</v>
      </c>
      <c r="D46" s="159"/>
      <c r="E46" s="159"/>
      <c r="F46" s="159"/>
      <c r="G46" s="3"/>
      <c r="H46" s="3"/>
    </row>
    <row r="47" spans="1:8" x14ac:dyDescent="0.4">
      <c r="A47" s="156"/>
      <c r="B47" s="159"/>
      <c r="C47" s="187" t="s">
        <v>225</v>
      </c>
      <c r="D47" s="159"/>
      <c r="E47" s="159"/>
      <c r="F47" s="159"/>
      <c r="G47" s="3"/>
      <c r="H47" s="3"/>
    </row>
    <row r="48" spans="1:8" x14ac:dyDescent="0.4">
      <c r="A48" s="156"/>
      <c r="B48" s="159"/>
      <c r="C48" s="187" t="s">
        <v>225</v>
      </c>
      <c r="D48" s="159"/>
      <c r="E48" s="159"/>
      <c r="F48" s="159"/>
      <c r="G48" s="3"/>
      <c r="H48" s="3"/>
    </row>
    <row r="49" spans="1:8" x14ac:dyDescent="0.4">
      <c r="A49" s="156"/>
      <c r="B49" s="159"/>
      <c r="C49" s="187" t="s">
        <v>225</v>
      </c>
      <c r="D49" s="159"/>
      <c r="E49" s="159"/>
      <c r="F49" s="159"/>
      <c r="G49" s="3"/>
      <c r="H49" s="3"/>
    </row>
    <row r="50" spans="1:8" x14ac:dyDescent="0.4">
      <c r="A50" s="156"/>
      <c r="B50" s="159"/>
      <c r="C50" s="187" t="s">
        <v>225</v>
      </c>
      <c r="D50" s="159"/>
      <c r="E50" s="159"/>
      <c r="F50" s="159"/>
      <c r="G50" s="3"/>
      <c r="H50" s="3"/>
    </row>
    <row r="51" spans="1:8" x14ac:dyDescent="0.4">
      <c r="A51" s="156"/>
      <c r="B51" s="159"/>
      <c r="C51" s="187" t="s">
        <v>225</v>
      </c>
      <c r="D51" s="159"/>
      <c r="E51" s="159"/>
      <c r="F51" s="159"/>
      <c r="G51" s="3"/>
      <c r="H51" s="3"/>
    </row>
    <row r="52" spans="1:8" x14ac:dyDescent="0.4">
      <c r="A52" s="156"/>
      <c r="B52" s="159"/>
      <c r="C52" s="187" t="s">
        <v>225</v>
      </c>
      <c r="D52" s="159"/>
      <c r="E52" s="159"/>
      <c r="F52" s="159"/>
      <c r="G52" s="3"/>
      <c r="H52" s="3"/>
    </row>
    <row r="53" spans="1:8" x14ac:dyDescent="0.4">
      <c r="A53" s="156"/>
      <c r="B53" s="159"/>
      <c r="C53" s="187" t="s">
        <v>225</v>
      </c>
      <c r="D53" s="159"/>
      <c r="E53" s="159"/>
      <c r="F53" s="159"/>
      <c r="G53" s="3"/>
      <c r="H53" s="3"/>
    </row>
    <row r="54" spans="1:8" x14ac:dyDescent="0.4">
      <c r="A54" s="156"/>
      <c r="B54" s="159"/>
      <c r="C54" s="187" t="s">
        <v>225</v>
      </c>
      <c r="D54" s="159"/>
      <c r="E54" s="159"/>
      <c r="F54" s="159"/>
      <c r="G54" s="3"/>
      <c r="H54" s="3"/>
    </row>
    <row r="55" spans="1:8" x14ac:dyDescent="0.4">
      <c r="A55" s="156"/>
      <c r="B55" s="159"/>
      <c r="C55" s="187" t="s">
        <v>225</v>
      </c>
      <c r="D55" s="159"/>
      <c r="E55" s="159"/>
      <c r="F55" s="159"/>
      <c r="G55" s="3"/>
      <c r="H55" s="3"/>
    </row>
    <row r="56" spans="1:8" x14ac:dyDescent="0.4">
      <c r="A56" s="156"/>
      <c r="B56" s="159"/>
      <c r="C56" s="187" t="s">
        <v>225</v>
      </c>
      <c r="D56" s="159"/>
      <c r="E56" s="159"/>
      <c r="F56" s="159"/>
      <c r="G56" s="3"/>
      <c r="H56" s="3"/>
    </row>
    <row r="57" spans="1:8" x14ac:dyDescent="0.4">
      <c r="A57" s="156"/>
      <c r="B57" s="159"/>
      <c r="C57" s="187" t="s">
        <v>225</v>
      </c>
      <c r="D57" s="159"/>
      <c r="E57" s="159"/>
      <c r="F57" s="159"/>
      <c r="G57" s="3"/>
      <c r="H57" s="3"/>
    </row>
    <row r="58" spans="1:8" x14ac:dyDescent="0.4">
      <c r="A58" s="156"/>
      <c r="B58" s="159"/>
      <c r="C58" s="187" t="s">
        <v>225</v>
      </c>
      <c r="D58" s="159"/>
      <c r="E58" s="159"/>
      <c r="F58" s="159"/>
      <c r="G58" s="3"/>
      <c r="H58" s="3"/>
    </row>
    <row r="59" spans="1:8" x14ac:dyDescent="0.4">
      <c r="A59" s="156"/>
      <c r="B59" s="159"/>
      <c r="C59" s="187" t="s">
        <v>225</v>
      </c>
      <c r="D59" s="159"/>
      <c r="E59" s="159"/>
      <c r="F59" s="159"/>
      <c r="G59" s="3"/>
      <c r="H59" s="3"/>
    </row>
    <row r="60" spans="1:8" x14ac:dyDescent="0.4">
      <c r="A60" s="156"/>
      <c r="B60" s="159"/>
      <c r="C60" s="187" t="s">
        <v>225</v>
      </c>
      <c r="D60" s="159"/>
      <c r="E60" s="159"/>
      <c r="F60" s="159"/>
      <c r="G60" s="3"/>
      <c r="H60" s="3"/>
    </row>
    <row r="61" spans="1:8" x14ac:dyDescent="0.4">
      <c r="A61" s="156"/>
      <c r="B61" s="159"/>
      <c r="C61" s="187" t="s">
        <v>225</v>
      </c>
      <c r="D61" s="159"/>
      <c r="E61" s="159"/>
      <c r="F61" s="159"/>
      <c r="G61" s="3"/>
      <c r="H61" s="3"/>
    </row>
    <row r="62" spans="1:8" x14ac:dyDescent="0.4">
      <c r="A62" s="156"/>
      <c r="B62" s="159"/>
      <c r="C62" s="187" t="s">
        <v>225</v>
      </c>
      <c r="D62" s="159"/>
      <c r="E62" s="159"/>
      <c r="F62" s="159"/>
      <c r="G62" s="3"/>
      <c r="H62" s="3"/>
    </row>
    <row r="63" spans="1:8" x14ac:dyDescent="0.4">
      <c r="A63" s="156"/>
      <c r="B63" s="159"/>
      <c r="C63" s="187" t="s">
        <v>225</v>
      </c>
      <c r="D63" s="159"/>
      <c r="E63" s="159"/>
      <c r="F63" s="159"/>
      <c r="G63" s="3"/>
      <c r="H63" s="3"/>
    </row>
    <row r="64" spans="1:8" x14ac:dyDescent="0.4">
      <c r="A64" s="156"/>
      <c r="B64" s="159"/>
      <c r="C64" s="187" t="s">
        <v>225</v>
      </c>
      <c r="D64" s="159"/>
      <c r="E64" s="159"/>
      <c r="F64" s="159"/>
      <c r="G64" s="3"/>
      <c r="H64" s="3"/>
    </row>
    <row r="65" spans="1:8" x14ac:dyDescent="0.4">
      <c r="A65" s="156"/>
      <c r="B65" s="159"/>
      <c r="C65" s="187" t="s">
        <v>225</v>
      </c>
      <c r="D65" s="159"/>
      <c r="E65" s="159"/>
      <c r="F65" s="159"/>
      <c r="G65" s="3"/>
      <c r="H65" s="3"/>
    </row>
    <row r="66" spans="1:8" x14ac:dyDescent="0.4">
      <c r="A66" s="156"/>
      <c r="B66" s="159"/>
      <c r="C66" s="187" t="s">
        <v>225</v>
      </c>
      <c r="D66" s="159"/>
      <c r="E66" s="159"/>
      <c r="F66" s="159"/>
      <c r="G66" s="3"/>
      <c r="H66" s="3"/>
    </row>
    <row r="67" spans="1:8" x14ac:dyDescent="0.4">
      <c r="A67" s="156"/>
      <c r="B67" s="159"/>
      <c r="C67" s="187" t="s">
        <v>225</v>
      </c>
      <c r="D67" s="159"/>
      <c r="E67" s="159"/>
      <c r="F67" s="159"/>
      <c r="G67" s="3"/>
      <c r="H67" s="3"/>
    </row>
    <row r="68" spans="1:8" x14ac:dyDescent="0.4">
      <c r="A68" s="156"/>
      <c r="B68" s="159"/>
      <c r="C68" s="187" t="s">
        <v>225</v>
      </c>
      <c r="D68" s="159"/>
      <c r="E68" s="159"/>
      <c r="F68" s="159"/>
      <c r="G68" s="3"/>
      <c r="H68" s="3"/>
    </row>
    <row r="69" spans="1:8" x14ac:dyDescent="0.4">
      <c r="A69" s="156"/>
      <c r="B69" s="159"/>
      <c r="C69" s="187" t="s">
        <v>225</v>
      </c>
      <c r="D69" s="159"/>
      <c r="E69" s="159"/>
      <c r="F69" s="159"/>
      <c r="G69" s="3"/>
      <c r="H69" s="3"/>
    </row>
    <row r="70" spans="1:8" x14ac:dyDescent="0.4">
      <c r="A70" s="156"/>
      <c r="B70" s="159"/>
      <c r="C70" s="187" t="s">
        <v>225</v>
      </c>
      <c r="D70" s="159"/>
      <c r="E70" s="159"/>
      <c r="F70" s="159"/>
      <c r="G70" s="3"/>
      <c r="H70" s="3"/>
    </row>
    <row r="71" spans="1:8" x14ac:dyDescent="0.4">
      <c r="A71" s="156"/>
      <c r="B71" s="159"/>
      <c r="C71" s="187" t="s">
        <v>225</v>
      </c>
      <c r="D71" s="159"/>
      <c r="E71" s="159"/>
      <c r="F71" s="159"/>
      <c r="G71" s="3"/>
      <c r="H71" s="3"/>
    </row>
    <row r="72" spans="1:8" x14ac:dyDescent="0.4">
      <c r="A72" s="156"/>
      <c r="B72" s="159"/>
      <c r="C72" s="187" t="s">
        <v>225</v>
      </c>
      <c r="D72" s="159"/>
      <c r="E72" s="159"/>
      <c r="F72" s="159"/>
      <c r="G72" s="3"/>
      <c r="H72" s="3"/>
    </row>
    <row r="73" spans="1:8" x14ac:dyDescent="0.4">
      <c r="A73" s="156"/>
      <c r="B73" s="159"/>
      <c r="C73" s="187" t="s">
        <v>225</v>
      </c>
      <c r="D73" s="159"/>
      <c r="E73" s="159"/>
      <c r="F73" s="159"/>
      <c r="G73" s="3"/>
      <c r="H73" s="3"/>
    </row>
    <row r="74" spans="1:8" x14ac:dyDescent="0.4">
      <c r="A74" s="156"/>
      <c r="B74" s="159"/>
      <c r="C74" s="187" t="s">
        <v>225</v>
      </c>
      <c r="D74" s="159"/>
      <c r="E74" s="159"/>
      <c r="F74" s="159"/>
      <c r="G74" s="3"/>
      <c r="H74" s="3"/>
    </row>
    <row r="75" spans="1:8" x14ac:dyDescent="0.4">
      <c r="A75" s="156"/>
      <c r="B75" s="159"/>
      <c r="C75" s="187" t="s">
        <v>225</v>
      </c>
      <c r="D75" s="159"/>
      <c r="E75" s="159"/>
      <c r="F75" s="159"/>
      <c r="G75" s="3"/>
      <c r="H75" s="3"/>
    </row>
    <row r="76" spans="1:8" x14ac:dyDescent="0.4">
      <c r="A76" s="156"/>
      <c r="B76" s="159"/>
      <c r="C76" s="187" t="s">
        <v>225</v>
      </c>
      <c r="D76" s="159"/>
      <c r="E76" s="159"/>
      <c r="F76" s="159"/>
      <c r="G76" s="3"/>
      <c r="H76" s="3"/>
    </row>
    <row r="77" spans="1:8" x14ac:dyDescent="0.4">
      <c r="A77" s="156"/>
      <c r="B77" s="159"/>
      <c r="C77" s="187" t="s">
        <v>225</v>
      </c>
      <c r="D77" s="159"/>
      <c r="E77" s="159"/>
      <c r="F77" s="159"/>
      <c r="G77" s="3"/>
      <c r="H77" s="3"/>
    </row>
    <row r="78" spans="1:8" x14ac:dyDescent="0.4">
      <c r="A78" s="156"/>
      <c r="B78" s="159"/>
      <c r="C78" s="187" t="s">
        <v>225</v>
      </c>
      <c r="D78" s="159"/>
      <c r="E78" s="159"/>
      <c r="F78" s="159"/>
      <c r="G78" s="3"/>
      <c r="H78" s="3"/>
    </row>
    <row r="79" spans="1:8" x14ac:dyDescent="0.4">
      <c r="A79" s="156"/>
      <c r="B79" s="159"/>
      <c r="C79" s="187" t="s">
        <v>225</v>
      </c>
      <c r="D79" s="159"/>
      <c r="E79" s="159"/>
      <c r="F79" s="159"/>
      <c r="G79" s="3"/>
      <c r="H79" s="3"/>
    </row>
    <row r="80" spans="1:8" x14ac:dyDescent="0.4">
      <c r="A80" s="156"/>
      <c r="B80" s="159"/>
      <c r="C80" s="187" t="s">
        <v>225</v>
      </c>
      <c r="D80" s="159"/>
      <c r="E80" s="159"/>
      <c r="F80" s="159"/>
      <c r="G80" s="3"/>
      <c r="H80" s="3"/>
    </row>
    <row r="81" spans="1:8" x14ac:dyDescent="0.4">
      <c r="A81" s="156"/>
      <c r="B81" s="159"/>
      <c r="C81" s="187" t="s">
        <v>225</v>
      </c>
      <c r="D81" s="159"/>
      <c r="E81" s="159"/>
      <c r="F81" s="159"/>
      <c r="G81" s="3"/>
      <c r="H81" s="3"/>
    </row>
    <row r="82" spans="1:8" x14ac:dyDescent="0.4">
      <c r="A82" s="156"/>
      <c r="B82" s="159"/>
      <c r="C82" s="187" t="s">
        <v>225</v>
      </c>
      <c r="D82" s="159"/>
      <c r="E82" s="159"/>
      <c r="F82" s="159"/>
      <c r="G82" s="3"/>
      <c r="H82" s="3"/>
    </row>
    <row r="83" spans="1:8" x14ac:dyDescent="0.4">
      <c r="A83" s="156"/>
      <c r="B83" s="159"/>
      <c r="C83" s="187" t="s">
        <v>225</v>
      </c>
      <c r="D83" s="159"/>
      <c r="E83" s="159"/>
      <c r="F83" s="159"/>
      <c r="G83" s="3"/>
      <c r="H83" s="3"/>
    </row>
    <row r="84" spans="1:8" x14ac:dyDescent="0.4">
      <c r="A84" s="156"/>
      <c r="B84" s="159"/>
      <c r="C84" s="187" t="s">
        <v>225</v>
      </c>
      <c r="D84" s="159"/>
      <c r="E84" s="159"/>
      <c r="F84" s="159"/>
      <c r="G84" s="3"/>
      <c r="H84" s="3"/>
    </row>
    <row r="85" spans="1:8" x14ac:dyDescent="0.4">
      <c r="A85" s="156"/>
      <c r="B85" s="159"/>
      <c r="C85" s="187" t="s">
        <v>225</v>
      </c>
      <c r="D85" s="159"/>
      <c r="E85" s="159"/>
      <c r="F85" s="159"/>
      <c r="G85" s="3"/>
      <c r="H85" s="3"/>
    </row>
    <row r="86" spans="1:8" x14ac:dyDescent="0.4">
      <c r="A86" s="156"/>
      <c r="B86" s="159"/>
      <c r="C86" s="187" t="s">
        <v>225</v>
      </c>
      <c r="D86" s="159"/>
      <c r="E86" s="159"/>
      <c r="F86" s="159"/>
      <c r="G86" s="3"/>
      <c r="H86" s="3"/>
    </row>
    <row r="87" spans="1:8" x14ac:dyDescent="0.4">
      <c r="A87" s="156"/>
      <c r="B87" s="159"/>
      <c r="C87" s="187" t="s">
        <v>225</v>
      </c>
      <c r="D87" s="159"/>
      <c r="E87" s="159"/>
      <c r="F87" s="159"/>
      <c r="G87" s="3"/>
      <c r="H87" s="3"/>
    </row>
    <row r="88" spans="1:8" x14ac:dyDescent="0.4">
      <c r="A88" s="156"/>
      <c r="B88" s="159"/>
      <c r="C88" s="187" t="s">
        <v>225</v>
      </c>
      <c r="D88" s="159"/>
      <c r="E88" s="159"/>
      <c r="F88" s="159"/>
      <c r="G88" s="3"/>
      <c r="H88" s="3"/>
    </row>
    <row r="89" spans="1:8" x14ac:dyDescent="0.4">
      <c r="A89" s="156"/>
      <c r="B89" s="159"/>
      <c r="C89" s="187" t="s">
        <v>225</v>
      </c>
      <c r="D89" s="159"/>
      <c r="E89" s="159"/>
      <c r="F89" s="159"/>
      <c r="G89" s="3"/>
      <c r="H89" s="3"/>
    </row>
    <row r="90" spans="1:8" x14ac:dyDescent="0.4">
      <c r="A90" s="156"/>
      <c r="B90" s="159"/>
      <c r="C90" s="187" t="s">
        <v>225</v>
      </c>
      <c r="D90" s="159"/>
      <c r="E90" s="159"/>
      <c r="F90" s="159"/>
      <c r="G90" s="3"/>
      <c r="H90" s="3"/>
    </row>
    <row r="91" spans="1:8" x14ac:dyDescent="0.4">
      <c r="A91" s="156"/>
      <c r="B91" s="159"/>
      <c r="C91" s="187" t="s">
        <v>225</v>
      </c>
      <c r="D91" s="159"/>
      <c r="E91" s="159"/>
      <c r="F91" s="159"/>
      <c r="G91" s="3"/>
      <c r="H91" s="3"/>
    </row>
    <row r="92" spans="1:8" x14ac:dyDescent="0.4">
      <c r="A92" s="156"/>
      <c r="B92" s="159"/>
      <c r="C92" s="187" t="s">
        <v>225</v>
      </c>
      <c r="D92" s="159"/>
      <c r="E92" s="159"/>
      <c r="F92" s="159"/>
      <c r="G92" s="3"/>
      <c r="H92" s="3"/>
    </row>
    <row r="93" spans="1:8" x14ac:dyDescent="0.4">
      <c r="A93" s="156"/>
      <c r="B93" s="159"/>
      <c r="C93" s="187" t="s">
        <v>225</v>
      </c>
      <c r="D93" s="159"/>
      <c r="E93" s="159"/>
      <c r="F93" s="159"/>
      <c r="G93" s="3"/>
      <c r="H93" s="3"/>
    </row>
    <row r="94" spans="1:8" x14ac:dyDescent="0.4">
      <c r="A94" s="156"/>
      <c r="B94" s="159"/>
      <c r="C94" s="187" t="s">
        <v>225</v>
      </c>
      <c r="D94" s="159"/>
      <c r="E94" s="159"/>
      <c r="F94" s="159"/>
      <c r="G94" s="3"/>
      <c r="H94" s="3"/>
    </row>
    <row r="95" spans="1:8" x14ac:dyDescent="0.4">
      <c r="A95" s="156"/>
      <c r="B95" s="159"/>
      <c r="C95" s="187" t="s">
        <v>225</v>
      </c>
      <c r="D95" s="159"/>
      <c r="E95" s="159"/>
      <c r="F95" s="159"/>
      <c r="G95" s="3"/>
      <c r="H95" s="3"/>
    </row>
    <row r="96" spans="1:8" x14ac:dyDescent="0.4">
      <c r="A96" s="156"/>
      <c r="B96" s="159"/>
      <c r="C96" s="187" t="s">
        <v>225</v>
      </c>
      <c r="D96" s="159"/>
      <c r="E96" s="159"/>
      <c r="F96" s="159"/>
      <c r="G96" s="3"/>
      <c r="H96" s="3"/>
    </row>
    <row r="97" spans="1:8" x14ac:dyDescent="0.4">
      <c r="A97" s="156"/>
      <c r="B97" s="159"/>
      <c r="C97" s="187" t="s">
        <v>225</v>
      </c>
      <c r="D97" s="159"/>
      <c r="E97" s="159"/>
      <c r="F97" s="159"/>
      <c r="G97" s="3"/>
      <c r="H97" s="3"/>
    </row>
    <row r="98" spans="1:8" x14ac:dyDescent="0.4">
      <c r="A98" s="156"/>
      <c r="B98" s="159"/>
      <c r="C98" s="187" t="s">
        <v>225</v>
      </c>
      <c r="D98" s="159"/>
      <c r="E98" s="159"/>
      <c r="F98" s="159"/>
      <c r="G98" s="3"/>
      <c r="H98" s="3"/>
    </row>
    <row r="99" spans="1:8" x14ac:dyDescent="0.4">
      <c r="A99" s="156"/>
      <c r="B99" s="159"/>
      <c r="C99" s="187" t="s">
        <v>225</v>
      </c>
      <c r="D99" s="159"/>
      <c r="E99" s="159"/>
      <c r="F99" s="159"/>
      <c r="G99" s="3"/>
      <c r="H99" s="3"/>
    </row>
    <row r="100" spans="1:8" x14ac:dyDescent="0.4">
      <c r="A100" s="156"/>
      <c r="B100" s="159"/>
      <c r="C100" s="187" t="s">
        <v>225</v>
      </c>
      <c r="D100" s="159"/>
      <c r="E100" s="159"/>
      <c r="F100" s="159"/>
      <c r="G100" s="3"/>
      <c r="H100" s="3"/>
    </row>
    <row r="101" spans="1:8" x14ac:dyDescent="0.4">
      <c r="A101" s="156"/>
      <c r="B101" s="159"/>
      <c r="C101" s="187" t="s">
        <v>225</v>
      </c>
      <c r="D101" s="159"/>
      <c r="E101" s="159"/>
      <c r="F101" s="159"/>
      <c r="G101" s="3"/>
      <c r="H101" s="3"/>
    </row>
    <row r="102" spans="1:8" x14ac:dyDescent="0.4">
      <c r="A102" s="156"/>
      <c r="B102" s="159"/>
      <c r="C102" s="187" t="s">
        <v>225</v>
      </c>
      <c r="D102" s="159"/>
      <c r="E102" s="159"/>
      <c r="F102" s="159"/>
      <c r="G102" s="3"/>
      <c r="H102" s="3"/>
    </row>
    <row r="103" spans="1:8" x14ac:dyDescent="0.4">
      <c r="A103" s="156"/>
      <c r="B103" s="159"/>
      <c r="C103" s="187" t="s">
        <v>225</v>
      </c>
      <c r="D103" s="159"/>
      <c r="E103" s="159"/>
      <c r="F103" s="159"/>
      <c r="G103" s="3"/>
      <c r="H103" s="3"/>
    </row>
    <row r="104" spans="1:8" x14ac:dyDescent="0.4">
      <c r="A104" s="156"/>
      <c r="B104" s="159"/>
      <c r="C104" s="187" t="s">
        <v>225</v>
      </c>
      <c r="D104" s="159"/>
      <c r="E104" s="159"/>
      <c r="F104" s="159"/>
      <c r="G104" s="3"/>
      <c r="H104" s="3"/>
    </row>
    <row r="105" spans="1:8" x14ac:dyDescent="0.4">
      <c r="A105" s="156"/>
      <c r="B105" s="159"/>
      <c r="C105" s="187" t="s">
        <v>225</v>
      </c>
      <c r="D105" s="159"/>
      <c r="E105" s="159"/>
      <c r="F105" s="159"/>
      <c r="G105" s="3"/>
      <c r="H105" s="3"/>
    </row>
    <row r="106" spans="1:8" x14ac:dyDescent="0.4">
      <c r="A106" s="156"/>
      <c r="B106" s="159"/>
      <c r="C106" s="187" t="s">
        <v>225</v>
      </c>
      <c r="D106" s="159"/>
      <c r="E106" s="159"/>
      <c r="F106" s="159"/>
      <c r="G106" s="3"/>
      <c r="H106" s="3"/>
    </row>
    <row r="107" spans="1:8" x14ac:dyDescent="0.4">
      <c r="A107" s="156"/>
      <c r="B107" s="159"/>
      <c r="C107" s="187" t="s">
        <v>225</v>
      </c>
      <c r="D107" s="159"/>
      <c r="E107" s="159"/>
      <c r="F107" s="159"/>
      <c r="G107" s="3"/>
      <c r="H107" s="3"/>
    </row>
    <row r="108" spans="1:8" x14ac:dyDescent="0.4">
      <c r="A108" s="156"/>
      <c r="B108" s="159"/>
      <c r="C108" s="187" t="s">
        <v>225</v>
      </c>
      <c r="D108" s="159"/>
      <c r="E108" s="159"/>
      <c r="F108" s="159"/>
      <c r="G108" s="3"/>
      <c r="H108" s="3"/>
    </row>
    <row r="109" spans="1:8" x14ac:dyDescent="0.4">
      <c r="A109" s="156"/>
      <c r="B109" s="159"/>
      <c r="C109" s="187" t="s">
        <v>225</v>
      </c>
      <c r="D109" s="159"/>
      <c r="E109" s="159"/>
      <c r="F109" s="159"/>
      <c r="G109" s="3"/>
      <c r="H109" s="3"/>
    </row>
    <row r="110" spans="1:8" x14ac:dyDescent="0.4">
      <c r="A110" s="90"/>
      <c r="B110" s="86"/>
      <c r="C110" s="86"/>
      <c r="D110" s="163"/>
      <c r="E110" s="162" t="s">
        <v>158</v>
      </c>
      <c r="F110" s="157">
        <f>COUNTA(F10:F109)</f>
        <v>11</v>
      </c>
      <c r="G110" s="3"/>
    </row>
    <row r="111" spans="1:8" x14ac:dyDescent="0.4">
      <c r="A111" s="164"/>
      <c r="B111" s="87"/>
      <c r="C111" s="87"/>
      <c r="D111" s="105"/>
      <c r="E111" s="162" t="s">
        <v>159</v>
      </c>
      <c r="F111" s="157">
        <f>SUM(F10:F109)</f>
        <v>5.74</v>
      </c>
      <c r="G111" s="3"/>
    </row>
    <row r="112" spans="1:8" x14ac:dyDescent="0.4">
      <c r="A112" s="83"/>
      <c r="B112" s="83"/>
      <c r="C112" s="83"/>
      <c r="D112" s="83"/>
      <c r="E112" s="88"/>
      <c r="F112" s="89"/>
      <c r="G112" s="3"/>
    </row>
    <row r="113" spans="1:6" x14ac:dyDescent="0.4">
      <c r="A113" s="87"/>
      <c r="B113" s="87"/>
      <c r="C113" s="87"/>
      <c r="D113" s="87"/>
      <c r="E113" s="87"/>
      <c r="F113" s="87"/>
    </row>
    <row r="114" spans="1:6" x14ac:dyDescent="0.4">
      <c r="A114" s="87"/>
      <c r="B114" s="87"/>
      <c r="C114" s="87"/>
      <c r="D114" s="87"/>
      <c r="E114" s="87"/>
      <c r="F114" s="87"/>
    </row>
    <row r="115" spans="1:6" x14ac:dyDescent="0.4">
      <c r="A115" s="83"/>
      <c r="B115" s="83"/>
      <c r="C115" s="83"/>
      <c r="D115" s="83"/>
      <c r="E115" s="83"/>
      <c r="F115" s="83"/>
    </row>
    <row r="116" spans="1:6" x14ac:dyDescent="0.4">
      <c r="A116" s="83"/>
      <c r="B116" s="83"/>
      <c r="C116" s="83"/>
      <c r="D116" s="83"/>
      <c r="E116" s="83"/>
      <c r="F116" s="87"/>
    </row>
    <row r="117" spans="1:6" x14ac:dyDescent="0.4">
      <c r="A117" s="83"/>
      <c r="B117" s="83"/>
      <c r="C117" s="83"/>
      <c r="D117" s="83"/>
      <c r="E117" s="83"/>
      <c r="F117" s="83"/>
    </row>
  </sheetData>
  <mergeCells count="2">
    <mergeCell ref="A6:F6"/>
    <mergeCell ref="A7:F7"/>
  </mergeCells>
  <phoneticPr fontId="1"/>
  <dataValidations count="6">
    <dataValidation type="list" allowBlank="1" showInputMessage="1" showErrorMessage="1" sqref="E21:E109">
      <formula1>"介護医療院,介護療養型医療施設,介護老人保健施設,医療機関（病院又は診療所）,他の特別養護老人ホーム,養護老人ホーム,軽費老人ホーム,グループホーム,有料老人ホーム,サービス付き高齢者向け住宅,その他"</formula1>
    </dataValidation>
    <dataValidation type="list" allowBlank="1" showInputMessage="1" showErrorMessage="1" sqref="D10:D109">
      <formula1>"在宅,在宅以外"</formula1>
    </dataValidation>
    <dataValidation type="list" allowBlank="1" showInputMessage="1" showErrorMessage="1" sqref="B10:B109">
      <formula1>"要介護１,要介護２,要介護３,要介護４,要介護５"</formula1>
    </dataValidation>
    <dataValidation type="list" allowBlank="1" showInputMessage="1" showErrorMessage="1" sqref="F21:F109">
      <formula1>"1.00,0.50,0.33,0.25,0.20,0.17,0.14,0.13"</formula1>
    </dataValidation>
    <dataValidation type="list" allowBlank="1" showInputMessage="1" showErrorMessage="1" sqref="E10:E20">
      <formula1>"①介護医療院,②介護療養型医療施設,③介護老人保健施設,④医療機関（病院又は診療所）,⑤他の特別養護老人ホーム,⑥養護老人ホーム,⑦軽費老人ホーム,⑧グループホーム,⑨有料老人ホーム,⑩サービス付き高齢者向け住宅,⑪その他"</formula1>
    </dataValidation>
    <dataValidation type="list" allowBlank="1" showInputMessage="1" showErrorMessage="1" sqref="C10:C109">
      <formula1>"　,①３か月以内,②３か月～６か月前,③６か月～１年前,④１～２年前,⑤２～３年前,⑥３年以上前"</formula1>
    </dataValidation>
  </dataValidations>
  <pageMargins left="0.7" right="0.7" top="0.75" bottom="0.75" header="0.3" footer="0.3"/>
  <pageSetup paperSize="9" scale="35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A31" zoomScaleNormal="100" workbookViewId="0">
      <selection activeCell="A40" sqref="A40:B40"/>
    </sheetView>
  </sheetViews>
  <sheetFormatPr defaultRowHeight="18.75" x14ac:dyDescent="0.4"/>
  <cols>
    <col min="1" max="1" width="4.25" customWidth="1"/>
    <col min="2" max="2" width="19.875" customWidth="1"/>
    <col min="3" max="9" width="10.375" customWidth="1"/>
    <col min="10" max="10" width="10.375" style="2" customWidth="1"/>
    <col min="11" max="11" width="16.5" style="2" customWidth="1"/>
    <col min="12" max="12" width="16.5" customWidth="1"/>
    <col min="14" max="14" width="15.25" customWidth="1"/>
  </cols>
  <sheetData>
    <row r="1" spans="1:11" x14ac:dyDescent="0.4">
      <c r="A1" s="83" t="s">
        <v>167</v>
      </c>
      <c r="B1" s="83"/>
      <c r="C1" s="83"/>
      <c r="D1" s="83"/>
      <c r="E1" s="83"/>
      <c r="F1" s="83"/>
      <c r="G1" s="83"/>
      <c r="H1" s="83"/>
      <c r="I1" s="83"/>
      <c r="J1" s="84"/>
    </row>
    <row r="2" spans="1:11" x14ac:dyDescent="0.4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1" x14ac:dyDescent="0.4">
      <c r="A3" s="83" t="s">
        <v>104</v>
      </c>
      <c r="B3" s="83"/>
      <c r="C3" s="83"/>
      <c r="D3" s="83"/>
      <c r="E3" s="83"/>
      <c r="F3" s="83"/>
      <c r="G3" s="83"/>
      <c r="H3" s="83"/>
      <c r="I3" s="83"/>
      <c r="J3" s="84"/>
    </row>
    <row r="4" spans="1:11" x14ac:dyDescent="0.4">
      <c r="A4" s="222"/>
      <c r="B4" s="222"/>
      <c r="C4" s="158" t="s">
        <v>105</v>
      </c>
      <c r="D4" s="91" t="s">
        <v>3</v>
      </c>
      <c r="E4" s="91" t="s">
        <v>4</v>
      </c>
      <c r="F4" s="158" t="s">
        <v>5</v>
      </c>
      <c r="G4" s="158" t="s">
        <v>6</v>
      </c>
      <c r="H4" s="158" t="s">
        <v>7</v>
      </c>
      <c r="I4" s="91" t="s">
        <v>108</v>
      </c>
      <c r="J4" s="78"/>
      <c r="K4"/>
    </row>
    <row r="5" spans="1:11" ht="19.5" thickBot="1" x14ac:dyDescent="0.45">
      <c r="A5" s="201" t="s">
        <v>116</v>
      </c>
      <c r="B5" s="201"/>
      <c r="C5" s="165">
        <f>SUM(D5:H5)</f>
        <v>5.74</v>
      </c>
      <c r="D5" s="165">
        <f>D6+D13</f>
        <v>2</v>
      </c>
      <c r="E5" s="165">
        <f>E6+E13</f>
        <v>1</v>
      </c>
      <c r="F5" s="165">
        <f>F6+F13</f>
        <v>0.83000000000000007</v>
      </c>
      <c r="G5" s="165">
        <f>G6+G13</f>
        <v>1.33</v>
      </c>
      <c r="H5" s="165">
        <f>H6+H13</f>
        <v>0.58000000000000007</v>
      </c>
      <c r="I5" s="161" t="str">
        <f>IF('入所申込者一覧（様式１－１用記入例）'!F111=+C5,"○","×")</f>
        <v>○</v>
      </c>
      <c r="J5" s="94" t="s">
        <v>114</v>
      </c>
      <c r="K5"/>
    </row>
    <row r="6" spans="1:11" x14ac:dyDescent="0.4">
      <c r="A6" s="200" t="s">
        <v>106</v>
      </c>
      <c r="B6" s="200"/>
      <c r="C6" s="166">
        <f>SUM(D6:H6)</f>
        <v>3.83</v>
      </c>
      <c r="D6" s="166">
        <f>SUM(D7:D12)</f>
        <v>1</v>
      </c>
      <c r="E6" s="166">
        <f>SUM(E7:E12)</f>
        <v>1</v>
      </c>
      <c r="F6" s="166">
        <f>SUM(F7:F12)</f>
        <v>0.83000000000000007</v>
      </c>
      <c r="G6" s="166">
        <f>SUM(G7:G12)</f>
        <v>1</v>
      </c>
      <c r="H6" s="166">
        <f>SUM(H7:H12)</f>
        <v>0</v>
      </c>
      <c r="I6" s="96"/>
      <c r="J6" s="160"/>
      <c r="K6"/>
    </row>
    <row r="7" spans="1:11" x14ac:dyDescent="0.4">
      <c r="A7" s="202" t="s">
        <v>2</v>
      </c>
      <c r="B7" s="78" t="s">
        <v>10</v>
      </c>
      <c r="C7" s="167">
        <f>SUM(D7:H7)</f>
        <v>0</v>
      </c>
      <c r="D7" s="167">
        <f>SUMIFS('入所申込者一覧（様式１－１用記入例）'!$F$10:$F$109,'入所申込者一覧（様式１－１用記入例）'!$B$10:$B$109,"要介護１",'入所申込者一覧（様式１－１用記入例）'!$C$10:$C$109,"①３か月以内",'入所申込者一覧（様式１－１用記入例）'!$D$10:$D$109,"在宅")</f>
        <v>0</v>
      </c>
      <c r="E7" s="167">
        <f>SUMIFS('入所申込者一覧（様式１－１用記入例）'!$F$10:$F$109,'入所申込者一覧（様式１－１用記入例）'!$B$10:$B$109,"要介護２",'入所申込者一覧（様式１－１用記入例）'!$C$10:$C$109,"①３か月以内",'入所申込者一覧（様式１－１用記入例）'!$D$10:$D$109,"在宅")</f>
        <v>0</v>
      </c>
      <c r="F7" s="167">
        <f>SUMIFS('入所申込者一覧（様式１－１用記入例）'!$F$10:$F$109,'入所申込者一覧（様式１－１用記入例）'!$B$10:$B$109,"要介護３",'入所申込者一覧（様式１－１用記入例）'!$C$10:$C$109,"①３か月以内",'入所申込者一覧（様式１－１用記入例）'!$D$10:$D$109,"在宅")</f>
        <v>0</v>
      </c>
      <c r="G7" s="167">
        <f>SUMIFS('入所申込者一覧（様式１－１用記入例）'!$F$10:$F$109,'入所申込者一覧（様式１－１用記入例）'!$B$10:$B$109,"要介護４",'入所申込者一覧（様式１－１用記入例）'!$C$10:$C$109,"①３か月以内",'入所申込者一覧（様式１－１用記入例）'!$D$10:$D$109,"在宅")</f>
        <v>0</v>
      </c>
      <c r="H7" s="167">
        <f>SUMIFS('入所申込者一覧（様式１－１用記入例）'!$F$10:$F$109,'入所申込者一覧（様式１－１用記入例）'!$B$10:$B$109,"要介護５",'入所申込者一覧（様式１－１用記入例）'!$C$10:$C$109,"①３か月以内",'入所申込者一覧（様式１－１用記入例）'!$D$10:$D$109,"在宅")</f>
        <v>0</v>
      </c>
      <c r="I7" s="205"/>
      <c r="J7" s="222"/>
      <c r="K7"/>
    </row>
    <row r="8" spans="1:11" x14ac:dyDescent="0.4">
      <c r="A8" s="202"/>
      <c r="B8" s="78" t="s">
        <v>13</v>
      </c>
      <c r="C8" s="167">
        <f>SUM(D8:H8)</f>
        <v>0</v>
      </c>
      <c r="D8" s="167">
        <f>SUMIFS('入所申込者一覧（様式１－１用記入例）'!$F$10:$F$109,'入所申込者一覧（様式１－１用記入例）'!$B$10:$B$109,"要介護１",'入所申込者一覧（様式１－１用記入例）'!$C$10:$C$109,"②３か月～６か月前",'入所申込者一覧（様式１－１用記入例）'!$D$10:$D$109,"在宅")</f>
        <v>0</v>
      </c>
      <c r="E8" s="167">
        <f>SUMIFS('入所申込者一覧（様式１－１用記入例）'!$F$10:$F$109,'入所申込者一覧（様式１－１用記入例）'!$B$10:$B$109,"要介護２",'入所申込者一覧（様式１－１用記入例）'!$C$10:$C$109,"②３か月～６か月前",'入所申込者一覧（様式１－１用記入例）'!$D$10:$D$109,"在宅")</f>
        <v>0</v>
      </c>
      <c r="F8" s="167">
        <f>SUMIFS('入所申込者一覧（様式１－１用記入例）'!$F$10:$F$109,'入所申込者一覧（様式１－１用記入例）'!$B$10:$B$109,"要介護３",'入所申込者一覧（様式１－１用記入例）'!$C$10:$C$109,"②３か月～６か月前",'入所申込者一覧（様式１－１用記入例）'!$D$10:$D$109,"在宅")</f>
        <v>0</v>
      </c>
      <c r="G8" s="167">
        <f>SUMIFS('入所申込者一覧（様式１－１用記入例）'!$F$10:$F$109,'入所申込者一覧（様式１－１用記入例）'!$B$10:$B$109,"要介護４",'入所申込者一覧（様式１－１用記入例）'!$C$10:$C$109,"②３か月～６か月前",'入所申込者一覧（様式１－１用記入例）'!$D$10:$D$109,"在宅")</f>
        <v>0</v>
      </c>
      <c r="H8" s="167">
        <f>SUMIFS('入所申込者一覧（様式１－１用記入例）'!$F$10:$F$109,'入所申込者一覧（様式１－１用記入例）'!$B$10:$B$109,"要介護５",'入所申込者一覧（様式１－１用記入例）'!$C$10:$C$109,"②３か月～６か月前",'入所申込者一覧（様式１－１用記入例）'!$D$10:$D$109,"在宅")</f>
        <v>0</v>
      </c>
      <c r="I8" s="205"/>
      <c r="J8" s="222"/>
      <c r="K8"/>
    </row>
    <row r="9" spans="1:11" x14ac:dyDescent="0.4">
      <c r="A9" s="202"/>
      <c r="B9" s="78" t="s">
        <v>20</v>
      </c>
      <c r="C9" s="167">
        <f t="shared" ref="C9:C28" si="0">SUM(D9:H9)</f>
        <v>1</v>
      </c>
      <c r="D9" s="167">
        <f>SUMIFS('入所申込者一覧（様式１－１用記入例）'!$F$10:$F$109,'入所申込者一覧（様式１－１用記入例）'!$B$10:$B$109,"要介護１",'入所申込者一覧（様式１－１用記入例）'!$C$10:$C$109,"③６か月～１年前",'入所申込者一覧（様式１－１用記入例）'!$D$10:$D$109,"在宅")</f>
        <v>1</v>
      </c>
      <c r="E9" s="167">
        <f>SUMIFS('入所申込者一覧（様式１－１用記入例）'!$F$10:$F$109,'入所申込者一覧（様式１－１用記入例）'!$B$10:$B$109,"要介護２",'入所申込者一覧（様式１－１用記入例）'!$C$10:$C$109,"③６か月～１年前",'入所申込者一覧（様式１－１用記入例）'!$D$10:$D$109,"在宅")</f>
        <v>0</v>
      </c>
      <c r="F9" s="167">
        <f>SUMIFS('入所申込者一覧（様式１－１用記入例）'!$F$10:$F$109,'入所申込者一覧（様式１－１用記入例）'!$B$10:$B$109,"要介護３",'入所申込者一覧（様式１－１用記入例）'!$C$10:$C$109,"③６か月～１年前",'入所申込者一覧（様式１－１用記入例）'!$D$10:$D$109,"在宅")</f>
        <v>0</v>
      </c>
      <c r="G9" s="167">
        <f>SUMIFS('入所申込者一覧（様式１－１用記入例）'!$F$10:$F$109,'入所申込者一覧（様式１－１用記入例）'!$B$10:$B$109,"要介護４",'入所申込者一覧（様式１－１用記入例）'!$C$10:$C$109,"③６か月～１年前",'入所申込者一覧（様式１－１用記入例）'!$D$10:$D$109,"在宅")</f>
        <v>0</v>
      </c>
      <c r="H9" s="167">
        <f>SUMIFS('入所申込者一覧（様式１－１用記入例）'!$F$10:$F$109,'入所申込者一覧（様式１－１用記入例）'!$B$10:$B$109,"要介護５",'入所申込者一覧（様式１－１用記入例）'!$C$10:$C$109,"③６か月～１年前",'入所申込者一覧（様式１－１用記入例）'!$D$10:$D$109,"在宅")</f>
        <v>0</v>
      </c>
      <c r="I9" s="205"/>
      <c r="J9" s="222"/>
      <c r="K9"/>
    </row>
    <row r="10" spans="1:11" x14ac:dyDescent="0.4">
      <c r="A10" s="202"/>
      <c r="B10" s="78" t="s">
        <v>14</v>
      </c>
      <c r="C10" s="167">
        <f>SUM(D10:H10)</f>
        <v>1</v>
      </c>
      <c r="D10" s="167">
        <f>SUMIFS('入所申込者一覧（様式１－１用記入例）'!$F$10:$F$109,'入所申込者一覧（様式１－１用記入例）'!$B$10:$B$109,"要介護１",'入所申込者一覧（様式１－１用記入例）'!$C$10:$C$109,"④１～２年前",'入所申込者一覧（様式１－１用記入例）'!$D$10:$D$109,"在宅")</f>
        <v>0</v>
      </c>
      <c r="E10" s="167">
        <f>SUMIFS('入所申込者一覧（様式１－１用記入例）'!$F$10:$F$109,'入所申込者一覧（様式１－１用記入例）'!$B$10:$B$109,"要介護２",'入所申込者一覧（様式１－１用記入例）'!$C$10:$C$109,"④１～２年前",'入所申込者一覧（様式１－１用記入例）'!$D$10:$D$109,"在宅")</f>
        <v>1</v>
      </c>
      <c r="F10" s="167">
        <f>SUMIFS('入所申込者一覧（様式１－１用記入例）'!$F$10:$F$109,'入所申込者一覧（様式１－１用記入例）'!$B$10:$B$109,"要介護３",'入所申込者一覧（様式１－１用記入例）'!$C$10:$C$109,"④１～２年前",'入所申込者一覧（様式１－１用記入例）'!$D$10:$D$109,"在宅")</f>
        <v>0</v>
      </c>
      <c r="G10" s="167">
        <f>SUMIFS('入所申込者一覧（様式１－１用記入例）'!$F$10:$F$109,'入所申込者一覧（様式１－１用記入例）'!$B$10:$B$109,"要介護４",'入所申込者一覧（様式１－１用記入例）'!$C$10:$C$109,"④１～２年前",'入所申込者一覧（様式１－１用記入例）'!$D$10:$D$109,"在宅")</f>
        <v>0</v>
      </c>
      <c r="H10" s="167">
        <f>SUMIFS('入所申込者一覧（様式１－１用記入例）'!$F$10:$F$109,'入所申込者一覧（様式１－１用記入例）'!$B$10:$B$109,"要介護５",'入所申込者一覧（様式１－１用記入例）'!$C$10:$C$109,"④１～２年前",'入所申込者一覧（様式１－１用記入例）'!$D$10:$D$109,"在宅")</f>
        <v>0</v>
      </c>
      <c r="I10" s="205"/>
      <c r="J10" s="222"/>
      <c r="K10"/>
    </row>
    <row r="11" spans="1:11" x14ac:dyDescent="0.4">
      <c r="A11" s="203"/>
      <c r="B11" s="108" t="s">
        <v>254</v>
      </c>
      <c r="C11" s="167">
        <f>SUM(D11:H11)</f>
        <v>1.83</v>
      </c>
      <c r="D11" s="167">
        <f>SUMIFS('入所申込者一覧（様式１－１用記入例）'!$F$10:$F$109,'入所申込者一覧（様式１－１用記入例）'!$B$10:$B$109,"要介護１",'入所申込者一覧（様式１－１用記入例）'!$C$10:$C$109,"⑤２～３年前",'入所申込者一覧（様式１－１用記入例）'!$D$10:$D$109,"在宅")</f>
        <v>0</v>
      </c>
      <c r="E11" s="167">
        <f>SUMIFS('入所申込者一覧（様式１－１用記入例）'!$F$10:$F$109,'入所申込者一覧（様式１－１用記入例）'!$B$10:$B$109,"要介護２",'入所申込者一覧（様式１－１用記入例）'!$C$10:$C$109,"⑤２～３年前",'入所申込者一覧（様式１－１用記入例）'!$D$10:$D$109,"在宅")</f>
        <v>0</v>
      </c>
      <c r="F11" s="167">
        <f>SUMIFS('入所申込者一覧（様式１－１用記入例）'!$F$10:$F$109,'入所申込者一覧（様式１－１用記入例）'!$B$10:$B$109,"要介護３",'入所申込者一覧（様式１－１用記入例）'!$C$10:$C$109,"⑤２～３年前",'入所申込者一覧（様式１－１用記入例）'!$D$10:$D$109,"在宅")</f>
        <v>0.83000000000000007</v>
      </c>
      <c r="G11" s="167">
        <f>SUMIFS('入所申込者一覧（様式１－１用記入例）'!$F$10:$F$109,'入所申込者一覧（様式１－１用記入例）'!$B$10:$B$109,"要介護４",'入所申込者一覧（様式１－１用記入例）'!$C$10:$C$109,"⑤２～３年前",'入所申込者一覧（様式１－１用記入例）'!$D$10:$D$109,"在宅")</f>
        <v>1</v>
      </c>
      <c r="H11" s="167">
        <f>SUMIFS('入所申込者一覧（様式１－１用記入例）'!$F$10:$F$109,'入所申込者一覧（様式１－１用記入例）'!$B$10:$B$109,"要介護５",'入所申込者一覧（様式１－１用記入例）'!$C$10:$C$109,"⑤２～３年前",'入所申込者一覧（様式１－１用記入例）'!$D$10:$D$109,"在宅")</f>
        <v>0</v>
      </c>
      <c r="I11" s="220"/>
      <c r="J11" s="216"/>
      <c r="K11"/>
    </row>
    <row r="12" spans="1:11" ht="19.5" thickBot="1" x14ac:dyDescent="0.45">
      <c r="A12" s="204"/>
      <c r="B12" s="92" t="s">
        <v>255</v>
      </c>
      <c r="C12" s="165">
        <f>SUM(D12:H12)</f>
        <v>0</v>
      </c>
      <c r="D12" s="190">
        <f>SUMIFS('入所申込者一覧（様式１－１用記入例）'!$F$10:$F$109,'入所申込者一覧（様式１－１用記入例）'!$B$10:$B$109,"要介護１",'入所申込者一覧（様式１－１用記入例）'!$C$10:$C$109,"⑥３年以上前",'入所申込者一覧（様式１－１用記入例）'!$D$10:$D$109,"在宅")</f>
        <v>0</v>
      </c>
      <c r="E12" s="190">
        <f>SUMIFS('入所申込者一覧（様式１－１用記入例）'!$F$10:$F$109,'入所申込者一覧（様式１－１用記入例）'!$B$10:$B$109,"要介護２",'入所申込者一覧（様式１－１用記入例）'!$C$10:$C$109,"⑥３年以上前",'入所申込者一覧（様式１－１用記入例）'!$D$10:$D$109,"在宅")</f>
        <v>0</v>
      </c>
      <c r="F12" s="190">
        <f>SUMIFS('入所申込者一覧（様式１－１用記入例）'!$F$10:$F$109,'入所申込者一覧（様式１－１用記入例）'!$B$10:$B$109,"要介護３",'入所申込者一覧（様式１－１用記入例）'!$C$10:$C$109,"⑥３年以上前",'入所申込者一覧（様式１－１用記入例）'!$D$10:$D$109,"在宅")</f>
        <v>0</v>
      </c>
      <c r="G12" s="190">
        <f>SUMIFS('入所申込者一覧（様式１－１用記入例）'!$F$10:$F$109,'入所申込者一覧（様式１－１用記入例）'!$B$10:$B$109,"要介護４",'入所申込者一覧（様式１－１用記入例）'!$C$10:$C$109,"⑥３年以上前",'入所申込者一覧（様式１－１用記入例）'!$D$10:$D$109,"在宅")</f>
        <v>0</v>
      </c>
      <c r="H12" s="190">
        <f>SUMIFS('入所申込者一覧（様式１－１用記入例）'!$F$10:$F$109,'入所申込者一覧（様式１－１用記入例）'!$B$10:$B$109,"要介護５",'入所申込者一覧（様式１－１用記入例）'!$C$10:$C$109,"⑥３年以上前",'入所申込者一覧（様式１－１用記入例）'!$D$10:$D$109,"在宅")</f>
        <v>0</v>
      </c>
      <c r="I12" s="221"/>
      <c r="J12" s="201"/>
      <c r="K12"/>
    </row>
    <row r="13" spans="1:11" x14ac:dyDescent="0.4">
      <c r="A13" s="218" t="s">
        <v>107</v>
      </c>
      <c r="B13" s="219"/>
      <c r="C13" s="166">
        <f t="shared" si="0"/>
        <v>1.9100000000000001</v>
      </c>
      <c r="D13" s="166">
        <f>SUM(D14:D24)</f>
        <v>1</v>
      </c>
      <c r="E13" s="166">
        <f>SUM(E14:E24)</f>
        <v>0</v>
      </c>
      <c r="F13" s="166">
        <f>SUM(F14:F24)</f>
        <v>0</v>
      </c>
      <c r="G13" s="166">
        <f>SUM(G14:G24)</f>
        <v>0.33</v>
      </c>
      <c r="H13" s="166">
        <f>SUM(H14:H24)</f>
        <v>0.58000000000000007</v>
      </c>
      <c r="I13" s="98" t="str">
        <f>IF(+C5=+C6+C13,"○","×")</f>
        <v>○</v>
      </c>
      <c r="J13" s="99" t="s">
        <v>115</v>
      </c>
      <c r="K13"/>
    </row>
    <row r="14" spans="1:11" x14ac:dyDescent="0.4">
      <c r="A14" s="202" t="s">
        <v>110</v>
      </c>
      <c r="B14" s="78" t="s">
        <v>21</v>
      </c>
      <c r="C14" s="167">
        <f>SUM(D14:H14)</f>
        <v>1</v>
      </c>
      <c r="D14" s="167">
        <f>SUMIFS('入所申込者一覧（様式１－１用記入例）'!$F$10:$F$109,'入所申込者一覧（様式１－１用記入例）'!$B$10:$B$109,"要介護１",'入所申込者一覧（様式１－１用記入例）'!$E$10:$E$109,"①介護医療院")</f>
        <v>1</v>
      </c>
      <c r="E14" s="167">
        <f>SUMIFS('入所申込者一覧（様式１－１用記入例）'!$F$10:$F$109,'入所申込者一覧（様式１－１用記入例）'!$B$10:$B$109,"要介護２",'入所申込者一覧（様式１－１用記入例）'!$E$10:$E$109,"①介護医療院")</f>
        <v>0</v>
      </c>
      <c r="F14" s="167">
        <f>SUMIFS('入所申込者一覧（様式１－１用記入例）'!$F$10:$F$109,'入所申込者一覧（様式１－１用記入例）'!$B$10:$B$109,"要介護３",'入所申込者一覧（様式１－１用記入例）'!$E$10:$E$109,"①介護医療院")</f>
        <v>0</v>
      </c>
      <c r="G14" s="167">
        <f>SUMIFS('入所申込者一覧（様式１－１用記入例）'!$F$10:$F$109,'入所申込者一覧（様式１－１用記入例）'!$B$10:$B$109,"要介護４",'入所申込者一覧（様式１－１用記入例）'!$E$10:$E$109,"①介護医療院")</f>
        <v>0</v>
      </c>
      <c r="H14" s="167">
        <f>SUMIFS('入所申込者一覧（様式１－１用記入例）'!$F$10:$F$109,'入所申込者一覧（様式１－１用記入例）'!$B$10:$B$109,"要介護５",'入所申込者一覧（様式１－１用記入例）'!$E$10:$E$109,"①介護医療院")</f>
        <v>0</v>
      </c>
      <c r="I14" s="216"/>
      <c r="J14" s="216"/>
      <c r="K14"/>
    </row>
    <row r="15" spans="1:11" x14ac:dyDescent="0.4">
      <c r="A15" s="202"/>
      <c r="B15" s="78" t="s">
        <v>22</v>
      </c>
      <c r="C15" s="167">
        <f t="shared" si="0"/>
        <v>0.33</v>
      </c>
      <c r="D15" s="167">
        <f>SUMIFS('入所申込者一覧（様式１－１用記入例）'!$F$10:$F$109,'入所申込者一覧（様式１－１用記入例）'!$B$10:$B$109,"要介護１",'入所申込者一覧（様式１－１用記入例）'!$E$10:$E$109,"②介護療養型医療施設")</f>
        <v>0</v>
      </c>
      <c r="E15" s="167">
        <f>SUMIFS('入所申込者一覧（様式１－１用記入例）'!$F$10:$F$109,'入所申込者一覧（様式１－１用記入例）'!$B$10:$B$109,"要介護２",'入所申込者一覧（様式１－１用記入例）'!$E$10:$E$109,"②介護療養型医療施設")</f>
        <v>0</v>
      </c>
      <c r="F15" s="167">
        <f>SUMIFS('入所申込者一覧（様式１－１用記入例）'!$F$10:$F$109,'入所申込者一覧（様式１－１用記入例）'!$B$10:$B$109,"要介護３",'入所申込者一覧（様式１－１用記入例）'!$E$10:$E$109,"②介護療養型医療施設")</f>
        <v>0</v>
      </c>
      <c r="G15" s="167">
        <f>SUMIFS('入所申込者一覧（様式１－１用記入例）'!$F$10:$F$109,'入所申込者一覧（様式１－１用記入例）'!$B$10:$B$109,"要介護４",'入所申込者一覧（様式１－１用記入例）'!$E$10:$E$109,"②介護療養型医療施設")</f>
        <v>0.33</v>
      </c>
      <c r="H15" s="167">
        <f>SUMIFS('入所申込者一覧（様式１－１用記入例）'!$F$10:$F$109,'入所申込者一覧（様式１－１用記入例）'!$B$10:$B$109,"要介護５",'入所申込者一覧（様式１－１用記入例）'!$E$10:$E$109,"②介護療養型医療施設")</f>
        <v>0</v>
      </c>
      <c r="I15" s="217"/>
      <c r="J15" s="217"/>
      <c r="K15"/>
    </row>
    <row r="16" spans="1:11" x14ac:dyDescent="0.4">
      <c r="A16" s="202"/>
      <c r="B16" s="78" t="s">
        <v>23</v>
      </c>
      <c r="C16" s="167">
        <f t="shared" si="0"/>
        <v>0</v>
      </c>
      <c r="D16" s="167">
        <f>SUMIFS('入所申込者一覧（様式１－１用記入例）'!$F$10:$F$109,'入所申込者一覧（様式１－１用記入例）'!$B$10:$B$109,"要介護１",'入所申込者一覧（様式１－１用記入例）'!$E$10:$E$109,"③介護老人保健施設")</f>
        <v>0</v>
      </c>
      <c r="E16" s="167">
        <f>SUMIFS('入所申込者一覧（様式１－１用記入例）'!$F$10:$F$109,'入所申込者一覧（様式１－１用記入例）'!$B$10:$B$109,"要介護２",'入所申込者一覧（様式１－１用記入例）'!$E$10:$E$109,"③介護老人保健施設")</f>
        <v>0</v>
      </c>
      <c r="F16" s="167">
        <f>SUMIFS('入所申込者一覧（様式１－１用記入例）'!$F$10:$F$109,'入所申込者一覧（様式１－１用記入例）'!$B$10:$B$109,"要介護３",'入所申込者一覧（様式１－１用記入例）'!$E$10:$E$109,"③介護老人保健施設")</f>
        <v>0</v>
      </c>
      <c r="G16" s="167">
        <f>SUMIFS('入所申込者一覧（様式１－１用記入例）'!$F$10:$F$109,'入所申込者一覧（様式１－１用記入例）'!$B$10:$B$109,"要介護４",'入所申込者一覧（様式１－１用記入例）'!$E$10:$E$109,"③介護老人保健施設")</f>
        <v>0</v>
      </c>
      <c r="H16" s="167">
        <f>SUMIFS('入所申込者一覧（様式１－１用記入例）'!$F$10:$F$109,'入所申込者一覧（様式１－１用記入例）'!$B$10:$B$109,"要介護５",'入所申込者一覧（様式１－１用記入例）'!$E$10:$E$109,"③介護老人保健施設")</f>
        <v>0</v>
      </c>
      <c r="I16" s="217"/>
      <c r="J16" s="217"/>
      <c r="K16"/>
    </row>
    <row r="17" spans="1:23" ht="27" x14ac:dyDescent="0.4">
      <c r="A17" s="202"/>
      <c r="B17" s="100" t="s">
        <v>24</v>
      </c>
      <c r="C17" s="167">
        <f t="shared" si="0"/>
        <v>0</v>
      </c>
      <c r="D17" s="167">
        <f>SUMIFS('入所申込者一覧（様式１－１用記入例）'!$F$10:$F$109,'入所申込者一覧（様式１－１用記入例）'!$B$10:$B$109,"要介護１",'入所申込者一覧（様式１－１用記入例）'!$E$10:$E$109,"④医療機関（病院又は診療所）")</f>
        <v>0</v>
      </c>
      <c r="E17" s="167">
        <f>SUMIFS('入所申込者一覧（様式１－１用記入例）'!$F$10:$F$109,'入所申込者一覧（様式１－１用記入例）'!$B$10:$B$109,"要介護２",'入所申込者一覧（様式１－１用記入例）'!$E$10:$E$109,"④医療機関（病院又は診療所）")</f>
        <v>0</v>
      </c>
      <c r="F17" s="167">
        <f>SUMIFS('入所申込者一覧（様式１－１用記入例）'!$F$10:$F$109,'入所申込者一覧（様式１－１用記入例）'!$B$10:$B$109,"要介護３",'入所申込者一覧（様式１－１用記入例）'!$E$10:$E$109,"④医療機関（病院又は診療所）")</f>
        <v>0</v>
      </c>
      <c r="G17" s="167">
        <f>SUMIFS('入所申込者一覧（様式１－１用記入例）'!$F$10:$F$109,'入所申込者一覧（様式１－１用記入例）'!$B$10:$B$109,"要介護４",'入所申込者一覧（様式１－１用記入例）'!$E$10:$E$109,"④医療機関（病院又は診療所）")</f>
        <v>0</v>
      </c>
      <c r="H17" s="167">
        <f>SUMIFS('入所申込者一覧（様式１－１用記入例）'!$F$10:$F$109,'入所申込者一覧（様式１－１用記入例）'!$B$10:$B$109,"要介護５",'入所申込者一覧（様式１－１用記入例）'!$E$10:$E$109,"④医療機関（病院又は診療所）")</f>
        <v>0</v>
      </c>
      <c r="I17" s="217"/>
      <c r="J17" s="217"/>
      <c r="K17"/>
    </row>
    <row r="18" spans="1:23" ht="27" x14ac:dyDescent="0.4">
      <c r="A18" s="202"/>
      <c r="B18" s="100" t="s">
        <v>25</v>
      </c>
      <c r="C18" s="167">
        <f t="shared" si="0"/>
        <v>0</v>
      </c>
      <c r="D18" s="167">
        <f>SUMIFS('入所申込者一覧（様式１－１用記入例）'!$F$10:$F$109,'入所申込者一覧（様式１－１用記入例）'!$B$10:$B$109,"要介護１",'入所申込者一覧（様式１－１用記入例）'!$E$10:$E$109,"⑤他の特別養護老人ホーム")</f>
        <v>0</v>
      </c>
      <c r="E18" s="167">
        <f>SUMIFS('入所申込者一覧（様式１－１用記入例）'!$F$10:$F$109,'入所申込者一覧（様式１－１用記入例）'!$B$10:$B$109,"要介護２",'入所申込者一覧（様式１－１用記入例）'!$E$10:$E$109,"⑤他の特別養護老人ホーム")</f>
        <v>0</v>
      </c>
      <c r="F18" s="167">
        <f>SUMIFS('入所申込者一覧（様式１－１用記入例）'!$F$10:$F$109,'入所申込者一覧（様式１－１用記入例）'!$B$10:$B$109,"要介護３",'入所申込者一覧（様式１－１用記入例）'!$E$10:$E$109,"⑤他の特別養護老人ホーム")</f>
        <v>0</v>
      </c>
      <c r="G18" s="167">
        <f>SUMIFS('入所申込者一覧（様式１－１用記入例）'!$F$10:$F$109,'入所申込者一覧（様式１－１用記入例）'!$B$10:$B$109,"要介護４",'入所申込者一覧（様式１－１用記入例）'!$E$10:$E$109,"⑤他の特別養護老人ホーム")</f>
        <v>0</v>
      </c>
      <c r="H18" s="167">
        <f>SUMIFS('入所申込者一覧（様式１－１用記入例）'!$F$10:$F$109,'入所申込者一覧（様式１－１用記入例）'!$B$10:$B$109,"要介護５",'入所申込者一覧（様式１－１用記入例）'!$E$10:$E$109,"⑤他の特別養護老人ホーム")</f>
        <v>0</v>
      </c>
      <c r="I18" s="217"/>
      <c r="J18" s="217"/>
      <c r="K18"/>
    </row>
    <row r="19" spans="1:23" x14ac:dyDescent="0.4">
      <c r="A19" s="202"/>
      <c r="B19" s="78" t="s">
        <v>26</v>
      </c>
      <c r="C19" s="167">
        <f t="shared" si="0"/>
        <v>0</v>
      </c>
      <c r="D19" s="167">
        <f>SUMIFS('入所申込者一覧（様式１－１用記入例）'!$F$10:$F$109,'入所申込者一覧（様式１－１用記入例）'!$B$10:$B$109,"要介護１",'入所申込者一覧（様式１－１用記入例）'!$E$10:$E$109,"⑥養護老人ホーム")</f>
        <v>0</v>
      </c>
      <c r="E19" s="167">
        <f>SUMIFS('入所申込者一覧（様式１－１用記入例）'!$F$10:$F$109,'入所申込者一覧（様式１－１用記入例）'!$B$10:$B$109,"要介護２",'入所申込者一覧（様式１－１用記入例）'!$E$10:$E$109,"⑥養護老人ホーム")</f>
        <v>0</v>
      </c>
      <c r="F19" s="167">
        <f>SUMIFS('入所申込者一覧（様式１－１用記入例）'!$F$10:$F$109,'入所申込者一覧（様式１－１用記入例）'!$B$10:$B$109,"要介護３",'入所申込者一覧（様式１－１用記入例）'!$E$10:$E$109,"⑥養護老人ホーム")</f>
        <v>0</v>
      </c>
      <c r="G19" s="167">
        <f>SUMIFS('入所申込者一覧（様式１－１用記入例）'!$F$10:$F$109,'入所申込者一覧（様式１－１用記入例）'!$B$10:$B$109,"要介護４",'入所申込者一覧（様式１－１用記入例）'!$E$10:$E$109,"⑥養護老人ホーム")</f>
        <v>0</v>
      </c>
      <c r="H19" s="167">
        <f>SUMIFS('入所申込者一覧（様式１－１用記入例）'!$F$10:$F$109,'入所申込者一覧（様式１－１用記入例）'!$B$10:$B$109,"要介護５",'入所申込者一覧（様式１－１用記入例）'!$E$10:$E$109,"⑥養護老人ホーム")</f>
        <v>0</v>
      </c>
      <c r="I19" s="217"/>
      <c r="J19" s="217"/>
      <c r="K19"/>
    </row>
    <row r="20" spans="1:23" x14ac:dyDescent="0.4">
      <c r="A20" s="202"/>
      <c r="B20" s="78" t="s">
        <v>27</v>
      </c>
      <c r="C20" s="167">
        <f t="shared" si="0"/>
        <v>0</v>
      </c>
      <c r="D20" s="167">
        <f>SUMIFS('入所申込者一覧（様式１－１用記入例）'!$F$10:$F$109,'入所申込者一覧（様式１－１用記入例）'!$B$10:$B$109,"要介護１",'入所申込者一覧（様式１－１用記入例）'!$E$10:$E$109,"⑦軽費老人ホーム")</f>
        <v>0</v>
      </c>
      <c r="E20" s="167">
        <f>SUMIFS('入所申込者一覧（様式１－１用記入例）'!$F$10:$F$109,'入所申込者一覧（様式１－１用記入例）'!$B$10:$B$109,"要介護２",'入所申込者一覧（様式１－１用記入例）'!$E$10:$E$109,"⑦軽費老人ホーム")</f>
        <v>0</v>
      </c>
      <c r="F20" s="167">
        <f>SUMIFS('入所申込者一覧（様式１－１用記入例）'!$F$10:$F$109,'入所申込者一覧（様式１－１用記入例）'!$B$10:$B$109,"要介護３",'入所申込者一覧（様式１－１用記入例）'!$E$10:$E$109,"⑦軽費老人ホーム")</f>
        <v>0</v>
      </c>
      <c r="G20" s="167">
        <f>SUMIFS('入所申込者一覧（様式１－１用記入例）'!$F$10:$F$109,'入所申込者一覧（様式１－１用記入例）'!$B$10:$B$109,"要介護４",'入所申込者一覧（様式１－１用記入例）'!$E$10:$E$109,"⑦軽費老人ホーム")</f>
        <v>0</v>
      </c>
      <c r="H20" s="167">
        <f>SUMIFS('入所申込者一覧（様式１－１用記入例）'!$F$10:$F$109,'入所申込者一覧（様式１－１用記入例）'!$B$10:$B$109,"要介護５",'入所申込者一覧（様式１－１用記入例）'!$E$10:$E$109,"⑦軽費老人ホーム")</f>
        <v>0</v>
      </c>
      <c r="I20" s="217"/>
      <c r="J20" s="217"/>
      <c r="K20"/>
    </row>
    <row r="21" spans="1:23" x14ac:dyDescent="0.4">
      <c r="A21" s="202"/>
      <c r="B21" s="78" t="s">
        <v>15</v>
      </c>
      <c r="C21" s="167">
        <f t="shared" si="0"/>
        <v>0.58000000000000007</v>
      </c>
      <c r="D21" s="167">
        <f>SUMIFS('入所申込者一覧（様式１－１用記入例）'!$F$10:$F$109,'入所申込者一覧（様式１－１用記入例）'!$B$10:$B$109,"要介護１",'入所申込者一覧（様式１－１用記入例）'!$E$10:$E$109,"⑧グループホーム")</f>
        <v>0</v>
      </c>
      <c r="E21" s="167">
        <f>SUMIFS('入所申込者一覧（様式１－１用記入例）'!$F$10:$F$109,'入所申込者一覧（様式１－１用記入例）'!$B$10:$B$109,"要介護２",'入所申込者一覧（様式１－１用記入例）'!$E$10:$E$109,"⑧グループホーム")</f>
        <v>0</v>
      </c>
      <c r="F21" s="167">
        <f>SUMIFS('入所申込者一覧（様式１－１用記入例）'!$F$10:$F$109,'入所申込者一覧（様式１－１用記入例）'!$B$10:$B$109,"要介護３",'入所申込者一覧（様式１－１用記入例）'!$E$10:$E$109,"⑧グループホーム")</f>
        <v>0</v>
      </c>
      <c r="G21" s="167">
        <f>SUMIFS('入所申込者一覧（様式１－１用記入例）'!$F$10:$F$109,'入所申込者一覧（様式１－１用記入例）'!$B$10:$B$109,"要介護４",'入所申込者一覧（様式１－１用記入例）'!$E$10:$E$109,"⑧グループホーム")</f>
        <v>0</v>
      </c>
      <c r="H21" s="167">
        <f>SUMIFS('入所申込者一覧（様式１－１用記入例）'!$F$10:$F$109,'入所申込者一覧（様式１－１用記入例）'!$B$10:$B$109,"要介護５",'入所申込者一覧（様式１－１用記入例）'!$E$10:$E$109,"⑧グループホーム")</f>
        <v>0.58000000000000007</v>
      </c>
      <c r="I21" s="217"/>
      <c r="J21" s="217"/>
      <c r="K21"/>
    </row>
    <row r="22" spans="1:23" x14ac:dyDescent="0.4">
      <c r="A22" s="202"/>
      <c r="B22" s="78" t="s">
        <v>28</v>
      </c>
      <c r="C22" s="167">
        <f t="shared" si="0"/>
        <v>0</v>
      </c>
      <c r="D22" s="167">
        <f>SUMIFS('入所申込者一覧（様式１－１用記入例）'!$F$10:$F$109,'入所申込者一覧（様式１－１用記入例）'!$B$10:$B$109,"要介護１",'入所申込者一覧（様式１－１用記入例）'!$E$10:$E$109,"⑨有料老人ホーム")</f>
        <v>0</v>
      </c>
      <c r="E22" s="167">
        <f>SUMIFS('入所申込者一覧（様式１－１用記入例）'!$F$10:$F$109,'入所申込者一覧（様式１－１用記入例）'!$B$10:$B$109,"要介護２",'入所申込者一覧（様式１－１用記入例）'!$E$10:$E$109,"⑨有料老人ホーム")</f>
        <v>0</v>
      </c>
      <c r="F22" s="167">
        <f>SUMIFS('入所申込者一覧（様式１－１用記入例）'!$F$10:$F$109,'入所申込者一覧（様式１－１用記入例）'!$B$10:$B$109,"要介護３",'入所申込者一覧（様式１－１用記入例）'!$E$10:$E$109,"⑨有料老人ホーム")</f>
        <v>0</v>
      </c>
      <c r="G22" s="167">
        <f>SUMIFS('入所申込者一覧（様式１－１用記入例）'!$F$10:$F$109,'入所申込者一覧（様式１－１用記入例）'!$B$10:$B$109,"要介護４",'入所申込者一覧（様式１－１用記入例）'!$E$10:$E$109,"⑨有料老人ホーム")</f>
        <v>0</v>
      </c>
      <c r="H22" s="167">
        <f>SUMIFS('入所申込者一覧（様式１－１用記入例）'!$F$10:$F$109,'入所申込者一覧（様式１－１用記入例）'!$B$10:$B$109,"要介護５",'入所申込者一覧（様式１－１用記入例）'!$E$10:$E$109,"⑨有料老人ホーム")</f>
        <v>0</v>
      </c>
      <c r="I22" s="217"/>
      <c r="J22" s="217"/>
      <c r="K22"/>
    </row>
    <row r="23" spans="1:23" ht="27" x14ac:dyDescent="0.4">
      <c r="A23" s="202"/>
      <c r="B23" s="100" t="s">
        <v>29</v>
      </c>
      <c r="C23" s="167">
        <f t="shared" si="0"/>
        <v>0</v>
      </c>
      <c r="D23" s="167">
        <f>SUMIFS('入所申込者一覧（様式１－１用記入例）'!$F$10:$F$109,'入所申込者一覧（様式１－１用記入例）'!$B$10:$B$109,"要介護１",'入所申込者一覧（様式１－１用記入例）'!$E$10:$E$109,"⑩サービス付き高齢者向け住宅")</f>
        <v>0</v>
      </c>
      <c r="E23" s="167">
        <f>SUMIFS('入所申込者一覧（様式１－１用記入例）'!$F$10:$F$109,'入所申込者一覧（様式１－１用記入例）'!$B$10:$B$109,"要介護２",'入所申込者一覧（様式１－１用記入例）'!$E$10:$E$109,"⑩サービス付き高齢者向け住宅")</f>
        <v>0</v>
      </c>
      <c r="F23" s="167">
        <f>SUMIFS('入所申込者一覧（様式１－１用記入例）'!$F$10:$F$109,'入所申込者一覧（様式１－１用記入例）'!$B$10:$B$109,"要介護３",'入所申込者一覧（様式１－１用記入例）'!$E$10:$E$109,"⑩サービス付き高齢者向け住宅")</f>
        <v>0</v>
      </c>
      <c r="G23" s="167">
        <f>SUMIFS('入所申込者一覧（様式１－１用記入例）'!$F$10:$F$109,'入所申込者一覧（様式１－１用記入例）'!$B$10:$B$109,"要介護４",'入所申込者一覧（様式１－１用記入例）'!$E$10:$E$109,"⑩サービス付き高齢者向け住宅")</f>
        <v>0</v>
      </c>
      <c r="H23" s="167">
        <f>SUMIFS('入所申込者一覧（様式１－１用記入例）'!$F$10:$F$109,'入所申込者一覧（様式１－１用記入例）'!$B$10:$B$109,"要介護５",'入所申込者一覧（様式１－１用記入例）'!$E$10:$E$109,"⑩サービス付き高齢者向け住宅")</f>
        <v>0</v>
      </c>
      <c r="I23" s="217"/>
      <c r="J23" s="217"/>
      <c r="K23"/>
    </row>
    <row r="24" spans="1:23" x14ac:dyDescent="0.4">
      <c r="A24" s="202"/>
      <c r="B24" s="78" t="s">
        <v>30</v>
      </c>
      <c r="C24" s="167">
        <f>SUM(D24:H24)</f>
        <v>0</v>
      </c>
      <c r="D24" s="167">
        <f>SUMIFS('入所申込者一覧（様式１－１用記入例）'!$F$10:$F$109,'入所申込者一覧（様式１－１用記入例）'!$B$10:$B$109,"要介護１",'入所申込者一覧（様式１－１用記入例）'!$E$10:$E$109,"⑪その他")</f>
        <v>0</v>
      </c>
      <c r="E24" s="167">
        <f>SUMIFS('入所申込者一覧（様式１－１用記入例）'!$F$10:$F$109,'入所申込者一覧（様式１－１用記入例）'!$B$10:$B$109,"要介護２",'入所申込者一覧（様式１－１用記入例）'!$E$10:$E$109,"⑪その他")</f>
        <v>0</v>
      </c>
      <c r="F24" s="167">
        <f>SUMIFS('入所申込者一覧（様式１－１用記入例）'!$F$10:$F$109,'入所申込者一覧（様式１－１用記入例）'!$B$10:$B$109,"要介護３",'入所申込者一覧（様式１－１用記入例）'!$E$10:$E$109,"⑪その他")</f>
        <v>0</v>
      </c>
      <c r="G24" s="167">
        <f>SUMIFS('入所申込者一覧（様式１－１用記入例）'!$F$10:$F$109,'入所申込者一覧（様式１－１用記入例）'!$B$10:$B$109,"要介護４",'入所申込者一覧（様式１－１用記入例）'!$E$10:$E$109,"⑪その他")</f>
        <v>0</v>
      </c>
      <c r="H24" s="167">
        <f>SUMIFS('入所申込者一覧（様式１－１用記入例）'!$F$10:$F$109,'入所申込者一覧（様式１－１用記入例）'!$B$10:$B$109,"要介護５",'入所申込者一覧（様式１－１用記入例）'!$E$10:$E$109,"⑪その他")</f>
        <v>0</v>
      </c>
      <c r="I24" s="200"/>
      <c r="J24" s="200"/>
      <c r="K24"/>
    </row>
    <row r="25" spans="1:23" x14ac:dyDescent="0.4">
      <c r="A25" s="202" t="s">
        <v>2</v>
      </c>
      <c r="B25" s="78" t="s">
        <v>10</v>
      </c>
      <c r="C25" s="167">
        <f>SUM(D25:H25)</f>
        <v>0.58000000000000007</v>
      </c>
      <c r="D25" s="167">
        <f>SUMIFS('入所申込者一覧（様式１－１用記入例）'!$F$10:$F$109,'入所申込者一覧（様式１－１用記入例）'!$B$10:$B$109,"要介護１",'入所申込者一覧（様式１－１用記入例）'!$C$10:$C$109,"①３か月以内",'入所申込者一覧（様式１－１用記入例）'!$D$10:$D$109,"在宅以外")</f>
        <v>0</v>
      </c>
      <c r="E25" s="167">
        <f>SUMIFS('入所申込者一覧（様式１－１用記入例）'!$F$10:$F$109,'入所申込者一覧（様式１－１用記入例）'!$B$10:$B$109,"要介護２",'入所申込者一覧（様式１－１用記入例）'!$C$10:$C$109,"①３か月以内",'入所申込者一覧（様式１－１用記入例）'!$D$10:$D$109,"在宅以外")</f>
        <v>0</v>
      </c>
      <c r="F25" s="167">
        <f>SUMIFS('入所申込者一覧（様式１－１用記入例）'!$F$10:$F$109,'入所申込者一覧（様式１－１用記入例）'!$B$10:$B$109,"要介護３",'入所申込者一覧（様式１－１用記入例）'!$C$10:$C$109,"①３か月以内",'入所申込者一覧（様式１－１用記入例）'!$D$10:$D$109,"在宅以外")</f>
        <v>0</v>
      </c>
      <c r="G25" s="167">
        <f>SUMIFS('入所申込者一覧（様式１－１用記入例）'!$F$10:$F$109,'入所申込者一覧（様式１－１用記入例）'!$B$10:$B$109,"要介護４",'入所申込者一覧（様式１－１用記入例）'!$C$10:$C$109,"①３か月以内",'入所申込者一覧（様式１－１用記入例）'!$D$10:$D$109,"在宅以外")</f>
        <v>0</v>
      </c>
      <c r="H25" s="167">
        <f>SUMIFS('入所申込者一覧（様式１－１用記入例）'!$F$10:$F$109,'入所申込者一覧（様式１－１用記入例）'!$B$10:$B$109,"要介護５",'入所申込者一覧（様式１－１用記入例）'!$C$10:$C$109,"①３か月以内",'入所申込者一覧（様式１－１用記入例）'!$D$10:$D$109,"在宅以外")</f>
        <v>0.58000000000000007</v>
      </c>
      <c r="I25" s="216"/>
      <c r="J25" s="216"/>
      <c r="K25"/>
    </row>
    <row r="26" spans="1:23" x14ac:dyDescent="0.4">
      <c r="A26" s="202"/>
      <c r="B26" s="78" t="s">
        <v>13</v>
      </c>
      <c r="C26" s="167">
        <f t="shared" si="0"/>
        <v>0.33</v>
      </c>
      <c r="D26" s="167">
        <f>SUMIFS('入所申込者一覧（様式１－１用記入例）'!$F$10:$F$109,'入所申込者一覧（様式１－１用記入例）'!$B$10:$B$109,"要介護１",'入所申込者一覧（様式１－１用記入例）'!$C$10:$C$109,"②３か月～６か月前",'入所申込者一覧（様式１－１用記入例）'!$D$10:$D$109,"在宅以外")</f>
        <v>0</v>
      </c>
      <c r="E26" s="167">
        <f>SUMIFS('入所申込者一覧（様式１－１用記入例）'!$F$10:$F$109,'入所申込者一覧（様式１－１用記入例）'!$B$10:$B$109,"要介護２",'入所申込者一覧（様式１－１用記入例）'!$C$10:$C$109,"②３か月～６か月前",'入所申込者一覧（様式１－１用記入例）'!$D$10:$D$109,"在宅以外")</f>
        <v>0</v>
      </c>
      <c r="F26" s="167">
        <f>SUMIFS('入所申込者一覧（様式１－１用記入例）'!$F$10:$F$109,'入所申込者一覧（様式１－１用記入例）'!$B$10:$B$109,"要介護３",'入所申込者一覧（様式１－１用記入例）'!$C$10:$C$109,"②３か月～６か月前",'入所申込者一覧（様式１－１用記入例）'!$D$10:$D$109,"在宅以外")</f>
        <v>0</v>
      </c>
      <c r="G26" s="167">
        <f>SUMIFS('入所申込者一覧（様式１－１用記入例）'!$F$10:$F$109,'入所申込者一覧（様式１－１用記入例）'!$B$10:$B$109,"要介護４",'入所申込者一覧（様式１－１用記入例）'!$C$10:$C$109,"②３か月～６か月前",'入所申込者一覧（様式１－１用記入例）'!$D$10:$D$109,"在宅以外")</f>
        <v>0.33</v>
      </c>
      <c r="H26" s="167">
        <f>SUMIFS('入所申込者一覧（様式１－１用記入例）'!$F$10:$F$109,'入所申込者一覧（様式１－１用記入例）'!$B$10:$B$109,"要介護５",'入所申込者一覧（様式１－１用記入例）'!$C$10:$C$109,"②３か月～６か月前",'入所申込者一覧（様式１－１用記入例）'!$D$10:$D$109,"在宅以外")</f>
        <v>0</v>
      </c>
      <c r="I26" s="217"/>
      <c r="J26" s="217"/>
      <c r="K26"/>
    </row>
    <row r="27" spans="1:23" x14ac:dyDescent="0.4">
      <c r="A27" s="202"/>
      <c r="B27" s="78" t="s">
        <v>20</v>
      </c>
      <c r="C27" s="167">
        <f t="shared" si="0"/>
        <v>0</v>
      </c>
      <c r="D27" s="167">
        <f>SUMIFS('入所申込者一覧（様式１－１用記入例）'!$F$10:$F$109,'入所申込者一覧（様式１－１用記入例）'!$B$10:$B$109,"要介護１",'入所申込者一覧（様式１－１用記入例）'!$C$10:$C$109,"③６か月～１年前",'入所申込者一覧（様式１－１用記入例）'!$D$10:$D$109,"在宅以外")</f>
        <v>0</v>
      </c>
      <c r="E27" s="167">
        <f>SUMIFS('入所申込者一覧（様式１－１用記入例）'!$F$10:$F$109,'入所申込者一覧（様式１－１用記入例）'!$B$10:$B$109,"要介護２",'入所申込者一覧（様式１－１用記入例）'!$C$10:$C$109,"③６か月～１年前",'入所申込者一覧（様式１－１用記入例）'!$D$10:$D$109,"在宅以外")</f>
        <v>0</v>
      </c>
      <c r="F27" s="167">
        <f>SUMIFS('入所申込者一覧（様式１－１用記入例）'!$F$10:$F$109,'入所申込者一覧（様式１－１用記入例）'!$B$10:$B$109,"要介護３",'入所申込者一覧（様式１－１用記入例）'!$C$10:$C$109,"③６か月～１年前",'入所申込者一覧（様式１－１用記入例）'!$D$10:$D$109,"在宅以外")</f>
        <v>0</v>
      </c>
      <c r="G27" s="167">
        <f>SUMIFS('入所申込者一覧（様式１－１用記入例）'!$F$10:$F$109,'入所申込者一覧（様式１－１用記入例）'!$B$10:$B$109,"要介護４",'入所申込者一覧（様式１－１用記入例）'!$C$10:$C$109,"③６か月～１年前",'入所申込者一覧（様式１－１用記入例）'!$D$10:$D$109,"在宅以外")</f>
        <v>0</v>
      </c>
      <c r="H27" s="167">
        <f>SUMIFS('入所申込者一覧（様式１－１用記入例）'!$F$10:$F$109,'入所申込者一覧（様式１－１用記入例）'!$B$10:$B$109,"要介護５",'入所申込者一覧（様式１－１用記入例）'!$C$10:$C$109,"③６か月～１年前",'入所申込者一覧（様式１－１用記入例）'!$D$10:$D$109,"在宅以外")</f>
        <v>0</v>
      </c>
      <c r="I27" s="217"/>
      <c r="J27" s="217"/>
      <c r="K27"/>
    </row>
    <row r="28" spans="1:23" x14ac:dyDescent="0.4">
      <c r="A28" s="202"/>
      <c r="B28" s="78" t="s">
        <v>14</v>
      </c>
      <c r="C28" s="167">
        <f t="shared" si="0"/>
        <v>1</v>
      </c>
      <c r="D28" s="167">
        <f>SUMIFS('入所申込者一覧（様式１－１用記入例）'!$F$10:$F$109,'入所申込者一覧（様式１－１用記入例）'!$B$10:$B$109,"要介護１",'入所申込者一覧（様式１－１用記入例）'!$C$10:$C$109,"④１～２年前",'入所申込者一覧（様式１－１用記入例）'!$D$10:$D$109,"在宅以外")</f>
        <v>1</v>
      </c>
      <c r="E28" s="167">
        <f>SUMIFS('入所申込者一覧（様式１－１用記入例）'!$F$10:$F$109,'入所申込者一覧（様式１－１用記入例）'!$B$10:$B$109,"要介護２",'入所申込者一覧（様式１－１用記入例）'!$C$10:$C$109,"④１～２年前",'入所申込者一覧（様式１－１用記入例）'!$D$10:$D$109,"在宅以外")</f>
        <v>0</v>
      </c>
      <c r="F28" s="167">
        <f>SUMIFS('入所申込者一覧（様式１－１用記入例）'!$F$10:$F$109,'入所申込者一覧（様式１－１用記入例）'!$B$10:$B$109,"要介護３",'入所申込者一覧（様式１－１用記入例）'!$C$10:$C$109,"④１～２年前",'入所申込者一覧（様式１－１用記入例）'!$D$10:$D$109,"在宅以外")</f>
        <v>0</v>
      </c>
      <c r="G28" s="167">
        <f>SUMIFS('入所申込者一覧（様式１－１用記入例）'!$F$10:$F$109,'入所申込者一覧（様式１－１用記入例）'!$B$10:$B$109,"要介護４",'入所申込者一覧（様式１－１用記入例）'!$C$10:$C$109,"④１～２年前",'入所申込者一覧（様式１－１用記入例）'!$D$10:$D$109,"在宅以外")</f>
        <v>0</v>
      </c>
      <c r="H28" s="167">
        <f>SUMIFS('入所申込者一覧（様式１－１用記入例）'!$F$10:$F$109,'入所申込者一覧（様式１－１用記入例）'!$B$10:$B$109,"要介護５",'入所申込者一覧（様式１－１用記入例）'!$C$10:$C$109,"④１～２年前",'入所申込者一覧（様式１－１用記入例）'!$D$10:$D$109,"在宅以外")</f>
        <v>0</v>
      </c>
      <c r="I28" s="217"/>
      <c r="J28" s="217"/>
      <c r="K28"/>
    </row>
    <row r="29" spans="1:23" x14ac:dyDescent="0.4">
      <c r="A29" s="202"/>
      <c r="B29" s="78" t="s">
        <v>256</v>
      </c>
      <c r="C29" s="167">
        <f t="shared" ref="C29" si="1">SUM(D29:H29)</f>
        <v>0</v>
      </c>
      <c r="D29" s="167">
        <f>SUMIFS('入所申込者一覧（様式１－１用記入例）'!$F$10:$F$109,'入所申込者一覧（様式１－１用記入例）'!$B$10:$B$109,"要介護１",'入所申込者一覧（様式１－１用記入例）'!$C$10:$C$109,"⑤２～３年前",'入所申込者一覧（様式１－１用記入例）'!$D$10:$D$109,"在宅以外")</f>
        <v>0</v>
      </c>
      <c r="E29" s="167">
        <f>SUMIFS('入所申込者一覧（様式１－１用記入例）'!$F$10:$F$109,'入所申込者一覧（様式１－１用記入例）'!$B$10:$B$109,"要介護２",'入所申込者一覧（様式１－１用記入例）'!$C$10:$C$109,"⑤２～３年前",'入所申込者一覧（様式１－１用記入例）'!$D$10:$D$109,"在宅以外")</f>
        <v>0</v>
      </c>
      <c r="F29" s="167">
        <f>SUMIFS('入所申込者一覧（様式１－１用記入例）'!$F$10:$F$109,'入所申込者一覧（様式１－１用記入例）'!$B$10:$B$109,"要介護３",'入所申込者一覧（様式１－１用記入例）'!$C$10:$C$109,"⑤２～３年前",'入所申込者一覧（様式１－１用記入例）'!$D$10:$D$109,"在宅以外")</f>
        <v>0</v>
      </c>
      <c r="G29" s="167">
        <f>SUMIFS('入所申込者一覧（様式１－１用記入例）'!$F$10:$F$109,'入所申込者一覧（様式１－１用記入例）'!$B$10:$B$109,"要介護４",'入所申込者一覧（様式１－１用記入例）'!$C$10:$C$109,"⑤２～３年前",'入所申込者一覧（様式１－１用記入例）'!$D$10:$D$109,"在宅以外")</f>
        <v>0</v>
      </c>
      <c r="H29" s="167">
        <f>SUMIFS('入所申込者一覧（様式１－１用記入例）'!$F$10:$F$109,'入所申込者一覧（様式１－１用記入例）'!$B$10:$B$109,"要介護５",'入所申込者一覧（様式１－１用記入例）'!$C$10:$C$109,"⑤２～３年前",'入所申込者一覧（様式１－１用記入例）'!$D$10:$D$109,"在宅以外")</f>
        <v>0</v>
      </c>
      <c r="I29" s="217"/>
      <c r="J29" s="217"/>
      <c r="K29"/>
    </row>
    <row r="30" spans="1:23" x14ac:dyDescent="0.4">
      <c r="A30" s="202"/>
      <c r="B30" s="78" t="s">
        <v>255</v>
      </c>
      <c r="C30" s="167">
        <f>SUM(D30:H30)</f>
        <v>0</v>
      </c>
      <c r="D30" s="167">
        <f>SUMIFS('入所申込者一覧（様式１－１用記入例）'!$F$10:$F$109,'入所申込者一覧（様式１－１用記入例）'!$B$10:$B$109,"要介護１",'入所申込者一覧（様式１－１用記入例）'!$C$10:$C$109,"⑥３年以上前",'入所申込者一覧（様式１－１用記入例）'!$D$10:$D$109,"在宅以外")</f>
        <v>0</v>
      </c>
      <c r="E30" s="167">
        <f>SUMIFS('入所申込者一覧（様式１－１用記入例）'!$F$10:$F$109,'入所申込者一覧（様式１－１用記入例）'!$B$10:$B$109,"要介護２",'入所申込者一覧（様式１－１用記入例）'!$C$10:$C$109,"⑥３年以上前",'入所申込者一覧（様式１－１用記入例）'!$D$10:$D$109,"在宅以外")</f>
        <v>0</v>
      </c>
      <c r="F30" s="167">
        <f>SUMIFS('入所申込者一覧（様式１－１用記入例）'!$F$10:$F$109,'入所申込者一覧（様式１－１用記入例）'!$B$10:$B$109,"要介護３",'入所申込者一覧（様式１－１用記入例）'!$C$10:$C$109,"⑥３年以上前",'入所申込者一覧（様式１－１用記入例）'!$D$10:$D$109,"在宅以外")</f>
        <v>0</v>
      </c>
      <c r="G30" s="167">
        <f>SUMIFS('入所申込者一覧（様式１－１用記入例）'!$F$10:$F$109,'入所申込者一覧（様式１－１用記入例）'!$B$10:$B$109,"要介護４",'入所申込者一覧（様式１－１用記入例）'!$C$10:$C$109,"⑥３年以上前",'入所申込者一覧（様式１－１用記入例）'!$D$10:$D$109,"在宅以外")</f>
        <v>0</v>
      </c>
      <c r="H30" s="167">
        <f>SUMIFS('入所申込者一覧（様式１－１用記入例）'!$F$10:$F$109,'入所申込者一覧（様式１－１用記入例）'!$B$10:$B$109,"要介護５",'入所申込者一覧（様式１－１用記入例）'!$C$10:$C$109,"⑥３年以上前",'入所申込者一覧（様式１－１用記入例）'!$D$10:$D$109,"在宅以外")</f>
        <v>0</v>
      </c>
      <c r="I30" s="200"/>
      <c r="J30" s="200"/>
      <c r="K30"/>
    </row>
    <row r="31" spans="1:23" x14ac:dyDescent="0.4">
      <c r="A31" s="83"/>
      <c r="B31" s="83"/>
      <c r="C31" s="83"/>
      <c r="D31" s="83"/>
      <c r="E31" s="83"/>
      <c r="F31" s="83"/>
      <c r="G31" s="83"/>
      <c r="H31" s="83"/>
      <c r="I31" s="83"/>
      <c r="J31" s="84"/>
    </row>
    <row r="32" spans="1:23" x14ac:dyDescent="0.4">
      <c r="A32" s="60" t="s">
        <v>155</v>
      </c>
      <c r="B32" s="83"/>
      <c r="C32" s="83"/>
      <c r="D32" s="83"/>
      <c r="E32" s="83"/>
      <c r="F32" s="83"/>
      <c r="G32" s="83"/>
      <c r="H32" s="83"/>
      <c r="I32" s="87"/>
      <c r="J32" s="83"/>
      <c r="K32"/>
      <c r="W32" s="61"/>
    </row>
    <row r="33" spans="1:35" x14ac:dyDescent="0.4">
      <c r="A33" s="206"/>
      <c r="B33" s="207"/>
      <c r="C33" s="119" t="s">
        <v>3</v>
      </c>
      <c r="D33" s="64" t="s">
        <v>138</v>
      </c>
      <c r="E33" s="64" t="s">
        <v>5</v>
      </c>
      <c r="F33" s="64" t="s">
        <v>6</v>
      </c>
      <c r="G33" s="64" t="s">
        <v>7</v>
      </c>
      <c r="H33" s="64" t="s">
        <v>105</v>
      </c>
      <c r="I33" s="73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98"/>
      <c r="X33" s="198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4">
      <c r="A34" s="208" t="s">
        <v>119</v>
      </c>
      <c r="B34" s="209"/>
      <c r="C34" s="125"/>
      <c r="D34" s="126"/>
      <c r="E34" s="126"/>
      <c r="F34" s="125" t="s">
        <v>197</v>
      </c>
      <c r="G34" s="125"/>
      <c r="H34" s="70">
        <f>COUNTA(C34:G34)</f>
        <v>1</v>
      </c>
      <c r="I34" s="74"/>
      <c r="J34" s="102"/>
      <c r="K34" s="68"/>
      <c r="L34" s="67"/>
      <c r="M34" s="68"/>
      <c r="N34" s="67"/>
      <c r="O34" s="68"/>
      <c r="P34" s="67"/>
      <c r="Q34" s="115"/>
      <c r="R34" s="115"/>
      <c r="S34" s="115"/>
      <c r="T34" s="115"/>
      <c r="U34" s="115"/>
      <c r="V34" s="115"/>
      <c r="W34" s="196"/>
      <c r="X34" s="19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4">
      <c r="A35" s="210"/>
      <c r="B35" s="211"/>
      <c r="C35" s="125"/>
      <c r="D35" s="126"/>
      <c r="E35" s="126"/>
      <c r="F35" s="125" t="s">
        <v>198</v>
      </c>
      <c r="G35" s="125"/>
      <c r="H35" s="70">
        <f t="shared" ref="H35:H36" si="2">COUNTA(C35:G35)</f>
        <v>1</v>
      </c>
      <c r="I35" s="74"/>
      <c r="J35" s="102"/>
      <c r="K35" s="68"/>
      <c r="L35" s="67"/>
      <c r="M35" s="68"/>
      <c r="N35" s="67"/>
      <c r="O35" s="68"/>
      <c r="P35" s="67"/>
      <c r="Q35" s="115"/>
      <c r="R35" s="115"/>
      <c r="S35" s="115"/>
      <c r="T35" s="115"/>
      <c r="U35" s="115"/>
      <c r="V35" s="115"/>
      <c r="W35" s="196"/>
      <c r="X35" s="19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4">
      <c r="A36" s="212"/>
      <c r="B36" s="213"/>
      <c r="C36" s="125"/>
      <c r="D36" s="126"/>
      <c r="E36" s="126"/>
      <c r="F36" s="125"/>
      <c r="G36" s="125"/>
      <c r="H36" s="70">
        <f t="shared" si="2"/>
        <v>0</v>
      </c>
      <c r="I36" s="74"/>
      <c r="J36" s="102"/>
      <c r="K36" s="68"/>
      <c r="L36" s="67"/>
      <c r="M36" s="68"/>
      <c r="N36" s="67"/>
      <c r="O36" s="68"/>
      <c r="P36" s="67"/>
      <c r="Q36" s="115"/>
      <c r="R36" s="115"/>
      <c r="S36" s="115"/>
      <c r="T36" s="115"/>
      <c r="U36" s="115"/>
      <c r="V36" s="115"/>
      <c r="W36" s="196"/>
      <c r="X36" s="19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4">
      <c r="A37" s="214" t="s">
        <v>118</v>
      </c>
      <c r="B37" s="215"/>
      <c r="C37" s="121">
        <f>COUNTA(C34:C36)</f>
        <v>0</v>
      </c>
      <c r="D37" s="121">
        <f>COUNTA(D34:D36)</f>
        <v>0</v>
      </c>
      <c r="E37" s="121">
        <f>COUNTA(E34:E36)</f>
        <v>0</v>
      </c>
      <c r="F37" s="121">
        <f>COUNTA(F34:F36)</f>
        <v>2</v>
      </c>
      <c r="G37" s="121">
        <f>COUNTA(G34:G36)</f>
        <v>0</v>
      </c>
      <c r="H37" s="71">
        <f>SUM(C37:G37)</f>
        <v>2</v>
      </c>
      <c r="I37" s="75"/>
      <c r="J37" s="76"/>
      <c r="K37" s="76"/>
      <c r="L37" s="77"/>
      <c r="M37" s="68"/>
      <c r="N37" s="67"/>
      <c r="O37" s="68"/>
      <c r="P37" s="67"/>
      <c r="Q37" s="199"/>
      <c r="R37" s="199"/>
      <c r="S37" s="115"/>
      <c r="T37" s="115"/>
      <c r="U37" s="115"/>
      <c r="V37" s="115"/>
      <c r="W37" s="196"/>
      <c r="X37" s="19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4">
      <c r="A38" s="83"/>
      <c r="B38" s="83"/>
      <c r="C38" s="83"/>
      <c r="D38" s="83"/>
      <c r="E38" s="83"/>
      <c r="F38" s="83"/>
      <c r="G38" s="83"/>
      <c r="H38" s="83"/>
      <c r="I38" s="83"/>
      <c r="J38" s="83"/>
      <c r="K38"/>
      <c r="W38" s="61"/>
    </row>
    <row r="39" spans="1:35" x14ac:dyDescent="0.4">
      <c r="A39" s="60" t="s">
        <v>264</v>
      </c>
      <c r="B39" s="83"/>
      <c r="C39" s="83"/>
      <c r="D39" s="83"/>
      <c r="E39" s="83"/>
      <c r="F39" s="83"/>
      <c r="G39" s="83"/>
      <c r="H39" s="83"/>
      <c r="I39" s="83"/>
      <c r="J39" s="83"/>
      <c r="K39"/>
      <c r="L39" s="1"/>
      <c r="W39" s="61"/>
    </row>
    <row r="40" spans="1:35" x14ac:dyDescent="0.4">
      <c r="A40" s="205" t="s">
        <v>157</v>
      </c>
      <c r="B40" s="205"/>
      <c r="C40" s="117" t="s">
        <v>205</v>
      </c>
      <c r="D40" s="117" t="s">
        <v>130</v>
      </c>
      <c r="E40" s="205" t="s">
        <v>139</v>
      </c>
      <c r="F40" s="205"/>
      <c r="G40" s="117" t="s">
        <v>132</v>
      </c>
      <c r="H40" s="205" t="s">
        <v>140</v>
      </c>
      <c r="I40" s="222"/>
      <c r="J40" s="222"/>
      <c r="K40" s="115"/>
      <c r="L40" s="67"/>
      <c r="M40" s="1"/>
      <c r="N40" s="1"/>
      <c r="O40" s="1"/>
      <c r="P40" s="1"/>
      <c r="Q40" s="1"/>
      <c r="R40" s="1"/>
      <c r="S40" s="1"/>
      <c r="T40" s="1"/>
      <c r="U40" s="1"/>
      <c r="V40" s="1"/>
      <c r="W40" s="72"/>
      <c r="X40" s="1"/>
    </row>
    <row r="41" spans="1:35" x14ac:dyDescent="0.4">
      <c r="A41" s="223">
        <v>50</v>
      </c>
      <c r="B41" s="223"/>
      <c r="C41" s="118">
        <v>5</v>
      </c>
      <c r="D41" s="118">
        <v>5</v>
      </c>
      <c r="E41" s="224" t="s">
        <v>199</v>
      </c>
      <c r="F41" s="224"/>
      <c r="G41" s="118">
        <v>2</v>
      </c>
      <c r="H41" s="223" t="s">
        <v>258</v>
      </c>
      <c r="I41" s="223"/>
      <c r="J41" s="223"/>
      <c r="K41" s="115"/>
      <c r="L41" s="1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</row>
    <row r="42" spans="1:35" x14ac:dyDescent="0.4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1"/>
      <c r="L42" s="1"/>
      <c r="W42" s="61"/>
    </row>
    <row r="43" spans="1:35" x14ac:dyDescent="0.4">
      <c r="A43" s="62" t="s">
        <v>156</v>
      </c>
      <c r="B43" s="83"/>
      <c r="C43" s="83"/>
      <c r="D43" s="83"/>
      <c r="E43" s="83"/>
      <c r="F43" s="83"/>
      <c r="G43" s="83"/>
      <c r="H43" s="83"/>
      <c r="I43" s="83"/>
      <c r="J43" s="83"/>
      <c r="K43"/>
      <c r="L43" s="1"/>
      <c r="W43" s="61"/>
    </row>
    <row r="44" spans="1:35" x14ac:dyDescent="0.4">
      <c r="A44" s="87"/>
      <c r="B44" s="79"/>
      <c r="C44" s="78" t="s">
        <v>120</v>
      </c>
      <c r="D44" s="82" t="s">
        <v>200</v>
      </c>
      <c r="E44" s="78" t="s">
        <v>141</v>
      </c>
      <c r="F44" s="127"/>
      <c r="G44" s="78" t="s">
        <v>146</v>
      </c>
      <c r="H44" s="82"/>
      <c r="I44" s="78" t="s">
        <v>151</v>
      </c>
      <c r="J44" s="82"/>
      <c r="K44" s="1"/>
      <c r="L44" s="1"/>
      <c r="M44" s="1"/>
      <c r="N44" s="1"/>
      <c r="W44" s="61"/>
    </row>
    <row r="45" spans="1:35" x14ac:dyDescent="0.4">
      <c r="A45" s="87"/>
      <c r="B45" s="105"/>
      <c r="C45" s="78" t="s">
        <v>121</v>
      </c>
      <c r="D45" s="82"/>
      <c r="E45" s="78" t="s">
        <v>142</v>
      </c>
      <c r="F45" s="82"/>
      <c r="G45" s="78" t="s">
        <v>147</v>
      </c>
      <c r="H45" s="82"/>
      <c r="I45" s="78" t="s">
        <v>152</v>
      </c>
      <c r="J45" s="82"/>
      <c r="K45" s="1"/>
      <c r="L45" s="1"/>
      <c r="M45" s="115"/>
      <c r="N45" s="115"/>
    </row>
    <row r="46" spans="1:35" x14ac:dyDescent="0.4">
      <c r="A46" s="87"/>
      <c r="B46" s="105"/>
      <c r="C46" s="78" t="s">
        <v>122</v>
      </c>
      <c r="D46" s="82"/>
      <c r="E46" s="78" t="s">
        <v>143</v>
      </c>
      <c r="F46" s="82"/>
      <c r="G46" s="78" t="s">
        <v>148</v>
      </c>
      <c r="H46" s="82"/>
      <c r="I46" s="78" t="s">
        <v>153</v>
      </c>
      <c r="J46" s="82"/>
      <c r="K46" s="1"/>
      <c r="L46" s="1"/>
      <c r="M46" s="115"/>
      <c r="N46" s="115"/>
    </row>
    <row r="47" spans="1:35" x14ac:dyDescent="0.4">
      <c r="A47" s="87"/>
      <c r="B47" s="105"/>
      <c r="C47" s="78" t="s">
        <v>123</v>
      </c>
      <c r="D47" s="82"/>
      <c r="E47" s="78" t="s">
        <v>144</v>
      </c>
      <c r="F47" s="82" t="s">
        <v>201</v>
      </c>
      <c r="G47" s="78" t="s">
        <v>149</v>
      </c>
      <c r="H47" s="82"/>
      <c r="I47" s="78" t="s">
        <v>154</v>
      </c>
      <c r="J47" s="82"/>
      <c r="K47" s="1"/>
      <c r="L47" s="1"/>
      <c r="M47" s="115"/>
      <c r="N47" s="115"/>
    </row>
    <row r="48" spans="1:35" x14ac:dyDescent="0.4">
      <c r="A48" s="87"/>
      <c r="B48" s="105"/>
      <c r="C48" s="78" t="s">
        <v>125</v>
      </c>
      <c r="D48" s="82"/>
      <c r="E48" s="78" t="s">
        <v>145</v>
      </c>
      <c r="F48" s="82"/>
      <c r="G48" s="78" t="s">
        <v>150</v>
      </c>
      <c r="H48" s="82"/>
      <c r="I48" s="78"/>
      <c r="J48" s="82"/>
      <c r="K48" s="1"/>
      <c r="L48" s="1"/>
      <c r="M48" s="115"/>
      <c r="N48" s="115"/>
    </row>
    <row r="49" spans="1:11" x14ac:dyDescent="0.4">
      <c r="A49" s="83"/>
      <c r="B49" s="87"/>
      <c r="C49" s="83"/>
      <c r="D49" s="83"/>
      <c r="E49" s="83"/>
      <c r="F49" s="83"/>
      <c r="G49" s="83"/>
      <c r="H49" s="83"/>
      <c r="I49" s="87"/>
      <c r="J49" s="83"/>
      <c r="K49"/>
    </row>
    <row r="50" spans="1:11" x14ac:dyDescent="0.4">
      <c r="A50" s="83" t="s">
        <v>163</v>
      </c>
      <c r="B50" s="83"/>
      <c r="C50" s="83"/>
      <c r="D50" s="83"/>
      <c r="E50" s="83"/>
      <c r="F50" s="83"/>
      <c r="G50" s="83"/>
      <c r="H50" s="83"/>
      <c r="I50" s="83" t="s">
        <v>124</v>
      </c>
      <c r="J50" s="83"/>
    </row>
    <row r="51" spans="1:11" x14ac:dyDescent="0.4">
      <c r="A51" s="83" t="s">
        <v>164</v>
      </c>
      <c r="B51" s="83"/>
      <c r="C51" s="83"/>
      <c r="D51" s="83"/>
      <c r="E51" s="83"/>
      <c r="F51" s="83"/>
      <c r="G51" s="83"/>
      <c r="H51" s="83"/>
      <c r="I51" s="83" t="s">
        <v>126</v>
      </c>
      <c r="J51" s="83"/>
    </row>
    <row r="52" spans="1:11" x14ac:dyDescent="0.4">
      <c r="A52" s="83" t="s">
        <v>223</v>
      </c>
      <c r="B52" s="83"/>
      <c r="C52" s="83"/>
      <c r="D52" s="83"/>
      <c r="E52" s="83"/>
      <c r="F52" s="83"/>
      <c r="G52" s="83"/>
      <c r="H52" s="83"/>
      <c r="I52" s="106" t="s">
        <v>165</v>
      </c>
      <c r="J52" s="83"/>
    </row>
    <row r="53" spans="1:11" x14ac:dyDescent="0.4">
      <c r="A53" s="83"/>
      <c r="B53" s="83" t="s">
        <v>224</v>
      </c>
      <c r="C53" s="83"/>
      <c r="D53" s="83"/>
      <c r="E53" s="83"/>
      <c r="F53" s="83"/>
      <c r="G53" s="83"/>
      <c r="H53" s="83"/>
      <c r="I53" s="107" t="s">
        <v>128</v>
      </c>
      <c r="J53" s="83"/>
    </row>
    <row r="54" spans="1:11" x14ac:dyDescent="0.4">
      <c r="A54" s="83" t="s">
        <v>127</v>
      </c>
      <c r="B54" s="83"/>
      <c r="C54" s="83"/>
      <c r="D54" s="83"/>
      <c r="E54" s="83"/>
      <c r="F54" s="83"/>
      <c r="G54" s="83"/>
      <c r="H54" s="83"/>
      <c r="I54" s="108" t="s">
        <v>202</v>
      </c>
      <c r="J54" s="84"/>
    </row>
    <row r="55" spans="1:11" x14ac:dyDescent="0.4">
      <c r="A55" s="83" t="s">
        <v>222</v>
      </c>
      <c r="B55" s="83" t="s">
        <v>166</v>
      </c>
      <c r="C55" s="83"/>
      <c r="D55" s="83"/>
      <c r="E55" s="83"/>
      <c r="F55" s="83"/>
      <c r="G55" s="83"/>
      <c r="H55" s="83"/>
      <c r="I55" s="95"/>
      <c r="J55" s="84"/>
    </row>
    <row r="56" spans="1:11" x14ac:dyDescent="0.4">
      <c r="A56" s="83"/>
      <c r="B56" s="83"/>
      <c r="C56" s="83"/>
      <c r="D56" s="83"/>
      <c r="E56" s="83"/>
      <c r="F56" s="83"/>
      <c r="G56" s="83"/>
      <c r="H56" s="83"/>
      <c r="I56" s="83"/>
      <c r="J56" s="84"/>
    </row>
  </sheetData>
  <mergeCells count="28">
    <mergeCell ref="A13:B13"/>
    <mergeCell ref="A14:A24"/>
    <mergeCell ref="I14:I24"/>
    <mergeCell ref="J14:J24"/>
    <mergeCell ref="A4:B4"/>
    <mergeCell ref="A5:B5"/>
    <mergeCell ref="A6:B6"/>
    <mergeCell ref="A7:A12"/>
    <mergeCell ref="I7:I12"/>
    <mergeCell ref="J7:J12"/>
    <mergeCell ref="A25:A30"/>
    <mergeCell ref="I25:I30"/>
    <mergeCell ref="J25:J30"/>
    <mergeCell ref="A33:B33"/>
    <mergeCell ref="W33:X33"/>
    <mergeCell ref="A34:B36"/>
    <mergeCell ref="W34:X34"/>
    <mergeCell ref="W35:X35"/>
    <mergeCell ref="W36:X36"/>
    <mergeCell ref="A41:B41"/>
    <mergeCell ref="E41:F41"/>
    <mergeCell ref="H41:J41"/>
    <mergeCell ref="A37:B37"/>
    <mergeCell ref="Q37:R37"/>
    <mergeCell ref="W37:X37"/>
    <mergeCell ref="A40:B40"/>
    <mergeCell ref="E40:F40"/>
    <mergeCell ref="H40:J40"/>
  </mergeCells>
  <phoneticPr fontId="1"/>
  <pageMargins left="0.7" right="0.7" top="0.75" bottom="0.75" header="0.3" footer="0.3"/>
  <pageSetup paperSize="9" scale="70" fitToWidth="0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workbookViewId="0">
      <selection activeCell="C10" sqref="C10"/>
    </sheetView>
  </sheetViews>
  <sheetFormatPr defaultRowHeight="18.75" x14ac:dyDescent="0.4"/>
  <cols>
    <col min="1" max="6" width="21.5" customWidth="1"/>
    <col min="7" max="7" width="5" style="2" customWidth="1"/>
    <col min="8" max="9" width="16.5" customWidth="1"/>
    <col min="10" max="10" width="15.25" customWidth="1"/>
  </cols>
  <sheetData>
    <row r="1" spans="1:11" x14ac:dyDescent="0.4">
      <c r="A1" s="83" t="s">
        <v>195</v>
      </c>
      <c r="B1" s="83"/>
      <c r="C1" s="83"/>
      <c r="D1" s="83"/>
      <c r="E1" s="83"/>
      <c r="F1" s="83"/>
      <c r="G1" s="83"/>
      <c r="H1" s="83"/>
      <c r="I1" s="83"/>
      <c r="J1" s="84"/>
      <c r="K1" s="2"/>
    </row>
    <row r="2" spans="1:11" x14ac:dyDescent="0.4">
      <c r="A2" s="83"/>
      <c r="B2" s="83"/>
      <c r="C2" s="83"/>
      <c r="D2" s="83"/>
      <c r="E2" s="83"/>
      <c r="F2" s="83" t="s">
        <v>162</v>
      </c>
      <c r="G2" s="83"/>
      <c r="H2" s="83"/>
      <c r="J2" s="84"/>
      <c r="K2" s="2"/>
    </row>
    <row r="3" spans="1:11" x14ac:dyDescent="0.15">
      <c r="A3" s="83" t="s">
        <v>196</v>
      </c>
      <c r="B3" s="83"/>
      <c r="C3" s="83"/>
      <c r="D3" s="83"/>
      <c r="E3" s="124" t="s">
        <v>190</v>
      </c>
      <c r="F3" s="83"/>
      <c r="G3" s="83"/>
      <c r="I3" s="83"/>
      <c r="J3" s="84"/>
      <c r="K3" s="2"/>
    </row>
    <row r="4" spans="1:11" x14ac:dyDescent="0.4">
      <c r="A4" s="83"/>
      <c r="B4" s="83"/>
      <c r="C4" s="83"/>
      <c r="D4" s="83"/>
      <c r="E4" s="83" t="s">
        <v>189</v>
      </c>
      <c r="F4" s="83"/>
      <c r="G4" s="87"/>
      <c r="I4" s="83"/>
      <c r="J4" s="84"/>
      <c r="K4" s="2"/>
    </row>
    <row r="5" spans="1:11" x14ac:dyDescent="0.4">
      <c r="A5" s="168" t="s">
        <v>117</v>
      </c>
      <c r="B5" s="168"/>
      <c r="C5" s="168" t="s">
        <v>160</v>
      </c>
      <c r="D5" s="169"/>
      <c r="E5" s="168" t="s">
        <v>161</v>
      </c>
      <c r="F5" s="169"/>
      <c r="G5" s="173"/>
      <c r="H5" s="102"/>
      <c r="I5" s="89"/>
      <c r="J5" s="89"/>
      <c r="K5" s="2"/>
    </row>
    <row r="6" spans="1:11" x14ac:dyDescent="0.4">
      <c r="A6" s="192" t="s">
        <v>112</v>
      </c>
      <c r="B6" s="193"/>
      <c r="C6" s="193"/>
      <c r="D6" s="193"/>
      <c r="E6" s="193"/>
      <c r="F6" s="193"/>
      <c r="G6" s="102"/>
      <c r="H6" s="102"/>
      <c r="I6" s="102"/>
      <c r="J6" s="102"/>
      <c r="K6" s="2"/>
    </row>
    <row r="7" spans="1:11" x14ac:dyDescent="0.4">
      <c r="A7" s="194" t="s">
        <v>169</v>
      </c>
      <c r="B7" s="195"/>
      <c r="C7" s="195"/>
      <c r="D7" s="195"/>
      <c r="E7" s="195"/>
      <c r="F7" s="195"/>
      <c r="G7" s="171"/>
      <c r="H7" s="171"/>
      <c r="I7" s="171"/>
      <c r="J7" s="171"/>
      <c r="K7" s="2"/>
    </row>
    <row r="8" spans="1:11" x14ac:dyDescent="0.4">
      <c r="A8" s="83" t="s">
        <v>103</v>
      </c>
      <c r="B8" s="83"/>
      <c r="C8" s="83"/>
      <c r="D8" s="83"/>
      <c r="E8" s="175" t="s">
        <v>226</v>
      </c>
      <c r="F8" s="83"/>
      <c r="H8" s="2"/>
    </row>
    <row r="9" spans="1:11" x14ac:dyDescent="0.4">
      <c r="A9" s="158" t="s">
        <v>0</v>
      </c>
      <c r="B9" s="158" t="s">
        <v>8</v>
      </c>
      <c r="C9" s="158" t="s">
        <v>2</v>
      </c>
      <c r="D9" s="158" t="s">
        <v>9</v>
      </c>
      <c r="E9" s="158" t="s">
        <v>206</v>
      </c>
      <c r="F9" s="158" t="s">
        <v>1</v>
      </c>
      <c r="G9" s="3"/>
      <c r="H9" s="184" t="s">
        <v>237</v>
      </c>
      <c r="I9" s="106"/>
    </row>
    <row r="10" spans="1:11" x14ac:dyDescent="0.4">
      <c r="A10" s="156" t="s">
        <v>215</v>
      </c>
      <c r="B10" s="159" t="s">
        <v>16</v>
      </c>
      <c r="C10" s="187" t="s">
        <v>241</v>
      </c>
      <c r="D10" s="159" t="s">
        <v>207</v>
      </c>
      <c r="E10" s="172" t="s">
        <v>243</v>
      </c>
      <c r="F10" s="159">
        <v>0.25</v>
      </c>
      <c r="G10" s="3"/>
      <c r="H10" s="182" t="s">
        <v>238</v>
      </c>
      <c r="I10" s="183"/>
    </row>
    <row r="11" spans="1:11" x14ac:dyDescent="0.4">
      <c r="A11" s="156"/>
      <c r="B11" s="159"/>
      <c r="C11" s="187"/>
      <c r="D11" s="159"/>
      <c r="E11" s="159"/>
      <c r="F11" s="159"/>
      <c r="G11" s="3"/>
      <c r="H11" s="177" t="s">
        <v>228</v>
      </c>
      <c r="I11" s="178" t="s">
        <v>232</v>
      </c>
    </row>
    <row r="12" spans="1:11" x14ac:dyDescent="0.4">
      <c r="A12" s="156"/>
      <c r="B12" s="159"/>
      <c r="C12" s="187" t="s">
        <v>225</v>
      </c>
      <c r="D12" s="159"/>
      <c r="E12" s="159"/>
      <c r="F12" s="159"/>
      <c r="G12" s="3"/>
      <c r="H12" s="177" t="s">
        <v>227</v>
      </c>
      <c r="I12" s="178" t="s">
        <v>233</v>
      </c>
    </row>
    <row r="13" spans="1:11" x14ac:dyDescent="0.4">
      <c r="A13" s="156"/>
      <c r="B13" s="159"/>
      <c r="C13" s="187" t="s">
        <v>225</v>
      </c>
      <c r="D13" s="159"/>
      <c r="E13" s="159"/>
      <c r="F13" s="159"/>
      <c r="G13" s="3"/>
      <c r="H13" s="177" t="s">
        <v>229</v>
      </c>
      <c r="I13" s="178" t="s">
        <v>234</v>
      </c>
    </row>
    <row r="14" spans="1:11" x14ac:dyDescent="0.4">
      <c r="A14" s="156"/>
      <c r="B14" s="159"/>
      <c r="C14" s="187" t="s">
        <v>225</v>
      </c>
      <c r="D14" s="159"/>
      <c r="E14" s="159"/>
      <c r="F14" s="159"/>
      <c r="G14" s="3"/>
      <c r="H14" s="177" t="s">
        <v>230</v>
      </c>
      <c r="I14" s="178" t="s">
        <v>236</v>
      </c>
    </row>
    <row r="15" spans="1:11" x14ac:dyDescent="0.4">
      <c r="A15" s="156"/>
      <c r="B15" s="159"/>
      <c r="C15" s="187" t="s">
        <v>225</v>
      </c>
      <c r="D15" s="159"/>
      <c r="E15" s="159"/>
      <c r="F15" s="159"/>
      <c r="G15" s="3"/>
      <c r="H15" s="179" t="s">
        <v>231</v>
      </c>
      <c r="I15" s="180" t="s">
        <v>235</v>
      </c>
    </row>
    <row r="16" spans="1:11" x14ac:dyDescent="0.4">
      <c r="A16" s="156"/>
      <c r="B16" s="159"/>
      <c r="C16" s="187" t="s">
        <v>225</v>
      </c>
      <c r="D16" s="159"/>
      <c r="E16" s="159"/>
      <c r="F16" s="159"/>
      <c r="G16" s="3"/>
      <c r="H16" s="3"/>
    </row>
    <row r="17" spans="1:8" x14ac:dyDescent="0.4">
      <c r="A17" s="156"/>
      <c r="B17" s="159"/>
      <c r="C17" s="187" t="s">
        <v>225</v>
      </c>
      <c r="D17" s="159"/>
      <c r="E17" s="159"/>
      <c r="F17" s="159"/>
      <c r="G17" s="3"/>
      <c r="H17" s="3"/>
    </row>
    <row r="18" spans="1:8" x14ac:dyDescent="0.4">
      <c r="A18" s="156"/>
      <c r="B18" s="159"/>
      <c r="C18" s="187" t="s">
        <v>225</v>
      </c>
      <c r="D18" s="159"/>
      <c r="E18" s="159"/>
      <c r="F18" s="159"/>
      <c r="G18" s="3"/>
      <c r="H18" s="3"/>
    </row>
    <row r="19" spans="1:8" x14ac:dyDescent="0.4">
      <c r="A19" s="156"/>
      <c r="B19" s="159"/>
      <c r="C19" s="187" t="s">
        <v>225</v>
      </c>
      <c r="D19" s="159"/>
      <c r="E19" s="159"/>
      <c r="F19" s="159"/>
      <c r="G19" s="3"/>
      <c r="H19" s="3"/>
    </row>
    <row r="20" spans="1:8" x14ac:dyDescent="0.4">
      <c r="A20" s="156"/>
      <c r="B20" s="159"/>
      <c r="C20" s="187" t="s">
        <v>225</v>
      </c>
      <c r="D20" s="159"/>
      <c r="E20" s="159"/>
      <c r="F20" s="159"/>
      <c r="G20" s="3"/>
      <c r="H20" s="3"/>
    </row>
    <row r="21" spans="1:8" x14ac:dyDescent="0.4">
      <c r="A21" s="156"/>
      <c r="B21" s="159"/>
      <c r="C21" s="187" t="s">
        <v>225</v>
      </c>
      <c r="D21" s="159"/>
      <c r="E21" s="159"/>
      <c r="F21" s="159"/>
      <c r="G21" s="3"/>
      <c r="H21" s="3"/>
    </row>
    <row r="22" spans="1:8" x14ac:dyDescent="0.4">
      <c r="A22" s="156"/>
      <c r="B22" s="159"/>
      <c r="C22" s="187" t="s">
        <v>225</v>
      </c>
      <c r="D22" s="159"/>
      <c r="E22" s="159"/>
      <c r="F22" s="159"/>
      <c r="G22" s="3"/>
      <c r="H22" s="3"/>
    </row>
    <row r="23" spans="1:8" x14ac:dyDescent="0.4">
      <c r="A23" s="156"/>
      <c r="B23" s="159"/>
      <c r="C23" s="187" t="s">
        <v>225</v>
      </c>
      <c r="D23" s="159"/>
      <c r="E23" s="159"/>
      <c r="F23" s="159"/>
      <c r="G23" s="3"/>
      <c r="H23" s="3"/>
    </row>
    <row r="24" spans="1:8" x14ac:dyDescent="0.4">
      <c r="A24" s="156"/>
      <c r="B24" s="159"/>
      <c r="C24" s="187" t="s">
        <v>225</v>
      </c>
      <c r="D24" s="159"/>
      <c r="E24" s="159"/>
      <c r="F24" s="159"/>
      <c r="G24" s="3"/>
      <c r="H24" s="3"/>
    </row>
    <row r="25" spans="1:8" x14ac:dyDescent="0.4">
      <c r="A25" s="156"/>
      <c r="B25" s="159"/>
      <c r="C25" s="187" t="s">
        <v>225</v>
      </c>
      <c r="D25" s="159"/>
      <c r="E25" s="159"/>
      <c r="F25" s="159"/>
      <c r="G25" s="3"/>
      <c r="H25" s="3"/>
    </row>
    <row r="26" spans="1:8" x14ac:dyDescent="0.4">
      <c r="A26" s="156"/>
      <c r="B26" s="159"/>
      <c r="C26" s="187" t="s">
        <v>225</v>
      </c>
      <c r="D26" s="159"/>
      <c r="E26" s="159"/>
      <c r="F26" s="159"/>
      <c r="G26" s="3"/>
      <c r="H26" s="3"/>
    </row>
    <row r="27" spans="1:8" x14ac:dyDescent="0.4">
      <c r="A27" s="156"/>
      <c r="B27" s="159"/>
      <c r="C27" s="187" t="s">
        <v>225</v>
      </c>
      <c r="D27" s="159"/>
      <c r="E27" s="159"/>
      <c r="F27" s="159"/>
      <c r="G27" s="3"/>
      <c r="H27" s="3"/>
    </row>
    <row r="28" spans="1:8" x14ac:dyDescent="0.4">
      <c r="A28" s="156"/>
      <c r="B28" s="159"/>
      <c r="C28" s="187" t="s">
        <v>225</v>
      </c>
      <c r="D28" s="159"/>
      <c r="E28" s="159"/>
      <c r="F28" s="159"/>
      <c r="G28" s="3"/>
      <c r="H28" s="3"/>
    </row>
    <row r="29" spans="1:8" x14ac:dyDescent="0.4">
      <c r="A29" s="156"/>
      <c r="B29" s="159"/>
      <c r="C29" s="187" t="s">
        <v>225</v>
      </c>
      <c r="D29" s="159"/>
      <c r="E29" s="159"/>
      <c r="F29" s="159"/>
      <c r="G29" s="3"/>
      <c r="H29" s="3"/>
    </row>
    <row r="30" spans="1:8" x14ac:dyDescent="0.4">
      <c r="A30" s="156"/>
      <c r="B30" s="159"/>
      <c r="C30" s="187" t="s">
        <v>225</v>
      </c>
      <c r="D30" s="159"/>
      <c r="E30" s="159"/>
      <c r="F30" s="159"/>
      <c r="G30" s="3"/>
      <c r="H30" s="3"/>
    </row>
    <row r="31" spans="1:8" x14ac:dyDescent="0.4">
      <c r="A31" s="156"/>
      <c r="B31" s="159"/>
      <c r="C31" s="187" t="s">
        <v>225</v>
      </c>
      <c r="D31" s="159"/>
      <c r="E31" s="159"/>
      <c r="F31" s="159"/>
      <c r="G31" s="3"/>
      <c r="H31" s="3"/>
    </row>
    <row r="32" spans="1:8" x14ac:dyDescent="0.4">
      <c r="A32" s="156"/>
      <c r="B32" s="159"/>
      <c r="C32" s="187" t="s">
        <v>225</v>
      </c>
      <c r="D32" s="159"/>
      <c r="E32" s="159"/>
      <c r="F32" s="159"/>
      <c r="G32" s="3"/>
      <c r="H32" s="3"/>
    </row>
    <row r="33" spans="1:8" x14ac:dyDescent="0.4">
      <c r="A33" s="156"/>
      <c r="B33" s="159"/>
      <c r="C33" s="187" t="s">
        <v>225</v>
      </c>
      <c r="D33" s="159"/>
      <c r="E33" s="159"/>
      <c r="F33" s="159"/>
      <c r="G33" s="3"/>
      <c r="H33" s="3"/>
    </row>
    <row r="34" spans="1:8" x14ac:dyDescent="0.4">
      <c r="A34" s="156"/>
      <c r="B34" s="159"/>
      <c r="C34" s="187" t="s">
        <v>225</v>
      </c>
      <c r="D34" s="159"/>
      <c r="E34" s="159"/>
      <c r="F34" s="159"/>
      <c r="G34" s="3"/>
      <c r="H34" s="3"/>
    </row>
    <row r="35" spans="1:8" x14ac:dyDescent="0.4">
      <c r="A35" s="156"/>
      <c r="B35" s="159"/>
      <c r="C35" s="187" t="s">
        <v>225</v>
      </c>
      <c r="D35" s="159"/>
      <c r="E35" s="159"/>
      <c r="F35" s="159"/>
      <c r="G35" s="3"/>
      <c r="H35" s="3"/>
    </row>
    <row r="36" spans="1:8" x14ac:dyDescent="0.4">
      <c r="A36" s="156"/>
      <c r="B36" s="159"/>
      <c r="C36" s="187" t="s">
        <v>225</v>
      </c>
      <c r="D36" s="159"/>
      <c r="E36" s="159"/>
      <c r="F36" s="159"/>
      <c r="G36" s="3"/>
      <c r="H36" s="3"/>
    </row>
    <row r="37" spans="1:8" x14ac:dyDescent="0.4">
      <c r="A37" s="156"/>
      <c r="B37" s="159"/>
      <c r="C37" s="187" t="s">
        <v>225</v>
      </c>
      <c r="D37" s="159"/>
      <c r="E37" s="159"/>
      <c r="F37" s="159"/>
      <c r="G37" s="3"/>
      <c r="H37" s="3"/>
    </row>
    <row r="38" spans="1:8" x14ac:dyDescent="0.4">
      <c r="A38" s="156"/>
      <c r="B38" s="159"/>
      <c r="C38" s="187" t="s">
        <v>225</v>
      </c>
      <c r="D38" s="159"/>
      <c r="E38" s="159"/>
      <c r="F38" s="159"/>
      <c r="G38" s="3"/>
      <c r="H38" s="3"/>
    </row>
    <row r="39" spans="1:8" x14ac:dyDescent="0.4">
      <c r="A39" s="156"/>
      <c r="B39" s="159"/>
      <c r="C39" s="187" t="s">
        <v>225</v>
      </c>
      <c r="D39" s="159"/>
      <c r="E39" s="159"/>
      <c r="F39" s="159"/>
      <c r="G39" s="3"/>
      <c r="H39" s="3"/>
    </row>
    <row r="40" spans="1:8" x14ac:dyDescent="0.4">
      <c r="A40" s="156"/>
      <c r="B40" s="159"/>
      <c r="C40" s="187" t="s">
        <v>225</v>
      </c>
      <c r="D40" s="159"/>
      <c r="E40" s="159"/>
      <c r="F40" s="159"/>
      <c r="G40" s="3"/>
      <c r="H40" s="3"/>
    </row>
    <row r="41" spans="1:8" x14ac:dyDescent="0.4">
      <c r="A41" s="156"/>
      <c r="B41" s="159"/>
      <c r="C41" s="187" t="s">
        <v>225</v>
      </c>
      <c r="D41" s="159"/>
      <c r="E41" s="159"/>
      <c r="F41" s="159"/>
      <c r="G41" s="3"/>
      <c r="H41" s="3"/>
    </row>
    <row r="42" spans="1:8" x14ac:dyDescent="0.4">
      <c r="A42" s="156"/>
      <c r="B42" s="159"/>
      <c r="C42" s="187" t="s">
        <v>225</v>
      </c>
      <c r="D42" s="159"/>
      <c r="E42" s="159"/>
      <c r="F42" s="159"/>
      <c r="G42" s="3"/>
      <c r="H42" s="3"/>
    </row>
    <row r="43" spans="1:8" x14ac:dyDescent="0.4">
      <c r="A43" s="156"/>
      <c r="B43" s="159"/>
      <c r="C43" s="187" t="s">
        <v>225</v>
      </c>
      <c r="D43" s="159"/>
      <c r="E43" s="159"/>
      <c r="F43" s="159"/>
      <c r="G43" s="3"/>
      <c r="H43" s="3"/>
    </row>
    <row r="44" spans="1:8" x14ac:dyDescent="0.4">
      <c r="A44" s="156"/>
      <c r="B44" s="159"/>
      <c r="C44" s="187" t="s">
        <v>225</v>
      </c>
      <c r="D44" s="159"/>
      <c r="E44" s="159"/>
      <c r="F44" s="159"/>
      <c r="G44" s="3"/>
      <c r="H44" s="3"/>
    </row>
    <row r="45" spans="1:8" x14ac:dyDescent="0.4">
      <c r="A45" s="156"/>
      <c r="B45" s="159"/>
      <c r="C45" s="187" t="s">
        <v>225</v>
      </c>
      <c r="D45" s="159"/>
      <c r="E45" s="159"/>
      <c r="F45" s="159"/>
      <c r="G45" s="3"/>
      <c r="H45" s="3"/>
    </row>
    <row r="46" spans="1:8" x14ac:dyDescent="0.4">
      <c r="A46" s="156"/>
      <c r="B46" s="159"/>
      <c r="C46" s="187" t="s">
        <v>225</v>
      </c>
      <c r="D46" s="159"/>
      <c r="E46" s="159"/>
      <c r="F46" s="159"/>
      <c r="G46" s="3"/>
      <c r="H46" s="3"/>
    </row>
    <row r="47" spans="1:8" x14ac:dyDescent="0.4">
      <c r="A47" s="156"/>
      <c r="B47" s="159"/>
      <c r="C47" s="187" t="s">
        <v>225</v>
      </c>
      <c r="D47" s="159"/>
      <c r="E47" s="159"/>
      <c r="F47" s="159"/>
      <c r="G47" s="3"/>
      <c r="H47" s="3"/>
    </row>
    <row r="48" spans="1:8" x14ac:dyDescent="0.4">
      <c r="A48" s="156"/>
      <c r="B48" s="159"/>
      <c r="C48" s="187" t="s">
        <v>225</v>
      </c>
      <c r="D48" s="159"/>
      <c r="E48" s="159"/>
      <c r="F48" s="159"/>
      <c r="G48" s="3"/>
      <c r="H48" s="3"/>
    </row>
    <row r="49" spans="1:8" x14ac:dyDescent="0.4">
      <c r="A49" s="156"/>
      <c r="B49" s="159"/>
      <c r="C49" s="187" t="s">
        <v>225</v>
      </c>
      <c r="D49" s="159"/>
      <c r="E49" s="159"/>
      <c r="F49" s="159"/>
      <c r="G49" s="3"/>
      <c r="H49" s="3"/>
    </row>
    <row r="50" spans="1:8" x14ac:dyDescent="0.4">
      <c r="A50" s="156"/>
      <c r="B50" s="159"/>
      <c r="C50" s="187" t="s">
        <v>225</v>
      </c>
      <c r="D50" s="159"/>
      <c r="E50" s="159"/>
      <c r="F50" s="159"/>
      <c r="G50" s="3"/>
      <c r="H50" s="3"/>
    </row>
    <row r="51" spans="1:8" x14ac:dyDescent="0.4">
      <c r="A51" s="156"/>
      <c r="B51" s="159"/>
      <c r="C51" s="187" t="s">
        <v>225</v>
      </c>
      <c r="D51" s="159"/>
      <c r="E51" s="159"/>
      <c r="F51" s="159"/>
      <c r="G51" s="3"/>
      <c r="H51" s="3"/>
    </row>
    <row r="52" spans="1:8" x14ac:dyDescent="0.4">
      <c r="A52" s="156"/>
      <c r="B52" s="159"/>
      <c r="C52" s="187" t="s">
        <v>225</v>
      </c>
      <c r="D52" s="159"/>
      <c r="E52" s="159"/>
      <c r="F52" s="159"/>
      <c r="G52" s="3"/>
      <c r="H52" s="3"/>
    </row>
    <row r="53" spans="1:8" x14ac:dyDescent="0.4">
      <c r="A53" s="156"/>
      <c r="B53" s="159"/>
      <c r="C53" s="187" t="s">
        <v>225</v>
      </c>
      <c r="D53" s="159"/>
      <c r="E53" s="159"/>
      <c r="F53" s="159"/>
      <c r="G53" s="3"/>
      <c r="H53" s="3"/>
    </row>
    <row r="54" spans="1:8" x14ac:dyDescent="0.4">
      <c r="A54" s="156"/>
      <c r="B54" s="159"/>
      <c r="C54" s="187" t="s">
        <v>225</v>
      </c>
      <c r="D54" s="159"/>
      <c r="E54" s="159"/>
      <c r="F54" s="159"/>
      <c r="G54" s="3"/>
      <c r="H54" s="3"/>
    </row>
    <row r="55" spans="1:8" x14ac:dyDescent="0.4">
      <c r="A55" s="156"/>
      <c r="B55" s="159"/>
      <c r="C55" s="187" t="s">
        <v>225</v>
      </c>
      <c r="D55" s="159"/>
      <c r="E55" s="159"/>
      <c r="F55" s="159"/>
      <c r="G55" s="3"/>
      <c r="H55" s="3"/>
    </row>
    <row r="56" spans="1:8" x14ac:dyDescent="0.4">
      <c r="A56" s="156"/>
      <c r="B56" s="159"/>
      <c r="C56" s="187" t="s">
        <v>225</v>
      </c>
      <c r="D56" s="159"/>
      <c r="E56" s="159"/>
      <c r="F56" s="159"/>
      <c r="G56" s="3"/>
      <c r="H56" s="3"/>
    </row>
    <row r="57" spans="1:8" x14ac:dyDescent="0.4">
      <c r="A57" s="156"/>
      <c r="B57" s="159"/>
      <c r="C57" s="187" t="s">
        <v>225</v>
      </c>
      <c r="D57" s="159"/>
      <c r="E57" s="159"/>
      <c r="F57" s="159"/>
      <c r="G57" s="3"/>
      <c r="H57" s="3"/>
    </row>
    <row r="58" spans="1:8" x14ac:dyDescent="0.4">
      <c r="A58" s="156"/>
      <c r="B58" s="159"/>
      <c r="C58" s="187" t="s">
        <v>225</v>
      </c>
      <c r="D58" s="159"/>
      <c r="E58" s="159"/>
      <c r="F58" s="159"/>
      <c r="G58" s="3"/>
      <c r="H58" s="3"/>
    </row>
    <row r="59" spans="1:8" x14ac:dyDescent="0.4">
      <c r="A59" s="156"/>
      <c r="B59" s="159"/>
      <c r="C59" s="187" t="s">
        <v>225</v>
      </c>
      <c r="D59" s="159"/>
      <c r="E59" s="159"/>
      <c r="F59" s="159"/>
      <c r="G59" s="3"/>
      <c r="H59" s="3"/>
    </row>
    <row r="60" spans="1:8" x14ac:dyDescent="0.4">
      <c r="A60" s="156"/>
      <c r="B60" s="159"/>
      <c r="C60" s="187" t="s">
        <v>225</v>
      </c>
      <c r="D60" s="159"/>
      <c r="E60" s="159"/>
      <c r="F60" s="159"/>
      <c r="G60" s="3"/>
      <c r="H60" s="3"/>
    </row>
    <row r="61" spans="1:8" x14ac:dyDescent="0.4">
      <c r="A61" s="156"/>
      <c r="B61" s="159"/>
      <c r="C61" s="187" t="s">
        <v>225</v>
      </c>
      <c r="D61" s="159"/>
      <c r="E61" s="159"/>
      <c r="F61" s="159"/>
      <c r="G61" s="3"/>
      <c r="H61" s="3"/>
    </row>
    <row r="62" spans="1:8" x14ac:dyDescent="0.4">
      <c r="A62" s="156"/>
      <c r="B62" s="159"/>
      <c r="C62" s="187" t="s">
        <v>225</v>
      </c>
      <c r="D62" s="159"/>
      <c r="E62" s="159"/>
      <c r="F62" s="159"/>
      <c r="G62" s="3"/>
      <c r="H62" s="3"/>
    </row>
    <row r="63" spans="1:8" x14ac:dyDescent="0.4">
      <c r="A63" s="156"/>
      <c r="B63" s="159"/>
      <c r="C63" s="187" t="s">
        <v>225</v>
      </c>
      <c r="D63" s="159"/>
      <c r="E63" s="159"/>
      <c r="F63" s="159"/>
      <c r="G63" s="3"/>
      <c r="H63" s="3"/>
    </row>
    <row r="64" spans="1:8" x14ac:dyDescent="0.4">
      <c r="A64" s="156"/>
      <c r="B64" s="159"/>
      <c r="C64" s="187" t="s">
        <v>225</v>
      </c>
      <c r="D64" s="159"/>
      <c r="E64" s="159"/>
      <c r="F64" s="159"/>
      <c r="G64" s="3"/>
      <c r="H64" s="3"/>
    </row>
    <row r="65" spans="1:8" x14ac:dyDescent="0.4">
      <c r="A65" s="156"/>
      <c r="B65" s="159"/>
      <c r="C65" s="187" t="s">
        <v>225</v>
      </c>
      <c r="D65" s="159"/>
      <c r="E65" s="159"/>
      <c r="F65" s="159"/>
      <c r="G65" s="3"/>
      <c r="H65" s="3"/>
    </row>
    <row r="66" spans="1:8" x14ac:dyDescent="0.4">
      <c r="A66" s="156"/>
      <c r="B66" s="159"/>
      <c r="C66" s="187" t="s">
        <v>225</v>
      </c>
      <c r="D66" s="159"/>
      <c r="E66" s="159"/>
      <c r="F66" s="159"/>
      <c r="G66" s="3"/>
      <c r="H66" s="3"/>
    </row>
    <row r="67" spans="1:8" x14ac:dyDescent="0.4">
      <c r="A67" s="156"/>
      <c r="B67" s="159"/>
      <c r="C67" s="187" t="s">
        <v>225</v>
      </c>
      <c r="D67" s="159"/>
      <c r="E67" s="159"/>
      <c r="F67" s="159"/>
      <c r="G67" s="3"/>
      <c r="H67" s="3"/>
    </row>
    <row r="68" spans="1:8" x14ac:dyDescent="0.4">
      <c r="A68" s="156"/>
      <c r="B68" s="159"/>
      <c r="C68" s="187" t="s">
        <v>225</v>
      </c>
      <c r="D68" s="159"/>
      <c r="E68" s="159"/>
      <c r="F68" s="159"/>
      <c r="G68" s="3"/>
      <c r="H68" s="3"/>
    </row>
    <row r="69" spans="1:8" x14ac:dyDescent="0.4">
      <c r="A69" s="156"/>
      <c r="B69" s="159"/>
      <c r="C69" s="187" t="s">
        <v>225</v>
      </c>
      <c r="D69" s="159"/>
      <c r="E69" s="159"/>
      <c r="F69" s="159"/>
      <c r="G69" s="3"/>
      <c r="H69" s="3"/>
    </row>
    <row r="70" spans="1:8" x14ac:dyDescent="0.4">
      <c r="A70" s="156"/>
      <c r="B70" s="159"/>
      <c r="C70" s="187" t="s">
        <v>225</v>
      </c>
      <c r="D70" s="159"/>
      <c r="E70" s="159"/>
      <c r="F70" s="159"/>
      <c r="G70" s="3"/>
      <c r="H70" s="3"/>
    </row>
    <row r="71" spans="1:8" x14ac:dyDescent="0.4">
      <c r="A71" s="156"/>
      <c r="B71" s="159"/>
      <c r="C71" s="187" t="s">
        <v>225</v>
      </c>
      <c r="D71" s="159"/>
      <c r="E71" s="159"/>
      <c r="F71" s="159"/>
      <c r="G71" s="3"/>
      <c r="H71" s="3"/>
    </row>
    <row r="72" spans="1:8" x14ac:dyDescent="0.4">
      <c r="A72" s="156"/>
      <c r="B72" s="159"/>
      <c r="C72" s="187" t="s">
        <v>225</v>
      </c>
      <c r="D72" s="159"/>
      <c r="E72" s="159"/>
      <c r="F72" s="159"/>
      <c r="G72" s="3"/>
      <c r="H72" s="3"/>
    </row>
    <row r="73" spans="1:8" x14ac:dyDescent="0.4">
      <c r="A73" s="156"/>
      <c r="B73" s="159"/>
      <c r="C73" s="187" t="s">
        <v>225</v>
      </c>
      <c r="D73" s="159"/>
      <c r="E73" s="159"/>
      <c r="F73" s="159"/>
      <c r="G73" s="3"/>
      <c r="H73" s="3"/>
    </row>
    <row r="74" spans="1:8" x14ac:dyDescent="0.4">
      <c r="A74" s="156"/>
      <c r="B74" s="159"/>
      <c r="C74" s="187" t="s">
        <v>225</v>
      </c>
      <c r="D74" s="159"/>
      <c r="E74" s="159"/>
      <c r="F74" s="159"/>
      <c r="G74" s="3"/>
      <c r="H74" s="3"/>
    </row>
    <row r="75" spans="1:8" x14ac:dyDescent="0.4">
      <c r="A75" s="156"/>
      <c r="B75" s="159"/>
      <c r="C75" s="187" t="s">
        <v>225</v>
      </c>
      <c r="D75" s="159"/>
      <c r="E75" s="159"/>
      <c r="F75" s="159"/>
      <c r="G75" s="3"/>
      <c r="H75" s="3"/>
    </row>
    <row r="76" spans="1:8" x14ac:dyDescent="0.4">
      <c r="A76" s="156"/>
      <c r="B76" s="159"/>
      <c r="C76" s="187" t="s">
        <v>225</v>
      </c>
      <c r="D76" s="159"/>
      <c r="E76" s="159"/>
      <c r="F76" s="159"/>
      <c r="G76" s="3"/>
      <c r="H76" s="3"/>
    </row>
    <row r="77" spans="1:8" x14ac:dyDescent="0.4">
      <c r="A77" s="156"/>
      <c r="B77" s="159"/>
      <c r="C77" s="187" t="s">
        <v>225</v>
      </c>
      <c r="D77" s="159"/>
      <c r="E77" s="159"/>
      <c r="F77" s="159"/>
      <c r="G77" s="3"/>
      <c r="H77" s="3"/>
    </row>
    <row r="78" spans="1:8" x14ac:dyDescent="0.4">
      <c r="A78" s="156"/>
      <c r="B78" s="159"/>
      <c r="C78" s="187" t="s">
        <v>225</v>
      </c>
      <c r="D78" s="159"/>
      <c r="E78" s="159"/>
      <c r="F78" s="159"/>
      <c r="G78" s="3"/>
      <c r="H78" s="3"/>
    </row>
    <row r="79" spans="1:8" x14ac:dyDescent="0.4">
      <c r="A79" s="156"/>
      <c r="B79" s="159"/>
      <c r="C79" s="187" t="s">
        <v>225</v>
      </c>
      <c r="D79" s="159"/>
      <c r="E79" s="159"/>
      <c r="F79" s="159"/>
      <c r="G79" s="3"/>
      <c r="H79" s="3"/>
    </row>
    <row r="80" spans="1:8" x14ac:dyDescent="0.4">
      <c r="A80" s="156"/>
      <c r="B80" s="159"/>
      <c r="C80" s="187" t="s">
        <v>225</v>
      </c>
      <c r="D80" s="159"/>
      <c r="E80" s="159"/>
      <c r="F80" s="159"/>
      <c r="G80" s="3"/>
      <c r="H80" s="3"/>
    </row>
    <row r="81" spans="1:8" x14ac:dyDescent="0.4">
      <c r="A81" s="156"/>
      <c r="B81" s="159"/>
      <c r="C81" s="187" t="s">
        <v>225</v>
      </c>
      <c r="D81" s="159"/>
      <c r="E81" s="159"/>
      <c r="F81" s="159"/>
      <c r="G81" s="3"/>
      <c r="H81" s="3"/>
    </row>
    <row r="82" spans="1:8" x14ac:dyDescent="0.4">
      <c r="A82" s="156"/>
      <c r="B82" s="159"/>
      <c r="C82" s="187" t="s">
        <v>225</v>
      </c>
      <c r="D82" s="159"/>
      <c r="E82" s="159"/>
      <c r="F82" s="159"/>
      <c r="G82" s="3"/>
      <c r="H82" s="3"/>
    </row>
    <row r="83" spans="1:8" x14ac:dyDescent="0.4">
      <c r="A83" s="156"/>
      <c r="B83" s="159"/>
      <c r="C83" s="187" t="s">
        <v>225</v>
      </c>
      <c r="D83" s="159"/>
      <c r="E83" s="159"/>
      <c r="F83" s="159"/>
      <c r="G83" s="3"/>
      <c r="H83" s="3"/>
    </row>
    <row r="84" spans="1:8" x14ac:dyDescent="0.4">
      <c r="A84" s="156"/>
      <c r="B84" s="159"/>
      <c r="C84" s="187" t="s">
        <v>225</v>
      </c>
      <c r="D84" s="159"/>
      <c r="E84" s="159"/>
      <c r="F84" s="159"/>
      <c r="G84" s="3"/>
      <c r="H84" s="3"/>
    </row>
    <row r="85" spans="1:8" x14ac:dyDescent="0.4">
      <c r="A85" s="156"/>
      <c r="B85" s="159"/>
      <c r="C85" s="187" t="s">
        <v>225</v>
      </c>
      <c r="D85" s="159"/>
      <c r="E85" s="159"/>
      <c r="F85" s="159"/>
      <c r="G85" s="3"/>
      <c r="H85" s="3"/>
    </row>
    <row r="86" spans="1:8" x14ac:dyDescent="0.4">
      <c r="A86" s="156"/>
      <c r="B86" s="159"/>
      <c r="C86" s="187" t="s">
        <v>225</v>
      </c>
      <c r="D86" s="159"/>
      <c r="E86" s="159"/>
      <c r="F86" s="159"/>
      <c r="G86" s="3"/>
      <c r="H86" s="3"/>
    </row>
    <row r="87" spans="1:8" x14ac:dyDescent="0.4">
      <c r="A87" s="156"/>
      <c r="B87" s="159"/>
      <c r="C87" s="187" t="s">
        <v>225</v>
      </c>
      <c r="D87" s="159"/>
      <c r="E87" s="159"/>
      <c r="F87" s="159"/>
      <c r="G87" s="3"/>
      <c r="H87" s="3"/>
    </row>
    <row r="88" spans="1:8" x14ac:dyDescent="0.4">
      <c r="A88" s="156"/>
      <c r="B88" s="159"/>
      <c r="C88" s="187" t="s">
        <v>225</v>
      </c>
      <c r="D88" s="159"/>
      <c r="E88" s="159"/>
      <c r="F88" s="159"/>
      <c r="G88" s="3"/>
      <c r="H88" s="3"/>
    </row>
    <row r="89" spans="1:8" x14ac:dyDescent="0.4">
      <c r="A89" s="156"/>
      <c r="B89" s="159"/>
      <c r="C89" s="187" t="s">
        <v>225</v>
      </c>
      <c r="D89" s="159"/>
      <c r="E89" s="159"/>
      <c r="F89" s="159"/>
      <c r="G89" s="3"/>
      <c r="H89" s="3"/>
    </row>
    <row r="90" spans="1:8" x14ac:dyDescent="0.4">
      <c r="A90" s="156"/>
      <c r="B90" s="159"/>
      <c r="C90" s="187" t="s">
        <v>225</v>
      </c>
      <c r="D90" s="159"/>
      <c r="E90" s="159"/>
      <c r="F90" s="159"/>
      <c r="G90" s="3"/>
      <c r="H90" s="3"/>
    </row>
    <row r="91" spans="1:8" x14ac:dyDescent="0.4">
      <c r="A91" s="156"/>
      <c r="B91" s="159"/>
      <c r="C91" s="187" t="s">
        <v>225</v>
      </c>
      <c r="D91" s="159"/>
      <c r="E91" s="159"/>
      <c r="F91" s="159"/>
      <c r="G91" s="3"/>
      <c r="H91" s="3"/>
    </row>
    <row r="92" spans="1:8" x14ac:dyDescent="0.4">
      <c r="A92" s="156"/>
      <c r="B92" s="159"/>
      <c r="C92" s="187" t="s">
        <v>225</v>
      </c>
      <c r="D92" s="159"/>
      <c r="E92" s="159"/>
      <c r="F92" s="159"/>
      <c r="G92" s="3"/>
      <c r="H92" s="3"/>
    </row>
    <row r="93" spans="1:8" x14ac:dyDescent="0.4">
      <c r="A93" s="156"/>
      <c r="B93" s="159"/>
      <c r="C93" s="187" t="s">
        <v>225</v>
      </c>
      <c r="D93" s="159"/>
      <c r="E93" s="159"/>
      <c r="F93" s="159"/>
      <c r="G93" s="3"/>
      <c r="H93" s="3"/>
    </row>
    <row r="94" spans="1:8" x14ac:dyDescent="0.4">
      <c r="A94" s="156"/>
      <c r="B94" s="159"/>
      <c r="C94" s="187" t="s">
        <v>225</v>
      </c>
      <c r="D94" s="159"/>
      <c r="E94" s="159"/>
      <c r="F94" s="159"/>
      <c r="G94" s="3"/>
      <c r="H94" s="3"/>
    </row>
    <row r="95" spans="1:8" x14ac:dyDescent="0.4">
      <c r="A95" s="156"/>
      <c r="B95" s="159"/>
      <c r="C95" s="187" t="s">
        <v>225</v>
      </c>
      <c r="D95" s="159"/>
      <c r="E95" s="159"/>
      <c r="F95" s="159"/>
      <c r="G95" s="3"/>
      <c r="H95" s="3"/>
    </row>
    <row r="96" spans="1:8" x14ac:dyDescent="0.4">
      <c r="A96" s="156"/>
      <c r="B96" s="159"/>
      <c r="C96" s="187" t="s">
        <v>225</v>
      </c>
      <c r="D96" s="159"/>
      <c r="E96" s="159"/>
      <c r="F96" s="159"/>
      <c r="G96" s="3"/>
      <c r="H96" s="3"/>
    </row>
    <row r="97" spans="1:8" x14ac:dyDescent="0.4">
      <c r="A97" s="156"/>
      <c r="B97" s="159"/>
      <c r="C97" s="187" t="s">
        <v>225</v>
      </c>
      <c r="D97" s="159"/>
      <c r="E97" s="159"/>
      <c r="F97" s="159"/>
      <c r="G97" s="3"/>
      <c r="H97" s="3"/>
    </row>
    <row r="98" spans="1:8" x14ac:dyDescent="0.4">
      <c r="A98" s="156"/>
      <c r="B98" s="159"/>
      <c r="C98" s="187" t="s">
        <v>225</v>
      </c>
      <c r="D98" s="159"/>
      <c r="E98" s="159"/>
      <c r="F98" s="159"/>
      <c r="G98" s="3"/>
      <c r="H98" s="3"/>
    </row>
    <row r="99" spans="1:8" x14ac:dyDescent="0.4">
      <c r="A99" s="156"/>
      <c r="B99" s="159"/>
      <c r="C99" s="187" t="s">
        <v>225</v>
      </c>
      <c r="D99" s="159"/>
      <c r="E99" s="159"/>
      <c r="F99" s="159"/>
      <c r="G99" s="3"/>
      <c r="H99" s="3"/>
    </row>
    <row r="100" spans="1:8" x14ac:dyDescent="0.4">
      <c r="A100" s="156"/>
      <c r="B100" s="159"/>
      <c r="C100" s="187" t="s">
        <v>225</v>
      </c>
      <c r="D100" s="159"/>
      <c r="E100" s="159"/>
      <c r="F100" s="159"/>
      <c r="G100" s="3"/>
      <c r="H100" s="3"/>
    </row>
    <row r="101" spans="1:8" x14ac:dyDescent="0.4">
      <c r="A101" s="156"/>
      <c r="B101" s="159"/>
      <c r="C101" s="187" t="s">
        <v>225</v>
      </c>
      <c r="D101" s="159"/>
      <c r="E101" s="159"/>
      <c r="F101" s="159"/>
      <c r="G101" s="3"/>
      <c r="H101" s="3"/>
    </row>
    <row r="102" spans="1:8" x14ac:dyDescent="0.4">
      <c r="A102" s="156"/>
      <c r="B102" s="159"/>
      <c r="C102" s="187" t="s">
        <v>225</v>
      </c>
      <c r="D102" s="159"/>
      <c r="E102" s="159"/>
      <c r="F102" s="159"/>
      <c r="G102" s="3"/>
      <c r="H102" s="3"/>
    </row>
    <row r="103" spans="1:8" x14ac:dyDescent="0.4">
      <c r="A103" s="156"/>
      <c r="B103" s="159"/>
      <c r="C103" s="187" t="s">
        <v>225</v>
      </c>
      <c r="D103" s="159"/>
      <c r="E103" s="159"/>
      <c r="F103" s="159"/>
      <c r="G103" s="3"/>
      <c r="H103" s="3"/>
    </row>
    <row r="104" spans="1:8" x14ac:dyDescent="0.4">
      <c r="A104" s="156"/>
      <c r="B104" s="159"/>
      <c r="C104" s="187" t="s">
        <v>225</v>
      </c>
      <c r="D104" s="159"/>
      <c r="E104" s="159"/>
      <c r="F104" s="159"/>
      <c r="G104" s="3"/>
      <c r="H104" s="3"/>
    </row>
    <row r="105" spans="1:8" x14ac:dyDescent="0.4">
      <c r="A105" s="156"/>
      <c r="B105" s="159"/>
      <c r="C105" s="187" t="s">
        <v>225</v>
      </c>
      <c r="D105" s="159"/>
      <c r="E105" s="159"/>
      <c r="F105" s="159"/>
      <c r="G105" s="3"/>
      <c r="H105" s="3"/>
    </row>
    <row r="106" spans="1:8" x14ac:dyDescent="0.4">
      <c r="A106" s="156"/>
      <c r="B106" s="159"/>
      <c r="C106" s="187" t="s">
        <v>225</v>
      </c>
      <c r="D106" s="159"/>
      <c r="E106" s="159"/>
      <c r="F106" s="159"/>
      <c r="G106" s="3"/>
      <c r="H106" s="3"/>
    </row>
    <row r="107" spans="1:8" x14ac:dyDescent="0.4">
      <c r="A107" s="156"/>
      <c r="B107" s="159"/>
      <c r="C107" s="187" t="s">
        <v>225</v>
      </c>
      <c r="D107" s="159"/>
      <c r="E107" s="159"/>
      <c r="F107" s="159"/>
      <c r="G107" s="3"/>
      <c r="H107" s="3"/>
    </row>
    <row r="108" spans="1:8" x14ac:dyDescent="0.4">
      <c r="A108" s="156"/>
      <c r="B108" s="159"/>
      <c r="C108" s="187" t="s">
        <v>225</v>
      </c>
      <c r="D108" s="159"/>
      <c r="E108" s="159"/>
      <c r="F108" s="159"/>
      <c r="G108" s="3"/>
      <c r="H108" s="3"/>
    </row>
    <row r="109" spans="1:8" x14ac:dyDescent="0.4">
      <c r="A109" s="156"/>
      <c r="B109" s="159"/>
      <c r="C109" s="187" t="s">
        <v>225</v>
      </c>
      <c r="D109" s="159"/>
      <c r="E109" s="159"/>
      <c r="F109" s="159"/>
      <c r="G109" s="3"/>
      <c r="H109" s="3"/>
    </row>
    <row r="110" spans="1:8" x14ac:dyDescent="0.4">
      <c r="A110" s="90"/>
      <c r="B110" s="86"/>
      <c r="C110" s="86"/>
      <c r="D110" s="163"/>
      <c r="E110" s="162" t="s">
        <v>158</v>
      </c>
      <c r="F110" s="157">
        <f>COUNTA(F10:F109)</f>
        <v>1</v>
      </c>
      <c r="G110" s="3"/>
    </row>
    <row r="111" spans="1:8" x14ac:dyDescent="0.4">
      <c r="A111" s="164"/>
      <c r="B111" s="87"/>
      <c r="C111" s="87"/>
      <c r="D111" s="105"/>
      <c r="E111" s="162" t="s">
        <v>159</v>
      </c>
      <c r="F111" s="157">
        <f>SUM(F10:F109)</f>
        <v>0.25</v>
      </c>
      <c r="G111" s="3"/>
    </row>
    <row r="112" spans="1:8" x14ac:dyDescent="0.4">
      <c r="A112" s="83"/>
      <c r="B112" s="83"/>
      <c r="C112" s="83"/>
      <c r="D112" s="83"/>
      <c r="E112" s="88"/>
      <c r="F112" s="89"/>
      <c r="G112" s="3"/>
    </row>
    <row r="113" spans="1:6" x14ac:dyDescent="0.4">
      <c r="A113" s="87"/>
      <c r="B113" s="87"/>
      <c r="C113" s="87"/>
      <c r="D113" s="87"/>
      <c r="E113" s="87"/>
      <c r="F113" s="87"/>
    </row>
    <row r="114" spans="1:6" x14ac:dyDescent="0.4">
      <c r="A114" s="87"/>
      <c r="B114" s="87"/>
      <c r="C114" s="87"/>
      <c r="D114" s="87"/>
      <c r="E114" s="87"/>
      <c r="F114" s="87"/>
    </row>
    <row r="115" spans="1:6" x14ac:dyDescent="0.4">
      <c r="A115" s="83"/>
      <c r="B115" s="83"/>
      <c r="C115" s="83"/>
      <c r="D115" s="83"/>
      <c r="E115" s="83"/>
      <c r="F115" s="83"/>
    </row>
    <row r="116" spans="1:6" x14ac:dyDescent="0.4">
      <c r="A116" s="83"/>
      <c r="B116" s="83"/>
      <c r="C116" s="83"/>
      <c r="D116" s="83"/>
      <c r="E116" s="83"/>
      <c r="F116" s="87"/>
    </row>
    <row r="117" spans="1:6" x14ac:dyDescent="0.4">
      <c r="A117" s="83"/>
      <c r="B117" s="83"/>
      <c r="C117" s="83"/>
      <c r="D117" s="83"/>
      <c r="E117" s="83"/>
      <c r="F117" s="83"/>
    </row>
  </sheetData>
  <mergeCells count="2">
    <mergeCell ref="A6:F6"/>
    <mergeCell ref="A7:F7"/>
  </mergeCells>
  <phoneticPr fontId="1"/>
  <dataValidations count="6">
    <dataValidation type="list" allowBlank="1" showInputMessage="1" showErrorMessage="1" sqref="F11:F109">
      <formula1>"1.00,0.50,0.33,0.25,0.20,0.17,0.14,0.13"</formula1>
    </dataValidation>
    <dataValidation type="list" allowBlank="1" showInputMessage="1" showErrorMessage="1" sqref="B10:B109">
      <formula1>"要介護１,要介護２,要介護３,要介護４,要介護５"</formula1>
    </dataValidation>
    <dataValidation type="list" allowBlank="1" showInputMessage="1" showErrorMessage="1" sqref="D10:D109">
      <formula1>"在宅,在宅以外"</formula1>
    </dataValidation>
    <dataValidation type="list" allowBlank="1" showInputMessage="1" showErrorMessage="1" sqref="E11:E109">
      <formula1>"介護医療院,介護療養型医療施設,介護老人保健施設,医療機関（病院又は診療所）,他の特別養護老人ホーム,養護老人ホーム,軽費老人ホーム,グループホーム,有料老人ホーム,サービス付き高齢者向け住宅,その他"</formula1>
    </dataValidation>
    <dataValidation type="list" allowBlank="1" showInputMessage="1" showErrorMessage="1" sqref="E10">
      <formula1>"①介護医療院,②介護療養型医療施設,③介護老人保健施設,④医療機関（病院又は診療所）,⑤他の特別養護老人ホーム,⑥養護老人ホーム,⑦軽費老人ホーム,⑧グループホーム,⑨有料老人ホーム,⑩サービス付き高齢者向け住宅,⑪その他"</formula1>
    </dataValidation>
    <dataValidation type="list" allowBlank="1" showInputMessage="1" showErrorMessage="1" sqref="C10:C109">
      <formula1>"　,①３か月以内,②３か月～６か月前,③６か月～１年前,④１～２年前,⑤２～３年前,⑥３年以上前"</formula1>
    </dataValidation>
  </dataValidations>
  <pageMargins left="0.7" right="0.7" top="0.75" bottom="0.75" header="0.3" footer="0.3"/>
  <pageSetup paperSize="9" scale="35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D1" zoomScaleNormal="100" workbookViewId="0">
      <selection activeCell="Y16" sqref="W16:Y17"/>
    </sheetView>
  </sheetViews>
  <sheetFormatPr defaultRowHeight="18.75" x14ac:dyDescent="0.4"/>
  <cols>
    <col min="1" max="1" width="4.25" customWidth="1"/>
    <col min="2" max="2" width="19.875" customWidth="1"/>
    <col min="3" max="9" width="10.375" customWidth="1"/>
    <col min="10" max="10" width="10.375" style="2" customWidth="1"/>
    <col min="11" max="11" width="16.5" style="2" customWidth="1"/>
    <col min="12" max="12" width="16.5" customWidth="1"/>
    <col min="14" max="14" width="15.25" customWidth="1"/>
  </cols>
  <sheetData>
    <row r="1" spans="1:11" x14ac:dyDescent="0.4">
      <c r="A1" s="83" t="s">
        <v>195</v>
      </c>
      <c r="B1" s="83"/>
      <c r="C1" s="83"/>
      <c r="D1" s="83"/>
      <c r="E1" s="83"/>
      <c r="F1" s="83"/>
      <c r="G1" s="83"/>
      <c r="H1" s="83"/>
      <c r="I1" s="83"/>
      <c r="J1" s="84"/>
    </row>
    <row r="2" spans="1:11" x14ac:dyDescent="0.4">
      <c r="A2" s="83"/>
      <c r="B2" s="83"/>
      <c r="C2" s="83"/>
      <c r="D2" s="83"/>
      <c r="E2" s="83"/>
      <c r="F2" s="83"/>
      <c r="G2" s="83"/>
      <c r="H2" s="83"/>
      <c r="I2" s="83"/>
      <c r="J2" s="84"/>
    </row>
    <row r="3" spans="1:11" x14ac:dyDescent="0.4">
      <c r="A3" s="83" t="s">
        <v>104</v>
      </c>
      <c r="B3" s="83"/>
      <c r="C3" s="83"/>
      <c r="D3" s="83"/>
      <c r="E3" s="83"/>
      <c r="F3" s="83"/>
      <c r="G3" s="83"/>
      <c r="H3" s="83"/>
      <c r="I3" s="83"/>
      <c r="J3" s="84"/>
    </row>
    <row r="4" spans="1:11" x14ac:dyDescent="0.4">
      <c r="A4" s="222"/>
      <c r="B4" s="222"/>
      <c r="C4" s="158" t="s">
        <v>105</v>
      </c>
      <c r="D4" s="91" t="s">
        <v>3</v>
      </c>
      <c r="E4" s="91" t="s">
        <v>4</v>
      </c>
      <c r="F4" s="158" t="s">
        <v>5</v>
      </c>
      <c r="G4" s="158" t="s">
        <v>6</v>
      </c>
      <c r="H4" s="158" t="s">
        <v>7</v>
      </c>
      <c r="I4" s="91" t="s">
        <v>108</v>
      </c>
      <c r="J4" s="78"/>
      <c r="K4"/>
    </row>
    <row r="5" spans="1:11" ht="19.5" thickBot="1" x14ac:dyDescent="0.45">
      <c r="A5" s="201" t="s">
        <v>116</v>
      </c>
      <c r="B5" s="201"/>
      <c r="C5" s="165">
        <f>SUM(D5:H5)</f>
        <v>0.25</v>
      </c>
      <c r="D5" s="165">
        <f>D6+D13</f>
        <v>0</v>
      </c>
      <c r="E5" s="165">
        <f>E6+E13</f>
        <v>0.25</v>
      </c>
      <c r="F5" s="165">
        <f>F6+F13</f>
        <v>0</v>
      </c>
      <c r="G5" s="165">
        <f>G6+G13</f>
        <v>0</v>
      </c>
      <c r="H5" s="165">
        <f>H6+H13</f>
        <v>0</v>
      </c>
      <c r="I5" s="161" t="str">
        <f>IF('入所申込者一覧（様式１－2用記入例）'!F111=+C5,"○","×")</f>
        <v>○</v>
      </c>
      <c r="J5" s="94" t="s">
        <v>114</v>
      </c>
      <c r="K5"/>
    </row>
    <row r="6" spans="1:11" x14ac:dyDescent="0.4">
      <c r="A6" s="200" t="s">
        <v>106</v>
      </c>
      <c r="B6" s="200"/>
      <c r="C6" s="166">
        <f>SUM(D6:H6)</f>
        <v>0</v>
      </c>
      <c r="D6" s="166">
        <f>SUM(D7:D12)</f>
        <v>0</v>
      </c>
      <c r="E6" s="166">
        <f t="shared" ref="E6:H6" si="0">SUM(E7:E12)</f>
        <v>0</v>
      </c>
      <c r="F6" s="166">
        <f t="shared" si="0"/>
        <v>0</v>
      </c>
      <c r="G6" s="166">
        <f t="shared" si="0"/>
        <v>0</v>
      </c>
      <c r="H6" s="166">
        <f t="shared" si="0"/>
        <v>0</v>
      </c>
      <c r="I6" s="96"/>
      <c r="J6" s="160"/>
      <c r="K6"/>
    </row>
    <row r="7" spans="1:11" x14ac:dyDescent="0.4">
      <c r="A7" s="202" t="s">
        <v>2</v>
      </c>
      <c r="B7" s="78" t="s">
        <v>10</v>
      </c>
      <c r="C7" s="167">
        <f>SUM(D7:H7)</f>
        <v>0</v>
      </c>
      <c r="D7" s="167">
        <f>SUMIFS('入所申込者一覧（様式１－2用記入例）'!$F$10:$F$109,'入所申込者一覧（様式１－2用記入例）'!$B$10:$B$109,"要介護１",'入所申込者一覧（様式１－2用記入例）'!$C$10:$C$109,"①３か月以内",'入所申込者一覧（様式１－１用記入例）'!$D$10:$D$109,"在宅")</f>
        <v>0</v>
      </c>
      <c r="E7" s="167">
        <f>SUMIFS('入所申込者一覧（様式１－2用記入例）'!$F$10:$F$109,'入所申込者一覧（様式１－2用記入例）'!$B$10:$B$109,"要介護２",'入所申込者一覧（様式１－2用記入例）'!$C$10:$C$109,"①３か月以内",'入所申込者一覧（様式１－１用記入例）'!$D$10:$D$109,"在宅")</f>
        <v>0</v>
      </c>
      <c r="F7" s="167">
        <f>SUMIFS('入所申込者一覧（様式１－2用記入例）'!$F$10:$F$109,'入所申込者一覧（様式１－2用記入例）'!$B$10:$B$109,"要介護３",'入所申込者一覧（様式１－2用記入例）'!$C$10:$C$109,"①３か月以内",'入所申込者一覧（様式１－１用記入例）'!$D$10:$D$109,"在宅")</f>
        <v>0</v>
      </c>
      <c r="G7" s="167">
        <f>SUMIFS('入所申込者一覧（様式１－2用記入例）'!$F$10:$F$109,'入所申込者一覧（様式１－2用記入例）'!$B$10:$B$109,"要介護４",'入所申込者一覧（様式１－2用記入例）'!$C$10:$C$109,"①３か月以内",'入所申込者一覧（様式１－１用記入例）'!$D$10:$D$109,"在宅")</f>
        <v>0</v>
      </c>
      <c r="H7" s="167">
        <f>SUMIFS('入所申込者一覧（様式１－2用記入例）'!$F$10:$F$109,'入所申込者一覧（様式１－2用記入例）'!$B$10:$B$109,"要介護５",'入所申込者一覧（様式１－2用記入例）'!$C$10:$C$109,"①３か月以内",'入所申込者一覧（様式１－１用記入例）'!$D$10:$D$109,"在宅")</f>
        <v>0</v>
      </c>
      <c r="I7" s="205"/>
      <c r="J7" s="222"/>
      <c r="K7"/>
    </row>
    <row r="8" spans="1:11" x14ac:dyDescent="0.4">
      <c r="A8" s="202"/>
      <c r="B8" s="78" t="s">
        <v>13</v>
      </c>
      <c r="C8" s="167">
        <f>SUM(D8:H8)</f>
        <v>0</v>
      </c>
      <c r="D8" s="167">
        <f>SUMIFS('入所申込者一覧（様式１－2用記入例）'!$F$10:$F$109,'入所申込者一覧（様式１－2用記入例）'!$B$10:$B$109,"要介護１",'入所申込者一覧（様式１－2用記入例）'!$C$10:$C$109,"②３か月～６か月前",'入所申込者一覧（様式１－2用記入例）'!$D$10:$D$109,"在宅")</f>
        <v>0</v>
      </c>
      <c r="E8" s="167">
        <f>SUMIFS('入所申込者一覧（様式１－2用記入例）'!$F$10:$F$109,'入所申込者一覧（様式１－2用記入例）'!$B$10:$B$109,"要介護２",'入所申込者一覧（様式１－2用記入例）'!$C$10:$C$109,"②３か月～６か月前",'入所申込者一覧（様式１－2用記入例）'!$D$10:$D$109,"在宅")</f>
        <v>0</v>
      </c>
      <c r="F8" s="167">
        <f>SUMIFS('入所申込者一覧（様式１－2用記入例）'!$F$10:$F$109,'入所申込者一覧（様式１－2用記入例）'!$B$10:$B$109,"要介護３",'入所申込者一覧（様式１－2用記入例）'!$C$10:$C$109,"②３か月～６か月前",'入所申込者一覧（様式１－2用記入例）'!$D$10:$D$109,"在宅")</f>
        <v>0</v>
      </c>
      <c r="G8" s="167">
        <f>SUMIFS('入所申込者一覧（様式１－2用記入例）'!$F$10:$F$109,'入所申込者一覧（様式１－2用記入例）'!$B$10:$B$109,"要介護４",'入所申込者一覧（様式１－2用記入例）'!$C$10:$C$109,"②３か月～６か月前",'入所申込者一覧（様式１－2用記入例）'!$D$10:$D$109,"在宅")</f>
        <v>0</v>
      </c>
      <c r="H8" s="167">
        <f>SUMIFS('入所申込者一覧（様式１－2用記入例）'!$F$10:$F$109,'入所申込者一覧（様式１－2用記入例）'!$B$10:$B$109,"要介護５",'入所申込者一覧（様式１－2用記入例）'!$C$10:$C$109,"②３か月～６か月前",'入所申込者一覧（様式１－2用記入例）'!$D$10:$D$109,"在宅")</f>
        <v>0</v>
      </c>
      <c r="I8" s="205"/>
      <c r="J8" s="222"/>
      <c r="K8"/>
    </row>
    <row r="9" spans="1:11" x14ac:dyDescent="0.4">
      <c r="A9" s="202"/>
      <c r="B9" s="78" t="s">
        <v>20</v>
      </c>
      <c r="C9" s="167">
        <f t="shared" ref="C9:C28" si="1">SUM(D9:H9)</f>
        <v>0</v>
      </c>
      <c r="D9" s="167">
        <f>SUMIFS('入所申込者一覧（様式１－2用記入例）'!$F$10:$F$109,'入所申込者一覧（様式１－2用記入例）'!$B$10:$B$109,"要介護１",'入所申込者一覧（様式１－2用記入例）'!$C$10:$C$109,"③６か月～１年前",'入所申込者一覧（様式１－2用記入例）'!$D$10:$D$109,"在宅")</f>
        <v>0</v>
      </c>
      <c r="E9" s="167">
        <f>SUMIFS('入所申込者一覧（様式１－2用記入例）'!$F$10:$F$109,'入所申込者一覧（様式１－2用記入例）'!$B$10:$B$109,"要介護２",'入所申込者一覧（様式１－2用記入例）'!$C$10:$C$109,"③６か月～１年前",'入所申込者一覧（様式１－2用記入例）'!$D$10:$D$109,"在宅")</f>
        <v>0</v>
      </c>
      <c r="F9" s="167">
        <f>SUMIFS('入所申込者一覧（様式１－2用記入例）'!$F$10:$F$109,'入所申込者一覧（様式１－2用記入例）'!$B$10:$B$109,"要介護３",'入所申込者一覧（様式１－2用記入例）'!$C$10:$C$109,"③６か月～１年前",'入所申込者一覧（様式１－2用記入例）'!$D$10:$D$109,"在宅")</f>
        <v>0</v>
      </c>
      <c r="G9" s="167">
        <f>SUMIFS('入所申込者一覧（様式１－2用記入例）'!$F$10:$F$109,'入所申込者一覧（様式１－2用記入例）'!$B$10:$B$109,"要介護４",'入所申込者一覧（様式１－2用記入例）'!$C$10:$C$109,"③６か月～１年前",'入所申込者一覧（様式１－2用記入例）'!$D$10:$D$109,"在宅")</f>
        <v>0</v>
      </c>
      <c r="H9" s="167">
        <f>SUMIFS('入所申込者一覧（様式１－2用記入例）'!$F$10:$F$109,'入所申込者一覧（様式１－2用記入例）'!$B$10:$B$109,"要介護５",'入所申込者一覧（様式１－2用記入例）'!$C$10:$C$109,"③６か月～１年前",'入所申込者一覧（様式１－2用記入例）'!$D$10:$D$109,"在宅")</f>
        <v>0</v>
      </c>
      <c r="I9" s="205"/>
      <c r="J9" s="222"/>
      <c r="K9"/>
    </row>
    <row r="10" spans="1:11" x14ac:dyDescent="0.4">
      <c r="A10" s="202"/>
      <c r="B10" s="78" t="s">
        <v>14</v>
      </c>
      <c r="C10" s="167">
        <f>SUM(D10:H10)</f>
        <v>0</v>
      </c>
      <c r="D10" s="167">
        <f>SUMIFS('入所申込者一覧（様式１－2用記入例）'!$F$10:$F$109,'入所申込者一覧（様式１－2用記入例）'!$B$10:$B$109,"要介護１",'入所申込者一覧（様式１－2用記入例）'!$C$10:$C$109,"④１～２年前",'入所申込者一覧（様式１－2用記入例）'!$D$10:$D$109,"在宅")</f>
        <v>0</v>
      </c>
      <c r="E10" s="167">
        <f>SUMIFS('入所申込者一覧（様式１－2用記入例）'!$F$10:$F$109,'入所申込者一覧（様式１－2用記入例）'!$B$10:$B$109,"要介護２",'入所申込者一覧（様式１－2用記入例）'!$C$10:$C$109,"④１～２年前",'入所申込者一覧（様式１－2用記入例）'!$D$10:$D$109,"在宅")</f>
        <v>0</v>
      </c>
      <c r="F10" s="167">
        <f>SUMIFS('入所申込者一覧（様式１－2用記入例）'!$F$10:$F$109,'入所申込者一覧（様式１－2用記入例）'!$B$10:$B$109,"要介護３",'入所申込者一覧（様式１－2用記入例）'!$C$10:$C$109,"④１～２年前",'入所申込者一覧（様式１－2用記入例）'!$D$10:$D$109,"在宅")</f>
        <v>0</v>
      </c>
      <c r="G10" s="167">
        <f>SUMIFS('入所申込者一覧（様式１－2用記入例）'!$F$10:$F$109,'入所申込者一覧（様式１－2用記入例）'!$B$10:$B$109,"要介護４",'入所申込者一覧（様式１－2用記入例）'!$C$10:$C$109,"④１～２年前",'入所申込者一覧（様式１－2用記入例）'!$D$10:$D$109,"在宅")</f>
        <v>0</v>
      </c>
      <c r="H10" s="167">
        <f>SUMIFS('入所申込者一覧（様式１－2用記入例）'!$F$10:$F$109,'入所申込者一覧（様式１－2用記入例）'!$B$10:$B$109,"要介護５",'入所申込者一覧（様式１－2用記入例）'!$C$10:$C$109,"④１～２年前",'入所申込者一覧（様式１－2用記入例）'!$D$10:$D$109,"在宅")</f>
        <v>0</v>
      </c>
      <c r="I10" s="205"/>
      <c r="J10" s="222"/>
      <c r="K10"/>
    </row>
    <row r="11" spans="1:11" x14ac:dyDescent="0.4">
      <c r="A11" s="203"/>
      <c r="B11" s="78" t="s">
        <v>256</v>
      </c>
      <c r="C11" s="167">
        <f>SUM(D11:H11)</f>
        <v>0</v>
      </c>
      <c r="D11" s="167">
        <f>SUMIFS('入所申込者一覧（様式１－2用記入例）'!$F$10:$F$109,'入所申込者一覧（様式１－2用記入例）'!$B$10:$B$109,"要介護１",'入所申込者一覧（様式１－2用記入例）'!$C$10:$C$109,"⑤２～３年前",'入所申込者一覧（様式１－2用記入例）'!$D$10:$D$109,"在宅")</f>
        <v>0</v>
      </c>
      <c r="E11" s="167">
        <f>SUMIFS('入所申込者一覧（様式１－2用記入例）'!$F$10:$F$109,'入所申込者一覧（様式１－2用記入例）'!$B$10:$B$109,"要介護２",'入所申込者一覧（様式１－2用記入例）'!$C$10:$C$109,"⑤２～３年前",'入所申込者一覧（様式１－2用記入例）'!$D$10:$D$109,"在宅")</f>
        <v>0</v>
      </c>
      <c r="F11" s="167">
        <f>SUMIFS('入所申込者一覧（様式１－2用記入例）'!$F$10:$F$109,'入所申込者一覧（様式１－2用記入例）'!$B$10:$B$109,"要介護３",'入所申込者一覧（様式１－2用記入例）'!$C$10:$C$109,"⑤２～３年前",'入所申込者一覧（様式１－2用記入例）'!$D$10:$D$109,"在宅")</f>
        <v>0</v>
      </c>
      <c r="G11" s="167">
        <f>SUMIFS('入所申込者一覧（様式１－2用記入例）'!$F$10:$F$109,'入所申込者一覧（様式１－2用記入例）'!$B$10:$B$109,"要介護４",'入所申込者一覧（様式１－2用記入例）'!$C$10:$C$109,"⑤２～３年前",'入所申込者一覧（様式１－2用記入例）'!$D$10:$D$109,"在宅")</f>
        <v>0</v>
      </c>
      <c r="H11" s="167">
        <f>SUMIFS('入所申込者一覧（様式１－2用記入例）'!$F$10:$F$109,'入所申込者一覧（様式１－2用記入例）'!$B$10:$B$109,"要介護５",'入所申込者一覧（様式１－2用記入例）'!$C$10:$C$109,"⑤２～３年前",'入所申込者一覧（様式１－2用記入例）'!$D$10:$D$109,"在宅")</f>
        <v>0</v>
      </c>
      <c r="I11" s="220"/>
      <c r="J11" s="216"/>
      <c r="K11"/>
    </row>
    <row r="12" spans="1:11" ht="19.5" thickBot="1" x14ac:dyDescent="0.45">
      <c r="A12" s="204"/>
      <c r="B12" s="191" t="s">
        <v>255</v>
      </c>
      <c r="C12" s="190">
        <f>SUM(D12:H12)</f>
        <v>0</v>
      </c>
      <c r="D12" s="190">
        <f>SUMIFS('入所申込者一覧（様式１－2用記入例）'!$F$10:$F$109,'入所申込者一覧（様式１－2用記入例）'!$B$10:$B$109,"要介護１",'入所申込者一覧（様式１－2用記入例）'!$C$10:$C$109,"⑥２年以上前",'入所申込者一覧（様式１－2用記入例）'!$D$10:$D$109,"在宅")</f>
        <v>0</v>
      </c>
      <c r="E12" s="190">
        <f>SUMIFS('入所申込者一覧（様式１－2用記入例）'!$F$10:$F$109,'入所申込者一覧（様式１－2用記入例）'!$B$10:$B$109,"要介護２",'入所申込者一覧（様式１－2用記入例）'!$C$10:$C$109,"⑥２年以上前",'入所申込者一覧（様式１－2用記入例）'!$D$10:$D$109,"在宅")</f>
        <v>0</v>
      </c>
      <c r="F12" s="190">
        <f>SUMIFS('入所申込者一覧（様式１－2用記入例）'!$F$10:$F$109,'入所申込者一覧（様式１－2用記入例）'!$B$10:$B$109,"要介護３",'入所申込者一覧（様式１－2用記入例）'!$C$10:$C$109,"⑥２年以上前",'入所申込者一覧（様式１－2用記入例）'!$D$10:$D$109,"在宅")</f>
        <v>0</v>
      </c>
      <c r="G12" s="190">
        <f>SUMIFS('入所申込者一覧（様式１－2用記入例）'!$F$10:$F$109,'入所申込者一覧（様式１－2用記入例）'!$B$10:$B$109,"要介護４",'入所申込者一覧（様式１－2用記入例）'!$C$10:$C$109,"⑥２年以上前",'入所申込者一覧（様式１－2用記入例）'!$D$10:$D$109,"在宅")</f>
        <v>0</v>
      </c>
      <c r="H12" s="190">
        <f>SUMIFS('入所申込者一覧（様式１－2用記入例）'!$F$10:$F$109,'入所申込者一覧（様式１－2用記入例）'!$B$10:$B$109,"要介護５",'入所申込者一覧（様式１－2用記入例）'!$C$10:$C$109,"⑥２年以上前",'入所申込者一覧（様式１－2用記入例）'!$D$10:$D$109,"在宅")</f>
        <v>0</v>
      </c>
      <c r="I12" s="221"/>
      <c r="J12" s="201"/>
      <c r="K12"/>
    </row>
    <row r="13" spans="1:11" x14ac:dyDescent="0.4">
      <c r="A13" s="218" t="s">
        <v>107</v>
      </c>
      <c r="B13" s="219"/>
      <c r="C13" s="166">
        <f t="shared" si="1"/>
        <v>0.25</v>
      </c>
      <c r="D13" s="166">
        <f>SUM(D14:D24)</f>
        <v>0</v>
      </c>
      <c r="E13" s="166">
        <f>SUM(E14:E24)</f>
        <v>0.25</v>
      </c>
      <c r="F13" s="166">
        <f>SUM(F14:F24)</f>
        <v>0</v>
      </c>
      <c r="G13" s="166">
        <f>SUM(G14:G24)</f>
        <v>0</v>
      </c>
      <c r="H13" s="166">
        <f>SUM(H14:H24)</f>
        <v>0</v>
      </c>
      <c r="I13" s="98" t="str">
        <f>IF(+C5=+C6+C13,"○","×")</f>
        <v>○</v>
      </c>
      <c r="J13" s="99" t="s">
        <v>115</v>
      </c>
      <c r="K13"/>
    </row>
    <row r="14" spans="1:11" x14ac:dyDescent="0.4">
      <c r="A14" s="202" t="s">
        <v>110</v>
      </c>
      <c r="B14" s="78" t="s">
        <v>21</v>
      </c>
      <c r="C14" s="167">
        <f>SUM(D14:H14)</f>
        <v>0.25</v>
      </c>
      <c r="D14" s="167">
        <f>SUMIFS('入所申込者一覧（様式１－2用記入例）'!$F$10:$F$109,'入所申込者一覧（様式１－2用記入例）'!$B$10:$B$109,"要介護１",'入所申込者一覧（様式１－2用記入例）'!$E$10:$E$109,"①介護医療院")</f>
        <v>0</v>
      </c>
      <c r="E14" s="167">
        <f>SUMIFS('入所申込者一覧（様式１－2用記入例）'!$F$10:$F$109,'入所申込者一覧（様式１－2用記入例）'!$B$10:$B$109,"要介護２",'入所申込者一覧（様式１－2用記入例）'!$E$10:$E$109,"①介護医療院")</f>
        <v>0.25</v>
      </c>
      <c r="F14" s="167">
        <f>SUMIFS('入所申込者一覧（様式１－2用記入例）'!$F$10:$F$109,'入所申込者一覧（様式１－2用記入例）'!$B$10:$B$109,"要介護３",'入所申込者一覧（様式１－2用記入例）'!$E$10:$E$109,"①介護医療院")</f>
        <v>0</v>
      </c>
      <c r="G14" s="167">
        <f>SUMIFS('入所申込者一覧（様式１－2用記入例）'!$F$10:$F$109,'入所申込者一覧（様式１－2用記入例）'!$B$10:$B$109,"要介護４",'入所申込者一覧（様式１－2用記入例）'!$E$10:$E$109,"①介護医療院")</f>
        <v>0</v>
      </c>
      <c r="H14" s="167">
        <f>SUMIFS('入所申込者一覧（様式１－2用記入例）'!$F$10:$F$109,'入所申込者一覧（様式１－2用記入例）'!$B$10:$B$109,"要介護５",'入所申込者一覧（様式１－2用記入例）'!$E$10:$E$109,"①介護医療院")</f>
        <v>0</v>
      </c>
      <c r="I14" s="216"/>
      <c r="J14" s="216"/>
      <c r="K14"/>
    </row>
    <row r="15" spans="1:11" x14ac:dyDescent="0.4">
      <c r="A15" s="202"/>
      <c r="B15" s="78" t="s">
        <v>22</v>
      </c>
      <c r="C15" s="167">
        <f t="shared" si="1"/>
        <v>0</v>
      </c>
      <c r="D15" s="167">
        <f>SUMIFS('入所申込者一覧（様式１－2用記入例）'!$F$10:$F$109,'入所申込者一覧（様式１－2用記入例）'!$B$10:$B$109,"要介護１",'入所申込者一覧（様式１－2用記入例）'!$E$10:$E$109,"②介護療養型医療施設")</f>
        <v>0</v>
      </c>
      <c r="E15" s="167">
        <f>SUMIFS('入所申込者一覧（様式１－2用記入例）'!$F$10:$F$109,'入所申込者一覧（様式１－2用記入例）'!$B$10:$B$109,"要介護２",'入所申込者一覧（様式１－2用記入例）'!$E$10:$E$109,"②介護療養型医療施設")</f>
        <v>0</v>
      </c>
      <c r="F15" s="167">
        <f>SUMIFS('入所申込者一覧（様式１－2用記入例）'!$F$10:$F$109,'入所申込者一覧（様式１－2用記入例）'!$B$10:$B$109,"要介護３",'入所申込者一覧（様式１－2用記入例）'!$E$10:$E$109,"②介護療養型医療施設")</f>
        <v>0</v>
      </c>
      <c r="G15" s="167">
        <f>SUMIFS('入所申込者一覧（様式１－2用記入例）'!$F$10:$F$109,'入所申込者一覧（様式１－2用記入例）'!$B$10:$B$109,"要介護４",'入所申込者一覧（様式１－2用記入例）'!$E$10:$E$109,"②介護療養型医療施設")</f>
        <v>0</v>
      </c>
      <c r="H15" s="167">
        <f>SUMIFS('入所申込者一覧（様式１－2用記入例）'!$F$10:$F$109,'入所申込者一覧（様式１－2用記入例）'!$B$10:$B$109,"要介護５",'入所申込者一覧（様式１－2用記入例）'!$E$10:$E$109,"②介護療養型医療施設")</f>
        <v>0</v>
      </c>
      <c r="I15" s="217"/>
      <c r="J15" s="217"/>
      <c r="K15"/>
    </row>
    <row r="16" spans="1:11" x14ac:dyDescent="0.4">
      <c r="A16" s="202"/>
      <c r="B16" s="78" t="s">
        <v>23</v>
      </c>
      <c r="C16" s="167">
        <f t="shared" si="1"/>
        <v>0</v>
      </c>
      <c r="D16" s="167">
        <f>SUMIFS('入所申込者一覧（様式１－2用記入例）'!$F$10:$F$109,'入所申込者一覧（様式１－2用記入例）'!$B$10:$B$109,"要介護１",'入所申込者一覧（様式１－2用記入例）'!$E$10:$E$109,"③介護老人保健施設")</f>
        <v>0</v>
      </c>
      <c r="E16" s="167">
        <f>SUMIFS('入所申込者一覧（様式１－2用記入例）'!$F$10:$F$109,'入所申込者一覧（様式１－2用記入例）'!$B$10:$B$109,"要介護２",'入所申込者一覧（様式１－2用記入例）'!$E$10:$E$109,"③介護老人保健施設")</f>
        <v>0</v>
      </c>
      <c r="F16" s="167">
        <f>SUMIFS('入所申込者一覧（様式１－2用記入例）'!$F$10:$F$109,'入所申込者一覧（様式１－2用記入例）'!$B$10:$B$109,"要介護３",'入所申込者一覧（様式１－2用記入例）'!$E$10:$E$109,"③介護老人保健施設")</f>
        <v>0</v>
      </c>
      <c r="G16" s="167">
        <f>SUMIFS('入所申込者一覧（様式１－2用記入例）'!$F$10:$F$109,'入所申込者一覧（様式１－2用記入例）'!$B$10:$B$109,"要介護４",'入所申込者一覧（様式１－2用記入例）'!$E$10:$E$109,"③介護老人保健施設")</f>
        <v>0</v>
      </c>
      <c r="H16" s="167">
        <f>SUMIFS('入所申込者一覧（様式１－2用記入例）'!$F$10:$F$109,'入所申込者一覧（様式１－2用記入例）'!$B$10:$B$109,"要介護５",'入所申込者一覧（様式１－2用記入例）'!$E$10:$E$109,"③介護老人保健施設")</f>
        <v>0</v>
      </c>
      <c r="I16" s="217"/>
      <c r="J16" s="217"/>
      <c r="K16"/>
    </row>
    <row r="17" spans="1:11" ht="27" x14ac:dyDescent="0.4">
      <c r="A17" s="202"/>
      <c r="B17" s="100" t="s">
        <v>24</v>
      </c>
      <c r="C17" s="167">
        <f t="shared" si="1"/>
        <v>0</v>
      </c>
      <c r="D17" s="167">
        <f>SUMIFS('入所申込者一覧（様式１－2用記入例）'!$F$10:$F$109,'入所申込者一覧（様式１－2用記入例）'!$B$10:$B$109,"要介護１",'入所申込者一覧（様式１－2用記入例）'!$E$10:$E$109,"④医療機関（病院又は診療所）")</f>
        <v>0</v>
      </c>
      <c r="E17" s="167">
        <f>SUMIFS('入所申込者一覧（様式１－2用記入例）'!$F$10:$F$109,'入所申込者一覧（様式１－2用記入例）'!$B$10:$B$109,"要介護２",'入所申込者一覧（様式１－2用記入例）'!$E$10:$E$109,"④医療機関（病院又は診療所）")</f>
        <v>0</v>
      </c>
      <c r="F17" s="167">
        <f>SUMIFS('入所申込者一覧（様式１－2用記入例）'!$F$10:$F$109,'入所申込者一覧（様式１－2用記入例）'!$B$10:$B$109,"要介護３",'入所申込者一覧（様式１－2用記入例）'!$E$10:$E$109,"④医療機関（病院又は診療所）")</f>
        <v>0</v>
      </c>
      <c r="G17" s="167">
        <f>SUMIFS('入所申込者一覧（様式１－2用記入例）'!$F$10:$F$109,'入所申込者一覧（様式１－2用記入例）'!$B$10:$B$109,"要介護４",'入所申込者一覧（様式１－2用記入例）'!$E$10:$E$109,"④医療機関（病院又は診療所）")</f>
        <v>0</v>
      </c>
      <c r="H17" s="167">
        <f>SUMIFS('入所申込者一覧（様式１－2用記入例）'!$F$10:$F$109,'入所申込者一覧（様式１－2用記入例）'!$B$10:$B$109,"要介護５",'入所申込者一覧（様式１－2用記入例）'!$E$10:$E$109,"④医療機関（病院又は診療所）")</f>
        <v>0</v>
      </c>
      <c r="I17" s="217"/>
      <c r="J17" s="217"/>
      <c r="K17"/>
    </row>
    <row r="18" spans="1:11" ht="27" x14ac:dyDescent="0.4">
      <c r="A18" s="202"/>
      <c r="B18" s="100" t="s">
        <v>25</v>
      </c>
      <c r="C18" s="167">
        <f t="shared" si="1"/>
        <v>0</v>
      </c>
      <c r="D18" s="167">
        <f>SUMIFS('入所申込者一覧（様式１－2用記入例）'!$F$10:$F$109,'入所申込者一覧（様式１－2用記入例）'!$B$10:$B$109,"要介護１",'入所申込者一覧（様式１－2用記入例）'!$E$10:$E$109,"⑤他の特別養護老人ホーム")</f>
        <v>0</v>
      </c>
      <c r="E18" s="167">
        <f>SUMIFS('入所申込者一覧（様式１－2用記入例）'!$F$10:$F$109,'入所申込者一覧（様式１－2用記入例）'!$B$10:$B$109,"要介護２",'入所申込者一覧（様式１－2用記入例）'!$E$10:$E$109,"⑤他の特別養護老人ホーム")</f>
        <v>0</v>
      </c>
      <c r="F18" s="167">
        <f>SUMIFS('入所申込者一覧（様式１－2用記入例）'!$F$10:$F$109,'入所申込者一覧（様式１－2用記入例）'!$B$10:$B$109,"要介護３",'入所申込者一覧（様式１－2用記入例）'!$E$10:$E$109,"⑤他の特別養護老人ホーム")</f>
        <v>0</v>
      </c>
      <c r="G18" s="167">
        <f>SUMIFS('入所申込者一覧（様式１－2用記入例）'!$F$10:$F$109,'入所申込者一覧（様式１－2用記入例）'!$B$10:$B$109,"要介護４",'入所申込者一覧（様式１－2用記入例）'!$E$10:$E$109,"⑤他の特別養護老人ホーム")</f>
        <v>0</v>
      </c>
      <c r="H18" s="167">
        <f>SUMIFS('入所申込者一覧（様式１－2用記入例）'!$F$10:$F$109,'入所申込者一覧（様式１－2用記入例）'!$B$10:$B$109,"要介護５",'入所申込者一覧（様式１－2用記入例）'!$E$10:$E$109,"⑤他の特別養護老人ホーム")</f>
        <v>0</v>
      </c>
      <c r="I18" s="217"/>
      <c r="J18" s="217"/>
      <c r="K18"/>
    </row>
    <row r="19" spans="1:11" x14ac:dyDescent="0.4">
      <c r="A19" s="202"/>
      <c r="B19" s="78" t="s">
        <v>26</v>
      </c>
      <c r="C19" s="167">
        <f t="shared" si="1"/>
        <v>0</v>
      </c>
      <c r="D19" s="167">
        <f>SUMIFS('入所申込者一覧（様式１－2用記入例）'!$F$10:$F$109,'入所申込者一覧（様式１－2用記入例）'!$B$10:$B$109,"要介護１",'入所申込者一覧（様式１－2用記入例）'!$E$10:$E$109,"⑥養護老人ホーム")</f>
        <v>0</v>
      </c>
      <c r="E19" s="167">
        <f>SUMIFS('入所申込者一覧（様式１－2用記入例）'!$F$10:$F$109,'入所申込者一覧（様式１－2用記入例）'!$B$10:$B$109,"要介護２",'入所申込者一覧（様式１－2用記入例）'!$E$10:$E$109,"⑥養護老人ホーム")</f>
        <v>0</v>
      </c>
      <c r="F19" s="167">
        <f>SUMIFS('入所申込者一覧（様式１－2用記入例）'!$F$10:$F$109,'入所申込者一覧（様式１－2用記入例）'!$B$10:$B$109,"要介護３",'入所申込者一覧（様式１－2用記入例）'!$E$10:$E$109,"⑥養護老人ホーム")</f>
        <v>0</v>
      </c>
      <c r="G19" s="167">
        <f>SUMIFS('入所申込者一覧（様式１－2用記入例）'!$F$10:$F$109,'入所申込者一覧（様式１－2用記入例）'!$B$10:$B$109,"要介護４",'入所申込者一覧（様式１－2用記入例）'!$E$10:$E$109,"⑥養護老人ホーム")</f>
        <v>0</v>
      </c>
      <c r="H19" s="167">
        <f>SUMIFS('入所申込者一覧（様式１－2用記入例）'!$F$10:$F$109,'入所申込者一覧（様式１－2用記入例）'!$B$10:$B$109,"要介護５",'入所申込者一覧（様式１－2用記入例）'!$E$10:$E$109,"⑥養護老人ホーム")</f>
        <v>0</v>
      </c>
      <c r="I19" s="217"/>
      <c r="J19" s="217"/>
      <c r="K19"/>
    </row>
    <row r="20" spans="1:11" x14ac:dyDescent="0.4">
      <c r="A20" s="202"/>
      <c r="B20" s="78" t="s">
        <v>27</v>
      </c>
      <c r="C20" s="167">
        <f t="shared" si="1"/>
        <v>0</v>
      </c>
      <c r="D20" s="167">
        <f>SUMIFS('入所申込者一覧（様式１－2用記入例）'!$F$10:$F$109,'入所申込者一覧（様式１－2用記入例）'!$B$10:$B$109,"要介護１",'入所申込者一覧（様式１－2用記入例）'!$E$10:$E$109,"⑦軽費老人ホーム")</f>
        <v>0</v>
      </c>
      <c r="E20" s="167">
        <f>SUMIFS('入所申込者一覧（様式１－2用記入例）'!$F$10:$F$109,'入所申込者一覧（様式１－2用記入例）'!$B$10:$B$109,"要介護２",'入所申込者一覧（様式１－2用記入例）'!$E$10:$E$109,"⑦軽費老人ホーム")</f>
        <v>0</v>
      </c>
      <c r="F20" s="167">
        <f>SUMIFS('入所申込者一覧（様式１－2用記入例）'!$F$10:$F$109,'入所申込者一覧（様式１－2用記入例）'!$B$10:$B$109,"要介護３",'入所申込者一覧（様式１－2用記入例）'!$E$10:$E$109,"⑦軽費老人ホーム")</f>
        <v>0</v>
      </c>
      <c r="G20" s="167">
        <f>SUMIFS('入所申込者一覧（様式１－2用記入例）'!$F$10:$F$109,'入所申込者一覧（様式１－2用記入例）'!$B$10:$B$109,"要介護４",'入所申込者一覧（様式１－2用記入例）'!$E$10:$E$109,"⑦軽費老人ホーム")</f>
        <v>0</v>
      </c>
      <c r="H20" s="167">
        <f>SUMIFS('入所申込者一覧（様式１－2用記入例）'!$F$10:$F$109,'入所申込者一覧（様式１－2用記入例）'!$B$10:$B$109,"要介護５",'入所申込者一覧（様式１－2用記入例）'!$E$10:$E$109,"⑦軽費老人ホーム")</f>
        <v>0</v>
      </c>
      <c r="I20" s="217"/>
      <c r="J20" s="217"/>
      <c r="K20"/>
    </row>
    <row r="21" spans="1:11" x14ac:dyDescent="0.4">
      <c r="A21" s="202"/>
      <c r="B21" s="78" t="s">
        <v>15</v>
      </c>
      <c r="C21" s="167">
        <f t="shared" si="1"/>
        <v>0</v>
      </c>
      <c r="D21" s="167">
        <f>SUMIFS('入所申込者一覧（様式１－2用記入例）'!$F$10:$F$109,'入所申込者一覧（様式１－2用記入例）'!$B$10:$B$109,"要介護１",'入所申込者一覧（様式１－2用記入例）'!$E$10:$E$109,"⑧グループホーム")</f>
        <v>0</v>
      </c>
      <c r="E21" s="167">
        <f>SUMIFS('入所申込者一覧（様式１－2用記入例）'!$F$10:$F$109,'入所申込者一覧（様式１－2用記入例）'!$B$10:$B$109,"要介護２",'入所申込者一覧（様式１－2用記入例）'!$E$10:$E$109,"⑧グループホーム")</f>
        <v>0</v>
      </c>
      <c r="F21" s="167">
        <f>SUMIFS('入所申込者一覧（様式１－2用記入例）'!$F$10:$F$109,'入所申込者一覧（様式１－2用記入例）'!$B$10:$B$109,"要介護３",'入所申込者一覧（様式１－2用記入例）'!$E$10:$E$109,"⑧グループホーム")</f>
        <v>0</v>
      </c>
      <c r="G21" s="167">
        <f>SUMIFS('入所申込者一覧（様式１－2用記入例）'!$F$10:$F$109,'入所申込者一覧（様式１－2用記入例）'!$B$10:$B$109,"要介護４",'入所申込者一覧（様式１－2用記入例）'!$E$10:$E$109,"⑧グループホーム")</f>
        <v>0</v>
      </c>
      <c r="H21" s="167">
        <f>SUMIFS('入所申込者一覧（様式１－2用記入例）'!$F$10:$F$109,'入所申込者一覧（様式１－2用記入例）'!$B$10:$B$109,"要介護５",'入所申込者一覧（様式１－2用記入例）'!$E$10:$E$109,"⑧グループホーム")</f>
        <v>0</v>
      </c>
      <c r="I21" s="217"/>
      <c r="J21" s="217"/>
      <c r="K21"/>
    </row>
    <row r="22" spans="1:11" x14ac:dyDescent="0.4">
      <c r="A22" s="202"/>
      <c r="B22" s="78" t="s">
        <v>28</v>
      </c>
      <c r="C22" s="167">
        <f t="shared" si="1"/>
        <v>0</v>
      </c>
      <c r="D22" s="167">
        <f>SUMIFS('入所申込者一覧（様式１－2用記入例）'!$F$10:$F$109,'入所申込者一覧（様式１－2用記入例）'!$B$10:$B$109,"要介護１",'入所申込者一覧（様式１－2用記入例）'!$E$10:$E$109,"⑨有料老人ホーム")</f>
        <v>0</v>
      </c>
      <c r="E22" s="167">
        <f>SUMIFS('入所申込者一覧（様式１－2用記入例）'!$F$10:$F$109,'入所申込者一覧（様式１－2用記入例）'!$B$10:$B$109,"要介護２",'入所申込者一覧（様式１－2用記入例）'!$E$10:$E$109,"⑨有料老人ホーム")</f>
        <v>0</v>
      </c>
      <c r="F22" s="167">
        <f>SUMIFS('入所申込者一覧（様式１－2用記入例）'!$F$10:$F$109,'入所申込者一覧（様式１－2用記入例）'!$B$10:$B$109,"要介護３",'入所申込者一覧（様式１－2用記入例）'!$E$10:$E$109,"⑨有料老人ホーム")</f>
        <v>0</v>
      </c>
      <c r="G22" s="167">
        <f>SUMIFS('入所申込者一覧（様式１－2用記入例）'!$F$10:$F$109,'入所申込者一覧（様式１－2用記入例）'!$B$10:$B$109,"要介護４",'入所申込者一覧（様式１－2用記入例）'!$E$10:$E$109,"⑨有料老人ホーム")</f>
        <v>0</v>
      </c>
      <c r="H22" s="167">
        <f>SUMIFS('入所申込者一覧（様式１－2用記入例）'!$F$10:$F$109,'入所申込者一覧（様式１－2用記入例）'!$B$10:$B$109,"要介護５",'入所申込者一覧（様式１－2用記入例）'!$E$10:$E$109,"⑨有料老人ホーム")</f>
        <v>0</v>
      </c>
      <c r="I22" s="217"/>
      <c r="J22" s="217"/>
      <c r="K22"/>
    </row>
    <row r="23" spans="1:11" ht="27" x14ac:dyDescent="0.4">
      <c r="A23" s="202"/>
      <c r="B23" s="100" t="s">
        <v>29</v>
      </c>
      <c r="C23" s="167">
        <f t="shared" si="1"/>
        <v>0</v>
      </c>
      <c r="D23" s="167">
        <f>SUMIFS('入所申込者一覧（様式１－2用記入例）'!$F$10:$F$109,'入所申込者一覧（様式１－2用記入例）'!$B$10:$B$109,"要介護１",'入所申込者一覧（様式１－2用記入例）'!$E$10:$E$109,"⑩サービス付き高齢者向け住宅")</f>
        <v>0</v>
      </c>
      <c r="E23" s="167">
        <f>SUMIFS('入所申込者一覧（様式１－2用記入例）'!$F$10:$F$109,'入所申込者一覧（様式１－2用記入例）'!$B$10:$B$109,"要介護２",'入所申込者一覧（様式１－2用記入例）'!$E$10:$E$109,"⑩サービス付き高齢者向け住宅")</f>
        <v>0</v>
      </c>
      <c r="F23" s="167">
        <f>SUMIFS('入所申込者一覧（様式１－2用記入例）'!$F$10:$F$109,'入所申込者一覧（様式１－2用記入例）'!$B$10:$B$109,"要介護３",'入所申込者一覧（様式１－2用記入例）'!$E$10:$E$109,"⑩サービス付き高齢者向け住宅")</f>
        <v>0</v>
      </c>
      <c r="G23" s="167">
        <f>SUMIFS('入所申込者一覧（様式１－2用記入例）'!$F$10:$F$109,'入所申込者一覧（様式１－2用記入例）'!$B$10:$B$109,"要介護４",'入所申込者一覧（様式１－2用記入例）'!$E$10:$E$109,"⑩サービス付き高齢者向け住宅")</f>
        <v>0</v>
      </c>
      <c r="H23" s="167">
        <f>SUMIFS('入所申込者一覧（様式１－2用記入例）'!$F$10:$F$109,'入所申込者一覧（様式１－2用記入例）'!$B$10:$B$109,"要介護５",'入所申込者一覧（様式１－2用記入例）'!$E$10:$E$109,"⑩サービス付き高齢者向け住宅")</f>
        <v>0</v>
      </c>
      <c r="I23" s="217"/>
      <c r="J23" s="217"/>
      <c r="K23"/>
    </row>
    <row r="24" spans="1:11" x14ac:dyDescent="0.4">
      <c r="A24" s="202"/>
      <c r="B24" s="78" t="s">
        <v>30</v>
      </c>
      <c r="C24" s="167">
        <f>SUM(D24:H24)</f>
        <v>0</v>
      </c>
      <c r="D24" s="167">
        <f>SUMIFS('入所申込者一覧（様式１－2用記入例）'!$F$10:$F$109,'入所申込者一覧（様式１－2用記入例）'!$B$10:$B$109,"要介護１",'入所申込者一覧（様式１－2用記入例）'!$E$10:$E$109,"⑪その他")</f>
        <v>0</v>
      </c>
      <c r="E24" s="167">
        <f>SUMIFS('入所申込者一覧（様式１－2用記入例）'!$F$10:$F$109,'入所申込者一覧（様式１－2用記入例）'!$B$10:$B$109,"要介護２",'入所申込者一覧（様式１－2用記入例）'!$E$10:$E$109,"⑪その他")</f>
        <v>0</v>
      </c>
      <c r="F24" s="167">
        <f>SUMIFS('入所申込者一覧（様式１－2用記入例）'!$F$10:$F$109,'入所申込者一覧（様式１－2用記入例）'!$B$10:$B$109,"要介護３",'入所申込者一覧（様式１－2用記入例）'!$E$10:$E$109,"⑪その他")</f>
        <v>0</v>
      </c>
      <c r="G24" s="167">
        <f>SUMIFS('入所申込者一覧（様式１－2用記入例）'!$F$10:$F$109,'入所申込者一覧（様式１－2用記入例）'!$B$10:$B$109,"要介護４",'入所申込者一覧（様式１－2用記入例）'!$E$10:$E$109,"⑪その他")</f>
        <v>0</v>
      </c>
      <c r="H24" s="167">
        <f>SUMIFS('入所申込者一覧（様式１－2用記入例）'!$F$10:$F$109,'入所申込者一覧（様式１－2用記入例）'!$B$10:$B$109,"要介護５",'入所申込者一覧（様式１－2用記入例）'!$E$10:$E$109,"⑪その他")</f>
        <v>0</v>
      </c>
      <c r="I24" s="200"/>
      <c r="J24" s="200"/>
      <c r="K24"/>
    </row>
    <row r="25" spans="1:11" x14ac:dyDescent="0.4">
      <c r="A25" s="202" t="s">
        <v>2</v>
      </c>
      <c r="B25" s="78" t="s">
        <v>10</v>
      </c>
      <c r="C25" s="167">
        <f>SUM(D25:H25)</f>
        <v>0</v>
      </c>
      <c r="D25" s="167">
        <f>SUMIFS('入所申込者一覧（様式１－2用記入例）'!$F$10:$F$109,'入所申込者一覧（様式１－2用記入例）'!$B$10:$B$109,"要介護１",'入所申込者一覧（様式１－2用記入例）'!$C$10:$C$109,"①３か月以内",'入所申込者一覧（様式１－2用記入例）'!$D$10:$D$109,"在宅以外")</f>
        <v>0</v>
      </c>
      <c r="E25" s="167">
        <f>SUMIFS('入所申込者一覧（様式１－2用記入例）'!$F$10:$F$109,'入所申込者一覧（様式１－2用記入例）'!$B$10:$B$109,"要介護２",'入所申込者一覧（様式１－2用記入例）'!$C$10:$C$109,"①３か月以内",'入所申込者一覧（様式１－2用記入例）'!$D$10:$D$109,"在宅以外")</f>
        <v>0</v>
      </c>
      <c r="F25" s="167">
        <f>SUMIFS('入所申込者一覧（様式１－2用記入例）'!$F$10:$F$109,'入所申込者一覧（様式１－2用記入例）'!$B$10:$B$109,"要介護３",'入所申込者一覧（様式１－2用記入例）'!$C$10:$C$109,"①３か月以内",'入所申込者一覧（様式１－2用記入例）'!$D$10:$D$109,"在宅以外")</f>
        <v>0</v>
      </c>
      <c r="G25" s="167">
        <f>SUMIFS('入所申込者一覧（様式１－2用記入例）'!$F$10:$F$109,'入所申込者一覧（様式１－2用記入例）'!$B$10:$B$109,"要介護４",'入所申込者一覧（様式１－2用記入例）'!$C$10:$C$109,"①３か月以内",'入所申込者一覧（様式１－2用記入例）'!$D$10:$D$109,"在宅以外")</f>
        <v>0</v>
      </c>
      <c r="H25" s="167">
        <f>SUMIFS('入所申込者一覧（様式１－2用記入例）'!$F$10:$F$109,'入所申込者一覧（様式１－2用記入例）'!$B$10:$B$109,"要介護５",'入所申込者一覧（様式１－2用記入例）'!$C$10:$C$109,"①３か月以内",'入所申込者一覧（様式１－2用記入例）'!$D$10:$D$109,"在宅以外")</f>
        <v>0</v>
      </c>
      <c r="I25" s="216"/>
      <c r="J25" s="216"/>
      <c r="K25"/>
    </row>
    <row r="26" spans="1:11" x14ac:dyDescent="0.4">
      <c r="A26" s="202"/>
      <c r="B26" s="78" t="s">
        <v>13</v>
      </c>
      <c r="C26" s="167">
        <f t="shared" si="1"/>
        <v>0</v>
      </c>
      <c r="D26" s="167">
        <f>SUMIFS('入所申込者一覧（様式１－2用記入例）'!$F$10:$F$109,'入所申込者一覧（様式１－2用記入例）'!$B$10:$B$109,"要介護１",'入所申込者一覧（様式１－2用記入例）'!$C$10:$C$109,"②３か月～６か月前",'入所申込者一覧（様式１－2用記入例）'!$D$10:$D$109,"在宅以外")</f>
        <v>0</v>
      </c>
      <c r="E26" s="167">
        <f>SUMIFS('入所申込者一覧（様式１－2用記入例）'!$F$10:$F$109,'入所申込者一覧（様式１－2用記入例）'!$B$10:$B$109,"要介護２",'入所申込者一覧（様式１－2用記入例）'!$C$10:$C$109,"②３か月～６か月前",'入所申込者一覧（様式１－2用記入例）'!$D$10:$D$109,"在宅以外")</f>
        <v>0</v>
      </c>
      <c r="F26" s="167">
        <f>SUMIFS('入所申込者一覧（様式１－2用記入例）'!$F$10:$F$109,'入所申込者一覧（様式１－2用記入例）'!$B$10:$B$109,"要介護３",'入所申込者一覧（様式１－2用記入例）'!$C$10:$C$109,"②３か月～６か月前",'入所申込者一覧（様式１－2用記入例）'!$D$10:$D$109,"在宅以外")</f>
        <v>0</v>
      </c>
      <c r="G26" s="167">
        <f>SUMIFS('入所申込者一覧（様式１－2用記入例）'!$F$10:$F$109,'入所申込者一覧（様式１－2用記入例）'!$B$10:$B$109,"要介護４",'入所申込者一覧（様式１－2用記入例）'!$C$10:$C$109,"②３か月～６か月前",'入所申込者一覧（様式１－2用記入例）'!$D$10:$D$109,"在宅以外")</f>
        <v>0</v>
      </c>
      <c r="H26" s="167">
        <f>SUMIFS('入所申込者一覧（様式１－2用記入例）'!$F$10:$F$109,'入所申込者一覧（様式１－2用記入例）'!$B$10:$B$109,"要介護５",'入所申込者一覧（様式１－2用記入例）'!$C$10:$C$109,"②３か月～６か月前",'入所申込者一覧（様式１－2用記入例）'!$D$10:$D$109,"在宅以外")</f>
        <v>0</v>
      </c>
      <c r="I26" s="217"/>
      <c r="J26" s="217"/>
      <c r="K26"/>
    </row>
    <row r="27" spans="1:11" x14ac:dyDescent="0.4">
      <c r="A27" s="202"/>
      <c r="B27" s="78" t="s">
        <v>20</v>
      </c>
      <c r="C27" s="167">
        <f t="shared" si="1"/>
        <v>0.25</v>
      </c>
      <c r="D27" s="167">
        <f>SUMIFS('入所申込者一覧（様式１－2用記入例）'!$F$10:$F$109,'入所申込者一覧（様式１－2用記入例）'!$B$10:$B$109,"要介護１",'入所申込者一覧（様式１－2用記入例）'!$C$10:$C$109,"③６か月～１年前",'入所申込者一覧（様式１－2用記入例）'!$D$10:$D$109,"在宅以外")</f>
        <v>0</v>
      </c>
      <c r="E27" s="167">
        <f>SUMIFS('入所申込者一覧（様式１－2用記入例）'!$F$10:$F$109,'入所申込者一覧（様式１－2用記入例）'!$B$10:$B$109,"要介護２",'入所申込者一覧（様式１－2用記入例）'!$C$10:$C$109,"③６か月～１年前",'入所申込者一覧（様式１－2用記入例）'!$D$10:$D$109,"在宅以外")</f>
        <v>0.25</v>
      </c>
      <c r="F27" s="167">
        <f>SUMIFS('入所申込者一覧（様式１－2用記入例）'!$F$10:$F$109,'入所申込者一覧（様式１－2用記入例）'!$B$10:$B$109,"要介護３",'入所申込者一覧（様式１－2用記入例）'!$C$10:$C$109,"③６か月～１年前",'入所申込者一覧（様式１－2用記入例）'!$D$10:$D$109,"在宅以外")</f>
        <v>0</v>
      </c>
      <c r="G27" s="167">
        <f>SUMIFS('入所申込者一覧（様式１－2用記入例）'!$F$10:$F$109,'入所申込者一覧（様式１－2用記入例）'!$B$10:$B$109,"要介護４",'入所申込者一覧（様式１－2用記入例）'!$C$10:$C$109,"③６か月～１年前",'入所申込者一覧（様式１－2用記入例）'!$D$10:$D$109,"在宅以外")</f>
        <v>0</v>
      </c>
      <c r="H27" s="167">
        <f>SUMIFS('入所申込者一覧（様式１－2用記入例）'!$F$10:$F$109,'入所申込者一覧（様式１－2用記入例）'!$B$10:$B$109,"要介護５",'入所申込者一覧（様式１－2用記入例）'!$C$10:$C$109,"③６か月～１年前",'入所申込者一覧（様式１－2用記入例）'!$D$10:$D$109,"在宅以外")</f>
        <v>0</v>
      </c>
      <c r="I27" s="217"/>
      <c r="J27" s="217"/>
      <c r="K27"/>
    </row>
    <row r="28" spans="1:11" x14ac:dyDescent="0.4">
      <c r="A28" s="202"/>
      <c r="B28" s="78" t="s">
        <v>14</v>
      </c>
      <c r="C28" s="167">
        <f t="shared" si="1"/>
        <v>0</v>
      </c>
      <c r="D28" s="167">
        <f>SUMIFS('入所申込者一覧（様式１－2用記入例）'!$F$10:$F$109,'入所申込者一覧（様式１－2用記入例）'!$B$10:$B$109,"要介護１",'入所申込者一覧（様式１－2用記入例）'!$C$10:$C$109,"④１～２年前",'入所申込者一覧（様式１－2用記入例）'!$D$10:$D$109,"在宅以外")</f>
        <v>0</v>
      </c>
      <c r="E28" s="167">
        <f>SUMIFS('入所申込者一覧（様式１－2用記入例）'!$F$10:$F$109,'入所申込者一覧（様式１－2用記入例）'!$B$10:$B$109,"要介護２",'入所申込者一覧（様式１－2用記入例）'!$C$10:$C$109,"④１～２年前",'入所申込者一覧（様式１－2用記入例）'!$D$10:$D$109,"在宅以外")</f>
        <v>0</v>
      </c>
      <c r="F28" s="167">
        <f>SUMIFS('入所申込者一覧（様式１－2用記入例）'!$F$10:$F$109,'入所申込者一覧（様式１－2用記入例）'!$B$10:$B$109,"要介護３",'入所申込者一覧（様式１－2用記入例）'!$C$10:$C$109,"④１～２年前",'入所申込者一覧（様式１－2用記入例）'!$D$10:$D$109,"在宅以外")</f>
        <v>0</v>
      </c>
      <c r="G28" s="167">
        <f>SUMIFS('入所申込者一覧（様式１－2用記入例）'!$F$10:$F$109,'入所申込者一覧（様式１－2用記入例）'!$B$10:$B$109,"要介護４",'入所申込者一覧（様式１－2用記入例）'!$C$10:$C$109,"④１～２年前",'入所申込者一覧（様式１－2用記入例）'!$D$10:$D$109,"在宅以外")</f>
        <v>0</v>
      </c>
      <c r="H28" s="167">
        <f>SUMIFS('入所申込者一覧（様式１－2用記入例）'!$F$10:$F$109,'入所申込者一覧（様式１－2用記入例）'!$B$10:$B$109,"要介護５",'入所申込者一覧（様式１－2用記入例）'!$C$10:$C$109,"④１～２年前",'入所申込者一覧（様式１－2用記入例）'!$D$10:$D$109,"在宅以外")</f>
        <v>0</v>
      </c>
      <c r="I28" s="217"/>
      <c r="J28" s="217"/>
      <c r="K28"/>
    </row>
    <row r="29" spans="1:11" x14ac:dyDescent="0.4">
      <c r="A29" s="202"/>
      <c r="B29" s="78" t="s">
        <v>256</v>
      </c>
      <c r="C29" s="167">
        <f>SUM(D29:H29)</f>
        <v>0</v>
      </c>
      <c r="D29" s="167">
        <f>SUMIFS('入所申込者一覧（様式１－2用記入例）'!$F$10:$F$109,'入所申込者一覧（様式１－2用記入例）'!$B$10:$B$109,"要介護１",'入所申込者一覧（様式１－2用記入例）'!$C$10:$C$109,"⑤２～３年前",'入所申込者一覧（様式１－2用記入例）'!$D$10:$D$109,"在宅以外")</f>
        <v>0</v>
      </c>
      <c r="E29" s="167">
        <f>SUMIFS('入所申込者一覧（様式１－2用記入例）'!$F$10:$F$109,'入所申込者一覧（様式１－2用記入例）'!$B$10:$B$109,"要介護２",'入所申込者一覧（様式１－2用記入例）'!$C$10:$C$109,"⑤２～３年前",'入所申込者一覧（様式１－2用記入例）'!$D$10:$D$109,"在宅以外")</f>
        <v>0</v>
      </c>
      <c r="F29" s="167">
        <f>SUMIFS('入所申込者一覧（様式１－2用記入例）'!$F$10:$F$109,'入所申込者一覧（様式１－2用記入例）'!$B$10:$B$109,"要介護３",'入所申込者一覧（様式１－2用記入例）'!$C$10:$C$109,"⑤２～３年前",'入所申込者一覧（様式１－2用記入例）'!$D$10:$D$109,"在宅以外")</f>
        <v>0</v>
      </c>
      <c r="G29" s="167">
        <f>SUMIFS('入所申込者一覧（様式１－2用記入例）'!$F$10:$F$109,'入所申込者一覧（様式１－2用記入例）'!$B$10:$B$109,"要介護４",'入所申込者一覧（様式１－2用記入例）'!$C$10:$C$109,"⑤２～３年前",'入所申込者一覧（様式１－2用記入例）'!$D$10:$D$109,"在宅以外")</f>
        <v>0</v>
      </c>
      <c r="H29" s="167">
        <f>SUMIFS('入所申込者一覧（様式１－2用記入例）'!$F$10:$F$109,'入所申込者一覧（様式１－2用記入例）'!$B$10:$B$109,"要介護５",'入所申込者一覧（様式１－2用記入例）'!$C$10:$C$109,"⑤２～３年前",'入所申込者一覧（様式１－2用記入例）'!$D$10:$D$109,"在宅以外")</f>
        <v>0</v>
      </c>
      <c r="I29" s="217"/>
      <c r="J29" s="217"/>
      <c r="K29"/>
    </row>
    <row r="30" spans="1:11" x14ac:dyDescent="0.4">
      <c r="A30" s="202"/>
      <c r="B30" s="78" t="s">
        <v>255</v>
      </c>
      <c r="C30" s="167">
        <f>SUM(D30:H30)</f>
        <v>0</v>
      </c>
      <c r="D30" s="167">
        <f>SUMIFS('入所申込者一覧（様式１－2用記入例）'!$F$10:$F$109,'入所申込者一覧（様式１－2用記入例）'!$B$10:$B$109,"要介護１",'入所申込者一覧（様式１－2用記入例）'!$C$10:$C$109,"⑥３年以上前",'入所申込者一覧（様式１－2用記入例）'!$D$10:$D$109,"在宅以外")</f>
        <v>0</v>
      </c>
      <c r="E30" s="167">
        <f>SUMIFS('入所申込者一覧（様式１－2用記入例）'!$F$10:$F$109,'入所申込者一覧（様式１－2用記入例）'!$B$10:$B$109,"要介護２",'入所申込者一覧（様式１－2用記入例）'!$C$10:$C$109,"⑥３年以上前",'入所申込者一覧（様式１－2用記入例）'!$D$10:$D$109,"在宅以外")</f>
        <v>0</v>
      </c>
      <c r="F30" s="167">
        <f>SUMIFS('入所申込者一覧（様式１－2用記入例）'!$F$10:$F$109,'入所申込者一覧（様式１－2用記入例）'!$B$10:$B$109,"要介護３",'入所申込者一覧（様式１－2用記入例）'!$C$10:$C$109,"⑥３年以上前",'入所申込者一覧（様式１－2用記入例）'!$D$10:$D$109,"在宅以外")</f>
        <v>0</v>
      </c>
      <c r="G30" s="167">
        <f>SUMIFS('入所申込者一覧（様式１－2用記入例）'!$F$10:$F$109,'入所申込者一覧（様式１－2用記入例）'!$B$10:$B$109,"要介護４",'入所申込者一覧（様式１－2用記入例）'!$C$10:$C$109,"⑥３年以上前",'入所申込者一覧（様式１－2用記入例）'!$D$10:$D$109,"在宅以外")</f>
        <v>0</v>
      </c>
      <c r="H30" s="167">
        <f>SUMIFS('入所申込者一覧（様式１－2用記入例）'!$F$10:$F$109,'入所申込者一覧（様式１－2用記入例）'!$B$10:$B$109,"要介護５",'入所申込者一覧（様式１－2用記入例）'!$C$10:$C$109,"⑥３年以上前",'入所申込者一覧（様式１－2用記入例）'!$D$10:$D$109,"在宅以外")</f>
        <v>0</v>
      </c>
      <c r="I30" s="200"/>
      <c r="J30" s="200"/>
      <c r="K30"/>
    </row>
    <row r="31" spans="1:11" x14ac:dyDescent="0.4">
      <c r="A31" s="83"/>
      <c r="B31" s="83"/>
      <c r="C31" s="83"/>
      <c r="D31" s="83"/>
      <c r="E31" s="83"/>
      <c r="F31" s="83"/>
      <c r="G31" s="83"/>
      <c r="H31" s="83"/>
      <c r="I31" s="83"/>
      <c r="J31" s="84"/>
    </row>
    <row r="32" spans="1:11" x14ac:dyDescent="0.4">
      <c r="A32" s="83"/>
      <c r="B32" s="83"/>
      <c r="C32" s="83"/>
      <c r="D32" s="83"/>
      <c r="E32" s="83"/>
      <c r="F32" s="83"/>
      <c r="G32" s="83"/>
      <c r="H32" s="83"/>
      <c r="I32" s="83"/>
      <c r="J32" s="84"/>
    </row>
    <row r="33" spans="1:35" x14ac:dyDescent="0.4">
      <c r="A33" s="60" t="s">
        <v>155</v>
      </c>
      <c r="B33" s="83"/>
      <c r="C33" s="83"/>
      <c r="D33" s="83"/>
      <c r="E33" s="83"/>
      <c r="F33" s="83"/>
      <c r="G33" s="83"/>
      <c r="H33" s="83"/>
      <c r="I33" s="87"/>
      <c r="J33" s="83"/>
      <c r="K33"/>
      <c r="W33" s="61"/>
    </row>
    <row r="34" spans="1:35" x14ac:dyDescent="0.4">
      <c r="A34" s="206"/>
      <c r="B34" s="207"/>
      <c r="C34" s="119" t="s">
        <v>3</v>
      </c>
      <c r="D34" s="64" t="s">
        <v>138</v>
      </c>
      <c r="E34" s="64" t="s">
        <v>5</v>
      </c>
      <c r="F34" s="64" t="s">
        <v>6</v>
      </c>
      <c r="G34" s="64" t="s">
        <v>7</v>
      </c>
      <c r="H34" s="64" t="s">
        <v>105</v>
      </c>
      <c r="I34" s="73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98"/>
      <c r="X34" s="198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4">
      <c r="A35" s="208" t="s">
        <v>119</v>
      </c>
      <c r="B35" s="209"/>
      <c r="C35" s="120"/>
      <c r="D35" s="80"/>
      <c r="E35" s="80"/>
      <c r="F35" s="120"/>
      <c r="G35" s="120"/>
      <c r="H35" s="70">
        <f>COUNTA(C35:G35)</f>
        <v>0</v>
      </c>
      <c r="I35" s="74"/>
      <c r="J35" s="102"/>
      <c r="K35" s="68"/>
      <c r="L35" s="67"/>
      <c r="M35" s="68"/>
      <c r="N35" s="67"/>
      <c r="O35" s="68"/>
      <c r="P35" s="67"/>
      <c r="Q35" s="115"/>
      <c r="R35" s="115"/>
      <c r="S35" s="115"/>
      <c r="T35" s="115"/>
      <c r="U35" s="115"/>
      <c r="V35" s="115"/>
      <c r="W35" s="196"/>
      <c r="X35" s="19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4">
      <c r="A36" s="210"/>
      <c r="B36" s="211"/>
      <c r="C36" s="120"/>
      <c r="D36" s="80"/>
      <c r="E36" s="80"/>
      <c r="F36" s="120"/>
      <c r="G36" s="120"/>
      <c r="H36" s="70">
        <f t="shared" ref="H36:H37" si="2">COUNTA(C36:G36)</f>
        <v>0</v>
      </c>
      <c r="I36" s="74"/>
      <c r="J36" s="102"/>
      <c r="K36" s="68"/>
      <c r="L36" s="67"/>
      <c r="M36" s="68"/>
      <c r="N36" s="67"/>
      <c r="O36" s="68"/>
      <c r="P36" s="67"/>
      <c r="Q36" s="115"/>
      <c r="R36" s="115"/>
      <c r="S36" s="115"/>
      <c r="T36" s="115"/>
      <c r="U36" s="115"/>
      <c r="V36" s="115"/>
      <c r="W36" s="196"/>
      <c r="X36" s="19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4">
      <c r="A37" s="212"/>
      <c r="B37" s="213"/>
      <c r="C37" s="120"/>
      <c r="D37" s="80"/>
      <c r="E37" s="80"/>
      <c r="F37" s="120"/>
      <c r="G37" s="120"/>
      <c r="H37" s="70">
        <f t="shared" si="2"/>
        <v>0</v>
      </c>
      <c r="I37" s="74"/>
      <c r="J37" s="102"/>
      <c r="K37" s="68"/>
      <c r="L37" s="67"/>
      <c r="M37" s="68"/>
      <c r="N37" s="67"/>
      <c r="O37" s="68"/>
      <c r="P37" s="67"/>
      <c r="Q37" s="115"/>
      <c r="R37" s="115"/>
      <c r="S37" s="115"/>
      <c r="T37" s="115"/>
      <c r="U37" s="115"/>
      <c r="V37" s="115"/>
      <c r="W37" s="196"/>
      <c r="X37" s="19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4">
      <c r="A38" s="214" t="s">
        <v>118</v>
      </c>
      <c r="B38" s="215"/>
      <c r="C38" s="121">
        <f>COUNTA(C35:C37)</f>
        <v>0</v>
      </c>
      <c r="D38" s="121">
        <f>COUNTA(D35:D37)</f>
        <v>0</v>
      </c>
      <c r="E38" s="121">
        <f>COUNTA(E35:E37)</f>
        <v>0</v>
      </c>
      <c r="F38" s="121">
        <f>COUNTA(F35:F37)</f>
        <v>0</v>
      </c>
      <c r="G38" s="121">
        <f>COUNTA(G35:G37)</f>
        <v>0</v>
      </c>
      <c r="H38" s="71">
        <f>SUM(C38:G38)</f>
        <v>0</v>
      </c>
      <c r="I38" s="75"/>
      <c r="J38" s="76"/>
      <c r="K38" s="76"/>
      <c r="L38" s="77"/>
      <c r="M38" s="68"/>
      <c r="N38" s="67"/>
      <c r="O38" s="68"/>
      <c r="P38" s="67"/>
      <c r="Q38" s="199"/>
      <c r="R38" s="199"/>
      <c r="S38" s="115"/>
      <c r="T38" s="115"/>
      <c r="U38" s="115"/>
      <c r="V38" s="115"/>
      <c r="W38" s="196"/>
      <c r="X38" s="19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4">
      <c r="A39" s="83"/>
      <c r="B39" s="87"/>
      <c r="C39" s="83"/>
      <c r="D39" s="83"/>
      <c r="E39" s="83"/>
      <c r="F39" s="83"/>
      <c r="G39" s="83"/>
      <c r="H39" s="83"/>
      <c r="I39" s="87"/>
      <c r="J39" s="83"/>
      <c r="K39"/>
    </row>
    <row r="40" spans="1:35" x14ac:dyDescent="0.4">
      <c r="A40" s="83" t="s">
        <v>163</v>
      </c>
      <c r="B40" s="83"/>
      <c r="C40" s="83"/>
      <c r="D40" s="83"/>
      <c r="E40" s="83"/>
      <c r="F40" s="83"/>
      <c r="G40" s="83"/>
      <c r="H40" s="83"/>
      <c r="I40" s="83" t="s">
        <v>124</v>
      </c>
      <c r="J40" s="83"/>
    </row>
    <row r="41" spans="1:35" x14ac:dyDescent="0.4">
      <c r="A41" s="83" t="s">
        <v>164</v>
      </c>
      <c r="B41" s="83"/>
      <c r="C41" s="83"/>
      <c r="D41" s="83"/>
      <c r="E41" s="83"/>
      <c r="F41" s="83"/>
      <c r="G41" s="83"/>
      <c r="H41" s="83"/>
      <c r="I41" s="83" t="s">
        <v>126</v>
      </c>
      <c r="J41" s="83"/>
    </row>
    <row r="42" spans="1:35" s="2" customFormat="1" x14ac:dyDescent="0.4">
      <c r="A42" s="83" t="s">
        <v>223</v>
      </c>
      <c r="B42" s="83"/>
      <c r="C42" s="83"/>
      <c r="D42" s="83"/>
      <c r="E42" s="83"/>
      <c r="F42" s="83"/>
      <c r="G42" s="83"/>
      <c r="H42" s="83"/>
      <c r="I42" s="106" t="s">
        <v>165</v>
      </c>
      <c r="J42" s="83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2" customFormat="1" x14ac:dyDescent="0.4">
      <c r="A43" s="83"/>
      <c r="B43" s="83" t="s">
        <v>224</v>
      </c>
      <c r="C43" s="83"/>
      <c r="D43" s="83"/>
      <c r="E43" s="83"/>
      <c r="F43" s="83"/>
      <c r="G43" s="83"/>
      <c r="H43" s="83"/>
      <c r="I43" s="107" t="s">
        <v>128</v>
      </c>
      <c r="J43" s="8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2" customFormat="1" x14ac:dyDescent="0.4">
      <c r="A44" s="83" t="s">
        <v>127</v>
      </c>
      <c r="B44" s="83"/>
      <c r="C44" s="83"/>
      <c r="D44" s="83"/>
      <c r="E44" s="83"/>
      <c r="F44" s="83"/>
      <c r="G44" s="83"/>
      <c r="H44" s="83"/>
      <c r="I44" s="108" t="s">
        <v>203</v>
      </c>
      <c r="J44" s="8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s="2" customFormat="1" x14ac:dyDescent="0.4">
      <c r="A45" s="83" t="s">
        <v>222</v>
      </c>
      <c r="B45" s="83" t="s">
        <v>166</v>
      </c>
      <c r="C45" s="83"/>
      <c r="D45" s="83"/>
      <c r="E45" s="83"/>
      <c r="F45" s="83"/>
      <c r="G45" s="83"/>
      <c r="H45" s="83"/>
      <c r="I45" s="95"/>
      <c r="J45" s="8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x14ac:dyDescent="0.4">
      <c r="A46" s="83"/>
      <c r="B46" s="83"/>
      <c r="C46" s="83"/>
      <c r="D46" s="83"/>
      <c r="E46" s="83"/>
      <c r="F46" s="83"/>
      <c r="G46" s="83"/>
      <c r="H46" s="83"/>
      <c r="I46" s="83"/>
      <c r="J46" s="84"/>
    </row>
  </sheetData>
  <mergeCells count="22">
    <mergeCell ref="A4:B4"/>
    <mergeCell ref="A5:B5"/>
    <mergeCell ref="A6:B6"/>
    <mergeCell ref="A7:A12"/>
    <mergeCell ref="I7:I12"/>
    <mergeCell ref="A25:A30"/>
    <mergeCell ref="I25:I30"/>
    <mergeCell ref="J25:J30"/>
    <mergeCell ref="J7:J12"/>
    <mergeCell ref="A13:B13"/>
    <mergeCell ref="A14:A24"/>
    <mergeCell ref="I14:I24"/>
    <mergeCell ref="J14:J24"/>
    <mergeCell ref="W38:X38"/>
    <mergeCell ref="A34:B34"/>
    <mergeCell ref="W34:X34"/>
    <mergeCell ref="A35:B37"/>
    <mergeCell ref="W35:X35"/>
    <mergeCell ref="W36:X36"/>
    <mergeCell ref="W37:X37"/>
    <mergeCell ref="A38:B38"/>
    <mergeCell ref="Q38:R38"/>
  </mergeCells>
  <phoneticPr fontId="1"/>
  <pageMargins left="0.7" right="0.7" top="0.75" bottom="0.75" header="0.3" footer="0.3"/>
  <pageSetup paperSize="9" scale="70" fitToWidth="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workbookViewId="0">
      <selection activeCell="C11" sqref="C11"/>
    </sheetView>
  </sheetViews>
  <sheetFormatPr defaultRowHeight="18.75" x14ac:dyDescent="0.4"/>
  <cols>
    <col min="1" max="6" width="21.5" customWidth="1"/>
    <col min="7" max="7" width="5" style="2" customWidth="1"/>
    <col min="8" max="9" width="16.5" customWidth="1"/>
    <col min="10" max="10" width="15.25" customWidth="1"/>
  </cols>
  <sheetData>
    <row r="1" spans="1:11" x14ac:dyDescent="0.4">
      <c r="A1" s="83" t="s">
        <v>170</v>
      </c>
      <c r="B1" s="83"/>
      <c r="C1" s="83"/>
      <c r="D1" s="83"/>
      <c r="E1" s="83"/>
      <c r="F1" s="83"/>
      <c r="G1" s="83"/>
      <c r="H1" s="83"/>
      <c r="I1" s="83"/>
      <c r="J1" s="84"/>
      <c r="K1" s="2"/>
    </row>
    <row r="2" spans="1:11" x14ac:dyDescent="0.4">
      <c r="A2" s="83"/>
      <c r="B2" s="83"/>
      <c r="C2" s="83"/>
      <c r="D2" s="83"/>
      <c r="E2" s="83"/>
      <c r="F2" s="83" t="s">
        <v>162</v>
      </c>
      <c r="G2" s="83"/>
      <c r="H2" s="83"/>
      <c r="J2" s="84"/>
      <c r="K2" s="2"/>
    </row>
    <row r="3" spans="1:11" x14ac:dyDescent="0.15">
      <c r="A3" s="83" t="s">
        <v>186</v>
      </c>
      <c r="B3" s="83"/>
      <c r="C3" s="83"/>
      <c r="D3" s="83"/>
      <c r="E3" s="124" t="s">
        <v>190</v>
      </c>
      <c r="F3" s="83"/>
      <c r="G3" s="83"/>
      <c r="I3" s="83"/>
      <c r="J3" s="84"/>
      <c r="K3" s="2"/>
    </row>
    <row r="4" spans="1:11" x14ac:dyDescent="0.4">
      <c r="A4" s="83"/>
      <c r="B4" s="83"/>
      <c r="C4" s="83"/>
      <c r="D4" s="83"/>
      <c r="E4" s="83" t="s">
        <v>189</v>
      </c>
      <c r="F4" s="83"/>
      <c r="G4" s="83"/>
      <c r="I4" s="83"/>
      <c r="J4" s="84"/>
      <c r="K4" s="2"/>
    </row>
    <row r="5" spans="1:11" x14ac:dyDescent="0.4">
      <c r="A5" s="168" t="s">
        <v>117</v>
      </c>
      <c r="B5" s="168"/>
      <c r="C5" s="168" t="s">
        <v>160</v>
      </c>
      <c r="D5" s="169"/>
      <c r="E5" s="168" t="s">
        <v>161</v>
      </c>
      <c r="F5" s="169"/>
      <c r="G5" s="173"/>
      <c r="H5" s="102"/>
      <c r="I5" s="89"/>
      <c r="J5" s="89"/>
      <c r="K5" s="2"/>
    </row>
    <row r="6" spans="1:11" x14ac:dyDescent="0.4">
      <c r="A6" s="192" t="s">
        <v>112</v>
      </c>
      <c r="B6" s="193"/>
      <c r="C6" s="193"/>
      <c r="D6" s="193"/>
      <c r="E6" s="193"/>
      <c r="F6" s="193"/>
      <c r="G6" s="102"/>
      <c r="H6" s="102"/>
      <c r="I6" s="102"/>
      <c r="J6" s="102"/>
      <c r="K6" s="2"/>
    </row>
    <row r="7" spans="1:11" x14ac:dyDescent="0.4">
      <c r="A7" s="194" t="s">
        <v>171</v>
      </c>
      <c r="B7" s="195"/>
      <c r="C7" s="195"/>
      <c r="D7" s="195"/>
      <c r="E7" s="195"/>
      <c r="F7" s="195"/>
      <c r="G7" s="171"/>
      <c r="H7" s="171"/>
      <c r="I7" s="171"/>
      <c r="J7" s="171"/>
      <c r="K7" s="2"/>
    </row>
    <row r="8" spans="1:11" x14ac:dyDescent="0.4">
      <c r="A8" s="83" t="s">
        <v>103</v>
      </c>
      <c r="B8" s="83"/>
      <c r="C8" s="83"/>
      <c r="D8" s="83"/>
      <c r="E8" s="175" t="s">
        <v>226</v>
      </c>
      <c r="F8" s="83"/>
      <c r="H8" s="2"/>
    </row>
    <row r="9" spans="1:11" x14ac:dyDescent="0.4">
      <c r="A9" s="158" t="s">
        <v>0</v>
      </c>
      <c r="B9" s="158" t="s">
        <v>8</v>
      </c>
      <c r="C9" s="158" t="s">
        <v>2</v>
      </c>
      <c r="D9" s="158" t="s">
        <v>9</v>
      </c>
      <c r="E9" s="158" t="s">
        <v>206</v>
      </c>
      <c r="F9" s="158" t="s">
        <v>1</v>
      </c>
      <c r="G9" s="3"/>
      <c r="H9" s="184" t="s">
        <v>237</v>
      </c>
      <c r="I9" s="106"/>
    </row>
    <row r="10" spans="1:11" x14ac:dyDescent="0.4">
      <c r="A10" s="156" t="s">
        <v>216</v>
      </c>
      <c r="B10" s="159" t="s">
        <v>11</v>
      </c>
      <c r="C10" s="187" t="s">
        <v>242</v>
      </c>
      <c r="D10" s="159" t="s">
        <v>12</v>
      </c>
      <c r="E10" s="159"/>
      <c r="F10" s="159">
        <v>0.5</v>
      </c>
      <c r="G10" s="3"/>
      <c r="H10" s="182" t="s">
        <v>238</v>
      </c>
      <c r="I10" s="183"/>
    </row>
    <row r="11" spans="1:11" x14ac:dyDescent="0.4">
      <c r="A11" s="156"/>
      <c r="B11" s="159"/>
      <c r="C11" s="187"/>
      <c r="D11" s="159"/>
      <c r="E11" s="159"/>
      <c r="F11" s="159"/>
      <c r="G11" s="3"/>
      <c r="H11" s="177" t="s">
        <v>228</v>
      </c>
      <c r="I11" s="178" t="s">
        <v>232</v>
      </c>
    </row>
    <row r="12" spans="1:11" x14ac:dyDescent="0.4">
      <c r="A12" s="156"/>
      <c r="B12" s="159"/>
      <c r="C12" s="187"/>
      <c r="D12" s="159"/>
      <c r="E12" s="159"/>
      <c r="F12" s="159"/>
      <c r="G12" s="3"/>
      <c r="H12" s="177" t="s">
        <v>227</v>
      </c>
      <c r="I12" s="178" t="s">
        <v>233</v>
      </c>
    </row>
    <row r="13" spans="1:11" x14ac:dyDescent="0.4">
      <c r="A13" s="156"/>
      <c r="B13" s="159"/>
      <c r="C13" s="187"/>
      <c r="D13" s="159"/>
      <c r="E13" s="159"/>
      <c r="F13" s="159"/>
      <c r="G13" s="3"/>
      <c r="H13" s="177" t="s">
        <v>229</v>
      </c>
      <c r="I13" s="178" t="s">
        <v>234</v>
      </c>
    </row>
    <row r="14" spans="1:11" x14ac:dyDescent="0.4">
      <c r="A14" s="156"/>
      <c r="B14" s="159"/>
      <c r="C14" s="187"/>
      <c r="D14" s="159"/>
      <c r="E14" s="159"/>
      <c r="F14" s="159"/>
      <c r="G14" s="3"/>
      <c r="H14" s="177" t="s">
        <v>230</v>
      </c>
      <c r="I14" s="178" t="s">
        <v>236</v>
      </c>
    </row>
    <row r="15" spans="1:11" x14ac:dyDescent="0.4">
      <c r="A15" s="156"/>
      <c r="B15" s="159"/>
      <c r="C15" s="187"/>
      <c r="D15" s="159"/>
      <c r="E15" s="159"/>
      <c r="F15" s="159"/>
      <c r="G15" s="3"/>
      <c r="H15" s="179" t="s">
        <v>231</v>
      </c>
      <c r="I15" s="180" t="s">
        <v>235</v>
      </c>
    </row>
    <row r="16" spans="1:11" x14ac:dyDescent="0.4">
      <c r="A16" s="156"/>
      <c r="B16" s="159"/>
      <c r="C16" s="187"/>
      <c r="D16" s="159"/>
      <c r="E16" s="159"/>
      <c r="F16" s="159"/>
      <c r="G16" s="3"/>
      <c r="H16" s="3"/>
    </row>
    <row r="17" spans="1:8" x14ac:dyDescent="0.4">
      <c r="A17" s="156"/>
      <c r="B17" s="159"/>
      <c r="C17" s="187"/>
      <c r="D17" s="159"/>
      <c r="E17" s="159"/>
      <c r="F17" s="159"/>
      <c r="G17" s="3"/>
      <c r="H17" s="3"/>
    </row>
    <row r="18" spans="1:8" x14ac:dyDescent="0.4">
      <c r="A18" s="156"/>
      <c r="B18" s="159"/>
      <c r="C18" s="187"/>
      <c r="D18" s="159"/>
      <c r="E18" s="159"/>
      <c r="F18" s="159"/>
      <c r="G18" s="3"/>
      <c r="H18" s="3"/>
    </row>
    <row r="19" spans="1:8" x14ac:dyDescent="0.4">
      <c r="A19" s="156"/>
      <c r="B19" s="159"/>
      <c r="C19" s="187"/>
      <c r="D19" s="159"/>
      <c r="E19" s="159"/>
      <c r="F19" s="159"/>
      <c r="G19" s="3"/>
      <c r="H19" s="3"/>
    </row>
    <row r="20" spans="1:8" x14ac:dyDescent="0.4">
      <c r="A20" s="156"/>
      <c r="B20" s="159"/>
      <c r="C20" s="187"/>
      <c r="D20" s="159"/>
      <c r="E20" s="159"/>
      <c r="F20" s="159"/>
      <c r="G20" s="3"/>
      <c r="H20" s="3"/>
    </row>
    <row r="21" spans="1:8" x14ac:dyDescent="0.4">
      <c r="A21" s="156"/>
      <c r="B21" s="159"/>
      <c r="C21" s="187"/>
      <c r="D21" s="159"/>
      <c r="E21" s="159"/>
      <c r="F21" s="159"/>
      <c r="G21" s="3"/>
      <c r="H21" s="3"/>
    </row>
    <row r="22" spans="1:8" x14ac:dyDescent="0.4">
      <c r="A22" s="156"/>
      <c r="B22" s="159"/>
      <c r="C22" s="187"/>
      <c r="D22" s="159"/>
      <c r="E22" s="159"/>
      <c r="F22" s="159"/>
      <c r="G22" s="3"/>
      <c r="H22" s="3"/>
    </row>
    <row r="23" spans="1:8" x14ac:dyDescent="0.4">
      <c r="A23" s="156"/>
      <c r="B23" s="159"/>
      <c r="C23" s="187"/>
      <c r="D23" s="159"/>
      <c r="E23" s="159"/>
      <c r="F23" s="159"/>
      <c r="G23" s="3"/>
      <c r="H23" s="3"/>
    </row>
    <row r="24" spans="1:8" x14ac:dyDescent="0.4">
      <c r="A24" s="156"/>
      <c r="B24" s="159"/>
      <c r="C24" s="187"/>
      <c r="D24" s="159"/>
      <c r="E24" s="159"/>
      <c r="F24" s="159"/>
      <c r="G24" s="3"/>
      <c r="H24" s="3"/>
    </row>
    <row r="25" spans="1:8" x14ac:dyDescent="0.4">
      <c r="A25" s="156"/>
      <c r="B25" s="159"/>
      <c r="C25" s="187"/>
      <c r="D25" s="159"/>
      <c r="E25" s="159"/>
      <c r="F25" s="159"/>
      <c r="G25" s="3"/>
      <c r="H25" s="3"/>
    </row>
    <row r="26" spans="1:8" x14ac:dyDescent="0.4">
      <c r="A26" s="156"/>
      <c r="B26" s="159"/>
      <c r="C26" s="187"/>
      <c r="D26" s="159"/>
      <c r="E26" s="159"/>
      <c r="F26" s="159"/>
      <c r="G26" s="3"/>
      <c r="H26" s="3"/>
    </row>
    <row r="27" spans="1:8" x14ac:dyDescent="0.4">
      <c r="A27" s="156"/>
      <c r="B27" s="159"/>
      <c r="C27" s="187"/>
      <c r="D27" s="159"/>
      <c r="E27" s="159"/>
      <c r="F27" s="159"/>
      <c r="G27" s="3"/>
      <c r="H27" s="3"/>
    </row>
    <row r="28" spans="1:8" x14ac:dyDescent="0.4">
      <c r="A28" s="156"/>
      <c r="B28" s="159"/>
      <c r="C28" s="187"/>
      <c r="D28" s="159"/>
      <c r="E28" s="159"/>
      <c r="F28" s="159"/>
      <c r="G28" s="3"/>
      <c r="H28" s="3"/>
    </row>
    <row r="29" spans="1:8" x14ac:dyDescent="0.4">
      <c r="A29" s="156"/>
      <c r="B29" s="159"/>
      <c r="C29" s="187"/>
      <c r="D29" s="159"/>
      <c r="E29" s="159"/>
      <c r="F29" s="159"/>
      <c r="G29" s="3"/>
      <c r="H29" s="3"/>
    </row>
    <row r="30" spans="1:8" x14ac:dyDescent="0.4">
      <c r="A30" s="156"/>
      <c r="B30" s="159"/>
      <c r="C30" s="187"/>
      <c r="D30" s="159"/>
      <c r="E30" s="159"/>
      <c r="F30" s="159"/>
      <c r="G30" s="3"/>
      <c r="H30" s="3"/>
    </row>
    <row r="31" spans="1:8" x14ac:dyDescent="0.4">
      <c r="A31" s="156"/>
      <c r="B31" s="159"/>
      <c r="C31" s="187"/>
      <c r="D31" s="159"/>
      <c r="E31" s="159"/>
      <c r="F31" s="159"/>
      <c r="G31" s="3"/>
      <c r="H31" s="3"/>
    </row>
    <row r="32" spans="1:8" x14ac:dyDescent="0.4">
      <c r="A32" s="156"/>
      <c r="B32" s="159"/>
      <c r="C32" s="187"/>
      <c r="D32" s="159"/>
      <c r="E32" s="159"/>
      <c r="F32" s="159"/>
      <c r="G32" s="3"/>
      <c r="H32" s="3"/>
    </row>
    <row r="33" spans="1:8" x14ac:dyDescent="0.4">
      <c r="A33" s="156"/>
      <c r="B33" s="159"/>
      <c r="C33" s="187"/>
      <c r="D33" s="159"/>
      <c r="E33" s="159"/>
      <c r="F33" s="159"/>
      <c r="G33" s="3"/>
      <c r="H33" s="3"/>
    </row>
    <row r="34" spans="1:8" x14ac:dyDescent="0.4">
      <c r="A34" s="156"/>
      <c r="B34" s="159"/>
      <c r="C34" s="187"/>
      <c r="D34" s="159"/>
      <c r="E34" s="159"/>
      <c r="F34" s="159"/>
      <c r="G34" s="3"/>
      <c r="H34" s="3"/>
    </row>
    <row r="35" spans="1:8" x14ac:dyDescent="0.4">
      <c r="A35" s="156"/>
      <c r="B35" s="159"/>
      <c r="C35" s="187"/>
      <c r="D35" s="159"/>
      <c r="E35" s="159"/>
      <c r="F35" s="159"/>
      <c r="G35" s="3"/>
      <c r="H35" s="3"/>
    </row>
    <row r="36" spans="1:8" x14ac:dyDescent="0.4">
      <c r="A36" s="156"/>
      <c r="B36" s="159"/>
      <c r="C36" s="187"/>
      <c r="D36" s="159"/>
      <c r="E36" s="159"/>
      <c r="F36" s="159"/>
      <c r="G36" s="3"/>
      <c r="H36" s="3"/>
    </row>
    <row r="37" spans="1:8" x14ac:dyDescent="0.4">
      <c r="A37" s="156"/>
      <c r="B37" s="159"/>
      <c r="C37" s="187"/>
      <c r="D37" s="159"/>
      <c r="E37" s="159"/>
      <c r="F37" s="159"/>
      <c r="G37" s="3"/>
      <c r="H37" s="3"/>
    </row>
    <row r="38" spans="1:8" x14ac:dyDescent="0.4">
      <c r="A38" s="156"/>
      <c r="B38" s="159"/>
      <c r="C38" s="187"/>
      <c r="D38" s="159"/>
      <c r="E38" s="159"/>
      <c r="F38" s="159"/>
      <c r="G38" s="3"/>
      <c r="H38" s="3"/>
    </row>
    <row r="39" spans="1:8" x14ac:dyDescent="0.4">
      <c r="A39" s="156"/>
      <c r="B39" s="159"/>
      <c r="C39" s="187"/>
      <c r="D39" s="159"/>
      <c r="E39" s="159"/>
      <c r="F39" s="159"/>
      <c r="G39" s="3"/>
      <c r="H39" s="3"/>
    </row>
    <row r="40" spans="1:8" x14ac:dyDescent="0.4">
      <c r="A40" s="156"/>
      <c r="B40" s="159"/>
      <c r="C40" s="187"/>
      <c r="D40" s="159"/>
      <c r="E40" s="159"/>
      <c r="F40" s="159"/>
      <c r="G40" s="3"/>
      <c r="H40" s="3"/>
    </row>
    <row r="41" spans="1:8" x14ac:dyDescent="0.4">
      <c r="A41" s="156"/>
      <c r="B41" s="159"/>
      <c r="C41" s="187"/>
      <c r="D41" s="159"/>
      <c r="E41" s="159"/>
      <c r="F41" s="159"/>
      <c r="G41" s="3"/>
      <c r="H41" s="3"/>
    </row>
    <row r="42" spans="1:8" x14ac:dyDescent="0.4">
      <c r="A42" s="156"/>
      <c r="B42" s="159"/>
      <c r="C42" s="187"/>
      <c r="D42" s="159"/>
      <c r="E42" s="159"/>
      <c r="F42" s="159"/>
      <c r="G42" s="3"/>
      <c r="H42" s="3"/>
    </row>
    <row r="43" spans="1:8" x14ac:dyDescent="0.4">
      <c r="A43" s="156"/>
      <c r="B43" s="159"/>
      <c r="C43" s="187"/>
      <c r="D43" s="159"/>
      <c r="E43" s="159"/>
      <c r="F43" s="159"/>
      <c r="G43" s="3"/>
      <c r="H43" s="3"/>
    </row>
    <row r="44" spans="1:8" x14ac:dyDescent="0.4">
      <c r="A44" s="156"/>
      <c r="B44" s="159"/>
      <c r="C44" s="187"/>
      <c r="D44" s="159"/>
      <c r="E44" s="159"/>
      <c r="F44" s="159"/>
      <c r="G44" s="3"/>
      <c r="H44" s="3"/>
    </row>
    <row r="45" spans="1:8" x14ac:dyDescent="0.4">
      <c r="A45" s="156"/>
      <c r="B45" s="159"/>
      <c r="C45" s="187"/>
      <c r="D45" s="159"/>
      <c r="E45" s="159"/>
      <c r="F45" s="159"/>
      <c r="G45" s="3"/>
      <c r="H45" s="3"/>
    </row>
    <row r="46" spans="1:8" x14ac:dyDescent="0.4">
      <c r="A46" s="156"/>
      <c r="B46" s="159"/>
      <c r="C46" s="187"/>
      <c r="D46" s="159"/>
      <c r="E46" s="159"/>
      <c r="F46" s="159"/>
      <c r="G46" s="3"/>
      <c r="H46" s="3"/>
    </row>
    <row r="47" spans="1:8" x14ac:dyDescent="0.4">
      <c r="A47" s="156"/>
      <c r="B47" s="159"/>
      <c r="C47" s="187"/>
      <c r="D47" s="159"/>
      <c r="E47" s="159"/>
      <c r="F47" s="159"/>
      <c r="G47" s="3"/>
      <c r="H47" s="3"/>
    </row>
    <row r="48" spans="1:8" x14ac:dyDescent="0.4">
      <c r="A48" s="156"/>
      <c r="B48" s="159"/>
      <c r="C48" s="187"/>
      <c r="D48" s="159"/>
      <c r="E48" s="159"/>
      <c r="F48" s="159"/>
      <c r="G48" s="3"/>
      <c r="H48" s="3"/>
    </row>
    <row r="49" spans="1:8" x14ac:dyDescent="0.4">
      <c r="A49" s="156"/>
      <c r="B49" s="159"/>
      <c r="C49" s="187"/>
      <c r="D49" s="159"/>
      <c r="E49" s="159"/>
      <c r="F49" s="159"/>
      <c r="G49" s="3"/>
      <c r="H49" s="3"/>
    </row>
    <row r="50" spans="1:8" x14ac:dyDescent="0.4">
      <c r="A50" s="156"/>
      <c r="B50" s="159"/>
      <c r="C50" s="187"/>
      <c r="D50" s="159"/>
      <c r="E50" s="159"/>
      <c r="F50" s="159"/>
      <c r="G50" s="3"/>
      <c r="H50" s="3"/>
    </row>
    <row r="51" spans="1:8" x14ac:dyDescent="0.4">
      <c r="A51" s="156"/>
      <c r="B51" s="159"/>
      <c r="C51" s="187"/>
      <c r="D51" s="159"/>
      <c r="E51" s="159"/>
      <c r="F51" s="159"/>
      <c r="G51" s="3"/>
      <c r="H51" s="3"/>
    </row>
    <row r="52" spans="1:8" x14ac:dyDescent="0.4">
      <c r="A52" s="156"/>
      <c r="B52" s="159"/>
      <c r="C52" s="187"/>
      <c r="D52" s="159"/>
      <c r="E52" s="159"/>
      <c r="F52" s="159"/>
      <c r="G52" s="3"/>
      <c r="H52" s="3"/>
    </row>
    <row r="53" spans="1:8" x14ac:dyDescent="0.4">
      <c r="A53" s="156"/>
      <c r="B53" s="159"/>
      <c r="C53" s="187"/>
      <c r="D53" s="159"/>
      <c r="E53" s="159"/>
      <c r="F53" s="159"/>
      <c r="G53" s="3"/>
      <c r="H53" s="3"/>
    </row>
    <row r="54" spans="1:8" x14ac:dyDescent="0.4">
      <c r="A54" s="156"/>
      <c r="B54" s="159"/>
      <c r="C54" s="187"/>
      <c r="D54" s="159"/>
      <c r="E54" s="159"/>
      <c r="F54" s="159"/>
      <c r="G54" s="3"/>
      <c r="H54" s="3"/>
    </row>
    <row r="55" spans="1:8" x14ac:dyDescent="0.4">
      <c r="A55" s="156"/>
      <c r="B55" s="159"/>
      <c r="C55" s="187"/>
      <c r="D55" s="159"/>
      <c r="E55" s="159"/>
      <c r="F55" s="159"/>
      <c r="G55" s="3"/>
      <c r="H55" s="3"/>
    </row>
    <row r="56" spans="1:8" x14ac:dyDescent="0.4">
      <c r="A56" s="156"/>
      <c r="B56" s="159"/>
      <c r="C56" s="187"/>
      <c r="D56" s="159"/>
      <c r="E56" s="159"/>
      <c r="F56" s="159"/>
      <c r="G56" s="3"/>
      <c r="H56" s="3"/>
    </row>
    <row r="57" spans="1:8" x14ac:dyDescent="0.4">
      <c r="A57" s="156"/>
      <c r="B57" s="159"/>
      <c r="C57" s="187"/>
      <c r="D57" s="159"/>
      <c r="E57" s="159"/>
      <c r="F57" s="159"/>
      <c r="G57" s="3"/>
      <c r="H57" s="3"/>
    </row>
    <row r="58" spans="1:8" x14ac:dyDescent="0.4">
      <c r="A58" s="156"/>
      <c r="B58" s="159"/>
      <c r="C58" s="187"/>
      <c r="D58" s="159"/>
      <c r="E58" s="159"/>
      <c r="F58" s="159"/>
      <c r="G58" s="3"/>
      <c r="H58" s="3"/>
    </row>
    <row r="59" spans="1:8" x14ac:dyDescent="0.4">
      <c r="A59" s="156"/>
      <c r="B59" s="159"/>
      <c r="C59" s="187"/>
      <c r="D59" s="159"/>
      <c r="E59" s="159"/>
      <c r="F59" s="159"/>
      <c r="G59" s="3"/>
      <c r="H59" s="3"/>
    </row>
    <row r="60" spans="1:8" x14ac:dyDescent="0.4">
      <c r="A60" s="156"/>
      <c r="B60" s="159"/>
      <c r="C60" s="187"/>
      <c r="D60" s="159"/>
      <c r="E60" s="159"/>
      <c r="F60" s="159"/>
      <c r="G60" s="3"/>
      <c r="H60" s="3"/>
    </row>
    <row r="61" spans="1:8" x14ac:dyDescent="0.4">
      <c r="A61" s="156"/>
      <c r="B61" s="159"/>
      <c r="C61" s="187"/>
      <c r="D61" s="159"/>
      <c r="E61" s="159"/>
      <c r="F61" s="159"/>
      <c r="G61" s="3"/>
      <c r="H61" s="3"/>
    </row>
    <row r="62" spans="1:8" x14ac:dyDescent="0.4">
      <c r="A62" s="156"/>
      <c r="B62" s="159"/>
      <c r="C62" s="187"/>
      <c r="D62" s="159"/>
      <c r="E62" s="159"/>
      <c r="F62" s="159"/>
      <c r="G62" s="3"/>
      <c r="H62" s="3"/>
    </row>
    <row r="63" spans="1:8" x14ac:dyDescent="0.4">
      <c r="A63" s="156"/>
      <c r="B63" s="159"/>
      <c r="C63" s="187"/>
      <c r="D63" s="159"/>
      <c r="E63" s="159"/>
      <c r="F63" s="159"/>
      <c r="G63" s="3"/>
      <c r="H63" s="3"/>
    </row>
    <row r="64" spans="1:8" x14ac:dyDescent="0.4">
      <c r="A64" s="156"/>
      <c r="B64" s="159"/>
      <c r="C64" s="187"/>
      <c r="D64" s="159"/>
      <c r="E64" s="159"/>
      <c r="F64" s="159"/>
      <c r="G64" s="3"/>
      <c r="H64" s="3"/>
    </row>
    <row r="65" spans="1:8" x14ac:dyDescent="0.4">
      <c r="A65" s="156"/>
      <c r="B65" s="159"/>
      <c r="C65" s="187"/>
      <c r="D65" s="159"/>
      <c r="E65" s="159"/>
      <c r="F65" s="159"/>
      <c r="G65" s="3"/>
      <c r="H65" s="3"/>
    </row>
    <row r="66" spans="1:8" x14ac:dyDescent="0.4">
      <c r="A66" s="156"/>
      <c r="B66" s="159"/>
      <c r="C66" s="187"/>
      <c r="D66" s="159"/>
      <c r="E66" s="159"/>
      <c r="F66" s="159"/>
      <c r="G66" s="3"/>
      <c r="H66" s="3"/>
    </row>
    <row r="67" spans="1:8" x14ac:dyDescent="0.4">
      <c r="A67" s="156"/>
      <c r="B67" s="159"/>
      <c r="C67" s="187"/>
      <c r="D67" s="159"/>
      <c r="E67" s="159"/>
      <c r="F67" s="159"/>
      <c r="G67" s="3"/>
      <c r="H67" s="3"/>
    </row>
    <row r="68" spans="1:8" x14ac:dyDescent="0.4">
      <c r="A68" s="156"/>
      <c r="B68" s="159"/>
      <c r="C68" s="187"/>
      <c r="D68" s="159"/>
      <c r="E68" s="159"/>
      <c r="F68" s="159"/>
      <c r="G68" s="3"/>
      <c r="H68" s="3"/>
    </row>
    <row r="69" spans="1:8" x14ac:dyDescent="0.4">
      <c r="A69" s="156"/>
      <c r="B69" s="159"/>
      <c r="C69" s="187"/>
      <c r="D69" s="159"/>
      <c r="E69" s="159"/>
      <c r="F69" s="159"/>
      <c r="G69" s="3"/>
      <c r="H69" s="3"/>
    </row>
    <row r="70" spans="1:8" x14ac:dyDescent="0.4">
      <c r="A70" s="156"/>
      <c r="B70" s="159"/>
      <c r="C70" s="187"/>
      <c r="D70" s="159"/>
      <c r="E70" s="159"/>
      <c r="F70" s="159"/>
      <c r="G70" s="3"/>
      <c r="H70" s="3"/>
    </row>
    <row r="71" spans="1:8" x14ac:dyDescent="0.4">
      <c r="A71" s="156"/>
      <c r="B71" s="159"/>
      <c r="C71" s="187"/>
      <c r="D71" s="159"/>
      <c r="E71" s="159"/>
      <c r="F71" s="159"/>
      <c r="G71" s="3"/>
      <c r="H71" s="3"/>
    </row>
    <row r="72" spans="1:8" x14ac:dyDescent="0.4">
      <c r="A72" s="156"/>
      <c r="B72" s="159"/>
      <c r="C72" s="187"/>
      <c r="D72" s="159"/>
      <c r="E72" s="159"/>
      <c r="F72" s="159"/>
      <c r="G72" s="3"/>
      <c r="H72" s="3"/>
    </row>
    <row r="73" spans="1:8" x14ac:dyDescent="0.4">
      <c r="A73" s="156"/>
      <c r="B73" s="159"/>
      <c r="C73" s="187"/>
      <c r="D73" s="159"/>
      <c r="E73" s="159"/>
      <c r="F73" s="159"/>
      <c r="G73" s="3"/>
      <c r="H73" s="3"/>
    </row>
    <row r="74" spans="1:8" x14ac:dyDescent="0.4">
      <c r="A74" s="156"/>
      <c r="B74" s="159"/>
      <c r="C74" s="187"/>
      <c r="D74" s="159"/>
      <c r="E74" s="159"/>
      <c r="F74" s="159"/>
      <c r="G74" s="3"/>
      <c r="H74" s="3"/>
    </row>
    <row r="75" spans="1:8" x14ac:dyDescent="0.4">
      <c r="A75" s="156"/>
      <c r="B75" s="159"/>
      <c r="C75" s="187"/>
      <c r="D75" s="159"/>
      <c r="E75" s="159"/>
      <c r="F75" s="159"/>
      <c r="G75" s="3"/>
      <c r="H75" s="3"/>
    </row>
    <row r="76" spans="1:8" x14ac:dyDescent="0.4">
      <c r="A76" s="156"/>
      <c r="B76" s="159"/>
      <c r="C76" s="187"/>
      <c r="D76" s="159"/>
      <c r="E76" s="159"/>
      <c r="F76" s="159"/>
      <c r="G76" s="3"/>
      <c r="H76" s="3"/>
    </row>
    <row r="77" spans="1:8" x14ac:dyDescent="0.4">
      <c r="A77" s="156"/>
      <c r="B77" s="159"/>
      <c r="C77" s="187"/>
      <c r="D77" s="159"/>
      <c r="E77" s="159"/>
      <c r="F77" s="159"/>
      <c r="G77" s="3"/>
      <c r="H77" s="3"/>
    </row>
    <row r="78" spans="1:8" x14ac:dyDescent="0.4">
      <c r="A78" s="156"/>
      <c r="B78" s="159"/>
      <c r="C78" s="187"/>
      <c r="D78" s="159"/>
      <c r="E78" s="159"/>
      <c r="F78" s="159"/>
      <c r="G78" s="3"/>
      <c r="H78" s="3"/>
    </row>
    <row r="79" spans="1:8" x14ac:dyDescent="0.4">
      <c r="A79" s="156"/>
      <c r="B79" s="159"/>
      <c r="C79" s="187"/>
      <c r="D79" s="159"/>
      <c r="E79" s="159"/>
      <c r="F79" s="159"/>
      <c r="G79" s="3"/>
      <c r="H79" s="3"/>
    </row>
    <row r="80" spans="1:8" x14ac:dyDescent="0.4">
      <c r="A80" s="156"/>
      <c r="B80" s="159"/>
      <c r="C80" s="187"/>
      <c r="D80" s="159"/>
      <c r="E80" s="159"/>
      <c r="F80" s="159"/>
      <c r="G80" s="3"/>
      <c r="H80" s="3"/>
    </row>
    <row r="81" spans="1:8" x14ac:dyDescent="0.4">
      <c r="A81" s="156"/>
      <c r="B81" s="159"/>
      <c r="C81" s="187"/>
      <c r="D81" s="159"/>
      <c r="E81" s="159"/>
      <c r="F81" s="159"/>
      <c r="G81" s="3"/>
      <c r="H81" s="3"/>
    </row>
    <row r="82" spans="1:8" x14ac:dyDescent="0.4">
      <c r="A82" s="156"/>
      <c r="B82" s="159"/>
      <c r="C82" s="187"/>
      <c r="D82" s="159"/>
      <c r="E82" s="159"/>
      <c r="F82" s="159"/>
      <c r="G82" s="3"/>
      <c r="H82" s="3"/>
    </row>
    <row r="83" spans="1:8" x14ac:dyDescent="0.4">
      <c r="A83" s="156"/>
      <c r="B83" s="159"/>
      <c r="C83" s="187"/>
      <c r="D83" s="159"/>
      <c r="E83" s="159"/>
      <c r="F83" s="159"/>
      <c r="G83" s="3"/>
      <c r="H83" s="3"/>
    </row>
    <row r="84" spans="1:8" x14ac:dyDescent="0.4">
      <c r="A84" s="156"/>
      <c r="B84" s="159"/>
      <c r="C84" s="187"/>
      <c r="D84" s="159"/>
      <c r="E84" s="159"/>
      <c r="F84" s="159"/>
      <c r="G84" s="3"/>
      <c r="H84" s="3"/>
    </row>
    <row r="85" spans="1:8" x14ac:dyDescent="0.4">
      <c r="A85" s="156"/>
      <c r="B85" s="159"/>
      <c r="C85" s="187"/>
      <c r="D85" s="159"/>
      <c r="E85" s="159"/>
      <c r="F85" s="159"/>
      <c r="G85" s="3"/>
      <c r="H85" s="3"/>
    </row>
    <row r="86" spans="1:8" x14ac:dyDescent="0.4">
      <c r="A86" s="156"/>
      <c r="B86" s="159"/>
      <c r="C86" s="187"/>
      <c r="D86" s="159"/>
      <c r="E86" s="159"/>
      <c r="F86" s="159"/>
      <c r="G86" s="3"/>
      <c r="H86" s="3"/>
    </row>
    <row r="87" spans="1:8" x14ac:dyDescent="0.4">
      <c r="A87" s="156"/>
      <c r="B87" s="159"/>
      <c r="C87" s="187"/>
      <c r="D87" s="159"/>
      <c r="E87" s="159"/>
      <c r="F87" s="159"/>
      <c r="G87" s="3"/>
      <c r="H87" s="3"/>
    </row>
    <row r="88" spans="1:8" x14ac:dyDescent="0.4">
      <c r="A88" s="156"/>
      <c r="B88" s="159"/>
      <c r="C88" s="187"/>
      <c r="D88" s="159"/>
      <c r="E88" s="159"/>
      <c r="F88" s="159"/>
      <c r="G88" s="3"/>
      <c r="H88" s="3"/>
    </row>
    <row r="89" spans="1:8" x14ac:dyDescent="0.4">
      <c r="A89" s="156"/>
      <c r="B89" s="159"/>
      <c r="C89" s="187"/>
      <c r="D89" s="159"/>
      <c r="E89" s="159"/>
      <c r="F89" s="159"/>
      <c r="G89" s="3"/>
      <c r="H89" s="3"/>
    </row>
    <row r="90" spans="1:8" x14ac:dyDescent="0.4">
      <c r="A90" s="156"/>
      <c r="B90" s="159"/>
      <c r="C90" s="187"/>
      <c r="D90" s="159"/>
      <c r="E90" s="159"/>
      <c r="F90" s="159"/>
      <c r="G90" s="3"/>
      <c r="H90" s="3"/>
    </row>
    <row r="91" spans="1:8" x14ac:dyDescent="0.4">
      <c r="A91" s="156"/>
      <c r="B91" s="159"/>
      <c r="C91" s="187"/>
      <c r="D91" s="159"/>
      <c r="E91" s="159"/>
      <c r="F91" s="159"/>
      <c r="G91" s="3"/>
      <c r="H91" s="3"/>
    </row>
    <row r="92" spans="1:8" x14ac:dyDescent="0.4">
      <c r="A92" s="156"/>
      <c r="B92" s="159"/>
      <c r="C92" s="187"/>
      <c r="D92" s="159"/>
      <c r="E92" s="159"/>
      <c r="F92" s="159"/>
      <c r="G92" s="3"/>
      <c r="H92" s="3"/>
    </row>
    <row r="93" spans="1:8" x14ac:dyDescent="0.4">
      <c r="A93" s="156"/>
      <c r="B93" s="159"/>
      <c r="C93" s="187"/>
      <c r="D93" s="159"/>
      <c r="E93" s="159"/>
      <c r="F93" s="159"/>
      <c r="G93" s="3"/>
      <c r="H93" s="3"/>
    </row>
    <row r="94" spans="1:8" x14ac:dyDescent="0.4">
      <c r="A94" s="156"/>
      <c r="B94" s="159"/>
      <c r="C94" s="187"/>
      <c r="D94" s="159"/>
      <c r="E94" s="159"/>
      <c r="F94" s="159"/>
      <c r="G94" s="3"/>
      <c r="H94" s="3"/>
    </row>
    <row r="95" spans="1:8" x14ac:dyDescent="0.4">
      <c r="A95" s="156"/>
      <c r="B95" s="159"/>
      <c r="C95" s="187"/>
      <c r="D95" s="159"/>
      <c r="E95" s="159"/>
      <c r="F95" s="159"/>
      <c r="G95" s="3"/>
      <c r="H95" s="3"/>
    </row>
    <row r="96" spans="1:8" x14ac:dyDescent="0.4">
      <c r="A96" s="156"/>
      <c r="B96" s="159"/>
      <c r="C96" s="187"/>
      <c r="D96" s="159"/>
      <c r="E96" s="159"/>
      <c r="F96" s="159"/>
      <c r="G96" s="3"/>
      <c r="H96" s="3"/>
    </row>
    <row r="97" spans="1:8" x14ac:dyDescent="0.4">
      <c r="A97" s="156"/>
      <c r="B97" s="159"/>
      <c r="C97" s="187"/>
      <c r="D97" s="159"/>
      <c r="E97" s="159"/>
      <c r="F97" s="159"/>
      <c r="G97" s="3"/>
      <c r="H97" s="3"/>
    </row>
    <row r="98" spans="1:8" x14ac:dyDescent="0.4">
      <c r="A98" s="156"/>
      <c r="B98" s="159"/>
      <c r="C98" s="187"/>
      <c r="D98" s="159"/>
      <c r="E98" s="159"/>
      <c r="F98" s="159"/>
      <c r="G98" s="3"/>
      <c r="H98" s="3"/>
    </row>
    <row r="99" spans="1:8" x14ac:dyDescent="0.4">
      <c r="A99" s="156"/>
      <c r="B99" s="159"/>
      <c r="C99" s="187"/>
      <c r="D99" s="159"/>
      <c r="E99" s="159"/>
      <c r="F99" s="159"/>
      <c r="G99" s="3"/>
      <c r="H99" s="3"/>
    </row>
    <row r="100" spans="1:8" x14ac:dyDescent="0.4">
      <c r="A100" s="156"/>
      <c r="B100" s="159"/>
      <c r="C100" s="187"/>
      <c r="D100" s="159"/>
      <c r="E100" s="159"/>
      <c r="F100" s="159"/>
      <c r="G100" s="3"/>
      <c r="H100" s="3"/>
    </row>
    <row r="101" spans="1:8" x14ac:dyDescent="0.4">
      <c r="A101" s="156"/>
      <c r="B101" s="159"/>
      <c r="C101" s="187"/>
      <c r="D101" s="159"/>
      <c r="E101" s="159"/>
      <c r="F101" s="159"/>
      <c r="G101" s="3"/>
      <c r="H101" s="3"/>
    </row>
    <row r="102" spans="1:8" x14ac:dyDescent="0.4">
      <c r="A102" s="156"/>
      <c r="B102" s="159"/>
      <c r="C102" s="187"/>
      <c r="D102" s="159"/>
      <c r="E102" s="159"/>
      <c r="F102" s="159"/>
      <c r="G102" s="3"/>
      <c r="H102" s="3"/>
    </row>
    <row r="103" spans="1:8" x14ac:dyDescent="0.4">
      <c r="A103" s="156"/>
      <c r="B103" s="159"/>
      <c r="C103" s="187"/>
      <c r="D103" s="159"/>
      <c r="E103" s="159"/>
      <c r="F103" s="159"/>
      <c r="G103" s="3"/>
      <c r="H103" s="3"/>
    </row>
    <row r="104" spans="1:8" x14ac:dyDescent="0.4">
      <c r="A104" s="156"/>
      <c r="B104" s="159"/>
      <c r="C104" s="187"/>
      <c r="D104" s="159"/>
      <c r="E104" s="159"/>
      <c r="F104" s="159"/>
      <c r="G104" s="3"/>
      <c r="H104" s="3"/>
    </row>
    <row r="105" spans="1:8" x14ac:dyDescent="0.4">
      <c r="A105" s="156"/>
      <c r="B105" s="159"/>
      <c r="C105" s="187"/>
      <c r="D105" s="159"/>
      <c r="E105" s="159"/>
      <c r="F105" s="159"/>
      <c r="G105" s="3"/>
      <c r="H105" s="3"/>
    </row>
    <row r="106" spans="1:8" x14ac:dyDescent="0.4">
      <c r="A106" s="156"/>
      <c r="B106" s="159"/>
      <c r="C106" s="187"/>
      <c r="D106" s="159"/>
      <c r="E106" s="159"/>
      <c r="F106" s="159"/>
      <c r="G106" s="3"/>
      <c r="H106" s="3"/>
    </row>
    <row r="107" spans="1:8" x14ac:dyDescent="0.4">
      <c r="A107" s="156"/>
      <c r="B107" s="159"/>
      <c r="C107" s="187"/>
      <c r="D107" s="159"/>
      <c r="E107" s="159"/>
      <c r="F107" s="159"/>
      <c r="G107" s="3"/>
      <c r="H107" s="3"/>
    </row>
    <row r="108" spans="1:8" x14ac:dyDescent="0.4">
      <c r="A108" s="156"/>
      <c r="B108" s="159"/>
      <c r="C108" s="187"/>
      <c r="D108" s="159"/>
      <c r="E108" s="159"/>
      <c r="F108" s="159"/>
      <c r="G108" s="3"/>
      <c r="H108" s="3"/>
    </row>
    <row r="109" spans="1:8" x14ac:dyDescent="0.4">
      <c r="A109" s="156"/>
      <c r="B109" s="159"/>
      <c r="C109" s="187"/>
      <c r="D109" s="159"/>
      <c r="E109" s="159"/>
      <c r="F109" s="159"/>
      <c r="G109" s="3"/>
      <c r="H109" s="3"/>
    </row>
    <row r="110" spans="1:8" x14ac:dyDescent="0.4">
      <c r="A110" s="90"/>
      <c r="B110" s="86"/>
      <c r="C110" s="86"/>
      <c r="D110" s="163"/>
      <c r="E110" s="162" t="s">
        <v>158</v>
      </c>
      <c r="F110" s="157">
        <f>COUNTA(F10:F109)</f>
        <v>1</v>
      </c>
      <c r="G110" s="3"/>
    </row>
    <row r="111" spans="1:8" x14ac:dyDescent="0.4">
      <c r="A111" s="164"/>
      <c r="B111" s="87"/>
      <c r="C111" s="87"/>
      <c r="D111" s="105"/>
      <c r="E111" s="162" t="s">
        <v>159</v>
      </c>
      <c r="F111" s="157">
        <f>SUM(F10:F109)</f>
        <v>0.5</v>
      </c>
      <c r="G111" s="3"/>
    </row>
    <row r="112" spans="1:8" x14ac:dyDescent="0.4">
      <c r="A112" s="83"/>
      <c r="B112" s="83"/>
      <c r="C112" s="83"/>
      <c r="D112" s="83"/>
      <c r="E112" s="88"/>
      <c r="F112" s="89"/>
      <c r="G112" s="3"/>
    </row>
    <row r="113" spans="1:6" x14ac:dyDescent="0.4">
      <c r="A113" s="87"/>
      <c r="B113" s="87"/>
      <c r="C113" s="87"/>
      <c r="D113" s="87"/>
      <c r="E113" s="87"/>
      <c r="F113" s="87"/>
    </row>
    <row r="114" spans="1:6" x14ac:dyDescent="0.4">
      <c r="A114" s="87"/>
      <c r="B114" s="87"/>
      <c r="C114" s="87"/>
      <c r="D114" s="87"/>
      <c r="E114" s="87"/>
      <c r="F114" s="87"/>
    </row>
    <row r="115" spans="1:6" x14ac:dyDescent="0.4">
      <c r="A115" s="83"/>
      <c r="B115" s="83"/>
      <c r="C115" s="83"/>
      <c r="D115" s="83"/>
      <c r="E115" s="83"/>
      <c r="F115" s="83"/>
    </row>
    <row r="116" spans="1:6" x14ac:dyDescent="0.4">
      <c r="A116" s="83"/>
      <c r="B116" s="83"/>
      <c r="C116" s="83"/>
      <c r="D116" s="83"/>
      <c r="E116" s="83"/>
      <c r="F116" s="87"/>
    </row>
    <row r="117" spans="1:6" x14ac:dyDescent="0.4">
      <c r="A117" s="83"/>
      <c r="B117" s="83"/>
      <c r="C117" s="83"/>
      <c r="D117" s="83"/>
      <c r="E117" s="83"/>
      <c r="F117" s="83"/>
    </row>
  </sheetData>
  <mergeCells count="2">
    <mergeCell ref="A6:F6"/>
    <mergeCell ref="A7:F7"/>
  </mergeCells>
  <phoneticPr fontId="1"/>
  <dataValidations count="5">
    <dataValidation type="list" allowBlank="1" showInputMessage="1" showErrorMessage="1" sqref="E10:E109">
      <formula1>"介護医療院,介護療養型医療施設,介護老人保健施設,医療機関（病院又は診療所）,他の特別養護老人ホーム,養護老人ホーム,軽費老人ホーム,グループホーム,有料老人ホーム,サービス付き高齢者向け住宅,その他"</formula1>
    </dataValidation>
    <dataValidation type="list" allowBlank="1" showInputMessage="1" showErrorMessage="1" sqref="D10:D109">
      <formula1>"在宅,在宅以外"</formula1>
    </dataValidation>
    <dataValidation type="list" allowBlank="1" showInputMessage="1" showErrorMessage="1" sqref="B10:B109">
      <formula1>"要介護１,要介護２,要介護３,要介護４,要介護５"</formula1>
    </dataValidation>
    <dataValidation type="list" allowBlank="1" showInputMessage="1" showErrorMessage="1" sqref="F11:F109">
      <formula1>"1.00,0.50,0.33,0.25,0.20,0.17,0.14,0.13"</formula1>
    </dataValidation>
    <dataValidation type="list" allowBlank="1" showInputMessage="1" showErrorMessage="1" sqref="C10:C109">
      <formula1>"　,①３か月以内,②３か月～６か月前,③６か月～１年前,④１～２年前,⑤２～３年前,⑥３年以上前"</formula1>
    </dataValidation>
  </dataValidations>
  <pageMargins left="0.7" right="0.7" top="0.75" bottom="0.75" header="0.3" footer="0.3"/>
  <pageSetup paperSize="9" scale="35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Normal="100" workbookViewId="0">
      <selection activeCell="H30" sqref="H30"/>
    </sheetView>
  </sheetViews>
  <sheetFormatPr defaultRowHeight="18.75" x14ac:dyDescent="0.4"/>
  <cols>
    <col min="1" max="1" width="4.25" customWidth="1"/>
    <col min="2" max="2" width="19.875" customWidth="1"/>
    <col min="3" max="9" width="10.375" customWidth="1"/>
    <col min="10" max="10" width="10.375" style="2" customWidth="1"/>
    <col min="11" max="11" width="16.5" style="2" customWidth="1"/>
    <col min="12" max="12" width="16.5" customWidth="1"/>
    <col min="14" max="14" width="15.25" customWidth="1"/>
  </cols>
  <sheetData>
    <row r="1" spans="1:11" x14ac:dyDescent="0.4">
      <c r="A1" s="83" t="s">
        <v>170</v>
      </c>
      <c r="B1" s="83"/>
      <c r="C1" s="83"/>
      <c r="D1" s="83"/>
      <c r="E1" s="83"/>
      <c r="F1" s="83"/>
      <c r="G1" s="83"/>
      <c r="H1" s="83"/>
      <c r="I1" s="83"/>
      <c r="J1" s="84"/>
    </row>
    <row r="2" spans="1:11" x14ac:dyDescent="0.4">
      <c r="A2" s="83"/>
      <c r="B2" s="83"/>
      <c r="C2" s="83"/>
      <c r="D2" s="83"/>
      <c r="E2" s="83"/>
      <c r="F2" s="83"/>
      <c r="G2" s="83"/>
      <c r="H2" s="83"/>
      <c r="I2" s="83"/>
      <c r="J2" s="84"/>
    </row>
    <row r="3" spans="1:11" x14ac:dyDescent="0.4">
      <c r="A3" s="222"/>
      <c r="B3" s="222"/>
      <c r="C3" s="158" t="s">
        <v>105</v>
      </c>
      <c r="D3" s="91" t="s">
        <v>3</v>
      </c>
      <c r="E3" s="91" t="s">
        <v>4</v>
      </c>
      <c r="F3" s="158" t="s">
        <v>5</v>
      </c>
      <c r="G3" s="158" t="s">
        <v>6</v>
      </c>
      <c r="H3" s="158" t="s">
        <v>7</v>
      </c>
      <c r="I3" s="91" t="s">
        <v>108</v>
      </c>
      <c r="J3" s="78"/>
      <c r="K3"/>
    </row>
    <row r="4" spans="1:11" ht="19.5" thickBot="1" x14ac:dyDescent="0.45">
      <c r="A4" s="201" t="s">
        <v>116</v>
      </c>
      <c r="B4" s="201"/>
      <c r="C4" s="165">
        <f>SUM(D4:H4)</f>
        <v>0.5</v>
      </c>
      <c r="D4" s="165">
        <f>D5+D12</f>
        <v>0.5</v>
      </c>
      <c r="E4" s="165">
        <f>E5+E12</f>
        <v>0</v>
      </c>
      <c r="F4" s="165">
        <f>F5+F12</f>
        <v>0</v>
      </c>
      <c r="G4" s="165">
        <f>G5+G12</f>
        <v>0</v>
      </c>
      <c r="H4" s="165">
        <f>H5+H12</f>
        <v>0</v>
      </c>
      <c r="I4" s="161" t="str">
        <f>IF('入所申込者一覧（様式１－３用記入例）'!F111=+C4,"○","×")</f>
        <v>○</v>
      </c>
      <c r="J4" s="94" t="s">
        <v>114</v>
      </c>
      <c r="K4"/>
    </row>
    <row r="5" spans="1:11" x14ac:dyDescent="0.4">
      <c r="A5" s="200" t="s">
        <v>106</v>
      </c>
      <c r="B5" s="200"/>
      <c r="C5" s="166">
        <f>SUM(D5:H5)</f>
        <v>0.5</v>
      </c>
      <c r="D5" s="166">
        <f>SUM(D6:D11)</f>
        <v>0.5</v>
      </c>
      <c r="E5" s="166">
        <f>SUM(E6:E11)</f>
        <v>0</v>
      </c>
      <c r="F5" s="166">
        <f>SUM(F6:F11)</f>
        <v>0</v>
      </c>
      <c r="G5" s="166">
        <f>SUM(G6:G11)</f>
        <v>0</v>
      </c>
      <c r="H5" s="166">
        <f>SUM(H6:H11)</f>
        <v>0</v>
      </c>
      <c r="I5" s="96"/>
      <c r="J5" s="160"/>
      <c r="K5"/>
    </row>
    <row r="6" spans="1:11" x14ac:dyDescent="0.4">
      <c r="A6" s="202" t="s">
        <v>2</v>
      </c>
      <c r="B6" s="78" t="s">
        <v>10</v>
      </c>
      <c r="C6" s="167">
        <f>SUM(D6:H6)</f>
        <v>0</v>
      </c>
      <c r="D6" s="167">
        <f>SUMIFS('入所申込者一覧（様式１－３用記入例）'!$F$10:$F$109,'入所申込者一覧（様式１－３用記入例）'!$B$10:$B$109,"要介護１",'入所申込者一覧（様式１－３用記入例）'!$C$10:$C$109,"①３か月以内",'入所申込者一覧（様式１－３用記入例）'!$D$10:$D$109,"在宅")</f>
        <v>0</v>
      </c>
      <c r="E6" s="167">
        <f>SUMIFS('入所申込者一覧（様式１－３用記入例）'!$F$10:$F$109,'入所申込者一覧（様式１－３用記入例）'!$B$10:$B$109,"要介護２",'入所申込者一覧（様式１－３用記入例）'!$C$10:$C$109,"①３か月以内",'入所申込者一覧（様式１－３用記入例）'!$D$10:$D$109,"在宅")</f>
        <v>0</v>
      </c>
      <c r="F6" s="167">
        <f>SUMIFS('入所申込者一覧（様式１－３用記入例）'!$F$10:$F$109,'入所申込者一覧（様式１－３用記入例）'!$B$10:$B$109,"要介護３",'入所申込者一覧（様式１－３用記入例）'!$C$10:$C$109,"①３か月以内",'入所申込者一覧（様式１－３用記入例）'!$D$10:$D$109,"在宅")</f>
        <v>0</v>
      </c>
      <c r="G6" s="167">
        <f>SUMIFS('入所申込者一覧（様式１－３用記入例）'!$F$10:$F$109,'入所申込者一覧（様式１－３用記入例）'!$B$10:$B$109,"要介護４",'入所申込者一覧（様式１－３用記入例）'!$C$10:$C$109,"①３か月以内",'入所申込者一覧（様式１－３用記入例）'!$D$10:$D$109,"在宅")</f>
        <v>0</v>
      </c>
      <c r="H6" s="167">
        <f>SUMIFS('入所申込者一覧（様式１－３用記入例）'!$F$10:$F$109,'入所申込者一覧（様式１－３用記入例）'!$B$10:$B$109,"要介護５",'入所申込者一覧（様式１－３用記入例）'!$C$10:$C$109,"①３か月以内",'入所申込者一覧（様式１－３用記入例）'!$D$10:$D$109,"在宅")</f>
        <v>0</v>
      </c>
      <c r="I6" s="205"/>
      <c r="J6" s="222"/>
      <c r="K6"/>
    </row>
    <row r="7" spans="1:11" x14ac:dyDescent="0.4">
      <c r="A7" s="202"/>
      <c r="B7" s="78" t="s">
        <v>13</v>
      </c>
      <c r="C7" s="167">
        <f>SUM(D7:H7)</f>
        <v>0</v>
      </c>
      <c r="D7" s="167">
        <f>SUMIFS('入所申込者一覧（様式１－３用記入例）'!$F$10:$F$109,'入所申込者一覧（様式１－３用記入例）'!$B$10:$B$109,"要介護１",'入所申込者一覧（様式１－３用記入例）'!$C$10:$C$109,"②３か月～６か月前",'入所申込者一覧（様式１－３用記入例）'!$D$10:$D$109,"在宅")</f>
        <v>0</v>
      </c>
      <c r="E7" s="167">
        <f>SUMIFS('入所申込者一覧（様式１－３用記入例）'!$F$10:$F$109,'入所申込者一覧（様式１－３用記入例）'!$B$10:$B$109,"要介護２",'入所申込者一覧（様式１－３用記入例）'!$C$10:$C$109,"②３か月～６か月前",'入所申込者一覧（様式１－３用記入例）'!$D$10:$D$109,"在宅")</f>
        <v>0</v>
      </c>
      <c r="F7" s="167">
        <f>SUMIFS('入所申込者一覧（様式１－３用記入例）'!$F$10:$F$109,'入所申込者一覧（様式１－３用記入例）'!$B$10:$B$109,"要介護３",'入所申込者一覧（様式１－３用記入例）'!$C$10:$C$109,"②３か月～６か月前",'入所申込者一覧（様式１－３用記入例）'!$D$10:$D$109,"在宅")</f>
        <v>0</v>
      </c>
      <c r="G7" s="167">
        <f>SUMIFS('入所申込者一覧（様式１－３用記入例）'!$F$10:$F$109,'入所申込者一覧（様式１－３用記入例）'!$B$10:$B$109,"要介護４",'入所申込者一覧（様式１－３用記入例）'!$C$10:$C$109,"②３か月～６か月前",'入所申込者一覧（様式１－３用記入例）'!$D$10:$D$109,"在宅")</f>
        <v>0</v>
      </c>
      <c r="H7" s="167">
        <f>SUMIFS('入所申込者一覧（様式１－３用記入例）'!$F$10:$F$109,'入所申込者一覧（様式１－３用記入例）'!$B$10:$B$109,"要介護５",'入所申込者一覧（様式１－３用記入例）'!$C$10:$C$109,"②３か月～６か月前",'入所申込者一覧（様式１－３用記入例）'!$D$10:$D$109,"在宅")</f>
        <v>0</v>
      </c>
      <c r="I7" s="205"/>
      <c r="J7" s="222"/>
      <c r="K7"/>
    </row>
    <row r="8" spans="1:11" x14ac:dyDescent="0.4">
      <c r="A8" s="202"/>
      <c r="B8" s="78" t="s">
        <v>20</v>
      </c>
      <c r="C8" s="167">
        <f t="shared" ref="C8:C27" si="0">SUM(D8:H8)</f>
        <v>0</v>
      </c>
      <c r="D8" s="167">
        <f>SUMIFS('入所申込者一覧（様式１－３用記入例）'!$F$10:$F$109,'入所申込者一覧（様式１－３用記入例）'!$B$10:$B$109,"要介護１",'入所申込者一覧（様式１－３用記入例）'!$C$10:$C$109,"③６か月～１年前",'入所申込者一覧（様式１－３用記入例）'!$D$10:$D$109,"在宅")</f>
        <v>0</v>
      </c>
      <c r="E8" s="167">
        <f>SUMIFS('入所申込者一覧（様式１－３用記入例）'!$F$10:$F$109,'入所申込者一覧（様式１－３用記入例）'!$B$10:$B$109,"要介護２",'入所申込者一覧（様式１－３用記入例）'!$C$10:$C$109,"③６か月～１年前",'入所申込者一覧（様式１－３用記入例）'!$D$10:$D$109,"在宅")</f>
        <v>0</v>
      </c>
      <c r="F8" s="167">
        <f>SUMIFS('入所申込者一覧（様式１－３用記入例）'!$F$10:$F$109,'入所申込者一覧（様式１－３用記入例）'!$B$10:$B$109,"要介護３",'入所申込者一覧（様式１－３用記入例）'!$C$10:$C$109,"③６か月～１年前",'入所申込者一覧（様式１－３用記入例）'!$D$10:$D$109,"在宅")</f>
        <v>0</v>
      </c>
      <c r="G8" s="167">
        <f>SUMIFS('入所申込者一覧（様式１－３用記入例）'!$F$10:$F$109,'入所申込者一覧（様式１－３用記入例）'!$B$10:$B$109,"要介護４",'入所申込者一覧（様式１－３用記入例）'!$C$10:$C$109,"③６か月～１年前",'入所申込者一覧（様式１－３用記入例）'!$D$10:$D$109,"在宅")</f>
        <v>0</v>
      </c>
      <c r="H8" s="167">
        <f>SUMIFS('入所申込者一覧（様式１－３用記入例）'!$F$10:$F$109,'入所申込者一覧（様式１－３用記入例）'!$B$10:$B$109,"要介護５",'入所申込者一覧（様式１－３用記入例）'!$C$10:$C$109,"③６か月～１年前",'入所申込者一覧（様式１－３用記入例）'!$D$10:$D$109,"在宅")</f>
        <v>0</v>
      </c>
      <c r="I8" s="205"/>
      <c r="J8" s="222"/>
      <c r="K8"/>
    </row>
    <row r="9" spans="1:11" x14ac:dyDescent="0.4">
      <c r="A9" s="202"/>
      <c r="B9" s="78" t="s">
        <v>14</v>
      </c>
      <c r="C9" s="167">
        <f>SUM(D9:H9)</f>
        <v>0.5</v>
      </c>
      <c r="D9" s="167">
        <f>SUMIFS('入所申込者一覧（様式１－３用記入例）'!$F$10:$F$109,'入所申込者一覧（様式１－３用記入例）'!$B$10:$B$109,"要介護１",'入所申込者一覧（様式１－３用記入例）'!$C$10:$C$109,"④１～２年前",'入所申込者一覧（様式１－３用記入例）'!$D$10:$D$109,"在宅")</f>
        <v>0.5</v>
      </c>
      <c r="E9" s="167">
        <f>SUMIFS('入所申込者一覧（様式１－３用記入例）'!$F$10:$F$109,'入所申込者一覧（様式１－３用記入例）'!$B$10:$B$109,"要介護２",'入所申込者一覧（様式１－３用記入例）'!$C$10:$C$109,"④１～２年前",'入所申込者一覧（様式１－３用記入例）'!$D$10:$D$109,"在宅")</f>
        <v>0</v>
      </c>
      <c r="F9" s="167">
        <f>SUMIFS('入所申込者一覧（様式１－３用記入例）'!$F$10:$F$109,'入所申込者一覧（様式１－３用記入例）'!$B$10:$B$109,"要介護３",'入所申込者一覧（様式１－３用記入例）'!$C$10:$C$109,"④１～２年前",'入所申込者一覧（様式１－３用記入例）'!$D$10:$D$109,"在宅")</f>
        <v>0</v>
      </c>
      <c r="G9" s="167">
        <f>SUMIFS('入所申込者一覧（様式１－３用記入例）'!$F$10:$F$109,'入所申込者一覧（様式１－３用記入例）'!$B$10:$B$109,"要介護４",'入所申込者一覧（様式１－３用記入例）'!$C$10:$C$109,"④１～２年前",'入所申込者一覧（様式１－３用記入例）'!$D$10:$D$109,"在宅")</f>
        <v>0</v>
      </c>
      <c r="H9" s="167">
        <f>SUMIFS('入所申込者一覧（様式１－３用記入例）'!$F$10:$F$109,'入所申込者一覧（様式１－３用記入例）'!$B$10:$B$109,"要介護５",'入所申込者一覧（様式１－３用記入例）'!$C$10:$C$109,"④１～２年前",'入所申込者一覧（様式１－３用記入例）'!$D$10:$D$109,"在宅")</f>
        <v>0</v>
      </c>
      <c r="I9" s="205"/>
      <c r="J9" s="222"/>
      <c r="K9"/>
    </row>
    <row r="10" spans="1:11" x14ac:dyDescent="0.4">
      <c r="A10" s="203"/>
      <c r="B10" s="78" t="s">
        <v>256</v>
      </c>
      <c r="C10" s="167">
        <f>SUM(D10:H10)</f>
        <v>0</v>
      </c>
      <c r="D10" s="167">
        <f>SUMIFS('入所申込者一覧（様式１－３用記入例）'!$F$10:$F$109,'入所申込者一覧（様式１－３用記入例）'!$B$10:$B$109,"要介護１",'入所申込者一覧（様式１－３用記入例）'!$C$10:$C$109,"⑤２～３年前",'入所申込者一覧（様式１－３用記入例）'!$D$10:$D$109,"在宅")</f>
        <v>0</v>
      </c>
      <c r="E10" s="167">
        <f>SUMIFS('入所申込者一覧（様式１－３用記入例）'!$F$10:$F$109,'入所申込者一覧（様式１－３用記入例）'!$B$10:$B$109,"要介護２",'入所申込者一覧（様式１－３用記入例）'!$C$10:$C$109,"⑤２～３年前",'入所申込者一覧（様式１－３用記入例）'!$D$10:$D$109,"在宅")</f>
        <v>0</v>
      </c>
      <c r="F10" s="167">
        <f>SUMIFS('入所申込者一覧（様式１－３用記入例）'!$F$10:$F$109,'入所申込者一覧（様式１－３用記入例）'!$B$10:$B$109,"要介護３",'入所申込者一覧（様式１－３用記入例）'!$C$10:$C$109,"⑤２～３年前",'入所申込者一覧（様式１－３用記入例）'!$D$10:$D$109,"在宅")</f>
        <v>0</v>
      </c>
      <c r="G10" s="167">
        <f>SUMIFS('入所申込者一覧（様式１－３用記入例）'!$F$10:$F$109,'入所申込者一覧（様式１－３用記入例）'!$B$10:$B$109,"要介護４",'入所申込者一覧（様式１－３用記入例）'!$C$10:$C$109,"⑤２～３年前",'入所申込者一覧（様式１－３用記入例）'!$D$10:$D$109,"在宅")</f>
        <v>0</v>
      </c>
      <c r="H10" s="167">
        <f>SUMIFS('入所申込者一覧（様式１－３用記入例）'!$F$10:$F$109,'入所申込者一覧（様式１－３用記入例）'!$B$10:$B$109,"要介護５",'入所申込者一覧（様式１－３用記入例）'!$C$10:$C$109,"⑤２～３年前",'入所申込者一覧（様式１－３用記入例）'!$D$10:$D$109,"在宅")</f>
        <v>0</v>
      </c>
      <c r="I10" s="220"/>
      <c r="J10" s="216"/>
      <c r="K10"/>
    </row>
    <row r="11" spans="1:11" ht="19.5" thickBot="1" x14ac:dyDescent="0.45">
      <c r="A11" s="204"/>
      <c r="B11" s="191" t="s">
        <v>255</v>
      </c>
      <c r="C11" s="190">
        <f>SUM(D11:H11)</f>
        <v>0</v>
      </c>
      <c r="D11" s="190">
        <f>SUMIFS('入所申込者一覧（様式１－３用記入例）'!$F$10:$F$109,'入所申込者一覧（様式１－３用記入例）'!$B$10:$B$109,"要介護１",'入所申込者一覧（様式１－３用記入例）'!$C$10:$C$109,"⑥３年以上前",'入所申込者一覧（様式１－３用記入例）'!$D$10:$D$109,"在宅")</f>
        <v>0</v>
      </c>
      <c r="E11" s="190">
        <f>SUMIFS('入所申込者一覧（様式１－３用記入例）'!$F$10:$F$109,'入所申込者一覧（様式１－３用記入例）'!$B$10:$B$109,"要介護２",'入所申込者一覧（様式１－３用記入例）'!$C$10:$C$109,"⑥３年以上前",'入所申込者一覧（様式１－３用記入例）'!$D$10:$D$109,"在宅")</f>
        <v>0</v>
      </c>
      <c r="F11" s="190">
        <f>SUMIFS('入所申込者一覧（様式１－３用記入例）'!$F$10:$F$109,'入所申込者一覧（様式１－３用記入例）'!$B$10:$B$109,"要介護３",'入所申込者一覧（様式１－３用記入例）'!$C$10:$C$109,"⑥３年以上前",'入所申込者一覧（様式１－３用記入例）'!$D$10:$D$109,"在宅")</f>
        <v>0</v>
      </c>
      <c r="G11" s="190">
        <f>SUMIFS('入所申込者一覧（様式１－３用記入例）'!$F$10:$F$109,'入所申込者一覧（様式１－３用記入例）'!$B$10:$B$109,"要介護４",'入所申込者一覧（様式１－３用記入例）'!$C$10:$C$109,"⑥３年以上前",'入所申込者一覧（様式１－３用記入例）'!$D$10:$D$109,"在宅")</f>
        <v>0</v>
      </c>
      <c r="H11" s="190">
        <f>SUMIFS('入所申込者一覧（様式１－３用記入例）'!$F$10:$F$109,'入所申込者一覧（様式１－３用記入例）'!$B$10:$B$109,"要介護５",'入所申込者一覧（様式１－３用記入例）'!$C$10:$C$109,"⑥３年以上前",'入所申込者一覧（様式１－３用記入例）'!$D$10:$D$109,"在宅")</f>
        <v>0</v>
      </c>
      <c r="I11" s="221"/>
      <c r="J11" s="201"/>
      <c r="K11"/>
    </row>
    <row r="12" spans="1:11" x14ac:dyDescent="0.4">
      <c r="A12" s="218" t="s">
        <v>107</v>
      </c>
      <c r="B12" s="219"/>
      <c r="C12" s="166">
        <f t="shared" si="0"/>
        <v>0</v>
      </c>
      <c r="D12" s="166">
        <f>SUM(D13:D23)</f>
        <v>0</v>
      </c>
      <c r="E12" s="166">
        <f>SUM(E13:E23)</f>
        <v>0</v>
      </c>
      <c r="F12" s="166">
        <f>SUM(F13:F23)</f>
        <v>0</v>
      </c>
      <c r="G12" s="166">
        <f>SUM(G13:G23)</f>
        <v>0</v>
      </c>
      <c r="H12" s="166">
        <f>SUM(H13:H23)</f>
        <v>0</v>
      </c>
      <c r="I12" s="98" t="str">
        <f>IF(+C4=+C5+C12,"○","×")</f>
        <v>○</v>
      </c>
      <c r="J12" s="99" t="s">
        <v>115</v>
      </c>
      <c r="K12"/>
    </row>
    <row r="13" spans="1:11" x14ac:dyDescent="0.4">
      <c r="A13" s="202" t="s">
        <v>110</v>
      </c>
      <c r="B13" s="78" t="s">
        <v>21</v>
      </c>
      <c r="C13" s="167">
        <f>SUM(D13:H13)</f>
        <v>0</v>
      </c>
      <c r="D13" s="167">
        <f>SUMIFS('入所申込者一覧（様式１－３用記入例）'!$F$10:$F$109,'入所申込者一覧（様式１－３用記入例）'!$B$10:$B$109,"要介護１",'入所申込者一覧（様式１－３用記入例）'!$E$10:$E$109,"①介護医療院")</f>
        <v>0</v>
      </c>
      <c r="E13" s="167">
        <f>SUMIFS('入所申込者一覧（様式１－３用記入例）'!$F$10:$F$109,'入所申込者一覧（様式１－３用記入例）'!$B$10:$B$109,"要介護２",'入所申込者一覧（様式１－３用記入例）'!$E$10:$E$109,"①介護医療院")</f>
        <v>0</v>
      </c>
      <c r="F13" s="167">
        <f>SUMIFS('入所申込者一覧（様式１－３用記入例）'!$F$10:$F$109,'入所申込者一覧（様式１－３用記入例）'!$B$10:$B$109,"要介護３",'入所申込者一覧（様式１－３用記入例）'!$E$10:$E$109,"①介護医療院")</f>
        <v>0</v>
      </c>
      <c r="G13" s="167">
        <f>SUMIFS('入所申込者一覧（様式１－３用記入例）'!$F$10:$F$109,'入所申込者一覧（様式１－３用記入例）'!$B$10:$B$109,"要介護４",'入所申込者一覧（様式１－３用記入例）'!$E$10:$E$109,"①介護医療院")</f>
        <v>0</v>
      </c>
      <c r="H13" s="167">
        <f>SUMIFS('入所申込者一覧（様式１－３用記入例）'!$F$10:$F$109,'入所申込者一覧（様式１－３用記入例）'!$B$10:$B$109,"要介護５",'入所申込者一覧（様式１－３用記入例）'!$E$10:$E$109,"①介護医療院")</f>
        <v>0</v>
      </c>
      <c r="I13" s="216"/>
      <c r="J13" s="216"/>
      <c r="K13"/>
    </row>
    <row r="14" spans="1:11" x14ac:dyDescent="0.4">
      <c r="A14" s="202"/>
      <c r="B14" s="78" t="s">
        <v>22</v>
      </c>
      <c r="C14" s="167">
        <f t="shared" si="0"/>
        <v>0</v>
      </c>
      <c r="D14" s="167">
        <f>SUMIFS('入所申込者一覧（様式１－３用記入例）'!$F$10:$F$109,'入所申込者一覧（様式１－３用記入例）'!$B$10:$B$109,"要介護１",'入所申込者一覧（様式１－３用記入例）'!$E$10:$E$109,"②介護療養型医療施設")</f>
        <v>0</v>
      </c>
      <c r="E14" s="167">
        <f>SUMIFS('入所申込者一覧（様式１－３用記入例）'!$F$10:$F$109,'入所申込者一覧（様式１－３用記入例）'!$B$10:$B$109,"要介護２",'入所申込者一覧（様式１－３用記入例）'!$E$10:$E$109,"②介護療養型医療施設")</f>
        <v>0</v>
      </c>
      <c r="F14" s="167">
        <f>SUMIFS('入所申込者一覧（様式１－３用記入例）'!$F$10:$F$109,'入所申込者一覧（様式１－３用記入例）'!$B$10:$B$109,"要介護３",'入所申込者一覧（様式１－３用記入例）'!$E$10:$E$109,"②介護療養型医療施設")</f>
        <v>0</v>
      </c>
      <c r="G14" s="167">
        <f>SUMIFS('入所申込者一覧（様式１－３用記入例）'!$F$10:$F$109,'入所申込者一覧（様式１－３用記入例）'!$B$10:$B$109,"要介護４",'入所申込者一覧（様式１－３用記入例）'!$E$10:$E$109,"②介護療養型医療施設")</f>
        <v>0</v>
      </c>
      <c r="H14" s="167">
        <f>SUMIFS('入所申込者一覧（様式１－３用記入例）'!$F$10:$F$109,'入所申込者一覧（様式１－３用記入例）'!$B$10:$B$109,"要介護５",'入所申込者一覧（様式１－３用記入例）'!$E$10:$E$109,"②介護療養型医療施設")</f>
        <v>0</v>
      </c>
      <c r="I14" s="217"/>
      <c r="J14" s="217"/>
      <c r="K14"/>
    </row>
    <row r="15" spans="1:11" x14ac:dyDescent="0.4">
      <c r="A15" s="202"/>
      <c r="B15" s="78" t="s">
        <v>23</v>
      </c>
      <c r="C15" s="167">
        <f t="shared" si="0"/>
        <v>0</v>
      </c>
      <c r="D15" s="167">
        <f>SUMIFS('入所申込者一覧（様式１－３用記入例）'!$F$10:$F$109,'入所申込者一覧（様式１－３用記入例）'!$B$10:$B$109,"要介護１",'入所申込者一覧（様式１－３用記入例）'!$E$10:$E$109,"③介護老人保健施設")</f>
        <v>0</v>
      </c>
      <c r="E15" s="167">
        <f>SUMIFS('入所申込者一覧（様式１－３用記入例）'!$F$10:$F$109,'入所申込者一覧（様式１－３用記入例）'!$B$10:$B$109,"要介護２",'入所申込者一覧（様式１－３用記入例）'!$E$10:$E$109,"③介護老人保健施設")</f>
        <v>0</v>
      </c>
      <c r="F15" s="167">
        <f>SUMIFS('入所申込者一覧（様式１－３用記入例）'!$F$10:$F$109,'入所申込者一覧（様式１－３用記入例）'!$B$10:$B$109,"要介護３",'入所申込者一覧（様式１－３用記入例）'!$E$10:$E$109,"③介護老人保健施設")</f>
        <v>0</v>
      </c>
      <c r="G15" s="167">
        <f>SUMIFS('入所申込者一覧（様式１－３用記入例）'!$F$10:$F$109,'入所申込者一覧（様式１－３用記入例）'!$B$10:$B$109,"要介護４",'入所申込者一覧（様式１－３用記入例）'!$E$10:$E$109,"③介護老人保健施設")</f>
        <v>0</v>
      </c>
      <c r="H15" s="167">
        <f>SUMIFS('入所申込者一覧（様式１－３用記入例）'!$F$10:$F$109,'入所申込者一覧（様式１－３用記入例）'!$B$10:$B$109,"要介護５",'入所申込者一覧（様式１－３用記入例）'!$E$10:$E$109,"③介護老人保健施設")</f>
        <v>0</v>
      </c>
      <c r="I15" s="217"/>
      <c r="J15" s="217"/>
      <c r="K15"/>
    </row>
    <row r="16" spans="1:11" ht="27" x14ac:dyDescent="0.4">
      <c r="A16" s="202"/>
      <c r="B16" s="100" t="s">
        <v>24</v>
      </c>
      <c r="C16" s="167">
        <f t="shared" si="0"/>
        <v>0</v>
      </c>
      <c r="D16" s="167">
        <f>SUMIFS('入所申込者一覧（様式１－３用記入例）'!$F$10:$F$109,'入所申込者一覧（様式１－３用記入例）'!$B$10:$B$109,"要介護１",'入所申込者一覧（様式１－３用記入例）'!$E$10:$E$109,"④医療機関（病院又は診療所）")</f>
        <v>0</v>
      </c>
      <c r="E16" s="167">
        <f>SUMIFS('入所申込者一覧（様式１－３用記入例）'!$F$10:$F$109,'入所申込者一覧（様式１－３用記入例）'!$B$10:$B$109,"要介護２",'入所申込者一覧（様式１－３用記入例）'!$E$10:$E$109,"④医療機関（病院又は診療所）")</f>
        <v>0</v>
      </c>
      <c r="F16" s="167">
        <f>SUMIFS('入所申込者一覧（様式１－３用記入例）'!$F$10:$F$109,'入所申込者一覧（様式１－３用記入例）'!$B$10:$B$109,"要介護３",'入所申込者一覧（様式１－３用記入例）'!$E$10:$E$109,"④医療機関（病院又は診療所）")</f>
        <v>0</v>
      </c>
      <c r="G16" s="167">
        <f>SUMIFS('入所申込者一覧（様式１－３用記入例）'!$F$10:$F$109,'入所申込者一覧（様式１－３用記入例）'!$B$10:$B$109,"要介護４",'入所申込者一覧（様式１－３用記入例）'!$E$10:$E$109,"④医療機関（病院又は診療所）")</f>
        <v>0</v>
      </c>
      <c r="H16" s="167">
        <f>SUMIFS('入所申込者一覧（様式１－３用記入例）'!$F$10:$F$109,'入所申込者一覧（様式１－３用記入例）'!$B$10:$B$109,"要介護５",'入所申込者一覧（様式１－３用記入例）'!$E$10:$E$109,"④医療機関（病院又は診療所）")</f>
        <v>0</v>
      </c>
      <c r="I16" s="217"/>
      <c r="J16" s="217"/>
      <c r="K16"/>
    </row>
    <row r="17" spans="1:35" ht="27" x14ac:dyDescent="0.4">
      <c r="A17" s="202"/>
      <c r="B17" s="100" t="s">
        <v>25</v>
      </c>
      <c r="C17" s="167">
        <f t="shared" si="0"/>
        <v>0</v>
      </c>
      <c r="D17" s="167">
        <f>SUMIFS('入所申込者一覧（様式１－３用記入例）'!$F$10:$F$109,'入所申込者一覧（様式１－３用記入例）'!$B$10:$B$109,"要介護１",'入所申込者一覧（様式１－３用記入例）'!$E$10:$E$109,"⑤他の特別養護老人ホーム")</f>
        <v>0</v>
      </c>
      <c r="E17" s="167">
        <f>SUMIFS('入所申込者一覧（様式１－３用記入例）'!$F$10:$F$109,'入所申込者一覧（様式１－３用記入例）'!$B$10:$B$109,"要介護２",'入所申込者一覧（様式１－３用記入例）'!$E$10:$E$109,"⑤他の特別養護老人ホーム")</f>
        <v>0</v>
      </c>
      <c r="F17" s="167">
        <f>SUMIFS('入所申込者一覧（様式１－３用記入例）'!$F$10:$F$109,'入所申込者一覧（様式１－３用記入例）'!$B$10:$B$109,"要介護３",'入所申込者一覧（様式１－３用記入例）'!$E$10:$E$109,"⑤他の特別養護老人ホーム")</f>
        <v>0</v>
      </c>
      <c r="G17" s="167">
        <f>SUMIFS('入所申込者一覧（様式１－３用記入例）'!$F$10:$F$109,'入所申込者一覧（様式１－３用記入例）'!$B$10:$B$109,"要介護４",'入所申込者一覧（様式１－３用記入例）'!$E$10:$E$109,"⑤他の特別養護老人ホーム")</f>
        <v>0</v>
      </c>
      <c r="H17" s="167">
        <f>SUMIFS('入所申込者一覧（様式１－３用記入例）'!$F$10:$F$109,'入所申込者一覧（様式１－３用記入例）'!$B$10:$B$109,"要介護５",'入所申込者一覧（様式１－３用記入例）'!$E$10:$E$109,"⑤他の特別養護老人ホーム")</f>
        <v>0</v>
      </c>
      <c r="I17" s="217"/>
      <c r="J17" s="217"/>
      <c r="K17"/>
    </row>
    <row r="18" spans="1:35" x14ac:dyDescent="0.4">
      <c r="A18" s="202"/>
      <c r="B18" s="78" t="s">
        <v>26</v>
      </c>
      <c r="C18" s="167">
        <f t="shared" si="0"/>
        <v>0</v>
      </c>
      <c r="D18" s="167">
        <f>SUMIFS('入所申込者一覧（様式１－３用記入例）'!$F$10:$F$109,'入所申込者一覧（様式１－３用記入例）'!$B$10:$B$109,"要介護１",'入所申込者一覧（様式１－３用記入例）'!$E$10:$E$109,"⑥養護老人ホーム")</f>
        <v>0</v>
      </c>
      <c r="E18" s="167">
        <f>SUMIFS('入所申込者一覧（様式１－３用記入例）'!$F$10:$F$109,'入所申込者一覧（様式１－３用記入例）'!$B$10:$B$109,"要介護２",'入所申込者一覧（様式１－３用記入例）'!$E$10:$E$109,"⑥養護老人ホーム")</f>
        <v>0</v>
      </c>
      <c r="F18" s="167">
        <f>SUMIFS('入所申込者一覧（様式１－３用記入例）'!$F$10:$F$109,'入所申込者一覧（様式１－３用記入例）'!$B$10:$B$109,"要介護３",'入所申込者一覧（様式１－３用記入例）'!$E$10:$E$109,"⑥養護老人ホーム")</f>
        <v>0</v>
      </c>
      <c r="G18" s="167">
        <f>SUMIFS('入所申込者一覧（様式１－３用記入例）'!$F$10:$F$109,'入所申込者一覧（様式１－３用記入例）'!$B$10:$B$109,"要介護４",'入所申込者一覧（様式１－３用記入例）'!$E$10:$E$109,"⑥養護老人ホーム")</f>
        <v>0</v>
      </c>
      <c r="H18" s="167">
        <f>SUMIFS('入所申込者一覧（様式１－３用記入例）'!$F$10:$F$109,'入所申込者一覧（様式１－３用記入例）'!$B$10:$B$109,"要介護５",'入所申込者一覧（様式１－３用記入例）'!$E$10:$E$109,"⑥養護老人ホーム")</f>
        <v>0</v>
      </c>
      <c r="I18" s="217"/>
      <c r="J18" s="217"/>
      <c r="K18"/>
    </row>
    <row r="19" spans="1:35" x14ac:dyDescent="0.4">
      <c r="A19" s="202"/>
      <c r="B19" s="78" t="s">
        <v>27</v>
      </c>
      <c r="C19" s="167">
        <f t="shared" si="0"/>
        <v>0</v>
      </c>
      <c r="D19" s="167">
        <f>SUMIFS('入所申込者一覧（様式１－３用記入例）'!$F$10:$F$109,'入所申込者一覧（様式１－３用記入例）'!$B$10:$B$109,"要介護１",'入所申込者一覧（様式１－３用記入例）'!$E$10:$E$109,"⑦軽費老人ホーム")</f>
        <v>0</v>
      </c>
      <c r="E19" s="167">
        <f>SUMIFS('入所申込者一覧（様式１－３用記入例）'!$F$10:$F$109,'入所申込者一覧（様式１－３用記入例）'!$B$10:$B$109,"要介護２",'入所申込者一覧（様式１－３用記入例）'!$E$10:$E$109,"⑦軽費老人ホーム")</f>
        <v>0</v>
      </c>
      <c r="F19" s="167">
        <f>SUMIFS('入所申込者一覧（様式１－３用記入例）'!$F$10:$F$109,'入所申込者一覧（様式１－３用記入例）'!$B$10:$B$109,"要介護３",'入所申込者一覧（様式１－３用記入例）'!$E$10:$E$109,"⑦軽費老人ホーム")</f>
        <v>0</v>
      </c>
      <c r="G19" s="167">
        <f>SUMIFS('入所申込者一覧（様式１－３用記入例）'!$F$10:$F$109,'入所申込者一覧（様式１－３用記入例）'!$B$10:$B$109,"要介護４",'入所申込者一覧（様式１－３用記入例）'!$E$10:$E$109,"⑦軽費老人ホーム")</f>
        <v>0</v>
      </c>
      <c r="H19" s="167">
        <f>SUMIFS('入所申込者一覧（様式１－３用記入例）'!$F$10:$F$109,'入所申込者一覧（様式１－３用記入例）'!$B$10:$B$109,"要介護５",'入所申込者一覧（様式１－３用記入例）'!$E$10:$E$109,"⑦軽費老人ホーム")</f>
        <v>0</v>
      </c>
      <c r="I19" s="217"/>
      <c r="J19" s="217"/>
      <c r="K19"/>
    </row>
    <row r="20" spans="1:35" x14ac:dyDescent="0.4">
      <c r="A20" s="202"/>
      <c r="B20" s="78" t="s">
        <v>15</v>
      </c>
      <c r="C20" s="167">
        <f t="shared" si="0"/>
        <v>0</v>
      </c>
      <c r="D20" s="167">
        <f>SUMIFS('入所申込者一覧（様式１－３用記入例）'!$F$10:$F$109,'入所申込者一覧（様式１－３用記入例）'!$B$10:$B$109,"要介護１",'入所申込者一覧（様式１－３用記入例）'!$E$10:$E$109,"⑧グループホーム")</f>
        <v>0</v>
      </c>
      <c r="E20" s="167">
        <f>SUMIFS('入所申込者一覧（様式１－３用記入例）'!$F$10:$F$109,'入所申込者一覧（様式１－３用記入例）'!$B$10:$B$109,"要介護２",'入所申込者一覧（様式１－３用記入例）'!$E$10:$E$109,"⑧グループホーム")</f>
        <v>0</v>
      </c>
      <c r="F20" s="167">
        <f>SUMIFS('入所申込者一覧（様式１－３用記入例）'!$F$10:$F$109,'入所申込者一覧（様式１－３用記入例）'!$B$10:$B$109,"要介護３",'入所申込者一覧（様式１－３用記入例）'!$E$10:$E$109,"⑧グループホーム")</f>
        <v>0</v>
      </c>
      <c r="G20" s="167">
        <f>SUMIFS('入所申込者一覧（様式１－３用記入例）'!$F$10:$F$109,'入所申込者一覧（様式１－３用記入例）'!$B$10:$B$109,"要介護４",'入所申込者一覧（様式１－３用記入例）'!$E$10:$E$109,"⑧グループホーム")</f>
        <v>0</v>
      </c>
      <c r="H20" s="167">
        <f>SUMIFS('入所申込者一覧（様式１－３用記入例）'!$F$10:$F$109,'入所申込者一覧（様式１－３用記入例）'!$B$10:$B$109,"要介護５",'入所申込者一覧（様式１－３用記入例）'!$E$10:$E$109,"⑧グループホーム")</f>
        <v>0</v>
      </c>
      <c r="I20" s="217"/>
      <c r="J20" s="217"/>
      <c r="K20"/>
    </row>
    <row r="21" spans="1:35" x14ac:dyDescent="0.4">
      <c r="A21" s="202"/>
      <c r="B21" s="78" t="s">
        <v>28</v>
      </c>
      <c r="C21" s="167">
        <f t="shared" si="0"/>
        <v>0</v>
      </c>
      <c r="D21" s="167">
        <f>SUMIFS('入所申込者一覧（様式１－３用記入例）'!$F$10:$F$109,'入所申込者一覧（様式１－３用記入例）'!$B$10:$B$109,"要介護１",'入所申込者一覧（様式１－３用記入例）'!$E$10:$E$109,"⑨有料老人ホーム")</f>
        <v>0</v>
      </c>
      <c r="E21" s="167">
        <f>SUMIFS('入所申込者一覧（様式１－３用記入例）'!$F$10:$F$109,'入所申込者一覧（様式１－３用記入例）'!$B$10:$B$109,"要介護２",'入所申込者一覧（様式１－３用記入例）'!$E$10:$E$109,"⑨有料老人ホーム")</f>
        <v>0</v>
      </c>
      <c r="F21" s="167">
        <f>SUMIFS('入所申込者一覧（様式１－３用記入例）'!$F$10:$F$109,'入所申込者一覧（様式１－３用記入例）'!$B$10:$B$109,"要介護３",'入所申込者一覧（様式１－３用記入例）'!$E$10:$E$109,"⑨有料老人ホーム")</f>
        <v>0</v>
      </c>
      <c r="G21" s="167">
        <f>SUMIFS('入所申込者一覧（様式１－３用記入例）'!$F$10:$F$109,'入所申込者一覧（様式１－３用記入例）'!$B$10:$B$109,"要介護４",'入所申込者一覧（様式１－３用記入例）'!$E$10:$E$109,"⑨有料老人ホーム")</f>
        <v>0</v>
      </c>
      <c r="H21" s="167">
        <f>SUMIFS('入所申込者一覧（様式１－３用記入例）'!$F$10:$F$109,'入所申込者一覧（様式１－３用記入例）'!$B$10:$B$109,"要介護５",'入所申込者一覧（様式１－３用記入例）'!$E$10:$E$109,"⑨有料老人ホーム")</f>
        <v>0</v>
      </c>
      <c r="I21" s="217"/>
      <c r="J21" s="217"/>
      <c r="K21"/>
    </row>
    <row r="22" spans="1:35" ht="27" x14ac:dyDescent="0.4">
      <c r="A22" s="202"/>
      <c r="B22" s="100" t="s">
        <v>29</v>
      </c>
      <c r="C22" s="167">
        <f t="shared" si="0"/>
        <v>0</v>
      </c>
      <c r="D22" s="167">
        <f>SUMIFS('入所申込者一覧（様式１－３用記入例）'!$F$10:$F$109,'入所申込者一覧（様式１－３用記入例）'!$B$10:$B$109,"要介護１",'入所申込者一覧（様式１－３用記入例）'!$E$10:$E$109,"⑩サービス付き高齢者向け住宅")</f>
        <v>0</v>
      </c>
      <c r="E22" s="167">
        <f>SUMIFS('入所申込者一覧（様式１－３用記入例）'!$F$10:$F$109,'入所申込者一覧（様式１－３用記入例）'!$B$10:$B$109,"要介護２",'入所申込者一覧（様式１－３用記入例）'!$E$10:$E$109,"⑩サービス付き高齢者向け住宅")</f>
        <v>0</v>
      </c>
      <c r="F22" s="167">
        <f>SUMIFS('入所申込者一覧（様式１－３用記入例）'!$F$10:$F$109,'入所申込者一覧（様式１－３用記入例）'!$B$10:$B$109,"要介護３",'入所申込者一覧（様式１－３用記入例）'!$E$10:$E$109,"⑩サービス付き高齢者向け住宅")</f>
        <v>0</v>
      </c>
      <c r="G22" s="167">
        <f>SUMIFS('入所申込者一覧（様式１－３用記入例）'!$F$10:$F$109,'入所申込者一覧（様式１－３用記入例）'!$B$10:$B$109,"要介護４",'入所申込者一覧（様式１－３用記入例）'!$E$10:$E$109,"⑩サービス付き高齢者向け住宅")</f>
        <v>0</v>
      </c>
      <c r="H22" s="167">
        <f>SUMIFS('入所申込者一覧（様式１－３用記入例）'!$F$10:$F$109,'入所申込者一覧（様式１－３用記入例）'!$B$10:$B$109,"要介護５",'入所申込者一覧（様式１－３用記入例）'!$E$10:$E$109,"⑩サービス付き高齢者向け住宅")</f>
        <v>0</v>
      </c>
      <c r="I22" s="217"/>
      <c r="J22" s="217"/>
      <c r="K22"/>
    </row>
    <row r="23" spans="1:35" x14ac:dyDescent="0.4">
      <c r="A23" s="202"/>
      <c r="B23" s="78" t="s">
        <v>30</v>
      </c>
      <c r="C23" s="167">
        <f>SUM(D23:H23)</f>
        <v>0</v>
      </c>
      <c r="D23" s="167">
        <f>SUMIFS('入所申込者一覧（様式１－３用記入例）'!$F$10:$F$109,'入所申込者一覧（様式１－３用記入例）'!$B$10:$B$109,"要介護１",'入所申込者一覧（様式１－３用記入例）'!$E$10:$E$109,"⑪その他")</f>
        <v>0</v>
      </c>
      <c r="E23" s="167">
        <f>SUMIFS('入所申込者一覧（様式１－３用記入例）'!$F$10:$F$109,'入所申込者一覧（様式１－３用記入例）'!$B$10:$B$109,"要介護２",'入所申込者一覧（様式１－３用記入例）'!$E$10:$E$109,"⑪その他")</f>
        <v>0</v>
      </c>
      <c r="F23" s="167">
        <f>SUMIFS('入所申込者一覧（様式１－３用記入例）'!$F$10:$F$109,'入所申込者一覧（様式１－３用記入例）'!$B$10:$B$109,"要介護３",'入所申込者一覧（様式１－３用記入例）'!$E$10:$E$109,"⑪その他")</f>
        <v>0</v>
      </c>
      <c r="G23" s="167">
        <f>SUMIFS('入所申込者一覧（様式１－３用記入例）'!$F$10:$F$109,'入所申込者一覧（様式１－３用記入例）'!$B$10:$B$109,"要介護４",'入所申込者一覧（様式１－３用記入例）'!$E$10:$E$109,"⑪その他")</f>
        <v>0</v>
      </c>
      <c r="H23" s="167">
        <f>SUMIFS('入所申込者一覧（様式１－３用記入例）'!$F$10:$F$109,'入所申込者一覧（様式１－３用記入例）'!$B$10:$B$109,"要介護５",'入所申込者一覧（様式１－３用記入例）'!$E$10:$E$109,"⑪その他")</f>
        <v>0</v>
      </c>
      <c r="I23" s="200"/>
      <c r="J23" s="200"/>
      <c r="K23"/>
    </row>
    <row r="24" spans="1:35" x14ac:dyDescent="0.4">
      <c r="A24" s="202" t="s">
        <v>2</v>
      </c>
      <c r="B24" s="78" t="s">
        <v>10</v>
      </c>
      <c r="C24" s="167">
        <f>SUM(D24:H24)</f>
        <v>0</v>
      </c>
      <c r="D24" s="167">
        <f>SUMIFS('入所申込者一覧（様式１－３用記入例）'!$F$10:$F$109,'入所申込者一覧（様式１－３用記入例）'!$B$10:$B$109,"要介護１",'入所申込者一覧（様式１－３用記入例）'!$C$10:$C$109,"①３か月以内",'入所申込者一覧（様式１－３用記入例）'!$D$10:$D$109,"在宅以外")</f>
        <v>0</v>
      </c>
      <c r="E24" s="167">
        <f>SUMIFS('入所申込者一覧（様式１－３用記入例）'!$F$10:$F$109,'入所申込者一覧（様式１－３用記入例）'!$B$10:$B$109,"要介護２",'入所申込者一覧（様式１－３用記入例）'!$C$10:$C$109,"①３か月以内",'入所申込者一覧（様式１－３用記入例）'!$D$10:$D$109,"在宅以外")</f>
        <v>0</v>
      </c>
      <c r="F24" s="167">
        <f>SUMIFS('入所申込者一覧（様式１－３用記入例）'!$F$10:$F$109,'入所申込者一覧（様式１－３用記入例）'!$B$10:$B$109,"要介護３",'入所申込者一覧（様式１－３用記入例）'!$C$10:$C$109,"①３か月以内",'入所申込者一覧（様式１－３用記入例）'!$D$10:$D$109,"在宅以外")</f>
        <v>0</v>
      </c>
      <c r="G24" s="167">
        <f>SUMIFS('入所申込者一覧（様式１－３用記入例）'!$F$10:$F$109,'入所申込者一覧（様式１－３用記入例）'!$B$10:$B$109,"要介護４",'入所申込者一覧（様式１－３用記入例）'!$C$10:$C$109,"①３か月以内",'入所申込者一覧（様式１－３用記入例）'!$D$10:$D$109,"在宅以外")</f>
        <v>0</v>
      </c>
      <c r="H24" s="167">
        <f>SUMIFS('入所申込者一覧（様式１－３用記入例）'!$F$10:$F$109,'入所申込者一覧（様式１－３用記入例）'!$B$10:$B$109,"要介護５",'入所申込者一覧（様式１－３用記入例）'!$C$10:$C$109,"①３か月以内",'入所申込者一覧（様式１－３用記入例）'!$D$10:$D$109,"在宅以外")</f>
        <v>0</v>
      </c>
      <c r="I24" s="216"/>
      <c r="J24" s="216"/>
      <c r="K24"/>
    </row>
    <row r="25" spans="1:35" x14ac:dyDescent="0.4">
      <c r="A25" s="202"/>
      <c r="B25" s="78" t="s">
        <v>13</v>
      </c>
      <c r="C25" s="167">
        <f t="shared" si="0"/>
        <v>0</v>
      </c>
      <c r="D25" s="167">
        <f>SUMIFS('入所申込者一覧（様式１－３用記入例）'!$F$17:$F$116,'入所申込者一覧（様式１－３用記入例）'!$B$17:$B$116,"要介護１",'入所申込者一覧（様式１－３用記入例）'!$C$17:$C$116,"②３か月～６か月前",'入所申込者一覧（様式１－３用記入例）'!$D$17:$D$116,"在宅以外")</f>
        <v>0</v>
      </c>
      <c r="E25" s="167">
        <f>SUMIFS('入所申込者一覧（様式１－３用記入例）'!$F$17:$F$116,'入所申込者一覧（様式１－３用記入例）'!$B$17:$B$116,"要介護２",'入所申込者一覧（様式１－３用記入例）'!$C$17:$C$116,"②３か月～６か月前",'入所申込者一覧（様式１－３用記入例）'!$D$17:$D$116,"在宅以外")</f>
        <v>0</v>
      </c>
      <c r="F25" s="167">
        <f>SUMIFS('入所申込者一覧（様式１－３用記入例）'!$F$17:$F$116,'入所申込者一覧（様式１－３用記入例）'!$B$17:$B$116,"要介護３",'入所申込者一覧（様式１－３用記入例）'!$C$17:$C$116,"②３か月～６か月前",'入所申込者一覧（様式１－３用記入例）'!$D$17:$D$116,"在宅以外")</f>
        <v>0</v>
      </c>
      <c r="G25" s="167">
        <f>SUMIFS('入所申込者一覧（様式１－３用記入例）'!$F$17:$F$116,'入所申込者一覧（様式１－３用記入例）'!$B$17:$B$116,"要介護４",'入所申込者一覧（様式１－３用記入例）'!$C$17:$C$116,"②３か月～６か月前",'入所申込者一覧（様式１－３用記入例）'!$D$17:$D$116,"在宅以外")</f>
        <v>0</v>
      </c>
      <c r="H25" s="167">
        <f>SUMIFS('入所申込者一覧（様式１－３用記入例）'!$F$17:$F$116,'入所申込者一覧（様式１－３用記入例）'!$B$17:$B$116,"要介護５",'入所申込者一覧（様式１－３用記入例）'!$C$17:$C$116,"②３か月～６か月前",'入所申込者一覧（様式１－３用記入例）'!$D$17:$D$116,"在宅以外")</f>
        <v>0</v>
      </c>
      <c r="I25" s="217"/>
      <c r="J25" s="217"/>
      <c r="K25"/>
    </row>
    <row r="26" spans="1:35" x14ac:dyDescent="0.4">
      <c r="A26" s="202"/>
      <c r="B26" s="78" t="s">
        <v>20</v>
      </c>
      <c r="C26" s="167">
        <f t="shared" si="0"/>
        <v>0</v>
      </c>
      <c r="D26" s="167">
        <f>SUMIFS('入所申込者一覧（様式１－３用記入例）'!$F$17:$F$116,'入所申込者一覧（様式１－３用記入例）'!$B$17:$B$116,"要介護１",'入所申込者一覧（様式１－３用記入例）'!$C$17:$C$116,"③６か月～１年前",'入所申込者一覧（様式１－３用記入例）'!$D$17:$D$116,"在宅以外")</f>
        <v>0</v>
      </c>
      <c r="E26" s="167">
        <f>SUMIFS('入所申込者一覧（様式１－３用記入例）'!$F$17:$F$116,'入所申込者一覧（様式１－３用記入例）'!$B$17:$B$116,"要介護２",'入所申込者一覧（様式１－３用記入例）'!$C$17:$C$116,"③６か月～１年前",'入所申込者一覧（様式１－３用記入例）'!$D$17:$D$116,"在宅以外")</f>
        <v>0</v>
      </c>
      <c r="F26" s="167">
        <f>SUMIFS('入所申込者一覧（様式１－３用記入例）'!$F$17:$F$116,'入所申込者一覧（様式１－３用記入例）'!$B$17:$B$116,"要介護３",'入所申込者一覧（様式１－３用記入例）'!$C$17:$C$116,"③６か月～１年前",'入所申込者一覧（様式１－３用記入例）'!$D$17:$D$116,"在宅以外")</f>
        <v>0</v>
      </c>
      <c r="G26" s="167">
        <f>SUMIFS('入所申込者一覧（様式１－３用記入例）'!$F$17:$F$116,'入所申込者一覧（様式１－３用記入例）'!$B$17:$B$116,"要介護４",'入所申込者一覧（様式１－３用記入例）'!$C$17:$C$116,"③６か月～１年前",'入所申込者一覧（様式１－３用記入例）'!$D$17:$D$116,"在宅以外")</f>
        <v>0</v>
      </c>
      <c r="H26" s="167">
        <f>SUMIFS('入所申込者一覧（様式１－３用記入例）'!$F$17:$F$116,'入所申込者一覧（様式１－３用記入例）'!$B$17:$B$116,"要介護５",'入所申込者一覧（様式１－３用記入例）'!$C$17:$C$116,"③６か月～１年前",'入所申込者一覧（様式１－３用記入例）'!$D$17:$D$116,"在宅以外")</f>
        <v>0</v>
      </c>
      <c r="I26" s="217"/>
      <c r="J26" s="217"/>
      <c r="K26"/>
    </row>
    <row r="27" spans="1:35" x14ac:dyDescent="0.4">
      <c r="A27" s="202"/>
      <c r="B27" s="78" t="s">
        <v>14</v>
      </c>
      <c r="C27" s="167">
        <f t="shared" si="0"/>
        <v>0</v>
      </c>
      <c r="D27" s="167">
        <f>SUMIFS('入所申込者一覧（様式１－３用記入例）'!$F$17:$F$116,'入所申込者一覧（様式１－３用記入例）'!$B$17:$B$116,"要介護１",'入所申込者一覧（様式１－３用記入例）'!$C$17:$C$116,"④１～２年前",'入所申込者一覧（様式１－３用記入例）'!$D$17:$D$116,"在宅以外")</f>
        <v>0</v>
      </c>
      <c r="E27" s="167">
        <f>SUMIFS('入所申込者一覧（様式１－３用記入例）'!$F$17:$F$116,'入所申込者一覧（様式１－３用記入例）'!$B$17:$B$116,"要介護２",'入所申込者一覧（様式１－３用記入例）'!$C$17:$C$116,"④１～２年前",'入所申込者一覧（様式１－３用記入例）'!$D$17:$D$116,"在宅以外")</f>
        <v>0</v>
      </c>
      <c r="F27" s="167">
        <f>SUMIFS('入所申込者一覧（様式１－３用記入例）'!$F$17:$F$116,'入所申込者一覧（様式１－３用記入例）'!$B$17:$B$116,"要介護３",'入所申込者一覧（様式１－３用記入例）'!$C$17:$C$116,"④１～２年前",'入所申込者一覧（様式１－３用記入例）'!$D$17:$D$116,"在宅以外")</f>
        <v>0</v>
      </c>
      <c r="G27" s="167">
        <f>SUMIFS('入所申込者一覧（様式１－３用記入例）'!$F$17:$F$116,'入所申込者一覧（様式１－３用記入例）'!$B$17:$B$116,"要介護４",'入所申込者一覧（様式１－３用記入例）'!$C$17:$C$116,"④１～２年前",'入所申込者一覧（様式１－３用記入例）'!$D$17:$D$116,"在宅以外")</f>
        <v>0</v>
      </c>
      <c r="H27" s="167">
        <f>SUMIFS('入所申込者一覧（様式１－３用記入例）'!$F$17:$F$116,'入所申込者一覧（様式１－３用記入例）'!$B$17:$B$116,"要介護５",'入所申込者一覧（様式１－３用記入例）'!$C$17:$C$116,"④１～２年前",'入所申込者一覧（様式１－３用記入例）'!$D$17:$D$116,"在宅以外")</f>
        <v>0</v>
      </c>
      <c r="I27" s="217"/>
      <c r="J27" s="217"/>
      <c r="K27"/>
    </row>
    <row r="28" spans="1:35" x14ac:dyDescent="0.4">
      <c r="A28" s="202"/>
      <c r="B28" s="78" t="s">
        <v>256</v>
      </c>
      <c r="C28" s="167">
        <f t="shared" ref="C28" si="1">SUM(D28:H28)</f>
        <v>0</v>
      </c>
      <c r="D28" s="167">
        <f>SUMIFS('入所申込者一覧（様式１－３用記入例）'!$F$17:$F$116,'入所申込者一覧（様式１－３用記入例）'!$B$17:$B$116,"要介護１",'入所申込者一覧（様式１－３用記入例）'!$C$17:$C$116,"⑤２～３年前",'入所申込者一覧（様式１－３用記入例）'!$D$17:$D$116,"在宅以外")</f>
        <v>0</v>
      </c>
      <c r="E28" s="167">
        <f>SUMIFS('入所申込者一覧（様式１－３用記入例）'!$F$17:$F$116,'入所申込者一覧（様式１－３用記入例）'!$B$17:$B$116,"要介護２",'入所申込者一覧（様式１－３用記入例）'!$C$17:$C$116,"⑤２～３年前",'入所申込者一覧（様式１－３用記入例）'!$D$17:$D$116,"在宅以外")</f>
        <v>0</v>
      </c>
      <c r="F28" s="167">
        <f>SUMIFS('入所申込者一覧（様式１－３用記入例）'!$F$17:$F$116,'入所申込者一覧（様式１－３用記入例）'!$B$17:$B$116,"要介護３",'入所申込者一覧（様式１－３用記入例）'!$C$17:$C$116,"⑤２～３年前",'入所申込者一覧（様式１－３用記入例）'!$D$17:$D$116,"在宅以外")</f>
        <v>0</v>
      </c>
      <c r="G28" s="167">
        <f>SUMIFS('入所申込者一覧（様式１－３用記入例）'!$F$17:$F$116,'入所申込者一覧（様式１－３用記入例）'!$B$17:$B$116,"要介護４",'入所申込者一覧（様式１－３用記入例）'!$C$17:$C$116,"⑤２～３年前",'入所申込者一覧（様式１－３用記入例）'!$D$17:$D$116,"在宅以外")</f>
        <v>0</v>
      </c>
      <c r="H28" s="167">
        <f>SUMIFS('入所申込者一覧（様式１－３用記入例）'!$F$17:$F$116,'入所申込者一覧（様式１－３用記入例）'!$B$17:$B$116,"要介護５",'入所申込者一覧（様式１－３用記入例）'!$C$17:$C$116,"⑤２～３年前",'入所申込者一覧（様式１－３用記入例）'!$D$17:$D$116,"在宅以外")</f>
        <v>0</v>
      </c>
      <c r="I28" s="217"/>
      <c r="J28" s="217"/>
      <c r="K28"/>
    </row>
    <row r="29" spans="1:35" x14ac:dyDescent="0.4">
      <c r="A29" s="202"/>
      <c r="B29" s="78" t="s">
        <v>255</v>
      </c>
      <c r="C29" s="167">
        <f>SUM(D29:H29)</f>
        <v>0</v>
      </c>
      <c r="D29" s="167">
        <f>SUMIFS('入所申込者一覧（様式１－３用記入例）'!$F$17:$F$116,'入所申込者一覧（様式１－３用記入例）'!$B$17:$B$116,"要介護１",'入所申込者一覧（様式１－３用記入例）'!$C$17:$C$116,"⑥３年以上前",'入所申込者一覧（様式１－３用記入例）'!$D$17:$D$116,"在宅以外")</f>
        <v>0</v>
      </c>
      <c r="E29" s="167">
        <f>SUMIFS('入所申込者一覧（様式１－３用記入例）'!$F$17:$F$116,'入所申込者一覧（様式１－３用記入例）'!$B$17:$B$116,"要介護２",'入所申込者一覧（様式１－３用記入例）'!$C$17:$C$116,"⑥３年以上前",'入所申込者一覧（様式１－３用記入例）'!$D$17:$D$116,"在宅以外")</f>
        <v>0</v>
      </c>
      <c r="F29" s="167">
        <f>SUMIFS('入所申込者一覧（様式１－３用記入例）'!$F$17:$F$116,'入所申込者一覧（様式１－３用記入例）'!$B$17:$B$116,"要介護３",'入所申込者一覧（様式１－３用記入例）'!$C$17:$C$116,"⑥３年以上前",'入所申込者一覧（様式１－３用記入例）'!$D$17:$D$116,"在宅以外")</f>
        <v>0</v>
      </c>
      <c r="G29" s="167">
        <f>SUMIFS('入所申込者一覧（様式１－３用記入例）'!$F$17:$F$116,'入所申込者一覧（様式１－３用記入例）'!$B$17:$B$116,"要介護４",'入所申込者一覧（様式１－３用記入例）'!$C$17:$C$116,"⑥３年以上前",'入所申込者一覧（様式１－３用記入例）'!$D$17:$D$116,"在宅以外")</f>
        <v>0</v>
      </c>
      <c r="H29" s="167">
        <f>SUMIFS('入所申込者一覧（様式１－３用記入例）'!$F$17:$F$116,'入所申込者一覧（様式１－３用記入例）'!$B$17:$B$116,"要介護５",'入所申込者一覧（様式１－３用記入例）'!$C$17:$C$116,"⑥３年以上前",'入所申込者一覧（様式１－３用記入例）'!$D$17:$D$116,"在宅以外")</f>
        <v>0</v>
      </c>
      <c r="I29" s="200"/>
      <c r="J29" s="200"/>
      <c r="K29"/>
    </row>
    <row r="30" spans="1:35" x14ac:dyDescent="0.4">
      <c r="A30" s="83"/>
      <c r="B30" s="83"/>
      <c r="C30" s="83"/>
      <c r="D30" s="83"/>
      <c r="E30" s="83"/>
      <c r="F30" s="83"/>
      <c r="G30" s="83"/>
      <c r="H30" s="83"/>
      <c r="I30" s="83"/>
      <c r="J30" s="84"/>
    </row>
    <row r="31" spans="1:35" x14ac:dyDescent="0.4">
      <c r="A31" s="60" t="s">
        <v>155</v>
      </c>
      <c r="B31" s="83"/>
      <c r="C31" s="83"/>
      <c r="D31" s="83"/>
      <c r="E31" s="83"/>
      <c r="F31" s="83"/>
      <c r="G31" s="83"/>
      <c r="H31" s="83"/>
      <c r="I31" s="87"/>
      <c r="J31" s="83"/>
      <c r="K31"/>
      <c r="W31" s="61"/>
    </row>
    <row r="32" spans="1:35" x14ac:dyDescent="0.4">
      <c r="A32" s="206"/>
      <c r="B32" s="207"/>
      <c r="C32" s="119" t="s">
        <v>3</v>
      </c>
      <c r="D32" s="64" t="s">
        <v>138</v>
      </c>
      <c r="E32" s="64" t="s">
        <v>5</v>
      </c>
      <c r="F32" s="64" t="s">
        <v>6</v>
      </c>
      <c r="G32" s="64" t="s">
        <v>7</v>
      </c>
      <c r="H32" s="64" t="s">
        <v>105</v>
      </c>
      <c r="I32" s="73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98"/>
      <c r="X32" s="198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4">
      <c r="A33" s="208" t="s">
        <v>119</v>
      </c>
      <c r="B33" s="209"/>
      <c r="C33" s="120"/>
      <c r="D33" s="80"/>
      <c r="E33" s="80"/>
      <c r="F33" s="120"/>
      <c r="G33" s="120"/>
      <c r="H33" s="70">
        <f>COUNTA(C33:G33)</f>
        <v>0</v>
      </c>
      <c r="I33" s="74"/>
      <c r="J33" s="102"/>
      <c r="K33" s="68"/>
      <c r="L33" s="67"/>
      <c r="M33" s="68"/>
      <c r="N33" s="67"/>
      <c r="O33" s="68"/>
      <c r="P33" s="67"/>
      <c r="Q33" s="115"/>
      <c r="R33" s="115"/>
      <c r="S33" s="115"/>
      <c r="T33" s="115"/>
      <c r="U33" s="115"/>
      <c r="V33" s="115"/>
      <c r="W33" s="196"/>
      <c r="X33" s="197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4">
      <c r="A34" s="210"/>
      <c r="B34" s="211"/>
      <c r="C34" s="120"/>
      <c r="D34" s="80"/>
      <c r="E34" s="80"/>
      <c r="F34" s="120"/>
      <c r="G34" s="120"/>
      <c r="H34" s="70">
        <f t="shared" ref="H34:H35" si="2">COUNTA(C34:G34)</f>
        <v>0</v>
      </c>
      <c r="I34" s="74"/>
      <c r="J34" s="102"/>
      <c r="K34" s="68"/>
      <c r="L34" s="67"/>
      <c r="M34" s="68"/>
      <c r="N34" s="67"/>
      <c r="O34" s="68"/>
      <c r="P34" s="67"/>
      <c r="Q34" s="115"/>
      <c r="R34" s="115"/>
      <c r="S34" s="115"/>
      <c r="T34" s="115"/>
      <c r="U34" s="115"/>
      <c r="V34" s="115"/>
      <c r="W34" s="196"/>
      <c r="X34" s="19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4">
      <c r="A35" s="212"/>
      <c r="B35" s="213"/>
      <c r="C35" s="120"/>
      <c r="D35" s="80"/>
      <c r="E35" s="80"/>
      <c r="F35" s="120"/>
      <c r="G35" s="120"/>
      <c r="H35" s="70">
        <f t="shared" si="2"/>
        <v>0</v>
      </c>
      <c r="I35" s="74"/>
      <c r="J35" s="102"/>
      <c r="K35" s="68"/>
      <c r="L35" s="67"/>
      <c r="M35" s="68"/>
      <c r="N35" s="67"/>
      <c r="O35" s="68"/>
      <c r="P35" s="67"/>
      <c r="Q35" s="115"/>
      <c r="R35" s="115"/>
      <c r="S35" s="115"/>
      <c r="T35" s="115"/>
      <c r="U35" s="115"/>
      <c r="V35" s="115"/>
      <c r="W35" s="196"/>
      <c r="X35" s="19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4">
      <c r="A36" s="214" t="s">
        <v>118</v>
      </c>
      <c r="B36" s="215"/>
      <c r="C36" s="121">
        <f>COUNTA(C33:C35)</f>
        <v>0</v>
      </c>
      <c r="D36" s="121">
        <f>COUNTA(D33:D35)</f>
        <v>0</v>
      </c>
      <c r="E36" s="121">
        <f>COUNTA(E33:E35)</f>
        <v>0</v>
      </c>
      <c r="F36" s="121">
        <f>COUNTA(F33:F35)</f>
        <v>0</v>
      </c>
      <c r="G36" s="121">
        <f>COUNTA(G33:G35)</f>
        <v>0</v>
      </c>
      <c r="H36" s="71">
        <f>SUM(C36:G36)</f>
        <v>0</v>
      </c>
      <c r="I36" s="75"/>
      <c r="J36" s="76"/>
      <c r="K36" s="76"/>
      <c r="L36" s="77"/>
      <c r="M36" s="68"/>
      <c r="N36" s="67"/>
      <c r="O36" s="68"/>
      <c r="P36" s="67"/>
      <c r="Q36" s="199"/>
      <c r="R36" s="199"/>
      <c r="S36" s="115"/>
      <c r="T36" s="115"/>
      <c r="U36" s="115"/>
      <c r="V36" s="115"/>
      <c r="W36" s="196"/>
      <c r="X36" s="19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4">
      <c r="A37" s="83"/>
      <c r="B37" s="83"/>
      <c r="C37" s="83"/>
      <c r="D37" s="83"/>
      <c r="E37" s="83"/>
      <c r="F37" s="83"/>
      <c r="G37" s="83"/>
      <c r="H37" s="83"/>
      <c r="I37" s="83"/>
      <c r="J37" s="83"/>
      <c r="K37"/>
      <c r="W37" s="61"/>
    </row>
    <row r="38" spans="1:35" x14ac:dyDescent="0.4">
      <c r="A38" s="83" t="s">
        <v>163</v>
      </c>
      <c r="B38" s="83"/>
      <c r="C38" s="83"/>
      <c r="D38" s="83"/>
      <c r="E38" s="83"/>
      <c r="F38" s="83"/>
      <c r="G38" s="83"/>
      <c r="H38" s="83"/>
      <c r="I38" s="83" t="s">
        <v>124</v>
      </c>
      <c r="J38" s="83"/>
    </row>
    <row r="39" spans="1:35" x14ac:dyDescent="0.4">
      <c r="A39" s="83" t="s">
        <v>164</v>
      </c>
      <c r="B39" s="83"/>
      <c r="C39" s="83"/>
      <c r="D39" s="83"/>
      <c r="E39" s="83"/>
      <c r="F39" s="83"/>
      <c r="G39" s="83"/>
      <c r="H39" s="83"/>
      <c r="I39" s="83" t="s">
        <v>126</v>
      </c>
      <c r="J39" s="83"/>
    </row>
    <row r="40" spans="1:35" x14ac:dyDescent="0.4">
      <c r="A40" s="83" t="s">
        <v>223</v>
      </c>
      <c r="B40" s="83"/>
      <c r="C40" s="83"/>
      <c r="D40" s="83"/>
      <c r="E40" s="83"/>
      <c r="F40" s="83"/>
      <c r="G40" s="83"/>
      <c r="H40" s="83"/>
      <c r="I40" s="106" t="s">
        <v>165</v>
      </c>
      <c r="J40" s="83"/>
    </row>
    <row r="41" spans="1:35" x14ac:dyDescent="0.4">
      <c r="A41" s="83"/>
      <c r="B41" s="83" t="s">
        <v>224</v>
      </c>
      <c r="C41" s="83"/>
      <c r="D41" s="83"/>
      <c r="E41" s="83"/>
      <c r="F41" s="83"/>
      <c r="G41" s="83"/>
      <c r="H41" s="83"/>
      <c r="I41" s="107" t="s">
        <v>128</v>
      </c>
      <c r="J41" s="83"/>
    </row>
    <row r="42" spans="1:35" x14ac:dyDescent="0.4">
      <c r="A42" s="83" t="s">
        <v>127</v>
      </c>
      <c r="B42" s="83"/>
      <c r="C42" s="83"/>
      <c r="D42" s="83"/>
      <c r="E42" s="83"/>
      <c r="F42" s="83"/>
      <c r="G42" s="83"/>
      <c r="H42" s="83"/>
      <c r="I42" s="108" t="s">
        <v>204</v>
      </c>
      <c r="J42" s="84"/>
    </row>
    <row r="43" spans="1:35" x14ac:dyDescent="0.4">
      <c r="A43" s="83" t="s">
        <v>222</v>
      </c>
      <c r="B43" s="83" t="s">
        <v>166</v>
      </c>
      <c r="C43" s="83"/>
      <c r="D43" s="83"/>
      <c r="E43" s="83"/>
      <c r="F43" s="83"/>
      <c r="G43" s="83"/>
      <c r="H43" s="83"/>
      <c r="I43" s="95"/>
      <c r="J43" s="84"/>
    </row>
    <row r="44" spans="1:35" x14ac:dyDescent="0.4">
      <c r="A44" s="83"/>
      <c r="B44" s="83"/>
      <c r="C44" s="83"/>
      <c r="D44" s="83"/>
      <c r="E44" s="83"/>
      <c r="F44" s="83"/>
      <c r="G44" s="83"/>
      <c r="H44" s="83"/>
      <c r="I44" s="83"/>
      <c r="J44" s="84"/>
    </row>
  </sheetData>
  <mergeCells count="22">
    <mergeCell ref="A24:A29"/>
    <mergeCell ref="I24:I29"/>
    <mergeCell ref="J24:J29"/>
    <mergeCell ref="J6:J11"/>
    <mergeCell ref="A12:B12"/>
    <mergeCell ref="A13:A23"/>
    <mergeCell ref="I13:I23"/>
    <mergeCell ref="J13:J23"/>
    <mergeCell ref="A3:B3"/>
    <mergeCell ref="A4:B4"/>
    <mergeCell ref="A5:B5"/>
    <mergeCell ref="A6:A11"/>
    <mergeCell ref="I6:I11"/>
    <mergeCell ref="A36:B36"/>
    <mergeCell ref="Q36:R36"/>
    <mergeCell ref="W36:X36"/>
    <mergeCell ref="A32:B32"/>
    <mergeCell ref="W32:X32"/>
    <mergeCell ref="A33:B35"/>
    <mergeCell ref="W33:X33"/>
    <mergeCell ref="W34:X34"/>
    <mergeCell ref="W35:X35"/>
  </mergeCells>
  <phoneticPr fontId="1"/>
  <pageMargins left="0.7" right="0.7" top="0.75" bottom="0.75" header="0.3" footer="0.3"/>
  <pageSetup paperSize="9" scale="70" fitToWidth="0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27"/>
  <sheetViews>
    <sheetView topLeftCell="A5" zoomScale="80" zoomScaleNormal="80" workbookViewId="0">
      <selection activeCell="V24" sqref="V23:V24"/>
    </sheetView>
  </sheetViews>
  <sheetFormatPr defaultRowHeight="13.5" x14ac:dyDescent="0.4"/>
  <cols>
    <col min="1" max="1" width="3" style="4" customWidth="1"/>
    <col min="2" max="2" width="16.875" style="4" customWidth="1"/>
    <col min="3" max="3" width="5.25" style="4" customWidth="1"/>
    <col min="4" max="4" width="6.875" style="4" customWidth="1"/>
    <col min="5" max="5" width="6.625" style="4" customWidth="1"/>
    <col min="6" max="10" width="5.375" style="4" customWidth="1"/>
    <col min="11" max="11" width="5.25" style="4" customWidth="1"/>
    <col min="12" max="24" width="5.125" style="4" customWidth="1"/>
    <col min="25" max="29" width="4.625" style="4" customWidth="1"/>
    <col min="30" max="30" width="5.125" style="4" customWidth="1"/>
    <col min="31" max="35" width="4.625" style="4" customWidth="1"/>
    <col min="36" max="36" width="5.125" style="4" customWidth="1"/>
    <col min="37" max="41" width="4.625" style="4" customWidth="1"/>
    <col min="42" max="42" width="5.125" style="4" customWidth="1"/>
    <col min="43" max="47" width="4.625" style="4" customWidth="1"/>
    <col min="48" max="48" width="5.125" style="4" customWidth="1"/>
    <col min="49" max="53" width="4.625" style="4" customWidth="1"/>
    <col min="54" max="54" width="5.125" style="4" customWidth="1"/>
    <col min="55" max="59" width="4.625" style="4" customWidth="1"/>
    <col min="60" max="60" width="5.125" style="4" customWidth="1"/>
    <col min="61" max="65" width="4.625" style="4" customWidth="1"/>
    <col min="66" max="66" width="5.125" style="4" customWidth="1"/>
    <col min="67" max="71" width="4.625" style="4" customWidth="1"/>
    <col min="72" max="72" width="5.125" style="4" customWidth="1"/>
    <col min="73" max="77" width="4.625" style="4" customWidth="1"/>
    <col min="78" max="78" width="5.125" style="4" customWidth="1"/>
    <col min="79" max="83" width="4.625" style="4" customWidth="1"/>
    <col min="84" max="84" width="5.125" style="4" customWidth="1"/>
    <col min="85" max="89" width="4.625" style="4" customWidth="1"/>
    <col min="90" max="90" width="4.25" style="4" customWidth="1"/>
    <col min="91" max="96" width="5.125" style="4" customWidth="1"/>
    <col min="97" max="98" width="6.125" style="4" customWidth="1"/>
    <col min="99" max="99" width="7.625" style="4" customWidth="1"/>
    <col min="100" max="100" width="13.25" style="4" customWidth="1"/>
    <col min="101" max="101" width="6.125" style="4" customWidth="1"/>
    <col min="102" max="102" width="7" style="4" customWidth="1"/>
    <col min="103" max="256" width="9" style="4"/>
    <col min="257" max="257" width="3" style="4" customWidth="1"/>
    <col min="258" max="258" width="16.875" style="4" customWidth="1"/>
    <col min="259" max="259" width="5.25" style="4" customWidth="1"/>
    <col min="260" max="260" width="6.875" style="4" customWidth="1"/>
    <col min="261" max="261" width="6.625" style="4" customWidth="1"/>
    <col min="262" max="266" width="5.375" style="4" customWidth="1"/>
    <col min="267" max="267" width="5.25" style="4" customWidth="1"/>
    <col min="268" max="280" width="5.125" style="4" customWidth="1"/>
    <col min="281" max="285" width="4.625" style="4" customWidth="1"/>
    <col min="286" max="286" width="5.125" style="4" customWidth="1"/>
    <col min="287" max="291" width="4.625" style="4" customWidth="1"/>
    <col min="292" max="292" width="5.125" style="4" customWidth="1"/>
    <col min="293" max="297" width="4.625" style="4" customWidth="1"/>
    <col min="298" max="298" width="5.125" style="4" customWidth="1"/>
    <col min="299" max="303" width="4.625" style="4" customWidth="1"/>
    <col min="304" max="304" width="5.125" style="4" customWidth="1"/>
    <col min="305" max="309" width="4.625" style="4" customWidth="1"/>
    <col min="310" max="310" width="5.125" style="4" customWidth="1"/>
    <col min="311" max="315" width="4.625" style="4" customWidth="1"/>
    <col min="316" max="316" width="5.125" style="4" customWidth="1"/>
    <col min="317" max="321" width="4.625" style="4" customWidth="1"/>
    <col min="322" max="322" width="5.125" style="4" customWidth="1"/>
    <col min="323" max="327" width="4.625" style="4" customWidth="1"/>
    <col min="328" max="328" width="5.125" style="4" customWidth="1"/>
    <col min="329" max="333" width="4.625" style="4" customWidth="1"/>
    <col min="334" max="334" width="5.125" style="4" customWidth="1"/>
    <col min="335" max="339" width="4.625" style="4" customWidth="1"/>
    <col min="340" max="340" width="5.125" style="4" customWidth="1"/>
    <col min="341" max="345" width="4.625" style="4" customWidth="1"/>
    <col min="346" max="346" width="4.25" style="4" customWidth="1"/>
    <col min="347" max="352" width="5.125" style="4" customWidth="1"/>
    <col min="353" max="354" width="6.125" style="4" customWidth="1"/>
    <col min="355" max="355" width="7.625" style="4" customWidth="1"/>
    <col min="356" max="356" width="13.25" style="4" customWidth="1"/>
    <col min="357" max="357" width="6.125" style="4" customWidth="1"/>
    <col min="358" max="358" width="7" style="4" customWidth="1"/>
    <col min="359" max="512" width="9" style="4"/>
    <col min="513" max="513" width="3" style="4" customWidth="1"/>
    <col min="514" max="514" width="16.875" style="4" customWidth="1"/>
    <col min="515" max="515" width="5.25" style="4" customWidth="1"/>
    <col min="516" max="516" width="6.875" style="4" customWidth="1"/>
    <col min="517" max="517" width="6.625" style="4" customWidth="1"/>
    <col min="518" max="522" width="5.375" style="4" customWidth="1"/>
    <col min="523" max="523" width="5.25" style="4" customWidth="1"/>
    <col min="524" max="536" width="5.125" style="4" customWidth="1"/>
    <col min="537" max="541" width="4.625" style="4" customWidth="1"/>
    <col min="542" max="542" width="5.125" style="4" customWidth="1"/>
    <col min="543" max="547" width="4.625" style="4" customWidth="1"/>
    <col min="548" max="548" width="5.125" style="4" customWidth="1"/>
    <col min="549" max="553" width="4.625" style="4" customWidth="1"/>
    <col min="554" max="554" width="5.125" style="4" customWidth="1"/>
    <col min="555" max="559" width="4.625" style="4" customWidth="1"/>
    <col min="560" max="560" width="5.125" style="4" customWidth="1"/>
    <col min="561" max="565" width="4.625" style="4" customWidth="1"/>
    <col min="566" max="566" width="5.125" style="4" customWidth="1"/>
    <col min="567" max="571" width="4.625" style="4" customWidth="1"/>
    <col min="572" max="572" width="5.125" style="4" customWidth="1"/>
    <col min="573" max="577" width="4.625" style="4" customWidth="1"/>
    <col min="578" max="578" width="5.125" style="4" customWidth="1"/>
    <col min="579" max="583" width="4.625" style="4" customWidth="1"/>
    <col min="584" max="584" width="5.125" style="4" customWidth="1"/>
    <col min="585" max="589" width="4.625" style="4" customWidth="1"/>
    <col min="590" max="590" width="5.125" style="4" customWidth="1"/>
    <col min="591" max="595" width="4.625" style="4" customWidth="1"/>
    <col min="596" max="596" width="5.125" style="4" customWidth="1"/>
    <col min="597" max="601" width="4.625" style="4" customWidth="1"/>
    <col min="602" max="602" width="4.25" style="4" customWidth="1"/>
    <col min="603" max="608" width="5.125" style="4" customWidth="1"/>
    <col min="609" max="610" width="6.125" style="4" customWidth="1"/>
    <col min="611" max="611" width="7.625" style="4" customWidth="1"/>
    <col min="612" max="612" width="13.25" style="4" customWidth="1"/>
    <col min="613" max="613" width="6.125" style="4" customWidth="1"/>
    <col min="614" max="614" width="7" style="4" customWidth="1"/>
    <col min="615" max="768" width="9" style="4"/>
    <col min="769" max="769" width="3" style="4" customWidth="1"/>
    <col min="770" max="770" width="16.875" style="4" customWidth="1"/>
    <col min="771" max="771" width="5.25" style="4" customWidth="1"/>
    <col min="772" max="772" width="6.875" style="4" customWidth="1"/>
    <col min="773" max="773" width="6.625" style="4" customWidth="1"/>
    <col min="774" max="778" width="5.375" style="4" customWidth="1"/>
    <col min="779" max="779" width="5.25" style="4" customWidth="1"/>
    <col min="780" max="792" width="5.125" style="4" customWidth="1"/>
    <col min="793" max="797" width="4.625" style="4" customWidth="1"/>
    <col min="798" max="798" width="5.125" style="4" customWidth="1"/>
    <col min="799" max="803" width="4.625" style="4" customWidth="1"/>
    <col min="804" max="804" width="5.125" style="4" customWidth="1"/>
    <col min="805" max="809" width="4.625" style="4" customWidth="1"/>
    <col min="810" max="810" width="5.125" style="4" customWidth="1"/>
    <col min="811" max="815" width="4.625" style="4" customWidth="1"/>
    <col min="816" max="816" width="5.125" style="4" customWidth="1"/>
    <col min="817" max="821" width="4.625" style="4" customWidth="1"/>
    <col min="822" max="822" width="5.125" style="4" customWidth="1"/>
    <col min="823" max="827" width="4.625" style="4" customWidth="1"/>
    <col min="828" max="828" width="5.125" style="4" customWidth="1"/>
    <col min="829" max="833" width="4.625" style="4" customWidth="1"/>
    <col min="834" max="834" width="5.125" style="4" customWidth="1"/>
    <col min="835" max="839" width="4.625" style="4" customWidth="1"/>
    <col min="840" max="840" width="5.125" style="4" customWidth="1"/>
    <col min="841" max="845" width="4.625" style="4" customWidth="1"/>
    <col min="846" max="846" width="5.125" style="4" customWidth="1"/>
    <col min="847" max="851" width="4.625" style="4" customWidth="1"/>
    <col min="852" max="852" width="5.125" style="4" customWidth="1"/>
    <col min="853" max="857" width="4.625" style="4" customWidth="1"/>
    <col min="858" max="858" width="4.25" style="4" customWidth="1"/>
    <col min="859" max="864" width="5.125" style="4" customWidth="1"/>
    <col min="865" max="866" width="6.125" style="4" customWidth="1"/>
    <col min="867" max="867" width="7.625" style="4" customWidth="1"/>
    <col min="868" max="868" width="13.25" style="4" customWidth="1"/>
    <col min="869" max="869" width="6.125" style="4" customWidth="1"/>
    <col min="870" max="870" width="7" style="4" customWidth="1"/>
    <col min="871" max="1024" width="9" style="4"/>
    <col min="1025" max="1025" width="3" style="4" customWidth="1"/>
    <col min="1026" max="1026" width="16.875" style="4" customWidth="1"/>
    <col min="1027" max="1027" width="5.25" style="4" customWidth="1"/>
    <col min="1028" max="1028" width="6.875" style="4" customWidth="1"/>
    <col min="1029" max="1029" width="6.625" style="4" customWidth="1"/>
    <col min="1030" max="1034" width="5.375" style="4" customWidth="1"/>
    <col min="1035" max="1035" width="5.25" style="4" customWidth="1"/>
    <col min="1036" max="1048" width="5.125" style="4" customWidth="1"/>
    <col min="1049" max="1053" width="4.625" style="4" customWidth="1"/>
    <col min="1054" max="1054" width="5.125" style="4" customWidth="1"/>
    <col min="1055" max="1059" width="4.625" style="4" customWidth="1"/>
    <col min="1060" max="1060" width="5.125" style="4" customWidth="1"/>
    <col min="1061" max="1065" width="4.625" style="4" customWidth="1"/>
    <col min="1066" max="1066" width="5.125" style="4" customWidth="1"/>
    <col min="1067" max="1071" width="4.625" style="4" customWidth="1"/>
    <col min="1072" max="1072" width="5.125" style="4" customWidth="1"/>
    <col min="1073" max="1077" width="4.625" style="4" customWidth="1"/>
    <col min="1078" max="1078" width="5.125" style="4" customWidth="1"/>
    <col min="1079" max="1083" width="4.625" style="4" customWidth="1"/>
    <col min="1084" max="1084" width="5.125" style="4" customWidth="1"/>
    <col min="1085" max="1089" width="4.625" style="4" customWidth="1"/>
    <col min="1090" max="1090" width="5.125" style="4" customWidth="1"/>
    <col min="1091" max="1095" width="4.625" style="4" customWidth="1"/>
    <col min="1096" max="1096" width="5.125" style="4" customWidth="1"/>
    <col min="1097" max="1101" width="4.625" style="4" customWidth="1"/>
    <col min="1102" max="1102" width="5.125" style="4" customWidth="1"/>
    <col min="1103" max="1107" width="4.625" style="4" customWidth="1"/>
    <col min="1108" max="1108" width="5.125" style="4" customWidth="1"/>
    <col min="1109" max="1113" width="4.625" style="4" customWidth="1"/>
    <col min="1114" max="1114" width="4.25" style="4" customWidth="1"/>
    <col min="1115" max="1120" width="5.125" style="4" customWidth="1"/>
    <col min="1121" max="1122" width="6.125" style="4" customWidth="1"/>
    <col min="1123" max="1123" width="7.625" style="4" customWidth="1"/>
    <col min="1124" max="1124" width="13.25" style="4" customWidth="1"/>
    <col min="1125" max="1125" width="6.125" style="4" customWidth="1"/>
    <col min="1126" max="1126" width="7" style="4" customWidth="1"/>
    <col min="1127" max="1280" width="9" style="4"/>
    <col min="1281" max="1281" width="3" style="4" customWidth="1"/>
    <col min="1282" max="1282" width="16.875" style="4" customWidth="1"/>
    <col min="1283" max="1283" width="5.25" style="4" customWidth="1"/>
    <col min="1284" max="1284" width="6.875" style="4" customWidth="1"/>
    <col min="1285" max="1285" width="6.625" style="4" customWidth="1"/>
    <col min="1286" max="1290" width="5.375" style="4" customWidth="1"/>
    <col min="1291" max="1291" width="5.25" style="4" customWidth="1"/>
    <col min="1292" max="1304" width="5.125" style="4" customWidth="1"/>
    <col min="1305" max="1309" width="4.625" style="4" customWidth="1"/>
    <col min="1310" max="1310" width="5.125" style="4" customWidth="1"/>
    <col min="1311" max="1315" width="4.625" style="4" customWidth="1"/>
    <col min="1316" max="1316" width="5.125" style="4" customWidth="1"/>
    <col min="1317" max="1321" width="4.625" style="4" customWidth="1"/>
    <col min="1322" max="1322" width="5.125" style="4" customWidth="1"/>
    <col min="1323" max="1327" width="4.625" style="4" customWidth="1"/>
    <col min="1328" max="1328" width="5.125" style="4" customWidth="1"/>
    <col min="1329" max="1333" width="4.625" style="4" customWidth="1"/>
    <col min="1334" max="1334" width="5.125" style="4" customWidth="1"/>
    <col min="1335" max="1339" width="4.625" style="4" customWidth="1"/>
    <col min="1340" max="1340" width="5.125" style="4" customWidth="1"/>
    <col min="1341" max="1345" width="4.625" style="4" customWidth="1"/>
    <col min="1346" max="1346" width="5.125" style="4" customWidth="1"/>
    <col min="1347" max="1351" width="4.625" style="4" customWidth="1"/>
    <col min="1352" max="1352" width="5.125" style="4" customWidth="1"/>
    <col min="1353" max="1357" width="4.625" style="4" customWidth="1"/>
    <col min="1358" max="1358" width="5.125" style="4" customWidth="1"/>
    <col min="1359" max="1363" width="4.625" style="4" customWidth="1"/>
    <col min="1364" max="1364" width="5.125" style="4" customWidth="1"/>
    <col min="1365" max="1369" width="4.625" style="4" customWidth="1"/>
    <col min="1370" max="1370" width="4.25" style="4" customWidth="1"/>
    <col min="1371" max="1376" width="5.125" style="4" customWidth="1"/>
    <col min="1377" max="1378" width="6.125" style="4" customWidth="1"/>
    <col min="1379" max="1379" width="7.625" style="4" customWidth="1"/>
    <col min="1380" max="1380" width="13.25" style="4" customWidth="1"/>
    <col min="1381" max="1381" width="6.125" style="4" customWidth="1"/>
    <col min="1382" max="1382" width="7" style="4" customWidth="1"/>
    <col min="1383" max="1536" width="9" style="4"/>
    <col min="1537" max="1537" width="3" style="4" customWidth="1"/>
    <col min="1538" max="1538" width="16.875" style="4" customWidth="1"/>
    <col min="1539" max="1539" width="5.25" style="4" customWidth="1"/>
    <col min="1540" max="1540" width="6.875" style="4" customWidth="1"/>
    <col min="1541" max="1541" width="6.625" style="4" customWidth="1"/>
    <col min="1542" max="1546" width="5.375" style="4" customWidth="1"/>
    <col min="1547" max="1547" width="5.25" style="4" customWidth="1"/>
    <col min="1548" max="1560" width="5.125" style="4" customWidth="1"/>
    <col min="1561" max="1565" width="4.625" style="4" customWidth="1"/>
    <col min="1566" max="1566" width="5.125" style="4" customWidth="1"/>
    <col min="1567" max="1571" width="4.625" style="4" customWidth="1"/>
    <col min="1572" max="1572" width="5.125" style="4" customWidth="1"/>
    <col min="1573" max="1577" width="4.625" style="4" customWidth="1"/>
    <col min="1578" max="1578" width="5.125" style="4" customWidth="1"/>
    <col min="1579" max="1583" width="4.625" style="4" customWidth="1"/>
    <col min="1584" max="1584" width="5.125" style="4" customWidth="1"/>
    <col min="1585" max="1589" width="4.625" style="4" customWidth="1"/>
    <col min="1590" max="1590" width="5.125" style="4" customWidth="1"/>
    <col min="1591" max="1595" width="4.625" style="4" customWidth="1"/>
    <col min="1596" max="1596" width="5.125" style="4" customWidth="1"/>
    <col min="1597" max="1601" width="4.625" style="4" customWidth="1"/>
    <col min="1602" max="1602" width="5.125" style="4" customWidth="1"/>
    <col min="1603" max="1607" width="4.625" style="4" customWidth="1"/>
    <col min="1608" max="1608" width="5.125" style="4" customWidth="1"/>
    <col min="1609" max="1613" width="4.625" style="4" customWidth="1"/>
    <col min="1614" max="1614" width="5.125" style="4" customWidth="1"/>
    <col min="1615" max="1619" width="4.625" style="4" customWidth="1"/>
    <col min="1620" max="1620" width="5.125" style="4" customWidth="1"/>
    <col min="1621" max="1625" width="4.625" style="4" customWidth="1"/>
    <col min="1626" max="1626" width="4.25" style="4" customWidth="1"/>
    <col min="1627" max="1632" width="5.125" style="4" customWidth="1"/>
    <col min="1633" max="1634" width="6.125" style="4" customWidth="1"/>
    <col min="1635" max="1635" width="7.625" style="4" customWidth="1"/>
    <col min="1636" max="1636" width="13.25" style="4" customWidth="1"/>
    <col min="1637" max="1637" width="6.125" style="4" customWidth="1"/>
    <col min="1638" max="1638" width="7" style="4" customWidth="1"/>
    <col min="1639" max="1792" width="9" style="4"/>
    <col min="1793" max="1793" width="3" style="4" customWidth="1"/>
    <col min="1794" max="1794" width="16.875" style="4" customWidth="1"/>
    <col min="1795" max="1795" width="5.25" style="4" customWidth="1"/>
    <col min="1796" max="1796" width="6.875" style="4" customWidth="1"/>
    <col min="1797" max="1797" width="6.625" style="4" customWidth="1"/>
    <col min="1798" max="1802" width="5.375" style="4" customWidth="1"/>
    <col min="1803" max="1803" width="5.25" style="4" customWidth="1"/>
    <col min="1804" max="1816" width="5.125" style="4" customWidth="1"/>
    <col min="1817" max="1821" width="4.625" style="4" customWidth="1"/>
    <col min="1822" max="1822" width="5.125" style="4" customWidth="1"/>
    <col min="1823" max="1827" width="4.625" style="4" customWidth="1"/>
    <col min="1828" max="1828" width="5.125" style="4" customWidth="1"/>
    <col min="1829" max="1833" width="4.625" style="4" customWidth="1"/>
    <col min="1834" max="1834" width="5.125" style="4" customWidth="1"/>
    <col min="1835" max="1839" width="4.625" style="4" customWidth="1"/>
    <col min="1840" max="1840" width="5.125" style="4" customWidth="1"/>
    <col min="1841" max="1845" width="4.625" style="4" customWidth="1"/>
    <col min="1846" max="1846" width="5.125" style="4" customWidth="1"/>
    <col min="1847" max="1851" width="4.625" style="4" customWidth="1"/>
    <col min="1852" max="1852" width="5.125" style="4" customWidth="1"/>
    <col min="1853" max="1857" width="4.625" style="4" customWidth="1"/>
    <col min="1858" max="1858" width="5.125" style="4" customWidth="1"/>
    <col min="1859" max="1863" width="4.625" style="4" customWidth="1"/>
    <col min="1864" max="1864" width="5.125" style="4" customWidth="1"/>
    <col min="1865" max="1869" width="4.625" style="4" customWidth="1"/>
    <col min="1870" max="1870" width="5.125" style="4" customWidth="1"/>
    <col min="1871" max="1875" width="4.625" style="4" customWidth="1"/>
    <col min="1876" max="1876" width="5.125" style="4" customWidth="1"/>
    <col min="1877" max="1881" width="4.625" style="4" customWidth="1"/>
    <col min="1882" max="1882" width="4.25" style="4" customWidth="1"/>
    <col min="1883" max="1888" width="5.125" style="4" customWidth="1"/>
    <col min="1889" max="1890" width="6.125" style="4" customWidth="1"/>
    <col min="1891" max="1891" width="7.625" style="4" customWidth="1"/>
    <col min="1892" max="1892" width="13.25" style="4" customWidth="1"/>
    <col min="1893" max="1893" width="6.125" style="4" customWidth="1"/>
    <col min="1894" max="1894" width="7" style="4" customWidth="1"/>
    <col min="1895" max="2048" width="9" style="4"/>
    <col min="2049" max="2049" width="3" style="4" customWidth="1"/>
    <col min="2050" max="2050" width="16.875" style="4" customWidth="1"/>
    <col min="2051" max="2051" width="5.25" style="4" customWidth="1"/>
    <col min="2052" max="2052" width="6.875" style="4" customWidth="1"/>
    <col min="2053" max="2053" width="6.625" style="4" customWidth="1"/>
    <col min="2054" max="2058" width="5.375" style="4" customWidth="1"/>
    <col min="2059" max="2059" width="5.25" style="4" customWidth="1"/>
    <col min="2060" max="2072" width="5.125" style="4" customWidth="1"/>
    <col min="2073" max="2077" width="4.625" style="4" customWidth="1"/>
    <col min="2078" max="2078" width="5.125" style="4" customWidth="1"/>
    <col min="2079" max="2083" width="4.625" style="4" customWidth="1"/>
    <col min="2084" max="2084" width="5.125" style="4" customWidth="1"/>
    <col min="2085" max="2089" width="4.625" style="4" customWidth="1"/>
    <col min="2090" max="2090" width="5.125" style="4" customWidth="1"/>
    <col min="2091" max="2095" width="4.625" style="4" customWidth="1"/>
    <col min="2096" max="2096" width="5.125" style="4" customWidth="1"/>
    <col min="2097" max="2101" width="4.625" style="4" customWidth="1"/>
    <col min="2102" max="2102" width="5.125" style="4" customWidth="1"/>
    <col min="2103" max="2107" width="4.625" style="4" customWidth="1"/>
    <col min="2108" max="2108" width="5.125" style="4" customWidth="1"/>
    <col min="2109" max="2113" width="4.625" style="4" customWidth="1"/>
    <col min="2114" max="2114" width="5.125" style="4" customWidth="1"/>
    <col min="2115" max="2119" width="4.625" style="4" customWidth="1"/>
    <col min="2120" max="2120" width="5.125" style="4" customWidth="1"/>
    <col min="2121" max="2125" width="4.625" style="4" customWidth="1"/>
    <col min="2126" max="2126" width="5.125" style="4" customWidth="1"/>
    <col min="2127" max="2131" width="4.625" style="4" customWidth="1"/>
    <col min="2132" max="2132" width="5.125" style="4" customWidth="1"/>
    <col min="2133" max="2137" width="4.625" style="4" customWidth="1"/>
    <col min="2138" max="2138" width="4.25" style="4" customWidth="1"/>
    <col min="2139" max="2144" width="5.125" style="4" customWidth="1"/>
    <col min="2145" max="2146" width="6.125" style="4" customWidth="1"/>
    <col min="2147" max="2147" width="7.625" style="4" customWidth="1"/>
    <col min="2148" max="2148" width="13.25" style="4" customWidth="1"/>
    <col min="2149" max="2149" width="6.125" style="4" customWidth="1"/>
    <col min="2150" max="2150" width="7" style="4" customWidth="1"/>
    <col min="2151" max="2304" width="9" style="4"/>
    <col min="2305" max="2305" width="3" style="4" customWidth="1"/>
    <col min="2306" max="2306" width="16.875" style="4" customWidth="1"/>
    <col min="2307" max="2307" width="5.25" style="4" customWidth="1"/>
    <col min="2308" max="2308" width="6.875" style="4" customWidth="1"/>
    <col min="2309" max="2309" width="6.625" style="4" customWidth="1"/>
    <col min="2310" max="2314" width="5.375" style="4" customWidth="1"/>
    <col min="2315" max="2315" width="5.25" style="4" customWidth="1"/>
    <col min="2316" max="2328" width="5.125" style="4" customWidth="1"/>
    <col min="2329" max="2333" width="4.625" style="4" customWidth="1"/>
    <col min="2334" max="2334" width="5.125" style="4" customWidth="1"/>
    <col min="2335" max="2339" width="4.625" style="4" customWidth="1"/>
    <col min="2340" max="2340" width="5.125" style="4" customWidth="1"/>
    <col min="2341" max="2345" width="4.625" style="4" customWidth="1"/>
    <col min="2346" max="2346" width="5.125" style="4" customWidth="1"/>
    <col min="2347" max="2351" width="4.625" style="4" customWidth="1"/>
    <col min="2352" max="2352" width="5.125" style="4" customWidth="1"/>
    <col min="2353" max="2357" width="4.625" style="4" customWidth="1"/>
    <col min="2358" max="2358" width="5.125" style="4" customWidth="1"/>
    <col min="2359" max="2363" width="4.625" style="4" customWidth="1"/>
    <col min="2364" max="2364" width="5.125" style="4" customWidth="1"/>
    <col min="2365" max="2369" width="4.625" style="4" customWidth="1"/>
    <col min="2370" max="2370" width="5.125" style="4" customWidth="1"/>
    <col min="2371" max="2375" width="4.625" style="4" customWidth="1"/>
    <col min="2376" max="2376" width="5.125" style="4" customWidth="1"/>
    <col min="2377" max="2381" width="4.625" style="4" customWidth="1"/>
    <col min="2382" max="2382" width="5.125" style="4" customWidth="1"/>
    <col min="2383" max="2387" width="4.625" style="4" customWidth="1"/>
    <col min="2388" max="2388" width="5.125" style="4" customWidth="1"/>
    <col min="2389" max="2393" width="4.625" style="4" customWidth="1"/>
    <col min="2394" max="2394" width="4.25" style="4" customWidth="1"/>
    <col min="2395" max="2400" width="5.125" style="4" customWidth="1"/>
    <col min="2401" max="2402" width="6.125" style="4" customWidth="1"/>
    <col min="2403" max="2403" width="7.625" style="4" customWidth="1"/>
    <col min="2404" max="2404" width="13.25" style="4" customWidth="1"/>
    <col min="2405" max="2405" width="6.125" style="4" customWidth="1"/>
    <col min="2406" max="2406" width="7" style="4" customWidth="1"/>
    <col min="2407" max="2560" width="9" style="4"/>
    <col min="2561" max="2561" width="3" style="4" customWidth="1"/>
    <col min="2562" max="2562" width="16.875" style="4" customWidth="1"/>
    <col min="2563" max="2563" width="5.25" style="4" customWidth="1"/>
    <col min="2564" max="2564" width="6.875" style="4" customWidth="1"/>
    <col min="2565" max="2565" width="6.625" style="4" customWidth="1"/>
    <col min="2566" max="2570" width="5.375" style="4" customWidth="1"/>
    <col min="2571" max="2571" width="5.25" style="4" customWidth="1"/>
    <col min="2572" max="2584" width="5.125" style="4" customWidth="1"/>
    <col min="2585" max="2589" width="4.625" style="4" customWidth="1"/>
    <col min="2590" max="2590" width="5.125" style="4" customWidth="1"/>
    <col min="2591" max="2595" width="4.625" style="4" customWidth="1"/>
    <col min="2596" max="2596" width="5.125" style="4" customWidth="1"/>
    <col min="2597" max="2601" width="4.625" style="4" customWidth="1"/>
    <col min="2602" max="2602" width="5.125" style="4" customWidth="1"/>
    <col min="2603" max="2607" width="4.625" style="4" customWidth="1"/>
    <col min="2608" max="2608" width="5.125" style="4" customWidth="1"/>
    <col min="2609" max="2613" width="4.625" style="4" customWidth="1"/>
    <col min="2614" max="2614" width="5.125" style="4" customWidth="1"/>
    <col min="2615" max="2619" width="4.625" style="4" customWidth="1"/>
    <col min="2620" max="2620" width="5.125" style="4" customWidth="1"/>
    <col min="2621" max="2625" width="4.625" style="4" customWidth="1"/>
    <col min="2626" max="2626" width="5.125" style="4" customWidth="1"/>
    <col min="2627" max="2631" width="4.625" style="4" customWidth="1"/>
    <col min="2632" max="2632" width="5.125" style="4" customWidth="1"/>
    <col min="2633" max="2637" width="4.625" style="4" customWidth="1"/>
    <col min="2638" max="2638" width="5.125" style="4" customWidth="1"/>
    <col min="2639" max="2643" width="4.625" style="4" customWidth="1"/>
    <col min="2644" max="2644" width="5.125" style="4" customWidth="1"/>
    <col min="2645" max="2649" width="4.625" style="4" customWidth="1"/>
    <col min="2650" max="2650" width="4.25" style="4" customWidth="1"/>
    <col min="2651" max="2656" width="5.125" style="4" customWidth="1"/>
    <col min="2657" max="2658" width="6.125" style="4" customWidth="1"/>
    <col min="2659" max="2659" width="7.625" style="4" customWidth="1"/>
    <col min="2660" max="2660" width="13.25" style="4" customWidth="1"/>
    <col min="2661" max="2661" width="6.125" style="4" customWidth="1"/>
    <col min="2662" max="2662" width="7" style="4" customWidth="1"/>
    <col min="2663" max="2816" width="9" style="4"/>
    <col min="2817" max="2817" width="3" style="4" customWidth="1"/>
    <col min="2818" max="2818" width="16.875" style="4" customWidth="1"/>
    <col min="2819" max="2819" width="5.25" style="4" customWidth="1"/>
    <col min="2820" max="2820" width="6.875" style="4" customWidth="1"/>
    <col min="2821" max="2821" width="6.625" style="4" customWidth="1"/>
    <col min="2822" max="2826" width="5.375" style="4" customWidth="1"/>
    <col min="2827" max="2827" width="5.25" style="4" customWidth="1"/>
    <col min="2828" max="2840" width="5.125" style="4" customWidth="1"/>
    <col min="2841" max="2845" width="4.625" style="4" customWidth="1"/>
    <col min="2846" max="2846" width="5.125" style="4" customWidth="1"/>
    <col min="2847" max="2851" width="4.625" style="4" customWidth="1"/>
    <col min="2852" max="2852" width="5.125" style="4" customWidth="1"/>
    <col min="2853" max="2857" width="4.625" style="4" customWidth="1"/>
    <col min="2858" max="2858" width="5.125" style="4" customWidth="1"/>
    <col min="2859" max="2863" width="4.625" style="4" customWidth="1"/>
    <col min="2864" max="2864" width="5.125" style="4" customWidth="1"/>
    <col min="2865" max="2869" width="4.625" style="4" customWidth="1"/>
    <col min="2870" max="2870" width="5.125" style="4" customWidth="1"/>
    <col min="2871" max="2875" width="4.625" style="4" customWidth="1"/>
    <col min="2876" max="2876" width="5.125" style="4" customWidth="1"/>
    <col min="2877" max="2881" width="4.625" style="4" customWidth="1"/>
    <col min="2882" max="2882" width="5.125" style="4" customWidth="1"/>
    <col min="2883" max="2887" width="4.625" style="4" customWidth="1"/>
    <col min="2888" max="2888" width="5.125" style="4" customWidth="1"/>
    <col min="2889" max="2893" width="4.625" style="4" customWidth="1"/>
    <col min="2894" max="2894" width="5.125" style="4" customWidth="1"/>
    <col min="2895" max="2899" width="4.625" style="4" customWidth="1"/>
    <col min="2900" max="2900" width="5.125" style="4" customWidth="1"/>
    <col min="2901" max="2905" width="4.625" style="4" customWidth="1"/>
    <col min="2906" max="2906" width="4.25" style="4" customWidth="1"/>
    <col min="2907" max="2912" width="5.125" style="4" customWidth="1"/>
    <col min="2913" max="2914" width="6.125" style="4" customWidth="1"/>
    <col min="2915" max="2915" width="7.625" style="4" customWidth="1"/>
    <col min="2916" max="2916" width="13.25" style="4" customWidth="1"/>
    <col min="2917" max="2917" width="6.125" style="4" customWidth="1"/>
    <col min="2918" max="2918" width="7" style="4" customWidth="1"/>
    <col min="2919" max="3072" width="9" style="4"/>
    <col min="3073" max="3073" width="3" style="4" customWidth="1"/>
    <col min="3074" max="3074" width="16.875" style="4" customWidth="1"/>
    <col min="3075" max="3075" width="5.25" style="4" customWidth="1"/>
    <col min="3076" max="3076" width="6.875" style="4" customWidth="1"/>
    <col min="3077" max="3077" width="6.625" style="4" customWidth="1"/>
    <col min="3078" max="3082" width="5.375" style="4" customWidth="1"/>
    <col min="3083" max="3083" width="5.25" style="4" customWidth="1"/>
    <col min="3084" max="3096" width="5.125" style="4" customWidth="1"/>
    <col min="3097" max="3101" width="4.625" style="4" customWidth="1"/>
    <col min="3102" max="3102" width="5.125" style="4" customWidth="1"/>
    <col min="3103" max="3107" width="4.625" style="4" customWidth="1"/>
    <col min="3108" max="3108" width="5.125" style="4" customWidth="1"/>
    <col min="3109" max="3113" width="4.625" style="4" customWidth="1"/>
    <col min="3114" max="3114" width="5.125" style="4" customWidth="1"/>
    <col min="3115" max="3119" width="4.625" style="4" customWidth="1"/>
    <col min="3120" max="3120" width="5.125" style="4" customWidth="1"/>
    <col min="3121" max="3125" width="4.625" style="4" customWidth="1"/>
    <col min="3126" max="3126" width="5.125" style="4" customWidth="1"/>
    <col min="3127" max="3131" width="4.625" style="4" customWidth="1"/>
    <col min="3132" max="3132" width="5.125" style="4" customWidth="1"/>
    <col min="3133" max="3137" width="4.625" style="4" customWidth="1"/>
    <col min="3138" max="3138" width="5.125" style="4" customWidth="1"/>
    <col min="3139" max="3143" width="4.625" style="4" customWidth="1"/>
    <col min="3144" max="3144" width="5.125" style="4" customWidth="1"/>
    <col min="3145" max="3149" width="4.625" style="4" customWidth="1"/>
    <col min="3150" max="3150" width="5.125" style="4" customWidth="1"/>
    <col min="3151" max="3155" width="4.625" style="4" customWidth="1"/>
    <col min="3156" max="3156" width="5.125" style="4" customWidth="1"/>
    <col min="3157" max="3161" width="4.625" style="4" customWidth="1"/>
    <col min="3162" max="3162" width="4.25" style="4" customWidth="1"/>
    <col min="3163" max="3168" width="5.125" style="4" customWidth="1"/>
    <col min="3169" max="3170" width="6.125" style="4" customWidth="1"/>
    <col min="3171" max="3171" width="7.625" style="4" customWidth="1"/>
    <col min="3172" max="3172" width="13.25" style="4" customWidth="1"/>
    <col min="3173" max="3173" width="6.125" style="4" customWidth="1"/>
    <col min="3174" max="3174" width="7" style="4" customWidth="1"/>
    <col min="3175" max="3328" width="9" style="4"/>
    <col min="3329" max="3329" width="3" style="4" customWidth="1"/>
    <col min="3330" max="3330" width="16.875" style="4" customWidth="1"/>
    <col min="3331" max="3331" width="5.25" style="4" customWidth="1"/>
    <col min="3332" max="3332" width="6.875" style="4" customWidth="1"/>
    <col min="3333" max="3333" width="6.625" style="4" customWidth="1"/>
    <col min="3334" max="3338" width="5.375" style="4" customWidth="1"/>
    <col min="3339" max="3339" width="5.25" style="4" customWidth="1"/>
    <col min="3340" max="3352" width="5.125" style="4" customWidth="1"/>
    <col min="3353" max="3357" width="4.625" style="4" customWidth="1"/>
    <col min="3358" max="3358" width="5.125" style="4" customWidth="1"/>
    <col min="3359" max="3363" width="4.625" style="4" customWidth="1"/>
    <col min="3364" max="3364" width="5.125" style="4" customWidth="1"/>
    <col min="3365" max="3369" width="4.625" style="4" customWidth="1"/>
    <col min="3370" max="3370" width="5.125" style="4" customWidth="1"/>
    <col min="3371" max="3375" width="4.625" style="4" customWidth="1"/>
    <col min="3376" max="3376" width="5.125" style="4" customWidth="1"/>
    <col min="3377" max="3381" width="4.625" style="4" customWidth="1"/>
    <col min="3382" max="3382" width="5.125" style="4" customWidth="1"/>
    <col min="3383" max="3387" width="4.625" style="4" customWidth="1"/>
    <col min="3388" max="3388" width="5.125" style="4" customWidth="1"/>
    <col min="3389" max="3393" width="4.625" style="4" customWidth="1"/>
    <col min="3394" max="3394" width="5.125" style="4" customWidth="1"/>
    <col min="3395" max="3399" width="4.625" style="4" customWidth="1"/>
    <col min="3400" max="3400" width="5.125" style="4" customWidth="1"/>
    <col min="3401" max="3405" width="4.625" style="4" customWidth="1"/>
    <col min="3406" max="3406" width="5.125" style="4" customWidth="1"/>
    <col min="3407" max="3411" width="4.625" style="4" customWidth="1"/>
    <col min="3412" max="3412" width="5.125" style="4" customWidth="1"/>
    <col min="3413" max="3417" width="4.625" style="4" customWidth="1"/>
    <col min="3418" max="3418" width="4.25" style="4" customWidth="1"/>
    <col min="3419" max="3424" width="5.125" style="4" customWidth="1"/>
    <col min="3425" max="3426" width="6.125" style="4" customWidth="1"/>
    <col min="3427" max="3427" width="7.625" style="4" customWidth="1"/>
    <col min="3428" max="3428" width="13.25" style="4" customWidth="1"/>
    <col min="3429" max="3429" width="6.125" style="4" customWidth="1"/>
    <col min="3430" max="3430" width="7" style="4" customWidth="1"/>
    <col min="3431" max="3584" width="9" style="4"/>
    <col min="3585" max="3585" width="3" style="4" customWidth="1"/>
    <col min="3586" max="3586" width="16.875" style="4" customWidth="1"/>
    <col min="3587" max="3587" width="5.25" style="4" customWidth="1"/>
    <col min="3588" max="3588" width="6.875" style="4" customWidth="1"/>
    <col min="3589" max="3589" width="6.625" style="4" customWidth="1"/>
    <col min="3590" max="3594" width="5.375" style="4" customWidth="1"/>
    <col min="3595" max="3595" width="5.25" style="4" customWidth="1"/>
    <col min="3596" max="3608" width="5.125" style="4" customWidth="1"/>
    <col min="3609" max="3613" width="4.625" style="4" customWidth="1"/>
    <col min="3614" max="3614" width="5.125" style="4" customWidth="1"/>
    <col min="3615" max="3619" width="4.625" style="4" customWidth="1"/>
    <col min="3620" max="3620" width="5.125" style="4" customWidth="1"/>
    <col min="3621" max="3625" width="4.625" style="4" customWidth="1"/>
    <col min="3626" max="3626" width="5.125" style="4" customWidth="1"/>
    <col min="3627" max="3631" width="4.625" style="4" customWidth="1"/>
    <col min="3632" max="3632" width="5.125" style="4" customWidth="1"/>
    <col min="3633" max="3637" width="4.625" style="4" customWidth="1"/>
    <col min="3638" max="3638" width="5.125" style="4" customWidth="1"/>
    <col min="3639" max="3643" width="4.625" style="4" customWidth="1"/>
    <col min="3644" max="3644" width="5.125" style="4" customWidth="1"/>
    <col min="3645" max="3649" width="4.625" style="4" customWidth="1"/>
    <col min="3650" max="3650" width="5.125" style="4" customWidth="1"/>
    <col min="3651" max="3655" width="4.625" style="4" customWidth="1"/>
    <col min="3656" max="3656" width="5.125" style="4" customWidth="1"/>
    <col min="3657" max="3661" width="4.625" style="4" customWidth="1"/>
    <col min="3662" max="3662" width="5.125" style="4" customWidth="1"/>
    <col min="3663" max="3667" width="4.625" style="4" customWidth="1"/>
    <col min="3668" max="3668" width="5.125" style="4" customWidth="1"/>
    <col min="3669" max="3673" width="4.625" style="4" customWidth="1"/>
    <col min="3674" max="3674" width="4.25" style="4" customWidth="1"/>
    <col min="3675" max="3680" width="5.125" style="4" customWidth="1"/>
    <col min="3681" max="3682" width="6.125" style="4" customWidth="1"/>
    <col min="3683" max="3683" width="7.625" style="4" customWidth="1"/>
    <col min="3684" max="3684" width="13.25" style="4" customWidth="1"/>
    <col min="3685" max="3685" width="6.125" style="4" customWidth="1"/>
    <col min="3686" max="3686" width="7" style="4" customWidth="1"/>
    <col min="3687" max="3840" width="9" style="4"/>
    <col min="3841" max="3841" width="3" style="4" customWidth="1"/>
    <col min="3842" max="3842" width="16.875" style="4" customWidth="1"/>
    <col min="3843" max="3843" width="5.25" style="4" customWidth="1"/>
    <col min="3844" max="3844" width="6.875" style="4" customWidth="1"/>
    <col min="3845" max="3845" width="6.625" style="4" customWidth="1"/>
    <col min="3846" max="3850" width="5.375" style="4" customWidth="1"/>
    <col min="3851" max="3851" width="5.25" style="4" customWidth="1"/>
    <col min="3852" max="3864" width="5.125" style="4" customWidth="1"/>
    <col min="3865" max="3869" width="4.625" style="4" customWidth="1"/>
    <col min="3870" max="3870" width="5.125" style="4" customWidth="1"/>
    <col min="3871" max="3875" width="4.625" style="4" customWidth="1"/>
    <col min="3876" max="3876" width="5.125" style="4" customWidth="1"/>
    <col min="3877" max="3881" width="4.625" style="4" customWidth="1"/>
    <col min="3882" max="3882" width="5.125" style="4" customWidth="1"/>
    <col min="3883" max="3887" width="4.625" style="4" customWidth="1"/>
    <col min="3888" max="3888" width="5.125" style="4" customWidth="1"/>
    <col min="3889" max="3893" width="4.625" style="4" customWidth="1"/>
    <col min="3894" max="3894" width="5.125" style="4" customWidth="1"/>
    <col min="3895" max="3899" width="4.625" style="4" customWidth="1"/>
    <col min="3900" max="3900" width="5.125" style="4" customWidth="1"/>
    <col min="3901" max="3905" width="4.625" style="4" customWidth="1"/>
    <col min="3906" max="3906" width="5.125" style="4" customWidth="1"/>
    <col min="3907" max="3911" width="4.625" style="4" customWidth="1"/>
    <col min="3912" max="3912" width="5.125" style="4" customWidth="1"/>
    <col min="3913" max="3917" width="4.625" style="4" customWidth="1"/>
    <col min="3918" max="3918" width="5.125" style="4" customWidth="1"/>
    <col min="3919" max="3923" width="4.625" style="4" customWidth="1"/>
    <col min="3924" max="3924" width="5.125" style="4" customWidth="1"/>
    <col min="3925" max="3929" width="4.625" style="4" customWidth="1"/>
    <col min="3930" max="3930" width="4.25" style="4" customWidth="1"/>
    <col min="3931" max="3936" width="5.125" style="4" customWidth="1"/>
    <col min="3937" max="3938" width="6.125" style="4" customWidth="1"/>
    <col min="3939" max="3939" width="7.625" style="4" customWidth="1"/>
    <col min="3940" max="3940" width="13.25" style="4" customWidth="1"/>
    <col min="3941" max="3941" width="6.125" style="4" customWidth="1"/>
    <col min="3942" max="3942" width="7" style="4" customWidth="1"/>
    <col min="3943" max="4096" width="9" style="4"/>
    <col min="4097" max="4097" width="3" style="4" customWidth="1"/>
    <col min="4098" max="4098" width="16.875" style="4" customWidth="1"/>
    <col min="4099" max="4099" width="5.25" style="4" customWidth="1"/>
    <col min="4100" max="4100" width="6.875" style="4" customWidth="1"/>
    <col min="4101" max="4101" width="6.625" style="4" customWidth="1"/>
    <col min="4102" max="4106" width="5.375" style="4" customWidth="1"/>
    <col min="4107" max="4107" width="5.25" style="4" customWidth="1"/>
    <col min="4108" max="4120" width="5.125" style="4" customWidth="1"/>
    <col min="4121" max="4125" width="4.625" style="4" customWidth="1"/>
    <col min="4126" max="4126" width="5.125" style="4" customWidth="1"/>
    <col min="4127" max="4131" width="4.625" style="4" customWidth="1"/>
    <col min="4132" max="4132" width="5.125" style="4" customWidth="1"/>
    <col min="4133" max="4137" width="4.625" style="4" customWidth="1"/>
    <col min="4138" max="4138" width="5.125" style="4" customWidth="1"/>
    <col min="4139" max="4143" width="4.625" style="4" customWidth="1"/>
    <col min="4144" max="4144" width="5.125" style="4" customWidth="1"/>
    <col min="4145" max="4149" width="4.625" style="4" customWidth="1"/>
    <col min="4150" max="4150" width="5.125" style="4" customWidth="1"/>
    <col min="4151" max="4155" width="4.625" style="4" customWidth="1"/>
    <col min="4156" max="4156" width="5.125" style="4" customWidth="1"/>
    <col min="4157" max="4161" width="4.625" style="4" customWidth="1"/>
    <col min="4162" max="4162" width="5.125" style="4" customWidth="1"/>
    <col min="4163" max="4167" width="4.625" style="4" customWidth="1"/>
    <col min="4168" max="4168" width="5.125" style="4" customWidth="1"/>
    <col min="4169" max="4173" width="4.625" style="4" customWidth="1"/>
    <col min="4174" max="4174" width="5.125" style="4" customWidth="1"/>
    <col min="4175" max="4179" width="4.625" style="4" customWidth="1"/>
    <col min="4180" max="4180" width="5.125" style="4" customWidth="1"/>
    <col min="4181" max="4185" width="4.625" style="4" customWidth="1"/>
    <col min="4186" max="4186" width="4.25" style="4" customWidth="1"/>
    <col min="4187" max="4192" width="5.125" style="4" customWidth="1"/>
    <col min="4193" max="4194" width="6.125" style="4" customWidth="1"/>
    <col min="4195" max="4195" width="7.625" style="4" customWidth="1"/>
    <col min="4196" max="4196" width="13.25" style="4" customWidth="1"/>
    <col min="4197" max="4197" width="6.125" style="4" customWidth="1"/>
    <col min="4198" max="4198" width="7" style="4" customWidth="1"/>
    <col min="4199" max="4352" width="9" style="4"/>
    <col min="4353" max="4353" width="3" style="4" customWidth="1"/>
    <col min="4354" max="4354" width="16.875" style="4" customWidth="1"/>
    <col min="4355" max="4355" width="5.25" style="4" customWidth="1"/>
    <col min="4356" max="4356" width="6.875" style="4" customWidth="1"/>
    <col min="4357" max="4357" width="6.625" style="4" customWidth="1"/>
    <col min="4358" max="4362" width="5.375" style="4" customWidth="1"/>
    <col min="4363" max="4363" width="5.25" style="4" customWidth="1"/>
    <col min="4364" max="4376" width="5.125" style="4" customWidth="1"/>
    <col min="4377" max="4381" width="4.625" style="4" customWidth="1"/>
    <col min="4382" max="4382" width="5.125" style="4" customWidth="1"/>
    <col min="4383" max="4387" width="4.625" style="4" customWidth="1"/>
    <col min="4388" max="4388" width="5.125" style="4" customWidth="1"/>
    <col min="4389" max="4393" width="4.625" style="4" customWidth="1"/>
    <col min="4394" max="4394" width="5.125" style="4" customWidth="1"/>
    <col min="4395" max="4399" width="4.625" style="4" customWidth="1"/>
    <col min="4400" max="4400" width="5.125" style="4" customWidth="1"/>
    <col min="4401" max="4405" width="4.625" style="4" customWidth="1"/>
    <col min="4406" max="4406" width="5.125" style="4" customWidth="1"/>
    <col min="4407" max="4411" width="4.625" style="4" customWidth="1"/>
    <col min="4412" max="4412" width="5.125" style="4" customWidth="1"/>
    <col min="4413" max="4417" width="4.625" style="4" customWidth="1"/>
    <col min="4418" max="4418" width="5.125" style="4" customWidth="1"/>
    <col min="4419" max="4423" width="4.625" style="4" customWidth="1"/>
    <col min="4424" max="4424" width="5.125" style="4" customWidth="1"/>
    <col min="4425" max="4429" width="4.625" style="4" customWidth="1"/>
    <col min="4430" max="4430" width="5.125" style="4" customWidth="1"/>
    <col min="4431" max="4435" width="4.625" style="4" customWidth="1"/>
    <col min="4436" max="4436" width="5.125" style="4" customWidth="1"/>
    <col min="4437" max="4441" width="4.625" style="4" customWidth="1"/>
    <col min="4442" max="4442" width="4.25" style="4" customWidth="1"/>
    <col min="4443" max="4448" width="5.125" style="4" customWidth="1"/>
    <col min="4449" max="4450" width="6.125" style="4" customWidth="1"/>
    <col min="4451" max="4451" width="7.625" style="4" customWidth="1"/>
    <col min="4452" max="4452" width="13.25" style="4" customWidth="1"/>
    <col min="4453" max="4453" width="6.125" style="4" customWidth="1"/>
    <col min="4454" max="4454" width="7" style="4" customWidth="1"/>
    <col min="4455" max="4608" width="9" style="4"/>
    <col min="4609" max="4609" width="3" style="4" customWidth="1"/>
    <col min="4610" max="4610" width="16.875" style="4" customWidth="1"/>
    <col min="4611" max="4611" width="5.25" style="4" customWidth="1"/>
    <col min="4612" max="4612" width="6.875" style="4" customWidth="1"/>
    <col min="4613" max="4613" width="6.625" style="4" customWidth="1"/>
    <col min="4614" max="4618" width="5.375" style="4" customWidth="1"/>
    <col min="4619" max="4619" width="5.25" style="4" customWidth="1"/>
    <col min="4620" max="4632" width="5.125" style="4" customWidth="1"/>
    <col min="4633" max="4637" width="4.625" style="4" customWidth="1"/>
    <col min="4638" max="4638" width="5.125" style="4" customWidth="1"/>
    <col min="4639" max="4643" width="4.625" style="4" customWidth="1"/>
    <col min="4644" max="4644" width="5.125" style="4" customWidth="1"/>
    <col min="4645" max="4649" width="4.625" style="4" customWidth="1"/>
    <col min="4650" max="4650" width="5.125" style="4" customWidth="1"/>
    <col min="4651" max="4655" width="4.625" style="4" customWidth="1"/>
    <col min="4656" max="4656" width="5.125" style="4" customWidth="1"/>
    <col min="4657" max="4661" width="4.625" style="4" customWidth="1"/>
    <col min="4662" max="4662" width="5.125" style="4" customWidth="1"/>
    <col min="4663" max="4667" width="4.625" style="4" customWidth="1"/>
    <col min="4668" max="4668" width="5.125" style="4" customWidth="1"/>
    <col min="4669" max="4673" width="4.625" style="4" customWidth="1"/>
    <col min="4674" max="4674" width="5.125" style="4" customWidth="1"/>
    <col min="4675" max="4679" width="4.625" style="4" customWidth="1"/>
    <col min="4680" max="4680" width="5.125" style="4" customWidth="1"/>
    <col min="4681" max="4685" width="4.625" style="4" customWidth="1"/>
    <col min="4686" max="4686" width="5.125" style="4" customWidth="1"/>
    <col min="4687" max="4691" width="4.625" style="4" customWidth="1"/>
    <col min="4692" max="4692" width="5.125" style="4" customWidth="1"/>
    <col min="4693" max="4697" width="4.625" style="4" customWidth="1"/>
    <col min="4698" max="4698" width="4.25" style="4" customWidth="1"/>
    <col min="4699" max="4704" width="5.125" style="4" customWidth="1"/>
    <col min="4705" max="4706" width="6.125" style="4" customWidth="1"/>
    <col min="4707" max="4707" width="7.625" style="4" customWidth="1"/>
    <col min="4708" max="4708" width="13.25" style="4" customWidth="1"/>
    <col min="4709" max="4709" width="6.125" style="4" customWidth="1"/>
    <col min="4710" max="4710" width="7" style="4" customWidth="1"/>
    <col min="4711" max="4864" width="9" style="4"/>
    <col min="4865" max="4865" width="3" style="4" customWidth="1"/>
    <col min="4866" max="4866" width="16.875" style="4" customWidth="1"/>
    <col min="4867" max="4867" width="5.25" style="4" customWidth="1"/>
    <col min="4868" max="4868" width="6.875" style="4" customWidth="1"/>
    <col min="4869" max="4869" width="6.625" style="4" customWidth="1"/>
    <col min="4870" max="4874" width="5.375" style="4" customWidth="1"/>
    <col min="4875" max="4875" width="5.25" style="4" customWidth="1"/>
    <col min="4876" max="4888" width="5.125" style="4" customWidth="1"/>
    <col min="4889" max="4893" width="4.625" style="4" customWidth="1"/>
    <col min="4894" max="4894" width="5.125" style="4" customWidth="1"/>
    <col min="4895" max="4899" width="4.625" style="4" customWidth="1"/>
    <col min="4900" max="4900" width="5.125" style="4" customWidth="1"/>
    <col min="4901" max="4905" width="4.625" style="4" customWidth="1"/>
    <col min="4906" max="4906" width="5.125" style="4" customWidth="1"/>
    <col min="4907" max="4911" width="4.625" style="4" customWidth="1"/>
    <col min="4912" max="4912" width="5.125" style="4" customWidth="1"/>
    <col min="4913" max="4917" width="4.625" style="4" customWidth="1"/>
    <col min="4918" max="4918" width="5.125" style="4" customWidth="1"/>
    <col min="4919" max="4923" width="4.625" style="4" customWidth="1"/>
    <col min="4924" max="4924" width="5.125" style="4" customWidth="1"/>
    <col min="4925" max="4929" width="4.625" style="4" customWidth="1"/>
    <col min="4930" max="4930" width="5.125" style="4" customWidth="1"/>
    <col min="4931" max="4935" width="4.625" style="4" customWidth="1"/>
    <col min="4936" max="4936" width="5.125" style="4" customWidth="1"/>
    <col min="4937" max="4941" width="4.625" style="4" customWidth="1"/>
    <col min="4942" max="4942" width="5.125" style="4" customWidth="1"/>
    <col min="4943" max="4947" width="4.625" style="4" customWidth="1"/>
    <col min="4948" max="4948" width="5.125" style="4" customWidth="1"/>
    <col min="4949" max="4953" width="4.625" style="4" customWidth="1"/>
    <col min="4954" max="4954" width="4.25" style="4" customWidth="1"/>
    <col min="4955" max="4960" width="5.125" style="4" customWidth="1"/>
    <col min="4961" max="4962" width="6.125" style="4" customWidth="1"/>
    <col min="4963" max="4963" width="7.625" style="4" customWidth="1"/>
    <col min="4964" max="4964" width="13.25" style="4" customWidth="1"/>
    <col min="4965" max="4965" width="6.125" style="4" customWidth="1"/>
    <col min="4966" max="4966" width="7" style="4" customWidth="1"/>
    <col min="4967" max="5120" width="9" style="4"/>
    <col min="5121" max="5121" width="3" style="4" customWidth="1"/>
    <col min="5122" max="5122" width="16.875" style="4" customWidth="1"/>
    <col min="5123" max="5123" width="5.25" style="4" customWidth="1"/>
    <col min="5124" max="5124" width="6.875" style="4" customWidth="1"/>
    <col min="5125" max="5125" width="6.625" style="4" customWidth="1"/>
    <col min="5126" max="5130" width="5.375" style="4" customWidth="1"/>
    <col min="5131" max="5131" width="5.25" style="4" customWidth="1"/>
    <col min="5132" max="5144" width="5.125" style="4" customWidth="1"/>
    <col min="5145" max="5149" width="4.625" style="4" customWidth="1"/>
    <col min="5150" max="5150" width="5.125" style="4" customWidth="1"/>
    <col min="5151" max="5155" width="4.625" style="4" customWidth="1"/>
    <col min="5156" max="5156" width="5.125" style="4" customWidth="1"/>
    <col min="5157" max="5161" width="4.625" style="4" customWidth="1"/>
    <col min="5162" max="5162" width="5.125" style="4" customWidth="1"/>
    <col min="5163" max="5167" width="4.625" style="4" customWidth="1"/>
    <col min="5168" max="5168" width="5.125" style="4" customWidth="1"/>
    <col min="5169" max="5173" width="4.625" style="4" customWidth="1"/>
    <col min="5174" max="5174" width="5.125" style="4" customWidth="1"/>
    <col min="5175" max="5179" width="4.625" style="4" customWidth="1"/>
    <col min="5180" max="5180" width="5.125" style="4" customWidth="1"/>
    <col min="5181" max="5185" width="4.625" style="4" customWidth="1"/>
    <col min="5186" max="5186" width="5.125" style="4" customWidth="1"/>
    <col min="5187" max="5191" width="4.625" style="4" customWidth="1"/>
    <col min="5192" max="5192" width="5.125" style="4" customWidth="1"/>
    <col min="5193" max="5197" width="4.625" style="4" customWidth="1"/>
    <col min="5198" max="5198" width="5.125" style="4" customWidth="1"/>
    <col min="5199" max="5203" width="4.625" style="4" customWidth="1"/>
    <col min="5204" max="5204" width="5.125" style="4" customWidth="1"/>
    <col min="5205" max="5209" width="4.625" style="4" customWidth="1"/>
    <col min="5210" max="5210" width="4.25" style="4" customWidth="1"/>
    <col min="5211" max="5216" width="5.125" style="4" customWidth="1"/>
    <col min="5217" max="5218" width="6.125" style="4" customWidth="1"/>
    <col min="5219" max="5219" width="7.625" style="4" customWidth="1"/>
    <col min="5220" max="5220" width="13.25" style="4" customWidth="1"/>
    <col min="5221" max="5221" width="6.125" style="4" customWidth="1"/>
    <col min="5222" max="5222" width="7" style="4" customWidth="1"/>
    <col min="5223" max="5376" width="9" style="4"/>
    <col min="5377" max="5377" width="3" style="4" customWidth="1"/>
    <col min="5378" max="5378" width="16.875" style="4" customWidth="1"/>
    <col min="5379" max="5379" width="5.25" style="4" customWidth="1"/>
    <col min="5380" max="5380" width="6.875" style="4" customWidth="1"/>
    <col min="5381" max="5381" width="6.625" style="4" customWidth="1"/>
    <col min="5382" max="5386" width="5.375" style="4" customWidth="1"/>
    <col min="5387" max="5387" width="5.25" style="4" customWidth="1"/>
    <col min="5388" max="5400" width="5.125" style="4" customWidth="1"/>
    <col min="5401" max="5405" width="4.625" style="4" customWidth="1"/>
    <col min="5406" max="5406" width="5.125" style="4" customWidth="1"/>
    <col min="5407" max="5411" width="4.625" style="4" customWidth="1"/>
    <col min="5412" max="5412" width="5.125" style="4" customWidth="1"/>
    <col min="5413" max="5417" width="4.625" style="4" customWidth="1"/>
    <col min="5418" max="5418" width="5.125" style="4" customWidth="1"/>
    <col min="5419" max="5423" width="4.625" style="4" customWidth="1"/>
    <col min="5424" max="5424" width="5.125" style="4" customWidth="1"/>
    <col min="5425" max="5429" width="4.625" style="4" customWidth="1"/>
    <col min="5430" max="5430" width="5.125" style="4" customWidth="1"/>
    <col min="5431" max="5435" width="4.625" style="4" customWidth="1"/>
    <col min="5436" max="5436" width="5.125" style="4" customWidth="1"/>
    <col min="5437" max="5441" width="4.625" style="4" customWidth="1"/>
    <col min="5442" max="5442" width="5.125" style="4" customWidth="1"/>
    <col min="5443" max="5447" width="4.625" style="4" customWidth="1"/>
    <col min="5448" max="5448" width="5.125" style="4" customWidth="1"/>
    <col min="5449" max="5453" width="4.625" style="4" customWidth="1"/>
    <col min="5454" max="5454" width="5.125" style="4" customWidth="1"/>
    <col min="5455" max="5459" width="4.625" style="4" customWidth="1"/>
    <col min="5460" max="5460" width="5.125" style="4" customWidth="1"/>
    <col min="5461" max="5465" width="4.625" style="4" customWidth="1"/>
    <col min="5466" max="5466" width="4.25" style="4" customWidth="1"/>
    <col min="5467" max="5472" width="5.125" style="4" customWidth="1"/>
    <col min="5473" max="5474" width="6.125" style="4" customWidth="1"/>
    <col min="5475" max="5475" width="7.625" style="4" customWidth="1"/>
    <col min="5476" max="5476" width="13.25" style="4" customWidth="1"/>
    <col min="5477" max="5477" width="6.125" style="4" customWidth="1"/>
    <col min="5478" max="5478" width="7" style="4" customWidth="1"/>
    <col min="5479" max="5632" width="9" style="4"/>
    <col min="5633" max="5633" width="3" style="4" customWidth="1"/>
    <col min="5634" max="5634" width="16.875" style="4" customWidth="1"/>
    <col min="5635" max="5635" width="5.25" style="4" customWidth="1"/>
    <col min="5636" max="5636" width="6.875" style="4" customWidth="1"/>
    <col min="5637" max="5637" width="6.625" style="4" customWidth="1"/>
    <col min="5638" max="5642" width="5.375" style="4" customWidth="1"/>
    <col min="5643" max="5643" width="5.25" style="4" customWidth="1"/>
    <col min="5644" max="5656" width="5.125" style="4" customWidth="1"/>
    <col min="5657" max="5661" width="4.625" style="4" customWidth="1"/>
    <col min="5662" max="5662" width="5.125" style="4" customWidth="1"/>
    <col min="5663" max="5667" width="4.625" style="4" customWidth="1"/>
    <col min="5668" max="5668" width="5.125" style="4" customWidth="1"/>
    <col min="5669" max="5673" width="4.625" style="4" customWidth="1"/>
    <col min="5674" max="5674" width="5.125" style="4" customWidth="1"/>
    <col min="5675" max="5679" width="4.625" style="4" customWidth="1"/>
    <col min="5680" max="5680" width="5.125" style="4" customWidth="1"/>
    <col min="5681" max="5685" width="4.625" style="4" customWidth="1"/>
    <col min="5686" max="5686" width="5.125" style="4" customWidth="1"/>
    <col min="5687" max="5691" width="4.625" style="4" customWidth="1"/>
    <col min="5692" max="5692" width="5.125" style="4" customWidth="1"/>
    <col min="5693" max="5697" width="4.625" style="4" customWidth="1"/>
    <col min="5698" max="5698" width="5.125" style="4" customWidth="1"/>
    <col min="5699" max="5703" width="4.625" style="4" customWidth="1"/>
    <col min="5704" max="5704" width="5.125" style="4" customWidth="1"/>
    <col min="5705" max="5709" width="4.625" style="4" customWidth="1"/>
    <col min="5710" max="5710" width="5.125" style="4" customWidth="1"/>
    <col min="5711" max="5715" width="4.625" style="4" customWidth="1"/>
    <col min="5716" max="5716" width="5.125" style="4" customWidth="1"/>
    <col min="5717" max="5721" width="4.625" style="4" customWidth="1"/>
    <col min="5722" max="5722" width="4.25" style="4" customWidth="1"/>
    <col min="5723" max="5728" width="5.125" style="4" customWidth="1"/>
    <col min="5729" max="5730" width="6.125" style="4" customWidth="1"/>
    <col min="5731" max="5731" width="7.625" style="4" customWidth="1"/>
    <col min="5732" max="5732" width="13.25" style="4" customWidth="1"/>
    <col min="5733" max="5733" width="6.125" style="4" customWidth="1"/>
    <col min="5734" max="5734" width="7" style="4" customWidth="1"/>
    <col min="5735" max="5888" width="9" style="4"/>
    <col min="5889" max="5889" width="3" style="4" customWidth="1"/>
    <col min="5890" max="5890" width="16.875" style="4" customWidth="1"/>
    <col min="5891" max="5891" width="5.25" style="4" customWidth="1"/>
    <col min="5892" max="5892" width="6.875" style="4" customWidth="1"/>
    <col min="5893" max="5893" width="6.625" style="4" customWidth="1"/>
    <col min="5894" max="5898" width="5.375" style="4" customWidth="1"/>
    <col min="5899" max="5899" width="5.25" style="4" customWidth="1"/>
    <col min="5900" max="5912" width="5.125" style="4" customWidth="1"/>
    <col min="5913" max="5917" width="4.625" style="4" customWidth="1"/>
    <col min="5918" max="5918" width="5.125" style="4" customWidth="1"/>
    <col min="5919" max="5923" width="4.625" style="4" customWidth="1"/>
    <col min="5924" max="5924" width="5.125" style="4" customWidth="1"/>
    <col min="5925" max="5929" width="4.625" style="4" customWidth="1"/>
    <col min="5930" max="5930" width="5.125" style="4" customWidth="1"/>
    <col min="5931" max="5935" width="4.625" style="4" customWidth="1"/>
    <col min="5936" max="5936" width="5.125" style="4" customWidth="1"/>
    <col min="5937" max="5941" width="4.625" style="4" customWidth="1"/>
    <col min="5942" max="5942" width="5.125" style="4" customWidth="1"/>
    <col min="5943" max="5947" width="4.625" style="4" customWidth="1"/>
    <col min="5948" max="5948" width="5.125" style="4" customWidth="1"/>
    <col min="5949" max="5953" width="4.625" style="4" customWidth="1"/>
    <col min="5954" max="5954" width="5.125" style="4" customWidth="1"/>
    <col min="5955" max="5959" width="4.625" style="4" customWidth="1"/>
    <col min="5960" max="5960" width="5.125" style="4" customWidth="1"/>
    <col min="5961" max="5965" width="4.625" style="4" customWidth="1"/>
    <col min="5966" max="5966" width="5.125" style="4" customWidth="1"/>
    <col min="5967" max="5971" width="4.625" style="4" customWidth="1"/>
    <col min="5972" max="5972" width="5.125" style="4" customWidth="1"/>
    <col min="5973" max="5977" width="4.625" style="4" customWidth="1"/>
    <col min="5978" max="5978" width="4.25" style="4" customWidth="1"/>
    <col min="5979" max="5984" width="5.125" style="4" customWidth="1"/>
    <col min="5985" max="5986" width="6.125" style="4" customWidth="1"/>
    <col min="5987" max="5987" width="7.625" style="4" customWidth="1"/>
    <col min="5988" max="5988" width="13.25" style="4" customWidth="1"/>
    <col min="5989" max="5989" width="6.125" style="4" customWidth="1"/>
    <col min="5990" max="5990" width="7" style="4" customWidth="1"/>
    <col min="5991" max="6144" width="9" style="4"/>
    <col min="6145" max="6145" width="3" style="4" customWidth="1"/>
    <col min="6146" max="6146" width="16.875" style="4" customWidth="1"/>
    <col min="6147" max="6147" width="5.25" style="4" customWidth="1"/>
    <col min="6148" max="6148" width="6.875" style="4" customWidth="1"/>
    <col min="6149" max="6149" width="6.625" style="4" customWidth="1"/>
    <col min="6150" max="6154" width="5.375" style="4" customWidth="1"/>
    <col min="6155" max="6155" width="5.25" style="4" customWidth="1"/>
    <col min="6156" max="6168" width="5.125" style="4" customWidth="1"/>
    <col min="6169" max="6173" width="4.625" style="4" customWidth="1"/>
    <col min="6174" max="6174" width="5.125" style="4" customWidth="1"/>
    <col min="6175" max="6179" width="4.625" style="4" customWidth="1"/>
    <col min="6180" max="6180" width="5.125" style="4" customWidth="1"/>
    <col min="6181" max="6185" width="4.625" style="4" customWidth="1"/>
    <col min="6186" max="6186" width="5.125" style="4" customWidth="1"/>
    <col min="6187" max="6191" width="4.625" style="4" customWidth="1"/>
    <col min="6192" max="6192" width="5.125" style="4" customWidth="1"/>
    <col min="6193" max="6197" width="4.625" style="4" customWidth="1"/>
    <col min="6198" max="6198" width="5.125" style="4" customWidth="1"/>
    <col min="6199" max="6203" width="4.625" style="4" customWidth="1"/>
    <col min="6204" max="6204" width="5.125" style="4" customWidth="1"/>
    <col min="6205" max="6209" width="4.625" style="4" customWidth="1"/>
    <col min="6210" max="6210" width="5.125" style="4" customWidth="1"/>
    <col min="6211" max="6215" width="4.625" style="4" customWidth="1"/>
    <col min="6216" max="6216" width="5.125" style="4" customWidth="1"/>
    <col min="6217" max="6221" width="4.625" style="4" customWidth="1"/>
    <col min="6222" max="6222" width="5.125" style="4" customWidth="1"/>
    <col min="6223" max="6227" width="4.625" style="4" customWidth="1"/>
    <col min="6228" max="6228" width="5.125" style="4" customWidth="1"/>
    <col min="6229" max="6233" width="4.625" style="4" customWidth="1"/>
    <col min="6234" max="6234" width="4.25" style="4" customWidth="1"/>
    <col min="6235" max="6240" width="5.125" style="4" customWidth="1"/>
    <col min="6241" max="6242" width="6.125" style="4" customWidth="1"/>
    <col min="6243" max="6243" width="7.625" style="4" customWidth="1"/>
    <col min="6244" max="6244" width="13.25" style="4" customWidth="1"/>
    <col min="6245" max="6245" width="6.125" style="4" customWidth="1"/>
    <col min="6246" max="6246" width="7" style="4" customWidth="1"/>
    <col min="6247" max="6400" width="9" style="4"/>
    <col min="6401" max="6401" width="3" style="4" customWidth="1"/>
    <col min="6402" max="6402" width="16.875" style="4" customWidth="1"/>
    <col min="6403" max="6403" width="5.25" style="4" customWidth="1"/>
    <col min="6404" max="6404" width="6.875" style="4" customWidth="1"/>
    <col min="6405" max="6405" width="6.625" style="4" customWidth="1"/>
    <col min="6406" max="6410" width="5.375" style="4" customWidth="1"/>
    <col min="6411" max="6411" width="5.25" style="4" customWidth="1"/>
    <col min="6412" max="6424" width="5.125" style="4" customWidth="1"/>
    <col min="6425" max="6429" width="4.625" style="4" customWidth="1"/>
    <col min="6430" max="6430" width="5.125" style="4" customWidth="1"/>
    <col min="6431" max="6435" width="4.625" style="4" customWidth="1"/>
    <col min="6436" max="6436" width="5.125" style="4" customWidth="1"/>
    <col min="6437" max="6441" width="4.625" style="4" customWidth="1"/>
    <col min="6442" max="6442" width="5.125" style="4" customWidth="1"/>
    <col min="6443" max="6447" width="4.625" style="4" customWidth="1"/>
    <col min="6448" max="6448" width="5.125" style="4" customWidth="1"/>
    <col min="6449" max="6453" width="4.625" style="4" customWidth="1"/>
    <col min="6454" max="6454" width="5.125" style="4" customWidth="1"/>
    <col min="6455" max="6459" width="4.625" style="4" customWidth="1"/>
    <col min="6460" max="6460" width="5.125" style="4" customWidth="1"/>
    <col min="6461" max="6465" width="4.625" style="4" customWidth="1"/>
    <col min="6466" max="6466" width="5.125" style="4" customWidth="1"/>
    <col min="6467" max="6471" width="4.625" style="4" customWidth="1"/>
    <col min="6472" max="6472" width="5.125" style="4" customWidth="1"/>
    <col min="6473" max="6477" width="4.625" style="4" customWidth="1"/>
    <col min="6478" max="6478" width="5.125" style="4" customWidth="1"/>
    <col min="6479" max="6483" width="4.625" style="4" customWidth="1"/>
    <col min="6484" max="6484" width="5.125" style="4" customWidth="1"/>
    <col min="6485" max="6489" width="4.625" style="4" customWidth="1"/>
    <col min="6490" max="6490" width="4.25" style="4" customWidth="1"/>
    <col min="6491" max="6496" width="5.125" style="4" customWidth="1"/>
    <col min="6497" max="6498" width="6.125" style="4" customWidth="1"/>
    <col min="6499" max="6499" width="7.625" style="4" customWidth="1"/>
    <col min="6500" max="6500" width="13.25" style="4" customWidth="1"/>
    <col min="6501" max="6501" width="6.125" style="4" customWidth="1"/>
    <col min="6502" max="6502" width="7" style="4" customWidth="1"/>
    <col min="6503" max="6656" width="9" style="4"/>
    <col min="6657" max="6657" width="3" style="4" customWidth="1"/>
    <col min="6658" max="6658" width="16.875" style="4" customWidth="1"/>
    <col min="6659" max="6659" width="5.25" style="4" customWidth="1"/>
    <col min="6660" max="6660" width="6.875" style="4" customWidth="1"/>
    <col min="6661" max="6661" width="6.625" style="4" customWidth="1"/>
    <col min="6662" max="6666" width="5.375" style="4" customWidth="1"/>
    <col min="6667" max="6667" width="5.25" style="4" customWidth="1"/>
    <col min="6668" max="6680" width="5.125" style="4" customWidth="1"/>
    <col min="6681" max="6685" width="4.625" style="4" customWidth="1"/>
    <col min="6686" max="6686" width="5.125" style="4" customWidth="1"/>
    <col min="6687" max="6691" width="4.625" style="4" customWidth="1"/>
    <col min="6692" max="6692" width="5.125" style="4" customWidth="1"/>
    <col min="6693" max="6697" width="4.625" style="4" customWidth="1"/>
    <col min="6698" max="6698" width="5.125" style="4" customWidth="1"/>
    <col min="6699" max="6703" width="4.625" style="4" customWidth="1"/>
    <col min="6704" max="6704" width="5.125" style="4" customWidth="1"/>
    <col min="6705" max="6709" width="4.625" style="4" customWidth="1"/>
    <col min="6710" max="6710" width="5.125" style="4" customWidth="1"/>
    <col min="6711" max="6715" width="4.625" style="4" customWidth="1"/>
    <col min="6716" max="6716" width="5.125" style="4" customWidth="1"/>
    <col min="6717" max="6721" width="4.625" style="4" customWidth="1"/>
    <col min="6722" max="6722" width="5.125" style="4" customWidth="1"/>
    <col min="6723" max="6727" width="4.625" style="4" customWidth="1"/>
    <col min="6728" max="6728" width="5.125" style="4" customWidth="1"/>
    <col min="6729" max="6733" width="4.625" style="4" customWidth="1"/>
    <col min="6734" max="6734" width="5.125" style="4" customWidth="1"/>
    <col min="6735" max="6739" width="4.625" style="4" customWidth="1"/>
    <col min="6740" max="6740" width="5.125" style="4" customWidth="1"/>
    <col min="6741" max="6745" width="4.625" style="4" customWidth="1"/>
    <col min="6746" max="6746" width="4.25" style="4" customWidth="1"/>
    <col min="6747" max="6752" width="5.125" style="4" customWidth="1"/>
    <col min="6753" max="6754" width="6.125" style="4" customWidth="1"/>
    <col min="6755" max="6755" width="7.625" style="4" customWidth="1"/>
    <col min="6756" max="6756" width="13.25" style="4" customWidth="1"/>
    <col min="6757" max="6757" width="6.125" style="4" customWidth="1"/>
    <col min="6758" max="6758" width="7" style="4" customWidth="1"/>
    <col min="6759" max="6912" width="9" style="4"/>
    <col min="6913" max="6913" width="3" style="4" customWidth="1"/>
    <col min="6914" max="6914" width="16.875" style="4" customWidth="1"/>
    <col min="6915" max="6915" width="5.25" style="4" customWidth="1"/>
    <col min="6916" max="6916" width="6.875" style="4" customWidth="1"/>
    <col min="6917" max="6917" width="6.625" style="4" customWidth="1"/>
    <col min="6918" max="6922" width="5.375" style="4" customWidth="1"/>
    <col min="6923" max="6923" width="5.25" style="4" customWidth="1"/>
    <col min="6924" max="6936" width="5.125" style="4" customWidth="1"/>
    <col min="6937" max="6941" width="4.625" style="4" customWidth="1"/>
    <col min="6942" max="6942" width="5.125" style="4" customWidth="1"/>
    <col min="6943" max="6947" width="4.625" style="4" customWidth="1"/>
    <col min="6948" max="6948" width="5.125" style="4" customWidth="1"/>
    <col min="6949" max="6953" width="4.625" style="4" customWidth="1"/>
    <col min="6954" max="6954" width="5.125" style="4" customWidth="1"/>
    <col min="6955" max="6959" width="4.625" style="4" customWidth="1"/>
    <col min="6960" max="6960" width="5.125" style="4" customWidth="1"/>
    <col min="6961" max="6965" width="4.625" style="4" customWidth="1"/>
    <col min="6966" max="6966" width="5.125" style="4" customWidth="1"/>
    <col min="6967" max="6971" width="4.625" style="4" customWidth="1"/>
    <col min="6972" max="6972" width="5.125" style="4" customWidth="1"/>
    <col min="6973" max="6977" width="4.625" style="4" customWidth="1"/>
    <col min="6978" max="6978" width="5.125" style="4" customWidth="1"/>
    <col min="6979" max="6983" width="4.625" style="4" customWidth="1"/>
    <col min="6984" max="6984" width="5.125" style="4" customWidth="1"/>
    <col min="6985" max="6989" width="4.625" style="4" customWidth="1"/>
    <col min="6990" max="6990" width="5.125" style="4" customWidth="1"/>
    <col min="6991" max="6995" width="4.625" style="4" customWidth="1"/>
    <col min="6996" max="6996" width="5.125" style="4" customWidth="1"/>
    <col min="6997" max="7001" width="4.625" style="4" customWidth="1"/>
    <col min="7002" max="7002" width="4.25" style="4" customWidth="1"/>
    <col min="7003" max="7008" width="5.125" style="4" customWidth="1"/>
    <col min="7009" max="7010" width="6.125" style="4" customWidth="1"/>
    <col min="7011" max="7011" width="7.625" style="4" customWidth="1"/>
    <col min="7012" max="7012" width="13.25" style="4" customWidth="1"/>
    <col min="7013" max="7013" width="6.125" style="4" customWidth="1"/>
    <col min="7014" max="7014" width="7" style="4" customWidth="1"/>
    <col min="7015" max="7168" width="9" style="4"/>
    <col min="7169" max="7169" width="3" style="4" customWidth="1"/>
    <col min="7170" max="7170" width="16.875" style="4" customWidth="1"/>
    <col min="7171" max="7171" width="5.25" style="4" customWidth="1"/>
    <col min="7172" max="7172" width="6.875" style="4" customWidth="1"/>
    <col min="7173" max="7173" width="6.625" style="4" customWidth="1"/>
    <col min="7174" max="7178" width="5.375" style="4" customWidth="1"/>
    <col min="7179" max="7179" width="5.25" style="4" customWidth="1"/>
    <col min="7180" max="7192" width="5.125" style="4" customWidth="1"/>
    <col min="7193" max="7197" width="4.625" style="4" customWidth="1"/>
    <col min="7198" max="7198" width="5.125" style="4" customWidth="1"/>
    <col min="7199" max="7203" width="4.625" style="4" customWidth="1"/>
    <col min="7204" max="7204" width="5.125" style="4" customWidth="1"/>
    <col min="7205" max="7209" width="4.625" style="4" customWidth="1"/>
    <col min="7210" max="7210" width="5.125" style="4" customWidth="1"/>
    <col min="7211" max="7215" width="4.625" style="4" customWidth="1"/>
    <col min="7216" max="7216" width="5.125" style="4" customWidth="1"/>
    <col min="7217" max="7221" width="4.625" style="4" customWidth="1"/>
    <col min="7222" max="7222" width="5.125" style="4" customWidth="1"/>
    <col min="7223" max="7227" width="4.625" style="4" customWidth="1"/>
    <col min="7228" max="7228" width="5.125" style="4" customWidth="1"/>
    <col min="7229" max="7233" width="4.625" style="4" customWidth="1"/>
    <col min="7234" max="7234" width="5.125" style="4" customWidth="1"/>
    <col min="7235" max="7239" width="4.625" style="4" customWidth="1"/>
    <col min="7240" max="7240" width="5.125" style="4" customWidth="1"/>
    <col min="7241" max="7245" width="4.625" style="4" customWidth="1"/>
    <col min="7246" max="7246" width="5.125" style="4" customWidth="1"/>
    <col min="7247" max="7251" width="4.625" style="4" customWidth="1"/>
    <col min="7252" max="7252" width="5.125" style="4" customWidth="1"/>
    <col min="7253" max="7257" width="4.625" style="4" customWidth="1"/>
    <col min="7258" max="7258" width="4.25" style="4" customWidth="1"/>
    <col min="7259" max="7264" width="5.125" style="4" customWidth="1"/>
    <col min="7265" max="7266" width="6.125" style="4" customWidth="1"/>
    <col min="7267" max="7267" width="7.625" style="4" customWidth="1"/>
    <col min="7268" max="7268" width="13.25" style="4" customWidth="1"/>
    <col min="7269" max="7269" width="6.125" style="4" customWidth="1"/>
    <col min="7270" max="7270" width="7" style="4" customWidth="1"/>
    <col min="7271" max="7424" width="9" style="4"/>
    <col min="7425" max="7425" width="3" style="4" customWidth="1"/>
    <col min="7426" max="7426" width="16.875" style="4" customWidth="1"/>
    <col min="7427" max="7427" width="5.25" style="4" customWidth="1"/>
    <col min="7428" max="7428" width="6.875" style="4" customWidth="1"/>
    <col min="7429" max="7429" width="6.625" style="4" customWidth="1"/>
    <col min="7430" max="7434" width="5.375" style="4" customWidth="1"/>
    <col min="7435" max="7435" width="5.25" style="4" customWidth="1"/>
    <col min="7436" max="7448" width="5.125" style="4" customWidth="1"/>
    <col min="7449" max="7453" width="4.625" style="4" customWidth="1"/>
    <col min="7454" max="7454" width="5.125" style="4" customWidth="1"/>
    <col min="7455" max="7459" width="4.625" style="4" customWidth="1"/>
    <col min="7460" max="7460" width="5.125" style="4" customWidth="1"/>
    <col min="7461" max="7465" width="4.625" style="4" customWidth="1"/>
    <col min="7466" max="7466" width="5.125" style="4" customWidth="1"/>
    <col min="7467" max="7471" width="4.625" style="4" customWidth="1"/>
    <col min="7472" max="7472" width="5.125" style="4" customWidth="1"/>
    <col min="7473" max="7477" width="4.625" style="4" customWidth="1"/>
    <col min="7478" max="7478" width="5.125" style="4" customWidth="1"/>
    <col min="7479" max="7483" width="4.625" style="4" customWidth="1"/>
    <col min="7484" max="7484" width="5.125" style="4" customWidth="1"/>
    <col min="7485" max="7489" width="4.625" style="4" customWidth="1"/>
    <col min="7490" max="7490" width="5.125" style="4" customWidth="1"/>
    <col min="7491" max="7495" width="4.625" style="4" customWidth="1"/>
    <col min="7496" max="7496" width="5.125" style="4" customWidth="1"/>
    <col min="7497" max="7501" width="4.625" style="4" customWidth="1"/>
    <col min="7502" max="7502" width="5.125" style="4" customWidth="1"/>
    <col min="7503" max="7507" width="4.625" style="4" customWidth="1"/>
    <col min="7508" max="7508" width="5.125" style="4" customWidth="1"/>
    <col min="7509" max="7513" width="4.625" style="4" customWidth="1"/>
    <col min="7514" max="7514" width="4.25" style="4" customWidth="1"/>
    <col min="7515" max="7520" width="5.125" style="4" customWidth="1"/>
    <col min="7521" max="7522" width="6.125" style="4" customWidth="1"/>
    <col min="7523" max="7523" width="7.625" style="4" customWidth="1"/>
    <col min="7524" max="7524" width="13.25" style="4" customWidth="1"/>
    <col min="7525" max="7525" width="6.125" style="4" customWidth="1"/>
    <col min="7526" max="7526" width="7" style="4" customWidth="1"/>
    <col min="7527" max="7680" width="9" style="4"/>
    <col min="7681" max="7681" width="3" style="4" customWidth="1"/>
    <col min="7682" max="7682" width="16.875" style="4" customWidth="1"/>
    <col min="7683" max="7683" width="5.25" style="4" customWidth="1"/>
    <col min="7684" max="7684" width="6.875" style="4" customWidth="1"/>
    <col min="7685" max="7685" width="6.625" style="4" customWidth="1"/>
    <col min="7686" max="7690" width="5.375" style="4" customWidth="1"/>
    <col min="7691" max="7691" width="5.25" style="4" customWidth="1"/>
    <col min="7692" max="7704" width="5.125" style="4" customWidth="1"/>
    <col min="7705" max="7709" width="4.625" style="4" customWidth="1"/>
    <col min="7710" max="7710" width="5.125" style="4" customWidth="1"/>
    <col min="7711" max="7715" width="4.625" style="4" customWidth="1"/>
    <col min="7716" max="7716" width="5.125" style="4" customWidth="1"/>
    <col min="7717" max="7721" width="4.625" style="4" customWidth="1"/>
    <col min="7722" max="7722" width="5.125" style="4" customWidth="1"/>
    <col min="7723" max="7727" width="4.625" style="4" customWidth="1"/>
    <col min="7728" max="7728" width="5.125" style="4" customWidth="1"/>
    <col min="7729" max="7733" width="4.625" style="4" customWidth="1"/>
    <col min="7734" max="7734" width="5.125" style="4" customWidth="1"/>
    <col min="7735" max="7739" width="4.625" style="4" customWidth="1"/>
    <col min="7740" max="7740" width="5.125" style="4" customWidth="1"/>
    <col min="7741" max="7745" width="4.625" style="4" customWidth="1"/>
    <col min="7746" max="7746" width="5.125" style="4" customWidth="1"/>
    <col min="7747" max="7751" width="4.625" style="4" customWidth="1"/>
    <col min="7752" max="7752" width="5.125" style="4" customWidth="1"/>
    <col min="7753" max="7757" width="4.625" style="4" customWidth="1"/>
    <col min="7758" max="7758" width="5.125" style="4" customWidth="1"/>
    <col min="7759" max="7763" width="4.625" style="4" customWidth="1"/>
    <col min="7764" max="7764" width="5.125" style="4" customWidth="1"/>
    <col min="7765" max="7769" width="4.625" style="4" customWidth="1"/>
    <col min="7770" max="7770" width="4.25" style="4" customWidth="1"/>
    <col min="7771" max="7776" width="5.125" style="4" customWidth="1"/>
    <col min="7777" max="7778" width="6.125" style="4" customWidth="1"/>
    <col min="7779" max="7779" width="7.625" style="4" customWidth="1"/>
    <col min="7780" max="7780" width="13.25" style="4" customWidth="1"/>
    <col min="7781" max="7781" width="6.125" style="4" customWidth="1"/>
    <col min="7782" max="7782" width="7" style="4" customWidth="1"/>
    <col min="7783" max="7936" width="9" style="4"/>
    <col min="7937" max="7937" width="3" style="4" customWidth="1"/>
    <col min="7938" max="7938" width="16.875" style="4" customWidth="1"/>
    <col min="7939" max="7939" width="5.25" style="4" customWidth="1"/>
    <col min="7940" max="7940" width="6.875" style="4" customWidth="1"/>
    <col min="7941" max="7941" width="6.625" style="4" customWidth="1"/>
    <col min="7942" max="7946" width="5.375" style="4" customWidth="1"/>
    <col min="7947" max="7947" width="5.25" style="4" customWidth="1"/>
    <col min="7948" max="7960" width="5.125" style="4" customWidth="1"/>
    <col min="7961" max="7965" width="4.625" style="4" customWidth="1"/>
    <col min="7966" max="7966" width="5.125" style="4" customWidth="1"/>
    <col min="7967" max="7971" width="4.625" style="4" customWidth="1"/>
    <col min="7972" max="7972" width="5.125" style="4" customWidth="1"/>
    <col min="7973" max="7977" width="4.625" style="4" customWidth="1"/>
    <col min="7978" max="7978" width="5.125" style="4" customWidth="1"/>
    <col min="7979" max="7983" width="4.625" style="4" customWidth="1"/>
    <col min="7984" max="7984" width="5.125" style="4" customWidth="1"/>
    <col min="7985" max="7989" width="4.625" style="4" customWidth="1"/>
    <col min="7990" max="7990" width="5.125" style="4" customWidth="1"/>
    <col min="7991" max="7995" width="4.625" style="4" customWidth="1"/>
    <col min="7996" max="7996" width="5.125" style="4" customWidth="1"/>
    <col min="7997" max="8001" width="4.625" style="4" customWidth="1"/>
    <col min="8002" max="8002" width="5.125" style="4" customWidth="1"/>
    <col min="8003" max="8007" width="4.625" style="4" customWidth="1"/>
    <col min="8008" max="8008" width="5.125" style="4" customWidth="1"/>
    <col min="8009" max="8013" width="4.625" style="4" customWidth="1"/>
    <col min="8014" max="8014" width="5.125" style="4" customWidth="1"/>
    <col min="8015" max="8019" width="4.625" style="4" customWidth="1"/>
    <col min="8020" max="8020" width="5.125" style="4" customWidth="1"/>
    <col min="8021" max="8025" width="4.625" style="4" customWidth="1"/>
    <col min="8026" max="8026" width="4.25" style="4" customWidth="1"/>
    <col min="8027" max="8032" width="5.125" style="4" customWidth="1"/>
    <col min="8033" max="8034" width="6.125" style="4" customWidth="1"/>
    <col min="8035" max="8035" width="7.625" style="4" customWidth="1"/>
    <col min="8036" max="8036" width="13.25" style="4" customWidth="1"/>
    <col min="8037" max="8037" width="6.125" style="4" customWidth="1"/>
    <col min="8038" max="8038" width="7" style="4" customWidth="1"/>
    <col min="8039" max="8192" width="9" style="4"/>
    <col min="8193" max="8193" width="3" style="4" customWidth="1"/>
    <col min="8194" max="8194" width="16.875" style="4" customWidth="1"/>
    <col min="8195" max="8195" width="5.25" style="4" customWidth="1"/>
    <col min="8196" max="8196" width="6.875" style="4" customWidth="1"/>
    <col min="8197" max="8197" width="6.625" style="4" customWidth="1"/>
    <col min="8198" max="8202" width="5.375" style="4" customWidth="1"/>
    <col min="8203" max="8203" width="5.25" style="4" customWidth="1"/>
    <col min="8204" max="8216" width="5.125" style="4" customWidth="1"/>
    <col min="8217" max="8221" width="4.625" style="4" customWidth="1"/>
    <col min="8222" max="8222" width="5.125" style="4" customWidth="1"/>
    <col min="8223" max="8227" width="4.625" style="4" customWidth="1"/>
    <col min="8228" max="8228" width="5.125" style="4" customWidth="1"/>
    <col min="8229" max="8233" width="4.625" style="4" customWidth="1"/>
    <col min="8234" max="8234" width="5.125" style="4" customWidth="1"/>
    <col min="8235" max="8239" width="4.625" style="4" customWidth="1"/>
    <col min="8240" max="8240" width="5.125" style="4" customWidth="1"/>
    <col min="8241" max="8245" width="4.625" style="4" customWidth="1"/>
    <col min="8246" max="8246" width="5.125" style="4" customWidth="1"/>
    <col min="8247" max="8251" width="4.625" style="4" customWidth="1"/>
    <col min="8252" max="8252" width="5.125" style="4" customWidth="1"/>
    <col min="8253" max="8257" width="4.625" style="4" customWidth="1"/>
    <col min="8258" max="8258" width="5.125" style="4" customWidth="1"/>
    <col min="8259" max="8263" width="4.625" style="4" customWidth="1"/>
    <col min="8264" max="8264" width="5.125" style="4" customWidth="1"/>
    <col min="8265" max="8269" width="4.625" style="4" customWidth="1"/>
    <col min="8270" max="8270" width="5.125" style="4" customWidth="1"/>
    <col min="8271" max="8275" width="4.625" style="4" customWidth="1"/>
    <col min="8276" max="8276" width="5.125" style="4" customWidth="1"/>
    <col min="8277" max="8281" width="4.625" style="4" customWidth="1"/>
    <col min="8282" max="8282" width="4.25" style="4" customWidth="1"/>
    <col min="8283" max="8288" width="5.125" style="4" customWidth="1"/>
    <col min="8289" max="8290" width="6.125" style="4" customWidth="1"/>
    <col min="8291" max="8291" width="7.625" style="4" customWidth="1"/>
    <col min="8292" max="8292" width="13.25" style="4" customWidth="1"/>
    <col min="8293" max="8293" width="6.125" style="4" customWidth="1"/>
    <col min="8294" max="8294" width="7" style="4" customWidth="1"/>
    <col min="8295" max="8448" width="9" style="4"/>
    <col min="8449" max="8449" width="3" style="4" customWidth="1"/>
    <col min="8450" max="8450" width="16.875" style="4" customWidth="1"/>
    <col min="8451" max="8451" width="5.25" style="4" customWidth="1"/>
    <col min="8452" max="8452" width="6.875" style="4" customWidth="1"/>
    <col min="8453" max="8453" width="6.625" style="4" customWidth="1"/>
    <col min="8454" max="8458" width="5.375" style="4" customWidth="1"/>
    <col min="8459" max="8459" width="5.25" style="4" customWidth="1"/>
    <col min="8460" max="8472" width="5.125" style="4" customWidth="1"/>
    <col min="8473" max="8477" width="4.625" style="4" customWidth="1"/>
    <col min="8478" max="8478" width="5.125" style="4" customWidth="1"/>
    <col min="8479" max="8483" width="4.625" style="4" customWidth="1"/>
    <col min="8484" max="8484" width="5.125" style="4" customWidth="1"/>
    <col min="8485" max="8489" width="4.625" style="4" customWidth="1"/>
    <col min="8490" max="8490" width="5.125" style="4" customWidth="1"/>
    <col min="8491" max="8495" width="4.625" style="4" customWidth="1"/>
    <col min="8496" max="8496" width="5.125" style="4" customWidth="1"/>
    <col min="8497" max="8501" width="4.625" style="4" customWidth="1"/>
    <col min="8502" max="8502" width="5.125" style="4" customWidth="1"/>
    <col min="8503" max="8507" width="4.625" style="4" customWidth="1"/>
    <col min="8508" max="8508" width="5.125" style="4" customWidth="1"/>
    <col min="8509" max="8513" width="4.625" style="4" customWidth="1"/>
    <col min="8514" max="8514" width="5.125" style="4" customWidth="1"/>
    <col min="8515" max="8519" width="4.625" style="4" customWidth="1"/>
    <col min="8520" max="8520" width="5.125" style="4" customWidth="1"/>
    <col min="8521" max="8525" width="4.625" style="4" customWidth="1"/>
    <col min="8526" max="8526" width="5.125" style="4" customWidth="1"/>
    <col min="8527" max="8531" width="4.625" style="4" customWidth="1"/>
    <col min="8532" max="8532" width="5.125" style="4" customWidth="1"/>
    <col min="8533" max="8537" width="4.625" style="4" customWidth="1"/>
    <col min="8538" max="8538" width="4.25" style="4" customWidth="1"/>
    <col min="8539" max="8544" width="5.125" style="4" customWidth="1"/>
    <col min="8545" max="8546" width="6.125" style="4" customWidth="1"/>
    <col min="8547" max="8547" width="7.625" style="4" customWidth="1"/>
    <col min="8548" max="8548" width="13.25" style="4" customWidth="1"/>
    <col min="8549" max="8549" width="6.125" style="4" customWidth="1"/>
    <col min="8550" max="8550" width="7" style="4" customWidth="1"/>
    <col min="8551" max="8704" width="9" style="4"/>
    <col min="8705" max="8705" width="3" style="4" customWidth="1"/>
    <col min="8706" max="8706" width="16.875" style="4" customWidth="1"/>
    <col min="8707" max="8707" width="5.25" style="4" customWidth="1"/>
    <col min="8708" max="8708" width="6.875" style="4" customWidth="1"/>
    <col min="8709" max="8709" width="6.625" style="4" customWidth="1"/>
    <col min="8710" max="8714" width="5.375" style="4" customWidth="1"/>
    <col min="8715" max="8715" width="5.25" style="4" customWidth="1"/>
    <col min="8716" max="8728" width="5.125" style="4" customWidth="1"/>
    <col min="8729" max="8733" width="4.625" style="4" customWidth="1"/>
    <col min="8734" max="8734" width="5.125" style="4" customWidth="1"/>
    <col min="8735" max="8739" width="4.625" style="4" customWidth="1"/>
    <col min="8740" max="8740" width="5.125" style="4" customWidth="1"/>
    <col min="8741" max="8745" width="4.625" style="4" customWidth="1"/>
    <col min="8746" max="8746" width="5.125" style="4" customWidth="1"/>
    <col min="8747" max="8751" width="4.625" style="4" customWidth="1"/>
    <col min="8752" max="8752" width="5.125" style="4" customWidth="1"/>
    <col min="8753" max="8757" width="4.625" style="4" customWidth="1"/>
    <col min="8758" max="8758" width="5.125" style="4" customWidth="1"/>
    <col min="8759" max="8763" width="4.625" style="4" customWidth="1"/>
    <col min="8764" max="8764" width="5.125" style="4" customWidth="1"/>
    <col min="8765" max="8769" width="4.625" style="4" customWidth="1"/>
    <col min="8770" max="8770" width="5.125" style="4" customWidth="1"/>
    <col min="8771" max="8775" width="4.625" style="4" customWidth="1"/>
    <col min="8776" max="8776" width="5.125" style="4" customWidth="1"/>
    <col min="8777" max="8781" width="4.625" style="4" customWidth="1"/>
    <col min="8782" max="8782" width="5.125" style="4" customWidth="1"/>
    <col min="8783" max="8787" width="4.625" style="4" customWidth="1"/>
    <col min="8788" max="8788" width="5.125" style="4" customWidth="1"/>
    <col min="8789" max="8793" width="4.625" style="4" customWidth="1"/>
    <col min="8794" max="8794" width="4.25" style="4" customWidth="1"/>
    <col min="8795" max="8800" width="5.125" style="4" customWidth="1"/>
    <col min="8801" max="8802" width="6.125" style="4" customWidth="1"/>
    <col min="8803" max="8803" width="7.625" style="4" customWidth="1"/>
    <col min="8804" max="8804" width="13.25" style="4" customWidth="1"/>
    <col min="8805" max="8805" width="6.125" style="4" customWidth="1"/>
    <col min="8806" max="8806" width="7" style="4" customWidth="1"/>
    <col min="8807" max="8960" width="9" style="4"/>
    <col min="8961" max="8961" width="3" style="4" customWidth="1"/>
    <col min="8962" max="8962" width="16.875" style="4" customWidth="1"/>
    <col min="8963" max="8963" width="5.25" style="4" customWidth="1"/>
    <col min="8964" max="8964" width="6.875" style="4" customWidth="1"/>
    <col min="8965" max="8965" width="6.625" style="4" customWidth="1"/>
    <col min="8966" max="8970" width="5.375" style="4" customWidth="1"/>
    <col min="8971" max="8971" width="5.25" style="4" customWidth="1"/>
    <col min="8972" max="8984" width="5.125" style="4" customWidth="1"/>
    <col min="8985" max="8989" width="4.625" style="4" customWidth="1"/>
    <col min="8990" max="8990" width="5.125" style="4" customWidth="1"/>
    <col min="8991" max="8995" width="4.625" style="4" customWidth="1"/>
    <col min="8996" max="8996" width="5.125" style="4" customWidth="1"/>
    <col min="8997" max="9001" width="4.625" style="4" customWidth="1"/>
    <col min="9002" max="9002" width="5.125" style="4" customWidth="1"/>
    <col min="9003" max="9007" width="4.625" style="4" customWidth="1"/>
    <col min="9008" max="9008" width="5.125" style="4" customWidth="1"/>
    <col min="9009" max="9013" width="4.625" style="4" customWidth="1"/>
    <col min="9014" max="9014" width="5.125" style="4" customWidth="1"/>
    <col min="9015" max="9019" width="4.625" style="4" customWidth="1"/>
    <col min="9020" max="9020" width="5.125" style="4" customWidth="1"/>
    <col min="9021" max="9025" width="4.625" style="4" customWidth="1"/>
    <col min="9026" max="9026" width="5.125" style="4" customWidth="1"/>
    <col min="9027" max="9031" width="4.625" style="4" customWidth="1"/>
    <col min="9032" max="9032" width="5.125" style="4" customWidth="1"/>
    <col min="9033" max="9037" width="4.625" style="4" customWidth="1"/>
    <col min="9038" max="9038" width="5.125" style="4" customWidth="1"/>
    <col min="9039" max="9043" width="4.625" style="4" customWidth="1"/>
    <col min="9044" max="9044" width="5.125" style="4" customWidth="1"/>
    <col min="9045" max="9049" width="4.625" style="4" customWidth="1"/>
    <col min="9050" max="9050" width="4.25" style="4" customWidth="1"/>
    <col min="9051" max="9056" width="5.125" style="4" customWidth="1"/>
    <col min="9057" max="9058" width="6.125" style="4" customWidth="1"/>
    <col min="9059" max="9059" width="7.625" style="4" customWidth="1"/>
    <col min="9060" max="9060" width="13.25" style="4" customWidth="1"/>
    <col min="9061" max="9061" width="6.125" style="4" customWidth="1"/>
    <col min="9062" max="9062" width="7" style="4" customWidth="1"/>
    <col min="9063" max="9216" width="9" style="4"/>
    <col min="9217" max="9217" width="3" style="4" customWidth="1"/>
    <col min="9218" max="9218" width="16.875" style="4" customWidth="1"/>
    <col min="9219" max="9219" width="5.25" style="4" customWidth="1"/>
    <col min="9220" max="9220" width="6.875" style="4" customWidth="1"/>
    <col min="9221" max="9221" width="6.625" style="4" customWidth="1"/>
    <col min="9222" max="9226" width="5.375" style="4" customWidth="1"/>
    <col min="9227" max="9227" width="5.25" style="4" customWidth="1"/>
    <col min="9228" max="9240" width="5.125" style="4" customWidth="1"/>
    <col min="9241" max="9245" width="4.625" style="4" customWidth="1"/>
    <col min="9246" max="9246" width="5.125" style="4" customWidth="1"/>
    <col min="9247" max="9251" width="4.625" style="4" customWidth="1"/>
    <col min="9252" max="9252" width="5.125" style="4" customWidth="1"/>
    <col min="9253" max="9257" width="4.625" style="4" customWidth="1"/>
    <col min="9258" max="9258" width="5.125" style="4" customWidth="1"/>
    <col min="9259" max="9263" width="4.625" style="4" customWidth="1"/>
    <col min="9264" max="9264" width="5.125" style="4" customWidth="1"/>
    <col min="9265" max="9269" width="4.625" style="4" customWidth="1"/>
    <col min="9270" max="9270" width="5.125" style="4" customWidth="1"/>
    <col min="9271" max="9275" width="4.625" style="4" customWidth="1"/>
    <col min="9276" max="9276" width="5.125" style="4" customWidth="1"/>
    <col min="9277" max="9281" width="4.625" style="4" customWidth="1"/>
    <col min="9282" max="9282" width="5.125" style="4" customWidth="1"/>
    <col min="9283" max="9287" width="4.625" style="4" customWidth="1"/>
    <col min="9288" max="9288" width="5.125" style="4" customWidth="1"/>
    <col min="9289" max="9293" width="4.625" style="4" customWidth="1"/>
    <col min="9294" max="9294" width="5.125" style="4" customWidth="1"/>
    <col min="9295" max="9299" width="4.625" style="4" customWidth="1"/>
    <col min="9300" max="9300" width="5.125" style="4" customWidth="1"/>
    <col min="9301" max="9305" width="4.625" style="4" customWidth="1"/>
    <col min="9306" max="9306" width="4.25" style="4" customWidth="1"/>
    <col min="9307" max="9312" width="5.125" style="4" customWidth="1"/>
    <col min="9313" max="9314" width="6.125" style="4" customWidth="1"/>
    <col min="9315" max="9315" width="7.625" style="4" customWidth="1"/>
    <col min="9316" max="9316" width="13.25" style="4" customWidth="1"/>
    <col min="9317" max="9317" width="6.125" style="4" customWidth="1"/>
    <col min="9318" max="9318" width="7" style="4" customWidth="1"/>
    <col min="9319" max="9472" width="9" style="4"/>
    <col min="9473" max="9473" width="3" style="4" customWidth="1"/>
    <col min="9474" max="9474" width="16.875" style="4" customWidth="1"/>
    <col min="9475" max="9475" width="5.25" style="4" customWidth="1"/>
    <col min="9476" max="9476" width="6.875" style="4" customWidth="1"/>
    <col min="9477" max="9477" width="6.625" style="4" customWidth="1"/>
    <col min="9478" max="9482" width="5.375" style="4" customWidth="1"/>
    <col min="9483" max="9483" width="5.25" style="4" customWidth="1"/>
    <col min="9484" max="9496" width="5.125" style="4" customWidth="1"/>
    <col min="9497" max="9501" width="4.625" style="4" customWidth="1"/>
    <col min="9502" max="9502" width="5.125" style="4" customWidth="1"/>
    <col min="9503" max="9507" width="4.625" style="4" customWidth="1"/>
    <col min="9508" max="9508" width="5.125" style="4" customWidth="1"/>
    <col min="9509" max="9513" width="4.625" style="4" customWidth="1"/>
    <col min="9514" max="9514" width="5.125" style="4" customWidth="1"/>
    <col min="9515" max="9519" width="4.625" style="4" customWidth="1"/>
    <col min="9520" max="9520" width="5.125" style="4" customWidth="1"/>
    <col min="9521" max="9525" width="4.625" style="4" customWidth="1"/>
    <col min="9526" max="9526" width="5.125" style="4" customWidth="1"/>
    <col min="9527" max="9531" width="4.625" style="4" customWidth="1"/>
    <col min="9532" max="9532" width="5.125" style="4" customWidth="1"/>
    <col min="9533" max="9537" width="4.625" style="4" customWidth="1"/>
    <col min="9538" max="9538" width="5.125" style="4" customWidth="1"/>
    <col min="9539" max="9543" width="4.625" style="4" customWidth="1"/>
    <col min="9544" max="9544" width="5.125" style="4" customWidth="1"/>
    <col min="9545" max="9549" width="4.625" style="4" customWidth="1"/>
    <col min="9550" max="9550" width="5.125" style="4" customWidth="1"/>
    <col min="9551" max="9555" width="4.625" style="4" customWidth="1"/>
    <col min="9556" max="9556" width="5.125" style="4" customWidth="1"/>
    <col min="9557" max="9561" width="4.625" style="4" customWidth="1"/>
    <col min="9562" max="9562" width="4.25" style="4" customWidth="1"/>
    <col min="9563" max="9568" width="5.125" style="4" customWidth="1"/>
    <col min="9569" max="9570" width="6.125" style="4" customWidth="1"/>
    <col min="9571" max="9571" width="7.625" style="4" customWidth="1"/>
    <col min="9572" max="9572" width="13.25" style="4" customWidth="1"/>
    <col min="9573" max="9573" width="6.125" style="4" customWidth="1"/>
    <col min="9574" max="9574" width="7" style="4" customWidth="1"/>
    <col min="9575" max="9728" width="9" style="4"/>
    <col min="9729" max="9729" width="3" style="4" customWidth="1"/>
    <col min="9730" max="9730" width="16.875" style="4" customWidth="1"/>
    <col min="9731" max="9731" width="5.25" style="4" customWidth="1"/>
    <col min="9732" max="9732" width="6.875" style="4" customWidth="1"/>
    <col min="9733" max="9733" width="6.625" style="4" customWidth="1"/>
    <col min="9734" max="9738" width="5.375" style="4" customWidth="1"/>
    <col min="9739" max="9739" width="5.25" style="4" customWidth="1"/>
    <col min="9740" max="9752" width="5.125" style="4" customWidth="1"/>
    <col min="9753" max="9757" width="4.625" style="4" customWidth="1"/>
    <col min="9758" max="9758" width="5.125" style="4" customWidth="1"/>
    <col min="9759" max="9763" width="4.625" style="4" customWidth="1"/>
    <col min="9764" max="9764" width="5.125" style="4" customWidth="1"/>
    <col min="9765" max="9769" width="4.625" style="4" customWidth="1"/>
    <col min="9770" max="9770" width="5.125" style="4" customWidth="1"/>
    <col min="9771" max="9775" width="4.625" style="4" customWidth="1"/>
    <col min="9776" max="9776" width="5.125" style="4" customWidth="1"/>
    <col min="9777" max="9781" width="4.625" style="4" customWidth="1"/>
    <col min="9782" max="9782" width="5.125" style="4" customWidth="1"/>
    <col min="9783" max="9787" width="4.625" style="4" customWidth="1"/>
    <col min="9788" max="9788" width="5.125" style="4" customWidth="1"/>
    <col min="9789" max="9793" width="4.625" style="4" customWidth="1"/>
    <col min="9794" max="9794" width="5.125" style="4" customWidth="1"/>
    <col min="9795" max="9799" width="4.625" style="4" customWidth="1"/>
    <col min="9800" max="9800" width="5.125" style="4" customWidth="1"/>
    <col min="9801" max="9805" width="4.625" style="4" customWidth="1"/>
    <col min="9806" max="9806" width="5.125" style="4" customWidth="1"/>
    <col min="9807" max="9811" width="4.625" style="4" customWidth="1"/>
    <col min="9812" max="9812" width="5.125" style="4" customWidth="1"/>
    <col min="9813" max="9817" width="4.625" style="4" customWidth="1"/>
    <col min="9818" max="9818" width="4.25" style="4" customWidth="1"/>
    <col min="9819" max="9824" width="5.125" style="4" customWidth="1"/>
    <col min="9825" max="9826" width="6.125" style="4" customWidth="1"/>
    <col min="9827" max="9827" width="7.625" style="4" customWidth="1"/>
    <col min="9828" max="9828" width="13.25" style="4" customWidth="1"/>
    <col min="9829" max="9829" width="6.125" style="4" customWidth="1"/>
    <col min="9830" max="9830" width="7" style="4" customWidth="1"/>
    <col min="9831" max="9984" width="9" style="4"/>
    <col min="9985" max="9985" width="3" style="4" customWidth="1"/>
    <col min="9986" max="9986" width="16.875" style="4" customWidth="1"/>
    <col min="9987" max="9987" width="5.25" style="4" customWidth="1"/>
    <col min="9988" max="9988" width="6.875" style="4" customWidth="1"/>
    <col min="9989" max="9989" width="6.625" style="4" customWidth="1"/>
    <col min="9990" max="9994" width="5.375" style="4" customWidth="1"/>
    <col min="9995" max="9995" width="5.25" style="4" customWidth="1"/>
    <col min="9996" max="10008" width="5.125" style="4" customWidth="1"/>
    <col min="10009" max="10013" width="4.625" style="4" customWidth="1"/>
    <col min="10014" max="10014" width="5.125" style="4" customWidth="1"/>
    <col min="10015" max="10019" width="4.625" style="4" customWidth="1"/>
    <col min="10020" max="10020" width="5.125" style="4" customWidth="1"/>
    <col min="10021" max="10025" width="4.625" style="4" customWidth="1"/>
    <col min="10026" max="10026" width="5.125" style="4" customWidth="1"/>
    <col min="10027" max="10031" width="4.625" style="4" customWidth="1"/>
    <col min="10032" max="10032" width="5.125" style="4" customWidth="1"/>
    <col min="10033" max="10037" width="4.625" style="4" customWidth="1"/>
    <col min="10038" max="10038" width="5.125" style="4" customWidth="1"/>
    <col min="10039" max="10043" width="4.625" style="4" customWidth="1"/>
    <col min="10044" max="10044" width="5.125" style="4" customWidth="1"/>
    <col min="10045" max="10049" width="4.625" style="4" customWidth="1"/>
    <col min="10050" max="10050" width="5.125" style="4" customWidth="1"/>
    <col min="10051" max="10055" width="4.625" style="4" customWidth="1"/>
    <col min="10056" max="10056" width="5.125" style="4" customWidth="1"/>
    <col min="10057" max="10061" width="4.625" style="4" customWidth="1"/>
    <col min="10062" max="10062" width="5.125" style="4" customWidth="1"/>
    <col min="10063" max="10067" width="4.625" style="4" customWidth="1"/>
    <col min="10068" max="10068" width="5.125" style="4" customWidth="1"/>
    <col min="10069" max="10073" width="4.625" style="4" customWidth="1"/>
    <col min="10074" max="10074" width="4.25" style="4" customWidth="1"/>
    <col min="10075" max="10080" width="5.125" style="4" customWidth="1"/>
    <col min="10081" max="10082" width="6.125" style="4" customWidth="1"/>
    <col min="10083" max="10083" width="7.625" style="4" customWidth="1"/>
    <col min="10084" max="10084" width="13.25" style="4" customWidth="1"/>
    <col min="10085" max="10085" width="6.125" style="4" customWidth="1"/>
    <col min="10086" max="10086" width="7" style="4" customWidth="1"/>
    <col min="10087" max="10240" width="9" style="4"/>
    <col min="10241" max="10241" width="3" style="4" customWidth="1"/>
    <col min="10242" max="10242" width="16.875" style="4" customWidth="1"/>
    <col min="10243" max="10243" width="5.25" style="4" customWidth="1"/>
    <col min="10244" max="10244" width="6.875" style="4" customWidth="1"/>
    <col min="10245" max="10245" width="6.625" style="4" customWidth="1"/>
    <col min="10246" max="10250" width="5.375" style="4" customWidth="1"/>
    <col min="10251" max="10251" width="5.25" style="4" customWidth="1"/>
    <col min="10252" max="10264" width="5.125" style="4" customWidth="1"/>
    <col min="10265" max="10269" width="4.625" style="4" customWidth="1"/>
    <col min="10270" max="10270" width="5.125" style="4" customWidth="1"/>
    <col min="10271" max="10275" width="4.625" style="4" customWidth="1"/>
    <col min="10276" max="10276" width="5.125" style="4" customWidth="1"/>
    <col min="10277" max="10281" width="4.625" style="4" customWidth="1"/>
    <col min="10282" max="10282" width="5.125" style="4" customWidth="1"/>
    <col min="10283" max="10287" width="4.625" style="4" customWidth="1"/>
    <col min="10288" max="10288" width="5.125" style="4" customWidth="1"/>
    <col min="10289" max="10293" width="4.625" style="4" customWidth="1"/>
    <col min="10294" max="10294" width="5.125" style="4" customWidth="1"/>
    <col min="10295" max="10299" width="4.625" style="4" customWidth="1"/>
    <col min="10300" max="10300" width="5.125" style="4" customWidth="1"/>
    <col min="10301" max="10305" width="4.625" style="4" customWidth="1"/>
    <col min="10306" max="10306" width="5.125" style="4" customWidth="1"/>
    <col min="10307" max="10311" width="4.625" style="4" customWidth="1"/>
    <col min="10312" max="10312" width="5.125" style="4" customWidth="1"/>
    <col min="10313" max="10317" width="4.625" style="4" customWidth="1"/>
    <col min="10318" max="10318" width="5.125" style="4" customWidth="1"/>
    <col min="10319" max="10323" width="4.625" style="4" customWidth="1"/>
    <col min="10324" max="10324" width="5.125" style="4" customWidth="1"/>
    <col min="10325" max="10329" width="4.625" style="4" customWidth="1"/>
    <col min="10330" max="10330" width="4.25" style="4" customWidth="1"/>
    <col min="10331" max="10336" width="5.125" style="4" customWidth="1"/>
    <col min="10337" max="10338" width="6.125" style="4" customWidth="1"/>
    <col min="10339" max="10339" width="7.625" style="4" customWidth="1"/>
    <col min="10340" max="10340" width="13.25" style="4" customWidth="1"/>
    <col min="10341" max="10341" width="6.125" style="4" customWidth="1"/>
    <col min="10342" max="10342" width="7" style="4" customWidth="1"/>
    <col min="10343" max="10496" width="9" style="4"/>
    <col min="10497" max="10497" width="3" style="4" customWidth="1"/>
    <col min="10498" max="10498" width="16.875" style="4" customWidth="1"/>
    <col min="10499" max="10499" width="5.25" style="4" customWidth="1"/>
    <col min="10500" max="10500" width="6.875" style="4" customWidth="1"/>
    <col min="10501" max="10501" width="6.625" style="4" customWidth="1"/>
    <col min="10502" max="10506" width="5.375" style="4" customWidth="1"/>
    <col min="10507" max="10507" width="5.25" style="4" customWidth="1"/>
    <col min="10508" max="10520" width="5.125" style="4" customWidth="1"/>
    <col min="10521" max="10525" width="4.625" style="4" customWidth="1"/>
    <col min="10526" max="10526" width="5.125" style="4" customWidth="1"/>
    <col min="10527" max="10531" width="4.625" style="4" customWidth="1"/>
    <col min="10532" max="10532" width="5.125" style="4" customWidth="1"/>
    <col min="10533" max="10537" width="4.625" style="4" customWidth="1"/>
    <col min="10538" max="10538" width="5.125" style="4" customWidth="1"/>
    <col min="10539" max="10543" width="4.625" style="4" customWidth="1"/>
    <col min="10544" max="10544" width="5.125" style="4" customWidth="1"/>
    <col min="10545" max="10549" width="4.625" style="4" customWidth="1"/>
    <col min="10550" max="10550" width="5.125" style="4" customWidth="1"/>
    <col min="10551" max="10555" width="4.625" style="4" customWidth="1"/>
    <col min="10556" max="10556" width="5.125" style="4" customWidth="1"/>
    <col min="10557" max="10561" width="4.625" style="4" customWidth="1"/>
    <col min="10562" max="10562" width="5.125" style="4" customWidth="1"/>
    <col min="10563" max="10567" width="4.625" style="4" customWidth="1"/>
    <col min="10568" max="10568" width="5.125" style="4" customWidth="1"/>
    <col min="10569" max="10573" width="4.625" style="4" customWidth="1"/>
    <col min="10574" max="10574" width="5.125" style="4" customWidth="1"/>
    <col min="10575" max="10579" width="4.625" style="4" customWidth="1"/>
    <col min="10580" max="10580" width="5.125" style="4" customWidth="1"/>
    <col min="10581" max="10585" width="4.625" style="4" customWidth="1"/>
    <col min="10586" max="10586" width="4.25" style="4" customWidth="1"/>
    <col min="10587" max="10592" width="5.125" style="4" customWidth="1"/>
    <col min="10593" max="10594" width="6.125" style="4" customWidth="1"/>
    <col min="10595" max="10595" width="7.625" style="4" customWidth="1"/>
    <col min="10596" max="10596" width="13.25" style="4" customWidth="1"/>
    <col min="10597" max="10597" width="6.125" style="4" customWidth="1"/>
    <col min="10598" max="10598" width="7" style="4" customWidth="1"/>
    <col min="10599" max="10752" width="9" style="4"/>
    <col min="10753" max="10753" width="3" style="4" customWidth="1"/>
    <col min="10754" max="10754" width="16.875" style="4" customWidth="1"/>
    <col min="10755" max="10755" width="5.25" style="4" customWidth="1"/>
    <col min="10756" max="10756" width="6.875" style="4" customWidth="1"/>
    <col min="10757" max="10757" width="6.625" style="4" customWidth="1"/>
    <col min="10758" max="10762" width="5.375" style="4" customWidth="1"/>
    <col min="10763" max="10763" width="5.25" style="4" customWidth="1"/>
    <col min="10764" max="10776" width="5.125" style="4" customWidth="1"/>
    <col min="10777" max="10781" width="4.625" style="4" customWidth="1"/>
    <col min="10782" max="10782" width="5.125" style="4" customWidth="1"/>
    <col min="10783" max="10787" width="4.625" style="4" customWidth="1"/>
    <col min="10788" max="10788" width="5.125" style="4" customWidth="1"/>
    <col min="10789" max="10793" width="4.625" style="4" customWidth="1"/>
    <col min="10794" max="10794" width="5.125" style="4" customWidth="1"/>
    <col min="10795" max="10799" width="4.625" style="4" customWidth="1"/>
    <col min="10800" max="10800" width="5.125" style="4" customWidth="1"/>
    <col min="10801" max="10805" width="4.625" style="4" customWidth="1"/>
    <col min="10806" max="10806" width="5.125" style="4" customWidth="1"/>
    <col min="10807" max="10811" width="4.625" style="4" customWidth="1"/>
    <col min="10812" max="10812" width="5.125" style="4" customWidth="1"/>
    <col min="10813" max="10817" width="4.625" style="4" customWidth="1"/>
    <col min="10818" max="10818" width="5.125" style="4" customWidth="1"/>
    <col min="10819" max="10823" width="4.625" style="4" customWidth="1"/>
    <col min="10824" max="10824" width="5.125" style="4" customWidth="1"/>
    <col min="10825" max="10829" width="4.625" style="4" customWidth="1"/>
    <col min="10830" max="10830" width="5.125" style="4" customWidth="1"/>
    <col min="10831" max="10835" width="4.625" style="4" customWidth="1"/>
    <col min="10836" max="10836" width="5.125" style="4" customWidth="1"/>
    <col min="10837" max="10841" width="4.625" style="4" customWidth="1"/>
    <col min="10842" max="10842" width="4.25" style="4" customWidth="1"/>
    <col min="10843" max="10848" width="5.125" style="4" customWidth="1"/>
    <col min="10849" max="10850" width="6.125" style="4" customWidth="1"/>
    <col min="10851" max="10851" width="7.625" style="4" customWidth="1"/>
    <col min="10852" max="10852" width="13.25" style="4" customWidth="1"/>
    <col min="10853" max="10853" width="6.125" style="4" customWidth="1"/>
    <col min="10854" max="10854" width="7" style="4" customWidth="1"/>
    <col min="10855" max="11008" width="9" style="4"/>
    <col min="11009" max="11009" width="3" style="4" customWidth="1"/>
    <col min="11010" max="11010" width="16.875" style="4" customWidth="1"/>
    <col min="11011" max="11011" width="5.25" style="4" customWidth="1"/>
    <col min="11012" max="11012" width="6.875" style="4" customWidth="1"/>
    <col min="11013" max="11013" width="6.625" style="4" customWidth="1"/>
    <col min="11014" max="11018" width="5.375" style="4" customWidth="1"/>
    <col min="11019" max="11019" width="5.25" style="4" customWidth="1"/>
    <col min="11020" max="11032" width="5.125" style="4" customWidth="1"/>
    <col min="11033" max="11037" width="4.625" style="4" customWidth="1"/>
    <col min="11038" max="11038" width="5.125" style="4" customWidth="1"/>
    <col min="11039" max="11043" width="4.625" style="4" customWidth="1"/>
    <col min="11044" max="11044" width="5.125" style="4" customWidth="1"/>
    <col min="11045" max="11049" width="4.625" style="4" customWidth="1"/>
    <col min="11050" max="11050" width="5.125" style="4" customWidth="1"/>
    <col min="11051" max="11055" width="4.625" style="4" customWidth="1"/>
    <col min="11056" max="11056" width="5.125" style="4" customWidth="1"/>
    <col min="11057" max="11061" width="4.625" style="4" customWidth="1"/>
    <col min="11062" max="11062" width="5.125" style="4" customWidth="1"/>
    <col min="11063" max="11067" width="4.625" style="4" customWidth="1"/>
    <col min="11068" max="11068" width="5.125" style="4" customWidth="1"/>
    <col min="11069" max="11073" width="4.625" style="4" customWidth="1"/>
    <col min="11074" max="11074" width="5.125" style="4" customWidth="1"/>
    <col min="11075" max="11079" width="4.625" style="4" customWidth="1"/>
    <col min="11080" max="11080" width="5.125" style="4" customWidth="1"/>
    <col min="11081" max="11085" width="4.625" style="4" customWidth="1"/>
    <col min="11086" max="11086" width="5.125" style="4" customWidth="1"/>
    <col min="11087" max="11091" width="4.625" style="4" customWidth="1"/>
    <col min="11092" max="11092" width="5.125" style="4" customWidth="1"/>
    <col min="11093" max="11097" width="4.625" style="4" customWidth="1"/>
    <col min="11098" max="11098" width="4.25" style="4" customWidth="1"/>
    <col min="11099" max="11104" width="5.125" style="4" customWidth="1"/>
    <col min="11105" max="11106" width="6.125" style="4" customWidth="1"/>
    <col min="11107" max="11107" width="7.625" style="4" customWidth="1"/>
    <col min="11108" max="11108" width="13.25" style="4" customWidth="1"/>
    <col min="11109" max="11109" width="6.125" style="4" customWidth="1"/>
    <col min="11110" max="11110" width="7" style="4" customWidth="1"/>
    <col min="11111" max="11264" width="9" style="4"/>
    <col min="11265" max="11265" width="3" style="4" customWidth="1"/>
    <col min="11266" max="11266" width="16.875" style="4" customWidth="1"/>
    <col min="11267" max="11267" width="5.25" style="4" customWidth="1"/>
    <col min="11268" max="11268" width="6.875" style="4" customWidth="1"/>
    <col min="11269" max="11269" width="6.625" style="4" customWidth="1"/>
    <col min="11270" max="11274" width="5.375" style="4" customWidth="1"/>
    <col min="11275" max="11275" width="5.25" style="4" customWidth="1"/>
    <col min="11276" max="11288" width="5.125" style="4" customWidth="1"/>
    <col min="11289" max="11293" width="4.625" style="4" customWidth="1"/>
    <col min="11294" max="11294" width="5.125" style="4" customWidth="1"/>
    <col min="11295" max="11299" width="4.625" style="4" customWidth="1"/>
    <col min="11300" max="11300" width="5.125" style="4" customWidth="1"/>
    <col min="11301" max="11305" width="4.625" style="4" customWidth="1"/>
    <col min="11306" max="11306" width="5.125" style="4" customWidth="1"/>
    <col min="11307" max="11311" width="4.625" style="4" customWidth="1"/>
    <col min="11312" max="11312" width="5.125" style="4" customWidth="1"/>
    <col min="11313" max="11317" width="4.625" style="4" customWidth="1"/>
    <col min="11318" max="11318" width="5.125" style="4" customWidth="1"/>
    <col min="11319" max="11323" width="4.625" style="4" customWidth="1"/>
    <col min="11324" max="11324" width="5.125" style="4" customWidth="1"/>
    <col min="11325" max="11329" width="4.625" style="4" customWidth="1"/>
    <col min="11330" max="11330" width="5.125" style="4" customWidth="1"/>
    <col min="11331" max="11335" width="4.625" style="4" customWidth="1"/>
    <col min="11336" max="11336" width="5.125" style="4" customWidth="1"/>
    <col min="11337" max="11341" width="4.625" style="4" customWidth="1"/>
    <col min="11342" max="11342" width="5.125" style="4" customWidth="1"/>
    <col min="11343" max="11347" width="4.625" style="4" customWidth="1"/>
    <col min="11348" max="11348" width="5.125" style="4" customWidth="1"/>
    <col min="11349" max="11353" width="4.625" style="4" customWidth="1"/>
    <col min="11354" max="11354" width="4.25" style="4" customWidth="1"/>
    <col min="11355" max="11360" width="5.125" style="4" customWidth="1"/>
    <col min="11361" max="11362" width="6.125" style="4" customWidth="1"/>
    <col min="11363" max="11363" width="7.625" style="4" customWidth="1"/>
    <col min="11364" max="11364" width="13.25" style="4" customWidth="1"/>
    <col min="11365" max="11365" width="6.125" style="4" customWidth="1"/>
    <col min="11366" max="11366" width="7" style="4" customWidth="1"/>
    <col min="11367" max="11520" width="9" style="4"/>
    <col min="11521" max="11521" width="3" style="4" customWidth="1"/>
    <col min="11522" max="11522" width="16.875" style="4" customWidth="1"/>
    <col min="11523" max="11523" width="5.25" style="4" customWidth="1"/>
    <col min="11524" max="11524" width="6.875" style="4" customWidth="1"/>
    <col min="11525" max="11525" width="6.625" style="4" customWidth="1"/>
    <col min="11526" max="11530" width="5.375" style="4" customWidth="1"/>
    <col min="11531" max="11531" width="5.25" style="4" customWidth="1"/>
    <col min="11532" max="11544" width="5.125" style="4" customWidth="1"/>
    <col min="11545" max="11549" width="4.625" style="4" customWidth="1"/>
    <col min="11550" max="11550" width="5.125" style="4" customWidth="1"/>
    <col min="11551" max="11555" width="4.625" style="4" customWidth="1"/>
    <col min="11556" max="11556" width="5.125" style="4" customWidth="1"/>
    <col min="11557" max="11561" width="4.625" style="4" customWidth="1"/>
    <col min="11562" max="11562" width="5.125" style="4" customWidth="1"/>
    <col min="11563" max="11567" width="4.625" style="4" customWidth="1"/>
    <col min="11568" max="11568" width="5.125" style="4" customWidth="1"/>
    <col min="11569" max="11573" width="4.625" style="4" customWidth="1"/>
    <col min="11574" max="11574" width="5.125" style="4" customWidth="1"/>
    <col min="11575" max="11579" width="4.625" style="4" customWidth="1"/>
    <col min="11580" max="11580" width="5.125" style="4" customWidth="1"/>
    <col min="11581" max="11585" width="4.625" style="4" customWidth="1"/>
    <col min="11586" max="11586" width="5.125" style="4" customWidth="1"/>
    <col min="11587" max="11591" width="4.625" style="4" customWidth="1"/>
    <col min="11592" max="11592" width="5.125" style="4" customWidth="1"/>
    <col min="11593" max="11597" width="4.625" style="4" customWidth="1"/>
    <col min="11598" max="11598" width="5.125" style="4" customWidth="1"/>
    <col min="11599" max="11603" width="4.625" style="4" customWidth="1"/>
    <col min="11604" max="11604" width="5.125" style="4" customWidth="1"/>
    <col min="11605" max="11609" width="4.625" style="4" customWidth="1"/>
    <col min="11610" max="11610" width="4.25" style="4" customWidth="1"/>
    <col min="11611" max="11616" width="5.125" style="4" customWidth="1"/>
    <col min="11617" max="11618" width="6.125" style="4" customWidth="1"/>
    <col min="11619" max="11619" width="7.625" style="4" customWidth="1"/>
    <col min="11620" max="11620" width="13.25" style="4" customWidth="1"/>
    <col min="11621" max="11621" width="6.125" style="4" customWidth="1"/>
    <col min="11622" max="11622" width="7" style="4" customWidth="1"/>
    <col min="11623" max="11776" width="9" style="4"/>
    <col min="11777" max="11777" width="3" style="4" customWidth="1"/>
    <col min="11778" max="11778" width="16.875" style="4" customWidth="1"/>
    <col min="11779" max="11779" width="5.25" style="4" customWidth="1"/>
    <col min="11780" max="11780" width="6.875" style="4" customWidth="1"/>
    <col min="11781" max="11781" width="6.625" style="4" customWidth="1"/>
    <col min="11782" max="11786" width="5.375" style="4" customWidth="1"/>
    <col min="11787" max="11787" width="5.25" style="4" customWidth="1"/>
    <col min="11788" max="11800" width="5.125" style="4" customWidth="1"/>
    <col min="11801" max="11805" width="4.625" style="4" customWidth="1"/>
    <col min="11806" max="11806" width="5.125" style="4" customWidth="1"/>
    <col min="11807" max="11811" width="4.625" style="4" customWidth="1"/>
    <col min="11812" max="11812" width="5.125" style="4" customWidth="1"/>
    <col min="11813" max="11817" width="4.625" style="4" customWidth="1"/>
    <col min="11818" max="11818" width="5.125" style="4" customWidth="1"/>
    <col min="11819" max="11823" width="4.625" style="4" customWidth="1"/>
    <col min="11824" max="11824" width="5.125" style="4" customWidth="1"/>
    <col min="11825" max="11829" width="4.625" style="4" customWidth="1"/>
    <col min="11830" max="11830" width="5.125" style="4" customWidth="1"/>
    <col min="11831" max="11835" width="4.625" style="4" customWidth="1"/>
    <col min="11836" max="11836" width="5.125" style="4" customWidth="1"/>
    <col min="11837" max="11841" width="4.625" style="4" customWidth="1"/>
    <col min="11842" max="11842" width="5.125" style="4" customWidth="1"/>
    <col min="11843" max="11847" width="4.625" style="4" customWidth="1"/>
    <col min="11848" max="11848" width="5.125" style="4" customWidth="1"/>
    <col min="11849" max="11853" width="4.625" style="4" customWidth="1"/>
    <col min="11854" max="11854" width="5.125" style="4" customWidth="1"/>
    <col min="11855" max="11859" width="4.625" style="4" customWidth="1"/>
    <col min="11860" max="11860" width="5.125" style="4" customWidth="1"/>
    <col min="11861" max="11865" width="4.625" style="4" customWidth="1"/>
    <col min="11866" max="11866" width="4.25" style="4" customWidth="1"/>
    <col min="11867" max="11872" width="5.125" style="4" customWidth="1"/>
    <col min="11873" max="11874" width="6.125" style="4" customWidth="1"/>
    <col min="11875" max="11875" width="7.625" style="4" customWidth="1"/>
    <col min="11876" max="11876" width="13.25" style="4" customWidth="1"/>
    <col min="11877" max="11877" width="6.125" style="4" customWidth="1"/>
    <col min="11878" max="11878" width="7" style="4" customWidth="1"/>
    <col min="11879" max="12032" width="9" style="4"/>
    <col min="12033" max="12033" width="3" style="4" customWidth="1"/>
    <col min="12034" max="12034" width="16.875" style="4" customWidth="1"/>
    <col min="12035" max="12035" width="5.25" style="4" customWidth="1"/>
    <col min="12036" max="12036" width="6.875" style="4" customWidth="1"/>
    <col min="12037" max="12037" width="6.625" style="4" customWidth="1"/>
    <col min="12038" max="12042" width="5.375" style="4" customWidth="1"/>
    <col min="12043" max="12043" width="5.25" style="4" customWidth="1"/>
    <col min="12044" max="12056" width="5.125" style="4" customWidth="1"/>
    <col min="12057" max="12061" width="4.625" style="4" customWidth="1"/>
    <col min="12062" max="12062" width="5.125" style="4" customWidth="1"/>
    <col min="12063" max="12067" width="4.625" style="4" customWidth="1"/>
    <col min="12068" max="12068" width="5.125" style="4" customWidth="1"/>
    <col min="12069" max="12073" width="4.625" style="4" customWidth="1"/>
    <col min="12074" max="12074" width="5.125" style="4" customWidth="1"/>
    <col min="12075" max="12079" width="4.625" style="4" customWidth="1"/>
    <col min="12080" max="12080" width="5.125" style="4" customWidth="1"/>
    <col min="12081" max="12085" width="4.625" style="4" customWidth="1"/>
    <col min="12086" max="12086" width="5.125" style="4" customWidth="1"/>
    <col min="12087" max="12091" width="4.625" style="4" customWidth="1"/>
    <col min="12092" max="12092" width="5.125" style="4" customWidth="1"/>
    <col min="12093" max="12097" width="4.625" style="4" customWidth="1"/>
    <col min="12098" max="12098" width="5.125" style="4" customWidth="1"/>
    <col min="12099" max="12103" width="4.625" style="4" customWidth="1"/>
    <col min="12104" max="12104" width="5.125" style="4" customWidth="1"/>
    <col min="12105" max="12109" width="4.625" style="4" customWidth="1"/>
    <col min="12110" max="12110" width="5.125" style="4" customWidth="1"/>
    <col min="12111" max="12115" width="4.625" style="4" customWidth="1"/>
    <col min="12116" max="12116" width="5.125" style="4" customWidth="1"/>
    <col min="12117" max="12121" width="4.625" style="4" customWidth="1"/>
    <col min="12122" max="12122" width="4.25" style="4" customWidth="1"/>
    <col min="12123" max="12128" width="5.125" style="4" customWidth="1"/>
    <col min="12129" max="12130" width="6.125" style="4" customWidth="1"/>
    <col min="12131" max="12131" width="7.625" style="4" customWidth="1"/>
    <col min="12132" max="12132" width="13.25" style="4" customWidth="1"/>
    <col min="12133" max="12133" width="6.125" style="4" customWidth="1"/>
    <col min="12134" max="12134" width="7" style="4" customWidth="1"/>
    <col min="12135" max="12288" width="9" style="4"/>
    <col min="12289" max="12289" width="3" style="4" customWidth="1"/>
    <col min="12290" max="12290" width="16.875" style="4" customWidth="1"/>
    <col min="12291" max="12291" width="5.25" style="4" customWidth="1"/>
    <col min="12292" max="12292" width="6.875" style="4" customWidth="1"/>
    <col min="12293" max="12293" width="6.625" style="4" customWidth="1"/>
    <col min="12294" max="12298" width="5.375" style="4" customWidth="1"/>
    <col min="12299" max="12299" width="5.25" style="4" customWidth="1"/>
    <col min="12300" max="12312" width="5.125" style="4" customWidth="1"/>
    <col min="12313" max="12317" width="4.625" style="4" customWidth="1"/>
    <col min="12318" max="12318" width="5.125" style="4" customWidth="1"/>
    <col min="12319" max="12323" width="4.625" style="4" customWidth="1"/>
    <col min="12324" max="12324" width="5.125" style="4" customWidth="1"/>
    <col min="12325" max="12329" width="4.625" style="4" customWidth="1"/>
    <col min="12330" max="12330" width="5.125" style="4" customWidth="1"/>
    <col min="12331" max="12335" width="4.625" style="4" customWidth="1"/>
    <col min="12336" max="12336" width="5.125" style="4" customWidth="1"/>
    <col min="12337" max="12341" width="4.625" style="4" customWidth="1"/>
    <col min="12342" max="12342" width="5.125" style="4" customWidth="1"/>
    <col min="12343" max="12347" width="4.625" style="4" customWidth="1"/>
    <col min="12348" max="12348" width="5.125" style="4" customWidth="1"/>
    <col min="12349" max="12353" width="4.625" style="4" customWidth="1"/>
    <col min="12354" max="12354" width="5.125" style="4" customWidth="1"/>
    <col min="12355" max="12359" width="4.625" style="4" customWidth="1"/>
    <col min="12360" max="12360" width="5.125" style="4" customWidth="1"/>
    <col min="12361" max="12365" width="4.625" style="4" customWidth="1"/>
    <col min="12366" max="12366" width="5.125" style="4" customWidth="1"/>
    <col min="12367" max="12371" width="4.625" style="4" customWidth="1"/>
    <col min="12372" max="12372" width="5.125" style="4" customWidth="1"/>
    <col min="12373" max="12377" width="4.625" style="4" customWidth="1"/>
    <col min="12378" max="12378" width="4.25" style="4" customWidth="1"/>
    <col min="12379" max="12384" width="5.125" style="4" customWidth="1"/>
    <col min="12385" max="12386" width="6.125" style="4" customWidth="1"/>
    <col min="12387" max="12387" width="7.625" style="4" customWidth="1"/>
    <col min="12388" max="12388" width="13.25" style="4" customWidth="1"/>
    <col min="12389" max="12389" width="6.125" style="4" customWidth="1"/>
    <col min="12390" max="12390" width="7" style="4" customWidth="1"/>
    <col min="12391" max="12544" width="9" style="4"/>
    <col min="12545" max="12545" width="3" style="4" customWidth="1"/>
    <col min="12546" max="12546" width="16.875" style="4" customWidth="1"/>
    <col min="12547" max="12547" width="5.25" style="4" customWidth="1"/>
    <col min="12548" max="12548" width="6.875" style="4" customWidth="1"/>
    <col min="12549" max="12549" width="6.625" style="4" customWidth="1"/>
    <col min="12550" max="12554" width="5.375" style="4" customWidth="1"/>
    <col min="12555" max="12555" width="5.25" style="4" customWidth="1"/>
    <col min="12556" max="12568" width="5.125" style="4" customWidth="1"/>
    <col min="12569" max="12573" width="4.625" style="4" customWidth="1"/>
    <col min="12574" max="12574" width="5.125" style="4" customWidth="1"/>
    <col min="12575" max="12579" width="4.625" style="4" customWidth="1"/>
    <col min="12580" max="12580" width="5.125" style="4" customWidth="1"/>
    <col min="12581" max="12585" width="4.625" style="4" customWidth="1"/>
    <col min="12586" max="12586" width="5.125" style="4" customWidth="1"/>
    <col min="12587" max="12591" width="4.625" style="4" customWidth="1"/>
    <col min="12592" max="12592" width="5.125" style="4" customWidth="1"/>
    <col min="12593" max="12597" width="4.625" style="4" customWidth="1"/>
    <col min="12598" max="12598" width="5.125" style="4" customWidth="1"/>
    <col min="12599" max="12603" width="4.625" style="4" customWidth="1"/>
    <col min="12604" max="12604" width="5.125" style="4" customWidth="1"/>
    <col min="12605" max="12609" width="4.625" style="4" customWidth="1"/>
    <col min="12610" max="12610" width="5.125" style="4" customWidth="1"/>
    <col min="12611" max="12615" width="4.625" style="4" customWidth="1"/>
    <col min="12616" max="12616" width="5.125" style="4" customWidth="1"/>
    <col min="12617" max="12621" width="4.625" style="4" customWidth="1"/>
    <col min="12622" max="12622" width="5.125" style="4" customWidth="1"/>
    <col min="12623" max="12627" width="4.625" style="4" customWidth="1"/>
    <col min="12628" max="12628" width="5.125" style="4" customWidth="1"/>
    <col min="12629" max="12633" width="4.625" style="4" customWidth="1"/>
    <col min="12634" max="12634" width="4.25" style="4" customWidth="1"/>
    <col min="12635" max="12640" width="5.125" style="4" customWidth="1"/>
    <col min="12641" max="12642" width="6.125" style="4" customWidth="1"/>
    <col min="12643" max="12643" width="7.625" style="4" customWidth="1"/>
    <col min="12644" max="12644" width="13.25" style="4" customWidth="1"/>
    <col min="12645" max="12645" width="6.125" style="4" customWidth="1"/>
    <col min="12646" max="12646" width="7" style="4" customWidth="1"/>
    <col min="12647" max="12800" width="9" style="4"/>
    <col min="12801" max="12801" width="3" style="4" customWidth="1"/>
    <col min="12802" max="12802" width="16.875" style="4" customWidth="1"/>
    <col min="12803" max="12803" width="5.25" style="4" customWidth="1"/>
    <col min="12804" max="12804" width="6.875" style="4" customWidth="1"/>
    <col min="12805" max="12805" width="6.625" style="4" customWidth="1"/>
    <col min="12806" max="12810" width="5.375" style="4" customWidth="1"/>
    <col min="12811" max="12811" width="5.25" style="4" customWidth="1"/>
    <col min="12812" max="12824" width="5.125" style="4" customWidth="1"/>
    <col min="12825" max="12829" width="4.625" style="4" customWidth="1"/>
    <col min="12830" max="12830" width="5.125" style="4" customWidth="1"/>
    <col min="12831" max="12835" width="4.625" style="4" customWidth="1"/>
    <col min="12836" max="12836" width="5.125" style="4" customWidth="1"/>
    <col min="12837" max="12841" width="4.625" style="4" customWidth="1"/>
    <col min="12842" max="12842" width="5.125" style="4" customWidth="1"/>
    <col min="12843" max="12847" width="4.625" style="4" customWidth="1"/>
    <col min="12848" max="12848" width="5.125" style="4" customWidth="1"/>
    <col min="12849" max="12853" width="4.625" style="4" customWidth="1"/>
    <col min="12854" max="12854" width="5.125" style="4" customWidth="1"/>
    <col min="12855" max="12859" width="4.625" style="4" customWidth="1"/>
    <col min="12860" max="12860" width="5.125" style="4" customWidth="1"/>
    <col min="12861" max="12865" width="4.625" style="4" customWidth="1"/>
    <col min="12866" max="12866" width="5.125" style="4" customWidth="1"/>
    <col min="12867" max="12871" width="4.625" style="4" customWidth="1"/>
    <col min="12872" max="12872" width="5.125" style="4" customWidth="1"/>
    <col min="12873" max="12877" width="4.625" style="4" customWidth="1"/>
    <col min="12878" max="12878" width="5.125" style="4" customWidth="1"/>
    <col min="12879" max="12883" width="4.625" style="4" customWidth="1"/>
    <col min="12884" max="12884" width="5.125" style="4" customWidth="1"/>
    <col min="12885" max="12889" width="4.625" style="4" customWidth="1"/>
    <col min="12890" max="12890" width="4.25" style="4" customWidth="1"/>
    <col min="12891" max="12896" width="5.125" style="4" customWidth="1"/>
    <col min="12897" max="12898" width="6.125" style="4" customWidth="1"/>
    <col min="12899" max="12899" width="7.625" style="4" customWidth="1"/>
    <col min="12900" max="12900" width="13.25" style="4" customWidth="1"/>
    <col min="12901" max="12901" width="6.125" style="4" customWidth="1"/>
    <col min="12902" max="12902" width="7" style="4" customWidth="1"/>
    <col min="12903" max="13056" width="9" style="4"/>
    <col min="13057" max="13057" width="3" style="4" customWidth="1"/>
    <col min="13058" max="13058" width="16.875" style="4" customWidth="1"/>
    <col min="13059" max="13059" width="5.25" style="4" customWidth="1"/>
    <col min="13060" max="13060" width="6.875" style="4" customWidth="1"/>
    <col min="13061" max="13061" width="6.625" style="4" customWidth="1"/>
    <col min="13062" max="13066" width="5.375" style="4" customWidth="1"/>
    <col min="13067" max="13067" width="5.25" style="4" customWidth="1"/>
    <col min="13068" max="13080" width="5.125" style="4" customWidth="1"/>
    <col min="13081" max="13085" width="4.625" style="4" customWidth="1"/>
    <col min="13086" max="13086" width="5.125" style="4" customWidth="1"/>
    <col min="13087" max="13091" width="4.625" style="4" customWidth="1"/>
    <col min="13092" max="13092" width="5.125" style="4" customWidth="1"/>
    <col min="13093" max="13097" width="4.625" style="4" customWidth="1"/>
    <col min="13098" max="13098" width="5.125" style="4" customWidth="1"/>
    <col min="13099" max="13103" width="4.625" style="4" customWidth="1"/>
    <col min="13104" max="13104" width="5.125" style="4" customWidth="1"/>
    <col min="13105" max="13109" width="4.625" style="4" customWidth="1"/>
    <col min="13110" max="13110" width="5.125" style="4" customWidth="1"/>
    <col min="13111" max="13115" width="4.625" style="4" customWidth="1"/>
    <col min="13116" max="13116" width="5.125" style="4" customWidth="1"/>
    <col min="13117" max="13121" width="4.625" style="4" customWidth="1"/>
    <col min="13122" max="13122" width="5.125" style="4" customWidth="1"/>
    <col min="13123" max="13127" width="4.625" style="4" customWidth="1"/>
    <col min="13128" max="13128" width="5.125" style="4" customWidth="1"/>
    <col min="13129" max="13133" width="4.625" style="4" customWidth="1"/>
    <col min="13134" max="13134" width="5.125" style="4" customWidth="1"/>
    <col min="13135" max="13139" width="4.625" style="4" customWidth="1"/>
    <col min="13140" max="13140" width="5.125" style="4" customWidth="1"/>
    <col min="13141" max="13145" width="4.625" style="4" customWidth="1"/>
    <col min="13146" max="13146" width="4.25" style="4" customWidth="1"/>
    <col min="13147" max="13152" width="5.125" style="4" customWidth="1"/>
    <col min="13153" max="13154" width="6.125" style="4" customWidth="1"/>
    <col min="13155" max="13155" width="7.625" style="4" customWidth="1"/>
    <col min="13156" max="13156" width="13.25" style="4" customWidth="1"/>
    <col min="13157" max="13157" width="6.125" style="4" customWidth="1"/>
    <col min="13158" max="13158" width="7" style="4" customWidth="1"/>
    <col min="13159" max="13312" width="9" style="4"/>
    <col min="13313" max="13313" width="3" style="4" customWidth="1"/>
    <col min="13314" max="13314" width="16.875" style="4" customWidth="1"/>
    <col min="13315" max="13315" width="5.25" style="4" customWidth="1"/>
    <col min="13316" max="13316" width="6.875" style="4" customWidth="1"/>
    <col min="13317" max="13317" width="6.625" style="4" customWidth="1"/>
    <col min="13318" max="13322" width="5.375" style="4" customWidth="1"/>
    <col min="13323" max="13323" width="5.25" style="4" customWidth="1"/>
    <col min="13324" max="13336" width="5.125" style="4" customWidth="1"/>
    <col min="13337" max="13341" width="4.625" style="4" customWidth="1"/>
    <col min="13342" max="13342" width="5.125" style="4" customWidth="1"/>
    <col min="13343" max="13347" width="4.625" style="4" customWidth="1"/>
    <col min="13348" max="13348" width="5.125" style="4" customWidth="1"/>
    <col min="13349" max="13353" width="4.625" style="4" customWidth="1"/>
    <col min="13354" max="13354" width="5.125" style="4" customWidth="1"/>
    <col min="13355" max="13359" width="4.625" style="4" customWidth="1"/>
    <col min="13360" max="13360" width="5.125" style="4" customWidth="1"/>
    <col min="13361" max="13365" width="4.625" style="4" customWidth="1"/>
    <col min="13366" max="13366" width="5.125" style="4" customWidth="1"/>
    <col min="13367" max="13371" width="4.625" style="4" customWidth="1"/>
    <col min="13372" max="13372" width="5.125" style="4" customWidth="1"/>
    <col min="13373" max="13377" width="4.625" style="4" customWidth="1"/>
    <col min="13378" max="13378" width="5.125" style="4" customWidth="1"/>
    <col min="13379" max="13383" width="4.625" style="4" customWidth="1"/>
    <col min="13384" max="13384" width="5.125" style="4" customWidth="1"/>
    <col min="13385" max="13389" width="4.625" style="4" customWidth="1"/>
    <col min="13390" max="13390" width="5.125" style="4" customWidth="1"/>
    <col min="13391" max="13395" width="4.625" style="4" customWidth="1"/>
    <col min="13396" max="13396" width="5.125" style="4" customWidth="1"/>
    <col min="13397" max="13401" width="4.625" style="4" customWidth="1"/>
    <col min="13402" max="13402" width="4.25" style="4" customWidth="1"/>
    <col min="13403" max="13408" width="5.125" style="4" customWidth="1"/>
    <col min="13409" max="13410" width="6.125" style="4" customWidth="1"/>
    <col min="13411" max="13411" width="7.625" style="4" customWidth="1"/>
    <col min="13412" max="13412" width="13.25" style="4" customWidth="1"/>
    <col min="13413" max="13413" width="6.125" style="4" customWidth="1"/>
    <col min="13414" max="13414" width="7" style="4" customWidth="1"/>
    <col min="13415" max="13568" width="9" style="4"/>
    <col min="13569" max="13569" width="3" style="4" customWidth="1"/>
    <col min="13570" max="13570" width="16.875" style="4" customWidth="1"/>
    <col min="13571" max="13571" width="5.25" style="4" customWidth="1"/>
    <col min="13572" max="13572" width="6.875" style="4" customWidth="1"/>
    <col min="13573" max="13573" width="6.625" style="4" customWidth="1"/>
    <col min="13574" max="13578" width="5.375" style="4" customWidth="1"/>
    <col min="13579" max="13579" width="5.25" style="4" customWidth="1"/>
    <col min="13580" max="13592" width="5.125" style="4" customWidth="1"/>
    <col min="13593" max="13597" width="4.625" style="4" customWidth="1"/>
    <col min="13598" max="13598" width="5.125" style="4" customWidth="1"/>
    <col min="13599" max="13603" width="4.625" style="4" customWidth="1"/>
    <col min="13604" max="13604" width="5.125" style="4" customWidth="1"/>
    <col min="13605" max="13609" width="4.625" style="4" customWidth="1"/>
    <col min="13610" max="13610" width="5.125" style="4" customWidth="1"/>
    <col min="13611" max="13615" width="4.625" style="4" customWidth="1"/>
    <col min="13616" max="13616" width="5.125" style="4" customWidth="1"/>
    <col min="13617" max="13621" width="4.625" style="4" customWidth="1"/>
    <col min="13622" max="13622" width="5.125" style="4" customWidth="1"/>
    <col min="13623" max="13627" width="4.625" style="4" customWidth="1"/>
    <col min="13628" max="13628" width="5.125" style="4" customWidth="1"/>
    <col min="13629" max="13633" width="4.625" style="4" customWidth="1"/>
    <col min="13634" max="13634" width="5.125" style="4" customWidth="1"/>
    <col min="13635" max="13639" width="4.625" style="4" customWidth="1"/>
    <col min="13640" max="13640" width="5.125" style="4" customWidth="1"/>
    <col min="13641" max="13645" width="4.625" style="4" customWidth="1"/>
    <col min="13646" max="13646" width="5.125" style="4" customWidth="1"/>
    <col min="13647" max="13651" width="4.625" style="4" customWidth="1"/>
    <col min="13652" max="13652" width="5.125" style="4" customWidth="1"/>
    <col min="13653" max="13657" width="4.625" style="4" customWidth="1"/>
    <col min="13658" max="13658" width="4.25" style="4" customWidth="1"/>
    <col min="13659" max="13664" width="5.125" style="4" customWidth="1"/>
    <col min="13665" max="13666" width="6.125" style="4" customWidth="1"/>
    <col min="13667" max="13667" width="7.625" style="4" customWidth="1"/>
    <col min="13668" max="13668" width="13.25" style="4" customWidth="1"/>
    <col min="13669" max="13669" width="6.125" style="4" customWidth="1"/>
    <col min="13670" max="13670" width="7" style="4" customWidth="1"/>
    <col min="13671" max="13824" width="9" style="4"/>
    <col min="13825" max="13825" width="3" style="4" customWidth="1"/>
    <col min="13826" max="13826" width="16.875" style="4" customWidth="1"/>
    <col min="13827" max="13827" width="5.25" style="4" customWidth="1"/>
    <col min="13828" max="13828" width="6.875" style="4" customWidth="1"/>
    <col min="13829" max="13829" width="6.625" style="4" customWidth="1"/>
    <col min="13830" max="13834" width="5.375" style="4" customWidth="1"/>
    <col min="13835" max="13835" width="5.25" style="4" customWidth="1"/>
    <col min="13836" max="13848" width="5.125" style="4" customWidth="1"/>
    <col min="13849" max="13853" width="4.625" style="4" customWidth="1"/>
    <col min="13854" max="13854" width="5.125" style="4" customWidth="1"/>
    <col min="13855" max="13859" width="4.625" style="4" customWidth="1"/>
    <col min="13860" max="13860" width="5.125" style="4" customWidth="1"/>
    <col min="13861" max="13865" width="4.625" style="4" customWidth="1"/>
    <col min="13866" max="13866" width="5.125" style="4" customWidth="1"/>
    <col min="13867" max="13871" width="4.625" style="4" customWidth="1"/>
    <col min="13872" max="13872" width="5.125" style="4" customWidth="1"/>
    <col min="13873" max="13877" width="4.625" style="4" customWidth="1"/>
    <col min="13878" max="13878" width="5.125" style="4" customWidth="1"/>
    <col min="13879" max="13883" width="4.625" style="4" customWidth="1"/>
    <col min="13884" max="13884" width="5.125" style="4" customWidth="1"/>
    <col min="13885" max="13889" width="4.625" style="4" customWidth="1"/>
    <col min="13890" max="13890" width="5.125" style="4" customWidth="1"/>
    <col min="13891" max="13895" width="4.625" style="4" customWidth="1"/>
    <col min="13896" max="13896" width="5.125" style="4" customWidth="1"/>
    <col min="13897" max="13901" width="4.625" style="4" customWidth="1"/>
    <col min="13902" max="13902" width="5.125" style="4" customWidth="1"/>
    <col min="13903" max="13907" width="4.625" style="4" customWidth="1"/>
    <col min="13908" max="13908" width="5.125" style="4" customWidth="1"/>
    <col min="13909" max="13913" width="4.625" style="4" customWidth="1"/>
    <col min="13914" max="13914" width="4.25" style="4" customWidth="1"/>
    <col min="13915" max="13920" width="5.125" style="4" customWidth="1"/>
    <col min="13921" max="13922" width="6.125" style="4" customWidth="1"/>
    <col min="13923" max="13923" width="7.625" style="4" customWidth="1"/>
    <col min="13924" max="13924" width="13.25" style="4" customWidth="1"/>
    <col min="13925" max="13925" width="6.125" style="4" customWidth="1"/>
    <col min="13926" max="13926" width="7" style="4" customWidth="1"/>
    <col min="13927" max="14080" width="9" style="4"/>
    <col min="14081" max="14081" width="3" style="4" customWidth="1"/>
    <col min="14082" max="14082" width="16.875" style="4" customWidth="1"/>
    <col min="14083" max="14083" width="5.25" style="4" customWidth="1"/>
    <col min="14084" max="14084" width="6.875" style="4" customWidth="1"/>
    <col min="14085" max="14085" width="6.625" style="4" customWidth="1"/>
    <col min="14086" max="14090" width="5.375" style="4" customWidth="1"/>
    <col min="14091" max="14091" width="5.25" style="4" customWidth="1"/>
    <col min="14092" max="14104" width="5.125" style="4" customWidth="1"/>
    <col min="14105" max="14109" width="4.625" style="4" customWidth="1"/>
    <col min="14110" max="14110" width="5.125" style="4" customWidth="1"/>
    <col min="14111" max="14115" width="4.625" style="4" customWidth="1"/>
    <col min="14116" max="14116" width="5.125" style="4" customWidth="1"/>
    <col min="14117" max="14121" width="4.625" style="4" customWidth="1"/>
    <col min="14122" max="14122" width="5.125" style="4" customWidth="1"/>
    <col min="14123" max="14127" width="4.625" style="4" customWidth="1"/>
    <col min="14128" max="14128" width="5.125" style="4" customWidth="1"/>
    <col min="14129" max="14133" width="4.625" style="4" customWidth="1"/>
    <col min="14134" max="14134" width="5.125" style="4" customWidth="1"/>
    <col min="14135" max="14139" width="4.625" style="4" customWidth="1"/>
    <col min="14140" max="14140" width="5.125" style="4" customWidth="1"/>
    <col min="14141" max="14145" width="4.625" style="4" customWidth="1"/>
    <col min="14146" max="14146" width="5.125" style="4" customWidth="1"/>
    <col min="14147" max="14151" width="4.625" style="4" customWidth="1"/>
    <col min="14152" max="14152" width="5.125" style="4" customWidth="1"/>
    <col min="14153" max="14157" width="4.625" style="4" customWidth="1"/>
    <col min="14158" max="14158" width="5.125" style="4" customWidth="1"/>
    <col min="14159" max="14163" width="4.625" style="4" customWidth="1"/>
    <col min="14164" max="14164" width="5.125" style="4" customWidth="1"/>
    <col min="14165" max="14169" width="4.625" style="4" customWidth="1"/>
    <col min="14170" max="14170" width="4.25" style="4" customWidth="1"/>
    <col min="14171" max="14176" width="5.125" style="4" customWidth="1"/>
    <col min="14177" max="14178" width="6.125" style="4" customWidth="1"/>
    <col min="14179" max="14179" width="7.625" style="4" customWidth="1"/>
    <col min="14180" max="14180" width="13.25" style="4" customWidth="1"/>
    <col min="14181" max="14181" width="6.125" style="4" customWidth="1"/>
    <col min="14182" max="14182" width="7" style="4" customWidth="1"/>
    <col min="14183" max="14336" width="9" style="4"/>
    <col min="14337" max="14337" width="3" style="4" customWidth="1"/>
    <col min="14338" max="14338" width="16.875" style="4" customWidth="1"/>
    <col min="14339" max="14339" width="5.25" style="4" customWidth="1"/>
    <col min="14340" max="14340" width="6.875" style="4" customWidth="1"/>
    <col min="14341" max="14341" width="6.625" style="4" customWidth="1"/>
    <col min="14342" max="14346" width="5.375" style="4" customWidth="1"/>
    <col min="14347" max="14347" width="5.25" style="4" customWidth="1"/>
    <col min="14348" max="14360" width="5.125" style="4" customWidth="1"/>
    <col min="14361" max="14365" width="4.625" style="4" customWidth="1"/>
    <col min="14366" max="14366" width="5.125" style="4" customWidth="1"/>
    <col min="14367" max="14371" width="4.625" style="4" customWidth="1"/>
    <col min="14372" max="14372" width="5.125" style="4" customWidth="1"/>
    <col min="14373" max="14377" width="4.625" style="4" customWidth="1"/>
    <col min="14378" max="14378" width="5.125" style="4" customWidth="1"/>
    <col min="14379" max="14383" width="4.625" style="4" customWidth="1"/>
    <col min="14384" max="14384" width="5.125" style="4" customWidth="1"/>
    <col min="14385" max="14389" width="4.625" style="4" customWidth="1"/>
    <col min="14390" max="14390" width="5.125" style="4" customWidth="1"/>
    <col min="14391" max="14395" width="4.625" style="4" customWidth="1"/>
    <col min="14396" max="14396" width="5.125" style="4" customWidth="1"/>
    <col min="14397" max="14401" width="4.625" style="4" customWidth="1"/>
    <col min="14402" max="14402" width="5.125" style="4" customWidth="1"/>
    <col min="14403" max="14407" width="4.625" style="4" customWidth="1"/>
    <col min="14408" max="14408" width="5.125" style="4" customWidth="1"/>
    <col min="14409" max="14413" width="4.625" style="4" customWidth="1"/>
    <col min="14414" max="14414" width="5.125" style="4" customWidth="1"/>
    <col min="14415" max="14419" width="4.625" style="4" customWidth="1"/>
    <col min="14420" max="14420" width="5.125" style="4" customWidth="1"/>
    <col min="14421" max="14425" width="4.625" style="4" customWidth="1"/>
    <col min="14426" max="14426" width="4.25" style="4" customWidth="1"/>
    <col min="14427" max="14432" width="5.125" style="4" customWidth="1"/>
    <col min="14433" max="14434" width="6.125" style="4" customWidth="1"/>
    <col min="14435" max="14435" width="7.625" style="4" customWidth="1"/>
    <col min="14436" max="14436" width="13.25" style="4" customWidth="1"/>
    <col min="14437" max="14437" width="6.125" style="4" customWidth="1"/>
    <col min="14438" max="14438" width="7" style="4" customWidth="1"/>
    <col min="14439" max="14592" width="9" style="4"/>
    <col min="14593" max="14593" width="3" style="4" customWidth="1"/>
    <col min="14594" max="14594" width="16.875" style="4" customWidth="1"/>
    <col min="14595" max="14595" width="5.25" style="4" customWidth="1"/>
    <col min="14596" max="14596" width="6.875" style="4" customWidth="1"/>
    <col min="14597" max="14597" width="6.625" style="4" customWidth="1"/>
    <col min="14598" max="14602" width="5.375" style="4" customWidth="1"/>
    <col min="14603" max="14603" width="5.25" style="4" customWidth="1"/>
    <col min="14604" max="14616" width="5.125" style="4" customWidth="1"/>
    <col min="14617" max="14621" width="4.625" style="4" customWidth="1"/>
    <col min="14622" max="14622" width="5.125" style="4" customWidth="1"/>
    <col min="14623" max="14627" width="4.625" style="4" customWidth="1"/>
    <col min="14628" max="14628" width="5.125" style="4" customWidth="1"/>
    <col min="14629" max="14633" width="4.625" style="4" customWidth="1"/>
    <col min="14634" max="14634" width="5.125" style="4" customWidth="1"/>
    <col min="14635" max="14639" width="4.625" style="4" customWidth="1"/>
    <col min="14640" max="14640" width="5.125" style="4" customWidth="1"/>
    <col min="14641" max="14645" width="4.625" style="4" customWidth="1"/>
    <col min="14646" max="14646" width="5.125" style="4" customWidth="1"/>
    <col min="14647" max="14651" width="4.625" style="4" customWidth="1"/>
    <col min="14652" max="14652" width="5.125" style="4" customWidth="1"/>
    <col min="14653" max="14657" width="4.625" style="4" customWidth="1"/>
    <col min="14658" max="14658" width="5.125" style="4" customWidth="1"/>
    <col min="14659" max="14663" width="4.625" style="4" customWidth="1"/>
    <col min="14664" max="14664" width="5.125" style="4" customWidth="1"/>
    <col min="14665" max="14669" width="4.625" style="4" customWidth="1"/>
    <col min="14670" max="14670" width="5.125" style="4" customWidth="1"/>
    <col min="14671" max="14675" width="4.625" style="4" customWidth="1"/>
    <col min="14676" max="14676" width="5.125" style="4" customWidth="1"/>
    <col min="14677" max="14681" width="4.625" style="4" customWidth="1"/>
    <col min="14682" max="14682" width="4.25" style="4" customWidth="1"/>
    <col min="14683" max="14688" width="5.125" style="4" customWidth="1"/>
    <col min="14689" max="14690" width="6.125" style="4" customWidth="1"/>
    <col min="14691" max="14691" width="7.625" style="4" customWidth="1"/>
    <col min="14692" max="14692" width="13.25" style="4" customWidth="1"/>
    <col min="14693" max="14693" width="6.125" style="4" customWidth="1"/>
    <col min="14694" max="14694" width="7" style="4" customWidth="1"/>
    <col min="14695" max="14848" width="9" style="4"/>
    <col min="14849" max="14849" width="3" style="4" customWidth="1"/>
    <col min="14850" max="14850" width="16.875" style="4" customWidth="1"/>
    <col min="14851" max="14851" width="5.25" style="4" customWidth="1"/>
    <col min="14852" max="14852" width="6.875" style="4" customWidth="1"/>
    <col min="14853" max="14853" width="6.625" style="4" customWidth="1"/>
    <col min="14854" max="14858" width="5.375" style="4" customWidth="1"/>
    <col min="14859" max="14859" width="5.25" style="4" customWidth="1"/>
    <col min="14860" max="14872" width="5.125" style="4" customWidth="1"/>
    <col min="14873" max="14877" width="4.625" style="4" customWidth="1"/>
    <col min="14878" max="14878" width="5.125" style="4" customWidth="1"/>
    <col min="14879" max="14883" width="4.625" style="4" customWidth="1"/>
    <col min="14884" max="14884" width="5.125" style="4" customWidth="1"/>
    <col min="14885" max="14889" width="4.625" style="4" customWidth="1"/>
    <col min="14890" max="14890" width="5.125" style="4" customWidth="1"/>
    <col min="14891" max="14895" width="4.625" style="4" customWidth="1"/>
    <col min="14896" max="14896" width="5.125" style="4" customWidth="1"/>
    <col min="14897" max="14901" width="4.625" style="4" customWidth="1"/>
    <col min="14902" max="14902" width="5.125" style="4" customWidth="1"/>
    <col min="14903" max="14907" width="4.625" style="4" customWidth="1"/>
    <col min="14908" max="14908" width="5.125" style="4" customWidth="1"/>
    <col min="14909" max="14913" width="4.625" style="4" customWidth="1"/>
    <col min="14914" max="14914" width="5.125" style="4" customWidth="1"/>
    <col min="14915" max="14919" width="4.625" style="4" customWidth="1"/>
    <col min="14920" max="14920" width="5.125" style="4" customWidth="1"/>
    <col min="14921" max="14925" width="4.625" style="4" customWidth="1"/>
    <col min="14926" max="14926" width="5.125" style="4" customWidth="1"/>
    <col min="14927" max="14931" width="4.625" style="4" customWidth="1"/>
    <col min="14932" max="14932" width="5.125" style="4" customWidth="1"/>
    <col min="14933" max="14937" width="4.625" style="4" customWidth="1"/>
    <col min="14938" max="14938" width="4.25" style="4" customWidth="1"/>
    <col min="14939" max="14944" width="5.125" style="4" customWidth="1"/>
    <col min="14945" max="14946" width="6.125" style="4" customWidth="1"/>
    <col min="14947" max="14947" width="7.625" style="4" customWidth="1"/>
    <col min="14948" max="14948" width="13.25" style="4" customWidth="1"/>
    <col min="14949" max="14949" width="6.125" style="4" customWidth="1"/>
    <col min="14950" max="14950" width="7" style="4" customWidth="1"/>
    <col min="14951" max="15104" width="9" style="4"/>
    <col min="15105" max="15105" width="3" style="4" customWidth="1"/>
    <col min="15106" max="15106" width="16.875" style="4" customWidth="1"/>
    <col min="15107" max="15107" width="5.25" style="4" customWidth="1"/>
    <col min="15108" max="15108" width="6.875" style="4" customWidth="1"/>
    <col min="15109" max="15109" width="6.625" style="4" customWidth="1"/>
    <col min="15110" max="15114" width="5.375" style="4" customWidth="1"/>
    <col min="15115" max="15115" width="5.25" style="4" customWidth="1"/>
    <col min="15116" max="15128" width="5.125" style="4" customWidth="1"/>
    <col min="15129" max="15133" width="4.625" style="4" customWidth="1"/>
    <col min="15134" max="15134" width="5.125" style="4" customWidth="1"/>
    <col min="15135" max="15139" width="4.625" style="4" customWidth="1"/>
    <col min="15140" max="15140" width="5.125" style="4" customWidth="1"/>
    <col min="15141" max="15145" width="4.625" style="4" customWidth="1"/>
    <col min="15146" max="15146" width="5.125" style="4" customWidth="1"/>
    <col min="15147" max="15151" width="4.625" style="4" customWidth="1"/>
    <col min="15152" max="15152" width="5.125" style="4" customWidth="1"/>
    <col min="15153" max="15157" width="4.625" style="4" customWidth="1"/>
    <col min="15158" max="15158" width="5.125" style="4" customWidth="1"/>
    <col min="15159" max="15163" width="4.625" style="4" customWidth="1"/>
    <col min="15164" max="15164" width="5.125" style="4" customWidth="1"/>
    <col min="15165" max="15169" width="4.625" style="4" customWidth="1"/>
    <col min="15170" max="15170" width="5.125" style="4" customWidth="1"/>
    <col min="15171" max="15175" width="4.625" style="4" customWidth="1"/>
    <col min="15176" max="15176" width="5.125" style="4" customWidth="1"/>
    <col min="15177" max="15181" width="4.625" style="4" customWidth="1"/>
    <col min="15182" max="15182" width="5.125" style="4" customWidth="1"/>
    <col min="15183" max="15187" width="4.625" style="4" customWidth="1"/>
    <col min="15188" max="15188" width="5.125" style="4" customWidth="1"/>
    <col min="15189" max="15193" width="4.625" style="4" customWidth="1"/>
    <col min="15194" max="15194" width="4.25" style="4" customWidth="1"/>
    <col min="15195" max="15200" width="5.125" style="4" customWidth="1"/>
    <col min="15201" max="15202" width="6.125" style="4" customWidth="1"/>
    <col min="15203" max="15203" width="7.625" style="4" customWidth="1"/>
    <col min="15204" max="15204" width="13.25" style="4" customWidth="1"/>
    <col min="15205" max="15205" width="6.125" style="4" customWidth="1"/>
    <col min="15206" max="15206" width="7" style="4" customWidth="1"/>
    <col min="15207" max="15360" width="9" style="4"/>
    <col min="15361" max="15361" width="3" style="4" customWidth="1"/>
    <col min="15362" max="15362" width="16.875" style="4" customWidth="1"/>
    <col min="15363" max="15363" width="5.25" style="4" customWidth="1"/>
    <col min="15364" max="15364" width="6.875" style="4" customWidth="1"/>
    <col min="15365" max="15365" width="6.625" style="4" customWidth="1"/>
    <col min="15366" max="15370" width="5.375" style="4" customWidth="1"/>
    <col min="15371" max="15371" width="5.25" style="4" customWidth="1"/>
    <col min="15372" max="15384" width="5.125" style="4" customWidth="1"/>
    <col min="15385" max="15389" width="4.625" style="4" customWidth="1"/>
    <col min="15390" max="15390" width="5.125" style="4" customWidth="1"/>
    <col min="15391" max="15395" width="4.625" style="4" customWidth="1"/>
    <col min="15396" max="15396" width="5.125" style="4" customWidth="1"/>
    <col min="15397" max="15401" width="4.625" style="4" customWidth="1"/>
    <col min="15402" max="15402" width="5.125" style="4" customWidth="1"/>
    <col min="15403" max="15407" width="4.625" style="4" customWidth="1"/>
    <col min="15408" max="15408" width="5.125" style="4" customWidth="1"/>
    <col min="15409" max="15413" width="4.625" style="4" customWidth="1"/>
    <col min="15414" max="15414" width="5.125" style="4" customWidth="1"/>
    <col min="15415" max="15419" width="4.625" style="4" customWidth="1"/>
    <col min="15420" max="15420" width="5.125" style="4" customWidth="1"/>
    <col min="15421" max="15425" width="4.625" style="4" customWidth="1"/>
    <col min="15426" max="15426" width="5.125" style="4" customWidth="1"/>
    <col min="15427" max="15431" width="4.625" style="4" customWidth="1"/>
    <col min="15432" max="15432" width="5.125" style="4" customWidth="1"/>
    <col min="15433" max="15437" width="4.625" style="4" customWidth="1"/>
    <col min="15438" max="15438" width="5.125" style="4" customWidth="1"/>
    <col min="15439" max="15443" width="4.625" style="4" customWidth="1"/>
    <col min="15444" max="15444" width="5.125" style="4" customWidth="1"/>
    <col min="15445" max="15449" width="4.625" style="4" customWidth="1"/>
    <col min="15450" max="15450" width="4.25" style="4" customWidth="1"/>
    <col min="15451" max="15456" width="5.125" style="4" customWidth="1"/>
    <col min="15457" max="15458" width="6.125" style="4" customWidth="1"/>
    <col min="15459" max="15459" width="7.625" style="4" customWidth="1"/>
    <col min="15460" max="15460" width="13.25" style="4" customWidth="1"/>
    <col min="15461" max="15461" width="6.125" style="4" customWidth="1"/>
    <col min="15462" max="15462" width="7" style="4" customWidth="1"/>
    <col min="15463" max="15616" width="9" style="4"/>
    <col min="15617" max="15617" width="3" style="4" customWidth="1"/>
    <col min="15618" max="15618" width="16.875" style="4" customWidth="1"/>
    <col min="15619" max="15619" width="5.25" style="4" customWidth="1"/>
    <col min="15620" max="15620" width="6.875" style="4" customWidth="1"/>
    <col min="15621" max="15621" width="6.625" style="4" customWidth="1"/>
    <col min="15622" max="15626" width="5.375" style="4" customWidth="1"/>
    <col min="15627" max="15627" width="5.25" style="4" customWidth="1"/>
    <col min="15628" max="15640" width="5.125" style="4" customWidth="1"/>
    <col min="15641" max="15645" width="4.625" style="4" customWidth="1"/>
    <col min="15646" max="15646" width="5.125" style="4" customWidth="1"/>
    <col min="15647" max="15651" width="4.625" style="4" customWidth="1"/>
    <col min="15652" max="15652" width="5.125" style="4" customWidth="1"/>
    <col min="15653" max="15657" width="4.625" style="4" customWidth="1"/>
    <col min="15658" max="15658" width="5.125" style="4" customWidth="1"/>
    <col min="15659" max="15663" width="4.625" style="4" customWidth="1"/>
    <col min="15664" max="15664" width="5.125" style="4" customWidth="1"/>
    <col min="15665" max="15669" width="4.625" style="4" customWidth="1"/>
    <col min="15670" max="15670" width="5.125" style="4" customWidth="1"/>
    <col min="15671" max="15675" width="4.625" style="4" customWidth="1"/>
    <col min="15676" max="15676" width="5.125" style="4" customWidth="1"/>
    <col min="15677" max="15681" width="4.625" style="4" customWidth="1"/>
    <col min="15682" max="15682" width="5.125" style="4" customWidth="1"/>
    <col min="15683" max="15687" width="4.625" style="4" customWidth="1"/>
    <col min="15688" max="15688" width="5.125" style="4" customWidth="1"/>
    <col min="15689" max="15693" width="4.625" style="4" customWidth="1"/>
    <col min="15694" max="15694" width="5.125" style="4" customWidth="1"/>
    <col min="15695" max="15699" width="4.625" style="4" customWidth="1"/>
    <col min="15700" max="15700" width="5.125" style="4" customWidth="1"/>
    <col min="15701" max="15705" width="4.625" style="4" customWidth="1"/>
    <col min="15706" max="15706" width="4.25" style="4" customWidth="1"/>
    <col min="15707" max="15712" width="5.125" style="4" customWidth="1"/>
    <col min="15713" max="15714" width="6.125" style="4" customWidth="1"/>
    <col min="15715" max="15715" width="7.625" style="4" customWidth="1"/>
    <col min="15716" max="15716" width="13.25" style="4" customWidth="1"/>
    <col min="15717" max="15717" width="6.125" style="4" customWidth="1"/>
    <col min="15718" max="15718" width="7" style="4" customWidth="1"/>
    <col min="15719" max="15872" width="9" style="4"/>
    <col min="15873" max="15873" width="3" style="4" customWidth="1"/>
    <col min="15874" max="15874" width="16.875" style="4" customWidth="1"/>
    <col min="15875" max="15875" width="5.25" style="4" customWidth="1"/>
    <col min="15876" max="15876" width="6.875" style="4" customWidth="1"/>
    <col min="15877" max="15877" width="6.625" style="4" customWidth="1"/>
    <col min="15878" max="15882" width="5.375" style="4" customWidth="1"/>
    <col min="15883" max="15883" width="5.25" style="4" customWidth="1"/>
    <col min="15884" max="15896" width="5.125" style="4" customWidth="1"/>
    <col min="15897" max="15901" width="4.625" style="4" customWidth="1"/>
    <col min="15902" max="15902" width="5.125" style="4" customWidth="1"/>
    <col min="15903" max="15907" width="4.625" style="4" customWidth="1"/>
    <col min="15908" max="15908" width="5.125" style="4" customWidth="1"/>
    <col min="15909" max="15913" width="4.625" style="4" customWidth="1"/>
    <col min="15914" max="15914" width="5.125" style="4" customWidth="1"/>
    <col min="15915" max="15919" width="4.625" style="4" customWidth="1"/>
    <col min="15920" max="15920" width="5.125" style="4" customWidth="1"/>
    <col min="15921" max="15925" width="4.625" style="4" customWidth="1"/>
    <col min="15926" max="15926" width="5.125" style="4" customWidth="1"/>
    <col min="15927" max="15931" width="4.625" style="4" customWidth="1"/>
    <col min="15932" max="15932" width="5.125" style="4" customWidth="1"/>
    <col min="15933" max="15937" width="4.625" style="4" customWidth="1"/>
    <col min="15938" max="15938" width="5.125" style="4" customWidth="1"/>
    <col min="15939" max="15943" width="4.625" style="4" customWidth="1"/>
    <col min="15944" max="15944" width="5.125" style="4" customWidth="1"/>
    <col min="15945" max="15949" width="4.625" style="4" customWidth="1"/>
    <col min="15950" max="15950" width="5.125" style="4" customWidth="1"/>
    <col min="15951" max="15955" width="4.625" style="4" customWidth="1"/>
    <col min="15956" max="15956" width="5.125" style="4" customWidth="1"/>
    <col min="15957" max="15961" width="4.625" style="4" customWidth="1"/>
    <col min="15962" max="15962" width="4.25" style="4" customWidth="1"/>
    <col min="15963" max="15968" width="5.125" style="4" customWidth="1"/>
    <col min="15969" max="15970" width="6.125" style="4" customWidth="1"/>
    <col min="15971" max="15971" width="7.625" style="4" customWidth="1"/>
    <col min="15972" max="15972" width="13.25" style="4" customWidth="1"/>
    <col min="15973" max="15973" width="6.125" style="4" customWidth="1"/>
    <col min="15974" max="15974" width="7" style="4" customWidth="1"/>
    <col min="15975" max="16128" width="9" style="4"/>
    <col min="16129" max="16129" width="3" style="4" customWidth="1"/>
    <col min="16130" max="16130" width="16.875" style="4" customWidth="1"/>
    <col min="16131" max="16131" width="5.25" style="4" customWidth="1"/>
    <col min="16132" max="16132" width="6.875" style="4" customWidth="1"/>
    <col min="16133" max="16133" width="6.625" style="4" customWidth="1"/>
    <col min="16134" max="16138" width="5.375" style="4" customWidth="1"/>
    <col min="16139" max="16139" width="5.25" style="4" customWidth="1"/>
    <col min="16140" max="16152" width="5.125" style="4" customWidth="1"/>
    <col min="16153" max="16157" width="4.625" style="4" customWidth="1"/>
    <col min="16158" max="16158" width="5.125" style="4" customWidth="1"/>
    <col min="16159" max="16163" width="4.625" style="4" customWidth="1"/>
    <col min="16164" max="16164" width="5.125" style="4" customWidth="1"/>
    <col min="16165" max="16169" width="4.625" style="4" customWidth="1"/>
    <col min="16170" max="16170" width="5.125" style="4" customWidth="1"/>
    <col min="16171" max="16175" width="4.625" style="4" customWidth="1"/>
    <col min="16176" max="16176" width="5.125" style="4" customWidth="1"/>
    <col min="16177" max="16181" width="4.625" style="4" customWidth="1"/>
    <col min="16182" max="16182" width="5.125" style="4" customWidth="1"/>
    <col min="16183" max="16187" width="4.625" style="4" customWidth="1"/>
    <col min="16188" max="16188" width="5.125" style="4" customWidth="1"/>
    <col min="16189" max="16193" width="4.625" style="4" customWidth="1"/>
    <col min="16194" max="16194" width="5.125" style="4" customWidth="1"/>
    <col min="16195" max="16199" width="4.625" style="4" customWidth="1"/>
    <col min="16200" max="16200" width="5.125" style="4" customWidth="1"/>
    <col min="16201" max="16205" width="4.625" style="4" customWidth="1"/>
    <col min="16206" max="16206" width="5.125" style="4" customWidth="1"/>
    <col min="16207" max="16211" width="4.625" style="4" customWidth="1"/>
    <col min="16212" max="16212" width="5.125" style="4" customWidth="1"/>
    <col min="16213" max="16217" width="4.625" style="4" customWidth="1"/>
    <col min="16218" max="16218" width="4.25" style="4" customWidth="1"/>
    <col min="16219" max="16224" width="5.125" style="4" customWidth="1"/>
    <col min="16225" max="16226" width="6.125" style="4" customWidth="1"/>
    <col min="16227" max="16227" width="7.625" style="4" customWidth="1"/>
    <col min="16228" max="16228" width="13.25" style="4" customWidth="1"/>
    <col min="16229" max="16229" width="6.125" style="4" customWidth="1"/>
    <col min="16230" max="16230" width="7" style="4" customWidth="1"/>
    <col min="16231" max="16384" width="9" style="4"/>
  </cols>
  <sheetData>
    <row r="1" spans="1:100" ht="17.25" customHeight="1" x14ac:dyDescent="0.4">
      <c r="B1" s="4" t="s">
        <v>79</v>
      </c>
    </row>
    <row r="2" spans="1:100" ht="18.75" customHeight="1" x14ac:dyDescent="0.4"/>
    <row r="3" spans="1:100" ht="33" customHeight="1" x14ac:dyDescent="0.4">
      <c r="F3" s="5" t="s">
        <v>31</v>
      </c>
    </row>
    <row r="5" spans="1:100" ht="17.25" customHeight="1" x14ac:dyDescent="0.4">
      <c r="B5" s="6" t="s">
        <v>32</v>
      </c>
    </row>
    <row r="7" spans="1:100" x14ac:dyDescent="0.4">
      <c r="E7" s="4" t="s">
        <v>33</v>
      </c>
    </row>
    <row r="8" spans="1:100" ht="13.5" customHeight="1" x14ac:dyDescent="0.4"/>
    <row r="9" spans="1:100" ht="17.25" customHeight="1" x14ac:dyDescent="0.4">
      <c r="E9" s="6" t="s">
        <v>262</v>
      </c>
    </row>
    <row r="11" spans="1:100" ht="30" customHeight="1" x14ac:dyDescent="0.4">
      <c r="A11" s="7"/>
      <c r="B11" s="8" t="s">
        <v>35</v>
      </c>
      <c r="C11" s="250"/>
      <c r="D11" s="251"/>
      <c r="E11" s="9" t="s">
        <v>36</v>
      </c>
      <c r="F11" s="10" t="s">
        <v>37</v>
      </c>
      <c r="G11" s="11"/>
      <c r="H11" s="8" t="s">
        <v>80</v>
      </c>
      <c r="I11" s="8"/>
      <c r="J11" s="8" t="s">
        <v>81</v>
      </c>
      <c r="K11" s="12"/>
      <c r="L11" s="13"/>
      <c r="M11" s="13" t="s">
        <v>246</v>
      </c>
      <c r="N11" s="13"/>
      <c r="O11" s="14"/>
      <c r="R11" s="13"/>
      <c r="S11" s="13"/>
      <c r="T11" s="13"/>
      <c r="U11" s="14"/>
      <c r="CM11" s="15"/>
      <c r="CN11" s="13"/>
      <c r="CO11" s="13"/>
      <c r="CP11" s="13"/>
      <c r="CQ11" s="14"/>
    </row>
    <row r="12" spans="1:100" ht="14.25" customHeight="1" x14ac:dyDescent="0.4">
      <c r="A12" s="16"/>
      <c r="B12" s="16"/>
      <c r="C12" s="17"/>
      <c r="D12" s="18"/>
      <c r="E12" s="111"/>
      <c r="F12" s="232" t="s">
        <v>39</v>
      </c>
      <c r="G12" s="252"/>
      <c r="H12" s="252"/>
      <c r="I12" s="252"/>
      <c r="J12" s="112"/>
      <c r="K12" s="254" t="s">
        <v>40</v>
      </c>
      <c r="L12" s="255"/>
      <c r="M12" s="255"/>
      <c r="N12" s="255"/>
      <c r="O12" s="255"/>
      <c r="P12" s="255"/>
      <c r="Q12" s="234" t="s">
        <v>41</v>
      </c>
      <c r="R12" s="235"/>
      <c r="S12" s="235"/>
      <c r="T12" s="235"/>
      <c r="U12" s="235"/>
      <c r="V12" s="235"/>
      <c r="W12" s="21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114"/>
      <c r="CM12" s="244" t="s">
        <v>42</v>
      </c>
      <c r="CN12" s="245"/>
      <c r="CO12" s="245"/>
      <c r="CP12" s="245"/>
      <c r="CQ12" s="245"/>
      <c r="CR12" s="246"/>
      <c r="CS12" s="234" t="s">
        <v>43</v>
      </c>
      <c r="CT12" s="239"/>
      <c r="CU12" s="239"/>
      <c r="CV12" s="240"/>
    </row>
    <row r="13" spans="1:100" ht="23.25" customHeight="1" x14ac:dyDescent="0.4">
      <c r="A13" s="23"/>
      <c r="B13" s="17" t="s">
        <v>44</v>
      </c>
      <c r="C13" s="17" t="s">
        <v>45</v>
      </c>
      <c r="D13" s="18" t="s">
        <v>48</v>
      </c>
      <c r="E13" s="24"/>
      <c r="F13" s="253"/>
      <c r="G13" s="253"/>
      <c r="H13" s="253"/>
      <c r="I13" s="253"/>
      <c r="J13" s="25"/>
      <c r="K13" s="256"/>
      <c r="L13" s="257"/>
      <c r="M13" s="257"/>
      <c r="N13" s="257"/>
      <c r="O13" s="257"/>
      <c r="P13" s="257"/>
      <c r="Q13" s="236"/>
      <c r="R13" s="237"/>
      <c r="S13" s="237"/>
      <c r="T13" s="237"/>
      <c r="U13" s="237"/>
      <c r="V13" s="237"/>
      <c r="W13" s="26" t="s">
        <v>82</v>
      </c>
      <c r="X13" s="27" t="s">
        <v>46</v>
      </c>
      <c r="Y13" s="28"/>
      <c r="Z13" s="28"/>
      <c r="AA13" s="28"/>
      <c r="AB13" s="28"/>
      <c r="AC13" s="28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8"/>
      <c r="CA13" s="238"/>
      <c r="CB13" s="238"/>
      <c r="CC13" s="238"/>
      <c r="CD13" s="238"/>
      <c r="CE13" s="238"/>
      <c r="CF13" s="232"/>
      <c r="CG13" s="232"/>
      <c r="CH13" s="232"/>
      <c r="CI13" s="232"/>
      <c r="CJ13" s="232"/>
      <c r="CK13" s="233"/>
      <c r="CL13" s="247" t="s">
        <v>66</v>
      </c>
      <c r="CM13" s="29" t="s">
        <v>47</v>
      </c>
      <c r="CN13" s="30"/>
      <c r="CO13" s="30"/>
      <c r="CP13" s="30"/>
      <c r="CQ13" s="30"/>
      <c r="CR13" s="31"/>
      <c r="CS13" s="241"/>
      <c r="CT13" s="242"/>
      <c r="CU13" s="242"/>
      <c r="CV13" s="243"/>
    </row>
    <row r="14" spans="1:100" ht="27" customHeight="1" x14ac:dyDescent="0.4">
      <c r="A14" s="23"/>
      <c r="B14" s="17"/>
      <c r="C14" s="17"/>
      <c r="D14" s="57"/>
      <c r="E14" s="17"/>
      <c r="F14" s="229" t="s">
        <v>49</v>
      </c>
      <c r="G14" s="229" t="s">
        <v>50</v>
      </c>
      <c r="H14" s="229" t="s">
        <v>51</v>
      </c>
      <c r="I14" s="229" t="s">
        <v>52</v>
      </c>
      <c r="J14" s="229" t="s">
        <v>53</v>
      </c>
      <c r="K14" s="17"/>
      <c r="L14" s="229" t="s">
        <v>49</v>
      </c>
      <c r="M14" s="229" t="s">
        <v>50</v>
      </c>
      <c r="N14" s="229" t="s">
        <v>51</v>
      </c>
      <c r="O14" s="229" t="s">
        <v>52</v>
      </c>
      <c r="P14" s="229" t="s">
        <v>53</v>
      </c>
      <c r="Q14" s="17"/>
      <c r="R14" s="229" t="s">
        <v>49</v>
      </c>
      <c r="S14" s="229" t="s">
        <v>50</v>
      </c>
      <c r="T14" s="229" t="s">
        <v>51</v>
      </c>
      <c r="U14" s="229" t="s">
        <v>52</v>
      </c>
      <c r="V14" s="229" t="s">
        <v>53</v>
      </c>
      <c r="W14" s="32" t="s">
        <v>83</v>
      </c>
      <c r="X14" s="231" t="s">
        <v>54</v>
      </c>
      <c r="Y14" s="232"/>
      <c r="Z14" s="232"/>
      <c r="AA14" s="232"/>
      <c r="AB14" s="232"/>
      <c r="AC14" s="233"/>
      <c r="AD14" s="231" t="s">
        <v>55</v>
      </c>
      <c r="AE14" s="232"/>
      <c r="AF14" s="232"/>
      <c r="AG14" s="232"/>
      <c r="AH14" s="232"/>
      <c r="AI14" s="233"/>
      <c r="AJ14" s="231" t="s">
        <v>84</v>
      </c>
      <c r="AK14" s="232"/>
      <c r="AL14" s="232"/>
      <c r="AM14" s="232"/>
      <c r="AN14" s="232"/>
      <c r="AO14" s="233"/>
      <c r="AP14" s="231" t="s">
        <v>85</v>
      </c>
      <c r="AQ14" s="232"/>
      <c r="AR14" s="232"/>
      <c r="AS14" s="232"/>
      <c r="AT14" s="232"/>
      <c r="AU14" s="233"/>
      <c r="AV14" s="231" t="s">
        <v>86</v>
      </c>
      <c r="AW14" s="232"/>
      <c r="AX14" s="232"/>
      <c r="AY14" s="232"/>
      <c r="AZ14" s="232"/>
      <c r="BA14" s="233"/>
      <c r="BB14" s="231" t="s">
        <v>87</v>
      </c>
      <c r="BC14" s="232"/>
      <c r="BD14" s="232"/>
      <c r="BE14" s="232"/>
      <c r="BF14" s="232"/>
      <c r="BG14" s="233"/>
      <c r="BH14" s="231" t="s">
        <v>88</v>
      </c>
      <c r="BI14" s="232"/>
      <c r="BJ14" s="232"/>
      <c r="BK14" s="232"/>
      <c r="BL14" s="232"/>
      <c r="BM14" s="233"/>
      <c r="BN14" s="231" t="s">
        <v>89</v>
      </c>
      <c r="BO14" s="232"/>
      <c r="BP14" s="232"/>
      <c r="BQ14" s="232"/>
      <c r="BR14" s="232"/>
      <c r="BS14" s="233"/>
      <c r="BT14" s="231" t="s">
        <v>90</v>
      </c>
      <c r="BU14" s="232"/>
      <c r="BV14" s="232"/>
      <c r="BW14" s="232"/>
      <c r="BX14" s="232"/>
      <c r="BY14" s="233"/>
      <c r="BZ14" s="231" t="s">
        <v>91</v>
      </c>
      <c r="CA14" s="232"/>
      <c r="CB14" s="232"/>
      <c r="CC14" s="232"/>
      <c r="CD14" s="232"/>
      <c r="CE14" s="233"/>
      <c r="CF14" s="231" t="s">
        <v>92</v>
      </c>
      <c r="CG14" s="232"/>
      <c r="CH14" s="232"/>
      <c r="CI14" s="232"/>
      <c r="CJ14" s="232"/>
      <c r="CK14" s="233"/>
      <c r="CL14" s="248"/>
      <c r="CM14" s="33"/>
      <c r="CN14" s="229" t="s">
        <v>49</v>
      </c>
      <c r="CO14" s="229" t="s">
        <v>50</v>
      </c>
      <c r="CP14" s="229" t="s">
        <v>51</v>
      </c>
      <c r="CQ14" s="229" t="s">
        <v>52</v>
      </c>
      <c r="CR14" s="229" t="s">
        <v>53</v>
      </c>
      <c r="CS14" s="225" t="s">
        <v>56</v>
      </c>
      <c r="CT14" s="225" t="s">
        <v>57</v>
      </c>
      <c r="CU14" s="225" t="s">
        <v>58</v>
      </c>
      <c r="CV14" s="225" t="s">
        <v>59</v>
      </c>
    </row>
    <row r="15" spans="1:100" ht="115.5" customHeight="1" x14ac:dyDescent="0.4">
      <c r="A15" s="34"/>
      <c r="B15" s="35"/>
      <c r="C15" s="35"/>
      <c r="D15" s="36"/>
      <c r="E15" s="35"/>
      <c r="F15" s="230"/>
      <c r="G15" s="230"/>
      <c r="H15" s="230"/>
      <c r="I15" s="230"/>
      <c r="J15" s="230"/>
      <c r="K15" s="37"/>
      <c r="L15" s="230"/>
      <c r="M15" s="230"/>
      <c r="N15" s="230"/>
      <c r="O15" s="230"/>
      <c r="P15" s="230"/>
      <c r="Q15" s="37"/>
      <c r="R15" s="230"/>
      <c r="S15" s="230"/>
      <c r="T15" s="230"/>
      <c r="U15" s="230"/>
      <c r="V15" s="230"/>
      <c r="W15" s="37"/>
      <c r="X15" s="35"/>
      <c r="Y15" s="123" t="s">
        <v>49</v>
      </c>
      <c r="Z15" s="123" t="s">
        <v>50</v>
      </c>
      <c r="AA15" s="123" t="s">
        <v>51</v>
      </c>
      <c r="AB15" s="123" t="s">
        <v>52</v>
      </c>
      <c r="AC15" s="123" t="s">
        <v>53</v>
      </c>
      <c r="AD15" s="35"/>
      <c r="AE15" s="123" t="s">
        <v>49</v>
      </c>
      <c r="AF15" s="123" t="s">
        <v>50</v>
      </c>
      <c r="AG15" s="123" t="s">
        <v>51</v>
      </c>
      <c r="AH15" s="123" t="s">
        <v>52</v>
      </c>
      <c r="AI15" s="123" t="s">
        <v>53</v>
      </c>
      <c r="AJ15" s="35"/>
      <c r="AK15" s="123" t="s">
        <v>49</v>
      </c>
      <c r="AL15" s="123" t="s">
        <v>50</v>
      </c>
      <c r="AM15" s="123" t="s">
        <v>51</v>
      </c>
      <c r="AN15" s="123" t="s">
        <v>52</v>
      </c>
      <c r="AO15" s="123" t="s">
        <v>53</v>
      </c>
      <c r="AP15" s="35"/>
      <c r="AQ15" s="123" t="s">
        <v>49</v>
      </c>
      <c r="AR15" s="123" t="s">
        <v>50</v>
      </c>
      <c r="AS15" s="123" t="s">
        <v>51</v>
      </c>
      <c r="AT15" s="123" t="s">
        <v>52</v>
      </c>
      <c r="AU15" s="123" t="s">
        <v>53</v>
      </c>
      <c r="AV15" s="35"/>
      <c r="AW15" s="123" t="s">
        <v>49</v>
      </c>
      <c r="AX15" s="123" t="s">
        <v>50</v>
      </c>
      <c r="AY15" s="123" t="s">
        <v>51</v>
      </c>
      <c r="AZ15" s="123" t="s">
        <v>52</v>
      </c>
      <c r="BA15" s="123" t="s">
        <v>53</v>
      </c>
      <c r="BB15" s="35"/>
      <c r="BC15" s="123" t="s">
        <v>49</v>
      </c>
      <c r="BD15" s="123" t="s">
        <v>50</v>
      </c>
      <c r="BE15" s="123" t="s">
        <v>51</v>
      </c>
      <c r="BF15" s="123" t="s">
        <v>52</v>
      </c>
      <c r="BG15" s="123" t="s">
        <v>53</v>
      </c>
      <c r="BH15" s="35"/>
      <c r="BI15" s="123" t="s">
        <v>49</v>
      </c>
      <c r="BJ15" s="123" t="s">
        <v>50</v>
      </c>
      <c r="BK15" s="123" t="s">
        <v>51</v>
      </c>
      <c r="BL15" s="123" t="s">
        <v>52</v>
      </c>
      <c r="BM15" s="123" t="s">
        <v>53</v>
      </c>
      <c r="BN15" s="35"/>
      <c r="BO15" s="123" t="s">
        <v>49</v>
      </c>
      <c r="BP15" s="123" t="s">
        <v>50</v>
      </c>
      <c r="BQ15" s="123" t="s">
        <v>51</v>
      </c>
      <c r="BR15" s="123" t="s">
        <v>52</v>
      </c>
      <c r="BS15" s="123" t="s">
        <v>53</v>
      </c>
      <c r="BT15" s="35"/>
      <c r="BU15" s="123" t="s">
        <v>49</v>
      </c>
      <c r="BV15" s="123" t="s">
        <v>50</v>
      </c>
      <c r="BW15" s="123" t="s">
        <v>51</v>
      </c>
      <c r="BX15" s="123" t="s">
        <v>52</v>
      </c>
      <c r="BY15" s="123" t="s">
        <v>53</v>
      </c>
      <c r="BZ15" s="35"/>
      <c r="CA15" s="123" t="s">
        <v>49</v>
      </c>
      <c r="CB15" s="123" t="s">
        <v>50</v>
      </c>
      <c r="CC15" s="123" t="s">
        <v>51</v>
      </c>
      <c r="CD15" s="123" t="s">
        <v>52</v>
      </c>
      <c r="CE15" s="123" t="s">
        <v>53</v>
      </c>
      <c r="CF15" s="35"/>
      <c r="CG15" s="123" t="s">
        <v>49</v>
      </c>
      <c r="CH15" s="123" t="s">
        <v>50</v>
      </c>
      <c r="CI15" s="123" t="s">
        <v>51</v>
      </c>
      <c r="CJ15" s="123" t="s">
        <v>52</v>
      </c>
      <c r="CK15" s="123" t="s">
        <v>53</v>
      </c>
      <c r="CL15" s="249"/>
      <c r="CM15" s="37"/>
      <c r="CN15" s="230"/>
      <c r="CO15" s="230"/>
      <c r="CP15" s="230"/>
      <c r="CQ15" s="230"/>
      <c r="CR15" s="230"/>
      <c r="CS15" s="226"/>
      <c r="CT15" s="226"/>
      <c r="CU15" s="226"/>
      <c r="CV15" s="226"/>
    </row>
    <row r="16" spans="1:100" ht="47.25" customHeight="1" x14ac:dyDescent="0.4">
      <c r="A16" s="9">
        <v>1</v>
      </c>
      <c r="B16" s="129" t="s">
        <v>93</v>
      </c>
      <c r="C16" s="130">
        <v>50</v>
      </c>
      <c r="D16" s="131">
        <v>6.74</v>
      </c>
      <c r="E16" s="128">
        <f>SUM(F16:J16)</f>
        <v>5.74</v>
      </c>
      <c r="F16" s="128">
        <v>2</v>
      </c>
      <c r="G16" s="128">
        <v>1</v>
      </c>
      <c r="H16" s="128">
        <v>0.83</v>
      </c>
      <c r="I16" s="128">
        <v>1.33</v>
      </c>
      <c r="J16" s="128">
        <v>0.57999999999999996</v>
      </c>
      <c r="K16" s="132">
        <f>SUM(L16:P16)</f>
        <v>3.83</v>
      </c>
      <c r="L16" s="132">
        <v>1</v>
      </c>
      <c r="M16" s="132">
        <v>1</v>
      </c>
      <c r="N16" s="132">
        <v>0.83</v>
      </c>
      <c r="O16" s="128">
        <v>1</v>
      </c>
      <c r="P16" s="128"/>
      <c r="Q16" s="132">
        <f>SUM(R16:V16)</f>
        <v>1.9100000000000001</v>
      </c>
      <c r="R16" s="132">
        <v>1</v>
      </c>
      <c r="S16" s="132"/>
      <c r="T16" s="132"/>
      <c r="U16" s="128">
        <v>0.33</v>
      </c>
      <c r="V16" s="128">
        <v>0.57999999999999996</v>
      </c>
      <c r="W16" s="133" t="str">
        <f>IF(E16=K16+Q16,"○","×")</f>
        <v>○</v>
      </c>
      <c r="X16" s="128">
        <f>SUM(Y16:AC16)</f>
        <v>1</v>
      </c>
      <c r="Y16" s="128">
        <v>1</v>
      </c>
      <c r="Z16" s="128"/>
      <c r="AA16" s="128"/>
      <c r="AB16" s="128"/>
      <c r="AC16" s="128"/>
      <c r="AD16" s="128">
        <f>SUM(AE16:AI16)</f>
        <v>0.33</v>
      </c>
      <c r="AE16" s="128"/>
      <c r="AF16" s="128"/>
      <c r="AG16" s="128"/>
      <c r="AH16" s="128">
        <v>0.33</v>
      </c>
      <c r="AI16" s="128"/>
      <c r="AJ16" s="128">
        <f>SUM(AK16:AO16)</f>
        <v>0</v>
      </c>
      <c r="AK16" s="128"/>
      <c r="AL16" s="128"/>
      <c r="AM16" s="128"/>
      <c r="AN16" s="128"/>
      <c r="AO16" s="128"/>
      <c r="AP16" s="128">
        <f>SUM(AQ16:AU16)</f>
        <v>0</v>
      </c>
      <c r="AQ16" s="128"/>
      <c r="AR16" s="128"/>
      <c r="AS16" s="128"/>
      <c r="AT16" s="128"/>
      <c r="AU16" s="128"/>
      <c r="AV16" s="128">
        <f>SUM(AW16:BA16)</f>
        <v>0</v>
      </c>
      <c r="AW16" s="128"/>
      <c r="AX16" s="128"/>
      <c r="AY16" s="128"/>
      <c r="AZ16" s="128"/>
      <c r="BA16" s="128"/>
      <c r="BB16" s="128">
        <f>SUM(BC16:BG16)</f>
        <v>0</v>
      </c>
      <c r="BC16" s="128"/>
      <c r="BD16" s="128"/>
      <c r="BE16" s="128"/>
      <c r="BF16" s="128"/>
      <c r="BG16" s="128"/>
      <c r="BH16" s="128">
        <f>SUM(BI16:BM16)</f>
        <v>0</v>
      </c>
      <c r="BI16" s="128"/>
      <c r="BJ16" s="128"/>
      <c r="BK16" s="128"/>
      <c r="BL16" s="128"/>
      <c r="BM16" s="128"/>
      <c r="BN16" s="128">
        <f>SUM(BO16:BS16)</f>
        <v>0.57999999999999996</v>
      </c>
      <c r="BO16" s="128"/>
      <c r="BP16" s="128"/>
      <c r="BQ16" s="128"/>
      <c r="BR16" s="128"/>
      <c r="BS16" s="128">
        <v>0.57999999999999996</v>
      </c>
      <c r="BT16" s="128">
        <f>SUM(BU16:BY16)</f>
        <v>0</v>
      </c>
      <c r="BU16" s="128"/>
      <c r="BV16" s="128"/>
      <c r="BW16" s="128"/>
      <c r="BX16" s="128"/>
      <c r="BY16" s="128"/>
      <c r="BZ16" s="128">
        <f>SUM(CA16:CE16)</f>
        <v>0</v>
      </c>
      <c r="CA16" s="128"/>
      <c r="CB16" s="128"/>
      <c r="CC16" s="128"/>
      <c r="CD16" s="128"/>
      <c r="CE16" s="128"/>
      <c r="CF16" s="128">
        <f>SUM(CG16:CK16)</f>
        <v>0</v>
      </c>
      <c r="CG16" s="128"/>
      <c r="CH16" s="128"/>
      <c r="CI16" s="128"/>
      <c r="CJ16" s="128"/>
      <c r="CK16" s="128"/>
      <c r="CL16" s="134" t="str">
        <f>IF(Q16=X16+AJ16+AP16+BB16+BH16+BN16+BT16+CF16+BZ16+AV16+AD16,"○","×")</f>
        <v>○</v>
      </c>
      <c r="CM16" s="135">
        <f>SUM(CN16:CR16)</f>
        <v>2</v>
      </c>
      <c r="CN16" s="135"/>
      <c r="CO16" s="135"/>
      <c r="CP16" s="135"/>
      <c r="CQ16" s="136">
        <v>2</v>
      </c>
      <c r="CR16" s="136"/>
      <c r="CS16" s="137">
        <v>5</v>
      </c>
      <c r="CT16" s="137">
        <v>5</v>
      </c>
      <c r="CU16" s="137">
        <v>2</v>
      </c>
      <c r="CV16" s="151" t="s">
        <v>257</v>
      </c>
    </row>
    <row r="17" spans="1:100" ht="47.25" customHeight="1" x14ac:dyDescent="0.4">
      <c r="A17" s="9">
        <v>2</v>
      </c>
      <c r="B17" s="129" t="s">
        <v>94</v>
      </c>
      <c r="C17" s="130"/>
      <c r="D17" s="138"/>
      <c r="E17" s="128">
        <f t="shared" ref="E17:E23" si="0">SUM(F17:J17)</f>
        <v>0</v>
      </c>
      <c r="F17" s="128"/>
      <c r="G17" s="128"/>
      <c r="H17" s="128"/>
      <c r="I17" s="128"/>
      <c r="J17" s="128"/>
      <c r="K17" s="132">
        <f t="shared" ref="K17:K23" si="1">SUM(L17:P17)</f>
        <v>0</v>
      </c>
      <c r="L17" s="132"/>
      <c r="M17" s="132"/>
      <c r="N17" s="132"/>
      <c r="O17" s="128"/>
      <c r="P17" s="128"/>
      <c r="Q17" s="132">
        <f t="shared" ref="Q17:Q23" si="2">SUM(R17:V17)</f>
        <v>0</v>
      </c>
      <c r="R17" s="132"/>
      <c r="S17" s="132"/>
      <c r="T17" s="132"/>
      <c r="U17" s="128"/>
      <c r="V17" s="128"/>
      <c r="W17" s="133" t="str">
        <f t="shared" ref="W17:W24" si="3">IF(E17=K17+Q17,"○","×")</f>
        <v>○</v>
      </c>
      <c r="X17" s="128">
        <f t="shared" ref="X17:X23" si="4">SUM(Y17:AC17)</f>
        <v>0</v>
      </c>
      <c r="Y17" s="128"/>
      <c r="Z17" s="128"/>
      <c r="AA17" s="128"/>
      <c r="AB17" s="128"/>
      <c r="AC17" s="128"/>
      <c r="AD17" s="128">
        <f t="shared" ref="AD17:AD23" si="5">SUM(AE17:AI17)</f>
        <v>0</v>
      </c>
      <c r="AE17" s="128"/>
      <c r="AF17" s="128"/>
      <c r="AG17" s="128"/>
      <c r="AH17" s="128"/>
      <c r="AI17" s="128"/>
      <c r="AJ17" s="128">
        <f t="shared" ref="AJ17:AJ23" si="6">SUM(AK17:AO17)</f>
        <v>0</v>
      </c>
      <c r="AK17" s="128"/>
      <c r="AL17" s="128"/>
      <c r="AM17" s="128"/>
      <c r="AN17" s="128"/>
      <c r="AO17" s="128"/>
      <c r="AP17" s="128">
        <f t="shared" ref="AP17:AP23" si="7">SUM(AQ17:AU17)</f>
        <v>0</v>
      </c>
      <c r="AQ17" s="128"/>
      <c r="AR17" s="128"/>
      <c r="AS17" s="128"/>
      <c r="AT17" s="128"/>
      <c r="AU17" s="128"/>
      <c r="AV17" s="128">
        <f t="shared" ref="AV17:AV23" si="8">SUM(AW17:BA17)</f>
        <v>0</v>
      </c>
      <c r="AW17" s="128"/>
      <c r="AX17" s="128"/>
      <c r="AY17" s="128"/>
      <c r="AZ17" s="128"/>
      <c r="BA17" s="128"/>
      <c r="BB17" s="128">
        <f t="shared" ref="BB17:BB23" si="9">SUM(BC17:BG17)</f>
        <v>0</v>
      </c>
      <c r="BC17" s="128"/>
      <c r="BD17" s="128"/>
      <c r="BE17" s="128"/>
      <c r="BF17" s="128"/>
      <c r="BG17" s="128"/>
      <c r="BH17" s="128">
        <f t="shared" ref="BH17:BH23" si="10">SUM(BI17:BM17)</f>
        <v>0</v>
      </c>
      <c r="BI17" s="128"/>
      <c r="BJ17" s="128"/>
      <c r="BK17" s="128"/>
      <c r="BL17" s="128"/>
      <c r="BM17" s="128"/>
      <c r="BN17" s="128">
        <f t="shared" ref="BN17:BN23" si="11">SUM(BO17:BS17)</f>
        <v>0</v>
      </c>
      <c r="BO17" s="128"/>
      <c r="BP17" s="128"/>
      <c r="BQ17" s="128"/>
      <c r="BR17" s="128"/>
      <c r="BS17" s="128"/>
      <c r="BT17" s="128">
        <f t="shared" ref="BT17:BT23" si="12">SUM(BU17:BY17)</f>
        <v>0</v>
      </c>
      <c r="BU17" s="128"/>
      <c r="BV17" s="128"/>
      <c r="BW17" s="128"/>
      <c r="BX17" s="128"/>
      <c r="BY17" s="128"/>
      <c r="BZ17" s="128">
        <f t="shared" ref="BZ17:BZ23" si="13">SUM(CA17:CE17)</f>
        <v>0</v>
      </c>
      <c r="CA17" s="128"/>
      <c r="CB17" s="128"/>
      <c r="CC17" s="128"/>
      <c r="CD17" s="128"/>
      <c r="CE17" s="128"/>
      <c r="CF17" s="128">
        <f t="shared" ref="CF17:CF23" si="14">SUM(CG17:CK17)</f>
        <v>0</v>
      </c>
      <c r="CG17" s="128"/>
      <c r="CH17" s="128"/>
      <c r="CI17" s="128"/>
      <c r="CJ17" s="128"/>
      <c r="CK17" s="128"/>
      <c r="CL17" s="134" t="str">
        <f t="shared" ref="CL17:CL24" si="15">IF(Q17=+X17+AJ17+AP17+BB17+BH17+BN17+BT17+CF17+BZ17+AV17+AD17,"○","×")</f>
        <v>○</v>
      </c>
      <c r="CM17" s="135">
        <f t="shared" ref="CM17:CM23" si="16">SUM(CN17:CR17)</f>
        <v>0</v>
      </c>
      <c r="CN17" s="135"/>
      <c r="CO17" s="135"/>
      <c r="CP17" s="135"/>
      <c r="CQ17" s="136"/>
      <c r="CR17" s="136"/>
      <c r="CS17" s="137"/>
      <c r="CT17" s="137"/>
      <c r="CU17" s="137"/>
      <c r="CV17" s="137"/>
    </row>
    <row r="18" spans="1:100" ht="47.25" customHeight="1" x14ac:dyDescent="0.4">
      <c r="A18" s="9">
        <v>3</v>
      </c>
      <c r="B18" s="129" t="s">
        <v>95</v>
      </c>
      <c r="C18" s="130"/>
      <c r="D18" s="138"/>
      <c r="E18" s="128">
        <f t="shared" si="0"/>
        <v>0</v>
      </c>
      <c r="F18" s="128"/>
      <c r="G18" s="128"/>
      <c r="H18" s="128"/>
      <c r="I18" s="128"/>
      <c r="J18" s="128"/>
      <c r="K18" s="132">
        <f t="shared" si="1"/>
        <v>0</v>
      </c>
      <c r="L18" s="132"/>
      <c r="M18" s="132"/>
      <c r="N18" s="132"/>
      <c r="O18" s="128"/>
      <c r="P18" s="128"/>
      <c r="Q18" s="132">
        <f t="shared" si="2"/>
        <v>0</v>
      </c>
      <c r="R18" s="132"/>
      <c r="S18" s="132"/>
      <c r="T18" s="132"/>
      <c r="U18" s="128"/>
      <c r="V18" s="128"/>
      <c r="W18" s="133" t="str">
        <f t="shared" si="3"/>
        <v>○</v>
      </c>
      <c r="X18" s="128">
        <f t="shared" si="4"/>
        <v>0</v>
      </c>
      <c r="Y18" s="128"/>
      <c r="Z18" s="128"/>
      <c r="AA18" s="128"/>
      <c r="AB18" s="128"/>
      <c r="AC18" s="128"/>
      <c r="AD18" s="128">
        <f t="shared" si="5"/>
        <v>0</v>
      </c>
      <c r="AE18" s="128"/>
      <c r="AF18" s="128"/>
      <c r="AG18" s="128"/>
      <c r="AH18" s="128"/>
      <c r="AI18" s="128"/>
      <c r="AJ18" s="128">
        <f t="shared" si="6"/>
        <v>0</v>
      </c>
      <c r="AK18" s="128"/>
      <c r="AL18" s="128"/>
      <c r="AM18" s="128"/>
      <c r="AN18" s="128"/>
      <c r="AO18" s="128"/>
      <c r="AP18" s="128">
        <f t="shared" si="7"/>
        <v>0</v>
      </c>
      <c r="AQ18" s="128"/>
      <c r="AR18" s="128"/>
      <c r="AS18" s="128"/>
      <c r="AT18" s="128"/>
      <c r="AU18" s="128"/>
      <c r="AV18" s="128">
        <f t="shared" si="8"/>
        <v>0</v>
      </c>
      <c r="AW18" s="128"/>
      <c r="AX18" s="128"/>
      <c r="AY18" s="128"/>
      <c r="AZ18" s="128"/>
      <c r="BA18" s="128"/>
      <c r="BB18" s="128">
        <f t="shared" si="9"/>
        <v>0</v>
      </c>
      <c r="BC18" s="128"/>
      <c r="BD18" s="128"/>
      <c r="BE18" s="128"/>
      <c r="BF18" s="128"/>
      <c r="BG18" s="128"/>
      <c r="BH18" s="128">
        <f t="shared" si="10"/>
        <v>0</v>
      </c>
      <c r="BI18" s="128"/>
      <c r="BJ18" s="128"/>
      <c r="BK18" s="128"/>
      <c r="BL18" s="128"/>
      <c r="BM18" s="128"/>
      <c r="BN18" s="128">
        <f t="shared" si="11"/>
        <v>0</v>
      </c>
      <c r="BO18" s="128"/>
      <c r="BP18" s="128"/>
      <c r="BQ18" s="128"/>
      <c r="BR18" s="128"/>
      <c r="BS18" s="128"/>
      <c r="BT18" s="128">
        <f t="shared" si="12"/>
        <v>0</v>
      </c>
      <c r="BU18" s="128"/>
      <c r="BV18" s="128"/>
      <c r="BW18" s="128"/>
      <c r="BX18" s="128"/>
      <c r="BY18" s="128"/>
      <c r="BZ18" s="128">
        <f t="shared" si="13"/>
        <v>0</v>
      </c>
      <c r="CA18" s="128"/>
      <c r="CB18" s="128"/>
      <c r="CC18" s="128"/>
      <c r="CD18" s="128"/>
      <c r="CE18" s="128"/>
      <c r="CF18" s="128">
        <f t="shared" si="14"/>
        <v>0</v>
      </c>
      <c r="CG18" s="128"/>
      <c r="CH18" s="128"/>
      <c r="CI18" s="128"/>
      <c r="CJ18" s="128"/>
      <c r="CK18" s="128"/>
      <c r="CL18" s="134" t="str">
        <f t="shared" si="15"/>
        <v>○</v>
      </c>
      <c r="CM18" s="135">
        <f t="shared" si="16"/>
        <v>0</v>
      </c>
      <c r="CN18" s="135"/>
      <c r="CO18" s="135"/>
      <c r="CP18" s="135"/>
      <c r="CQ18" s="136"/>
      <c r="CR18" s="136"/>
      <c r="CS18" s="137"/>
      <c r="CT18" s="137"/>
      <c r="CU18" s="137"/>
      <c r="CV18" s="137"/>
    </row>
    <row r="19" spans="1:100" ht="47.25" customHeight="1" x14ac:dyDescent="0.4">
      <c r="A19" s="9">
        <v>4</v>
      </c>
      <c r="B19" s="129" t="s">
        <v>96</v>
      </c>
      <c r="C19" s="130"/>
      <c r="D19" s="138"/>
      <c r="E19" s="128">
        <f t="shared" si="0"/>
        <v>0</v>
      </c>
      <c r="F19" s="128"/>
      <c r="G19" s="128"/>
      <c r="H19" s="128"/>
      <c r="I19" s="128"/>
      <c r="J19" s="128"/>
      <c r="K19" s="132">
        <f t="shared" si="1"/>
        <v>0</v>
      </c>
      <c r="L19" s="132"/>
      <c r="M19" s="132"/>
      <c r="N19" s="132"/>
      <c r="O19" s="128"/>
      <c r="P19" s="128"/>
      <c r="Q19" s="132">
        <f t="shared" si="2"/>
        <v>0</v>
      </c>
      <c r="R19" s="132"/>
      <c r="S19" s="132"/>
      <c r="T19" s="132"/>
      <c r="U19" s="128"/>
      <c r="V19" s="128"/>
      <c r="W19" s="133" t="str">
        <f t="shared" si="3"/>
        <v>○</v>
      </c>
      <c r="X19" s="128">
        <f t="shared" si="4"/>
        <v>0</v>
      </c>
      <c r="Y19" s="128"/>
      <c r="Z19" s="128"/>
      <c r="AA19" s="128"/>
      <c r="AB19" s="128"/>
      <c r="AC19" s="128"/>
      <c r="AD19" s="128">
        <f t="shared" si="5"/>
        <v>0</v>
      </c>
      <c r="AE19" s="128"/>
      <c r="AF19" s="128"/>
      <c r="AG19" s="128"/>
      <c r="AH19" s="128"/>
      <c r="AI19" s="128"/>
      <c r="AJ19" s="128">
        <f t="shared" si="6"/>
        <v>0</v>
      </c>
      <c r="AK19" s="128"/>
      <c r="AL19" s="128"/>
      <c r="AM19" s="128"/>
      <c r="AN19" s="128"/>
      <c r="AO19" s="128"/>
      <c r="AP19" s="128">
        <f t="shared" si="7"/>
        <v>0</v>
      </c>
      <c r="AQ19" s="128"/>
      <c r="AR19" s="128"/>
      <c r="AS19" s="128"/>
      <c r="AT19" s="128"/>
      <c r="AU19" s="128"/>
      <c r="AV19" s="128">
        <f t="shared" si="8"/>
        <v>0</v>
      </c>
      <c r="AW19" s="128"/>
      <c r="AX19" s="128"/>
      <c r="AY19" s="128"/>
      <c r="AZ19" s="128"/>
      <c r="BA19" s="128"/>
      <c r="BB19" s="128">
        <f t="shared" si="9"/>
        <v>0</v>
      </c>
      <c r="BC19" s="128"/>
      <c r="BD19" s="128"/>
      <c r="BE19" s="128"/>
      <c r="BF19" s="128"/>
      <c r="BG19" s="128"/>
      <c r="BH19" s="128">
        <f t="shared" si="10"/>
        <v>0</v>
      </c>
      <c r="BI19" s="128"/>
      <c r="BJ19" s="128"/>
      <c r="BK19" s="128"/>
      <c r="BL19" s="128"/>
      <c r="BM19" s="128"/>
      <c r="BN19" s="128">
        <f t="shared" si="11"/>
        <v>0</v>
      </c>
      <c r="BO19" s="128"/>
      <c r="BP19" s="128"/>
      <c r="BQ19" s="128"/>
      <c r="BR19" s="128"/>
      <c r="BS19" s="128"/>
      <c r="BT19" s="128">
        <f t="shared" si="12"/>
        <v>0</v>
      </c>
      <c r="BU19" s="128"/>
      <c r="BV19" s="128"/>
      <c r="BW19" s="128"/>
      <c r="BX19" s="128"/>
      <c r="BY19" s="128"/>
      <c r="BZ19" s="128">
        <f t="shared" si="13"/>
        <v>0</v>
      </c>
      <c r="CA19" s="128"/>
      <c r="CB19" s="128"/>
      <c r="CC19" s="128"/>
      <c r="CD19" s="128"/>
      <c r="CE19" s="128"/>
      <c r="CF19" s="128">
        <f t="shared" si="14"/>
        <v>0</v>
      </c>
      <c r="CG19" s="128"/>
      <c r="CH19" s="128"/>
      <c r="CI19" s="128"/>
      <c r="CJ19" s="128"/>
      <c r="CK19" s="128"/>
      <c r="CL19" s="134" t="str">
        <f t="shared" si="15"/>
        <v>○</v>
      </c>
      <c r="CM19" s="135">
        <f t="shared" si="16"/>
        <v>0</v>
      </c>
      <c r="CN19" s="135"/>
      <c r="CO19" s="135"/>
      <c r="CP19" s="135"/>
      <c r="CQ19" s="136"/>
      <c r="CR19" s="136"/>
      <c r="CS19" s="137"/>
      <c r="CT19" s="137"/>
      <c r="CU19" s="137"/>
      <c r="CV19" s="137"/>
    </row>
    <row r="20" spans="1:100" ht="47.25" customHeight="1" x14ac:dyDescent="0.4">
      <c r="A20" s="9">
        <v>5</v>
      </c>
      <c r="B20" s="129" t="s">
        <v>97</v>
      </c>
      <c r="C20" s="130"/>
      <c r="D20" s="138"/>
      <c r="E20" s="128">
        <f t="shared" si="0"/>
        <v>0</v>
      </c>
      <c r="F20" s="128"/>
      <c r="G20" s="128"/>
      <c r="H20" s="128"/>
      <c r="I20" s="128"/>
      <c r="J20" s="128"/>
      <c r="K20" s="132">
        <f t="shared" si="1"/>
        <v>0</v>
      </c>
      <c r="L20" s="132"/>
      <c r="M20" s="132"/>
      <c r="N20" s="132"/>
      <c r="O20" s="128"/>
      <c r="P20" s="128"/>
      <c r="Q20" s="132">
        <f t="shared" si="2"/>
        <v>0</v>
      </c>
      <c r="R20" s="132"/>
      <c r="S20" s="132"/>
      <c r="T20" s="132"/>
      <c r="U20" s="128"/>
      <c r="V20" s="128"/>
      <c r="W20" s="133" t="str">
        <f t="shared" si="3"/>
        <v>○</v>
      </c>
      <c r="X20" s="128">
        <f t="shared" si="4"/>
        <v>0</v>
      </c>
      <c r="Y20" s="128"/>
      <c r="Z20" s="128"/>
      <c r="AA20" s="128"/>
      <c r="AB20" s="128"/>
      <c r="AC20" s="128"/>
      <c r="AD20" s="128">
        <f t="shared" si="5"/>
        <v>0</v>
      </c>
      <c r="AE20" s="128"/>
      <c r="AF20" s="128"/>
      <c r="AG20" s="128"/>
      <c r="AH20" s="128"/>
      <c r="AI20" s="128"/>
      <c r="AJ20" s="128">
        <f t="shared" si="6"/>
        <v>0</v>
      </c>
      <c r="AK20" s="128"/>
      <c r="AL20" s="128"/>
      <c r="AM20" s="128"/>
      <c r="AN20" s="128"/>
      <c r="AO20" s="128"/>
      <c r="AP20" s="128">
        <f t="shared" si="7"/>
        <v>0</v>
      </c>
      <c r="AQ20" s="128"/>
      <c r="AR20" s="128"/>
      <c r="AS20" s="128"/>
      <c r="AT20" s="128"/>
      <c r="AU20" s="128"/>
      <c r="AV20" s="128">
        <f t="shared" si="8"/>
        <v>0</v>
      </c>
      <c r="AW20" s="128"/>
      <c r="AX20" s="128"/>
      <c r="AY20" s="128"/>
      <c r="AZ20" s="128"/>
      <c r="BA20" s="128"/>
      <c r="BB20" s="128">
        <f t="shared" si="9"/>
        <v>0</v>
      </c>
      <c r="BC20" s="128"/>
      <c r="BD20" s="128"/>
      <c r="BE20" s="128"/>
      <c r="BF20" s="128"/>
      <c r="BG20" s="128"/>
      <c r="BH20" s="128">
        <f t="shared" si="10"/>
        <v>0</v>
      </c>
      <c r="BI20" s="128"/>
      <c r="BJ20" s="128"/>
      <c r="BK20" s="128"/>
      <c r="BL20" s="128"/>
      <c r="BM20" s="128"/>
      <c r="BN20" s="128">
        <f t="shared" si="11"/>
        <v>0</v>
      </c>
      <c r="BO20" s="128"/>
      <c r="BP20" s="128"/>
      <c r="BQ20" s="128"/>
      <c r="BR20" s="128"/>
      <c r="BS20" s="128"/>
      <c r="BT20" s="128">
        <f t="shared" si="12"/>
        <v>0</v>
      </c>
      <c r="BU20" s="128"/>
      <c r="BV20" s="128"/>
      <c r="BW20" s="128"/>
      <c r="BX20" s="128"/>
      <c r="BY20" s="128"/>
      <c r="BZ20" s="128">
        <f t="shared" si="13"/>
        <v>0</v>
      </c>
      <c r="CA20" s="128"/>
      <c r="CB20" s="128"/>
      <c r="CC20" s="128"/>
      <c r="CD20" s="128"/>
      <c r="CE20" s="128"/>
      <c r="CF20" s="128">
        <f t="shared" si="14"/>
        <v>0</v>
      </c>
      <c r="CG20" s="128"/>
      <c r="CH20" s="128"/>
      <c r="CI20" s="128"/>
      <c r="CJ20" s="128"/>
      <c r="CK20" s="128"/>
      <c r="CL20" s="134" t="str">
        <f t="shared" si="15"/>
        <v>○</v>
      </c>
      <c r="CM20" s="135">
        <f t="shared" si="16"/>
        <v>0</v>
      </c>
      <c r="CN20" s="135"/>
      <c r="CO20" s="135"/>
      <c r="CP20" s="135"/>
      <c r="CQ20" s="136"/>
      <c r="CR20" s="136"/>
      <c r="CS20" s="137"/>
      <c r="CT20" s="137"/>
      <c r="CU20" s="137"/>
      <c r="CV20" s="137"/>
    </row>
    <row r="21" spans="1:100" ht="47.25" customHeight="1" x14ac:dyDescent="0.4">
      <c r="A21" s="9">
        <v>6</v>
      </c>
      <c r="B21" s="129" t="s">
        <v>98</v>
      </c>
      <c r="C21" s="130"/>
      <c r="D21" s="138"/>
      <c r="E21" s="128">
        <f t="shared" si="0"/>
        <v>0</v>
      </c>
      <c r="F21" s="128"/>
      <c r="G21" s="128"/>
      <c r="H21" s="128"/>
      <c r="I21" s="128"/>
      <c r="J21" s="128"/>
      <c r="K21" s="132">
        <f t="shared" si="1"/>
        <v>0</v>
      </c>
      <c r="L21" s="132"/>
      <c r="M21" s="132"/>
      <c r="N21" s="132"/>
      <c r="O21" s="128"/>
      <c r="P21" s="128"/>
      <c r="Q21" s="132">
        <f t="shared" si="2"/>
        <v>0</v>
      </c>
      <c r="R21" s="132"/>
      <c r="S21" s="132"/>
      <c r="T21" s="132"/>
      <c r="U21" s="128"/>
      <c r="V21" s="128"/>
      <c r="W21" s="133" t="str">
        <f t="shared" si="3"/>
        <v>○</v>
      </c>
      <c r="X21" s="128">
        <f t="shared" si="4"/>
        <v>0</v>
      </c>
      <c r="Y21" s="128"/>
      <c r="Z21" s="128"/>
      <c r="AA21" s="128"/>
      <c r="AB21" s="128"/>
      <c r="AC21" s="128"/>
      <c r="AD21" s="128">
        <f t="shared" si="5"/>
        <v>0</v>
      </c>
      <c r="AE21" s="128"/>
      <c r="AF21" s="128"/>
      <c r="AG21" s="128"/>
      <c r="AH21" s="128"/>
      <c r="AI21" s="128"/>
      <c r="AJ21" s="128">
        <f t="shared" si="6"/>
        <v>0</v>
      </c>
      <c r="AK21" s="128"/>
      <c r="AL21" s="128"/>
      <c r="AM21" s="128"/>
      <c r="AN21" s="128"/>
      <c r="AO21" s="128"/>
      <c r="AP21" s="128">
        <f t="shared" si="7"/>
        <v>0</v>
      </c>
      <c r="AQ21" s="128"/>
      <c r="AR21" s="128"/>
      <c r="AS21" s="128"/>
      <c r="AT21" s="128"/>
      <c r="AU21" s="128"/>
      <c r="AV21" s="128">
        <f t="shared" si="8"/>
        <v>0</v>
      </c>
      <c r="AW21" s="128"/>
      <c r="AX21" s="128"/>
      <c r="AY21" s="128"/>
      <c r="AZ21" s="128"/>
      <c r="BA21" s="128"/>
      <c r="BB21" s="128">
        <f t="shared" si="9"/>
        <v>0</v>
      </c>
      <c r="BC21" s="128"/>
      <c r="BD21" s="128"/>
      <c r="BE21" s="128"/>
      <c r="BF21" s="128"/>
      <c r="BG21" s="128"/>
      <c r="BH21" s="128">
        <f t="shared" si="10"/>
        <v>0</v>
      </c>
      <c r="BI21" s="128"/>
      <c r="BJ21" s="128"/>
      <c r="BK21" s="128"/>
      <c r="BL21" s="128"/>
      <c r="BM21" s="128"/>
      <c r="BN21" s="128">
        <f t="shared" si="11"/>
        <v>0</v>
      </c>
      <c r="BO21" s="128"/>
      <c r="BP21" s="128"/>
      <c r="BQ21" s="128"/>
      <c r="BR21" s="128"/>
      <c r="BS21" s="128"/>
      <c r="BT21" s="128">
        <f t="shared" si="12"/>
        <v>0</v>
      </c>
      <c r="BU21" s="128"/>
      <c r="BV21" s="128"/>
      <c r="BW21" s="128"/>
      <c r="BX21" s="128"/>
      <c r="BY21" s="128"/>
      <c r="BZ21" s="128">
        <f t="shared" si="13"/>
        <v>0</v>
      </c>
      <c r="CA21" s="128"/>
      <c r="CB21" s="128"/>
      <c r="CC21" s="128"/>
      <c r="CD21" s="128"/>
      <c r="CE21" s="128"/>
      <c r="CF21" s="128">
        <f t="shared" si="14"/>
        <v>0</v>
      </c>
      <c r="CG21" s="128"/>
      <c r="CH21" s="128"/>
      <c r="CI21" s="128"/>
      <c r="CJ21" s="128"/>
      <c r="CK21" s="128"/>
      <c r="CL21" s="134" t="str">
        <f t="shared" si="15"/>
        <v>○</v>
      </c>
      <c r="CM21" s="135">
        <f t="shared" si="16"/>
        <v>0</v>
      </c>
      <c r="CN21" s="135"/>
      <c r="CO21" s="135"/>
      <c r="CP21" s="135"/>
      <c r="CQ21" s="136"/>
      <c r="CR21" s="136"/>
      <c r="CS21" s="137"/>
      <c r="CT21" s="137"/>
      <c r="CU21" s="137"/>
      <c r="CV21" s="137"/>
    </row>
    <row r="22" spans="1:100" ht="47.25" customHeight="1" x14ac:dyDescent="0.4">
      <c r="A22" s="9">
        <v>7</v>
      </c>
      <c r="B22" s="129" t="s">
        <v>99</v>
      </c>
      <c r="C22" s="130"/>
      <c r="D22" s="138"/>
      <c r="E22" s="128">
        <f t="shared" si="0"/>
        <v>0</v>
      </c>
      <c r="F22" s="128"/>
      <c r="G22" s="128"/>
      <c r="H22" s="128"/>
      <c r="I22" s="128"/>
      <c r="J22" s="128"/>
      <c r="K22" s="132">
        <f t="shared" si="1"/>
        <v>0</v>
      </c>
      <c r="L22" s="132"/>
      <c r="M22" s="132"/>
      <c r="N22" s="132"/>
      <c r="O22" s="128"/>
      <c r="P22" s="128"/>
      <c r="Q22" s="132">
        <f t="shared" si="2"/>
        <v>0</v>
      </c>
      <c r="R22" s="132"/>
      <c r="S22" s="132"/>
      <c r="T22" s="132"/>
      <c r="U22" s="128"/>
      <c r="V22" s="128"/>
      <c r="W22" s="133" t="str">
        <f t="shared" si="3"/>
        <v>○</v>
      </c>
      <c r="X22" s="128">
        <f t="shared" si="4"/>
        <v>0</v>
      </c>
      <c r="Y22" s="128"/>
      <c r="Z22" s="128"/>
      <c r="AA22" s="128"/>
      <c r="AB22" s="128"/>
      <c r="AC22" s="128"/>
      <c r="AD22" s="128">
        <f t="shared" si="5"/>
        <v>0</v>
      </c>
      <c r="AE22" s="128"/>
      <c r="AF22" s="128"/>
      <c r="AG22" s="128"/>
      <c r="AH22" s="128"/>
      <c r="AI22" s="128"/>
      <c r="AJ22" s="128">
        <f t="shared" si="6"/>
        <v>0</v>
      </c>
      <c r="AK22" s="128"/>
      <c r="AL22" s="128"/>
      <c r="AM22" s="128"/>
      <c r="AN22" s="128"/>
      <c r="AO22" s="128"/>
      <c r="AP22" s="128">
        <f t="shared" si="7"/>
        <v>0</v>
      </c>
      <c r="AQ22" s="128"/>
      <c r="AR22" s="128"/>
      <c r="AS22" s="128"/>
      <c r="AT22" s="128"/>
      <c r="AU22" s="128"/>
      <c r="AV22" s="128">
        <f t="shared" si="8"/>
        <v>0</v>
      </c>
      <c r="AW22" s="128"/>
      <c r="AX22" s="128"/>
      <c r="AY22" s="128"/>
      <c r="AZ22" s="128"/>
      <c r="BA22" s="128"/>
      <c r="BB22" s="128">
        <f t="shared" si="9"/>
        <v>0</v>
      </c>
      <c r="BC22" s="128"/>
      <c r="BD22" s="128"/>
      <c r="BE22" s="128"/>
      <c r="BF22" s="128"/>
      <c r="BG22" s="128"/>
      <c r="BH22" s="128">
        <f t="shared" si="10"/>
        <v>0</v>
      </c>
      <c r="BI22" s="128"/>
      <c r="BJ22" s="128"/>
      <c r="BK22" s="128"/>
      <c r="BL22" s="128"/>
      <c r="BM22" s="128"/>
      <c r="BN22" s="128">
        <f t="shared" si="11"/>
        <v>0</v>
      </c>
      <c r="BO22" s="128"/>
      <c r="BP22" s="128"/>
      <c r="BQ22" s="128"/>
      <c r="BR22" s="128"/>
      <c r="BS22" s="128"/>
      <c r="BT22" s="128">
        <f t="shared" si="12"/>
        <v>0</v>
      </c>
      <c r="BU22" s="128"/>
      <c r="BV22" s="128"/>
      <c r="BW22" s="128"/>
      <c r="BX22" s="128"/>
      <c r="BY22" s="128"/>
      <c r="BZ22" s="128">
        <f t="shared" si="13"/>
        <v>0</v>
      </c>
      <c r="CA22" s="128"/>
      <c r="CB22" s="128"/>
      <c r="CC22" s="128"/>
      <c r="CD22" s="128"/>
      <c r="CE22" s="128"/>
      <c r="CF22" s="128">
        <f t="shared" si="14"/>
        <v>0</v>
      </c>
      <c r="CG22" s="128"/>
      <c r="CH22" s="128"/>
      <c r="CI22" s="128"/>
      <c r="CJ22" s="128"/>
      <c r="CK22" s="128"/>
      <c r="CL22" s="134" t="str">
        <f t="shared" si="15"/>
        <v>○</v>
      </c>
      <c r="CM22" s="135">
        <f t="shared" si="16"/>
        <v>0</v>
      </c>
      <c r="CN22" s="135"/>
      <c r="CO22" s="135"/>
      <c r="CP22" s="135"/>
      <c r="CQ22" s="136"/>
      <c r="CR22" s="136"/>
      <c r="CS22" s="137"/>
      <c r="CT22" s="137"/>
      <c r="CU22" s="137"/>
      <c r="CV22" s="137"/>
    </row>
    <row r="23" spans="1:100" ht="47.25" customHeight="1" x14ac:dyDescent="0.4">
      <c r="A23" s="9">
        <v>8</v>
      </c>
      <c r="B23" s="129" t="s">
        <v>100</v>
      </c>
      <c r="C23" s="130"/>
      <c r="D23" s="138"/>
      <c r="E23" s="128">
        <f t="shared" si="0"/>
        <v>0</v>
      </c>
      <c r="F23" s="128"/>
      <c r="G23" s="128"/>
      <c r="H23" s="128"/>
      <c r="I23" s="128"/>
      <c r="J23" s="128"/>
      <c r="K23" s="132">
        <f t="shared" si="1"/>
        <v>0</v>
      </c>
      <c r="L23" s="132"/>
      <c r="M23" s="132"/>
      <c r="N23" s="132"/>
      <c r="O23" s="128"/>
      <c r="P23" s="128"/>
      <c r="Q23" s="132">
        <f t="shared" si="2"/>
        <v>0</v>
      </c>
      <c r="R23" s="132"/>
      <c r="S23" s="132"/>
      <c r="T23" s="132"/>
      <c r="U23" s="128"/>
      <c r="V23" s="128"/>
      <c r="W23" s="133" t="str">
        <f t="shared" si="3"/>
        <v>○</v>
      </c>
      <c r="X23" s="128">
        <f t="shared" si="4"/>
        <v>0</v>
      </c>
      <c r="Y23" s="128"/>
      <c r="Z23" s="128"/>
      <c r="AA23" s="128"/>
      <c r="AB23" s="128"/>
      <c r="AC23" s="128"/>
      <c r="AD23" s="128">
        <f t="shared" si="5"/>
        <v>0</v>
      </c>
      <c r="AE23" s="128"/>
      <c r="AF23" s="128"/>
      <c r="AG23" s="128"/>
      <c r="AH23" s="128"/>
      <c r="AI23" s="128"/>
      <c r="AJ23" s="128">
        <f t="shared" si="6"/>
        <v>0</v>
      </c>
      <c r="AK23" s="128"/>
      <c r="AL23" s="128"/>
      <c r="AM23" s="128"/>
      <c r="AN23" s="128"/>
      <c r="AO23" s="128"/>
      <c r="AP23" s="128">
        <f t="shared" si="7"/>
        <v>0</v>
      </c>
      <c r="AQ23" s="128"/>
      <c r="AR23" s="128"/>
      <c r="AS23" s="128"/>
      <c r="AT23" s="128"/>
      <c r="AU23" s="128"/>
      <c r="AV23" s="128">
        <f t="shared" si="8"/>
        <v>0</v>
      </c>
      <c r="AW23" s="128"/>
      <c r="AX23" s="128"/>
      <c r="AY23" s="128"/>
      <c r="AZ23" s="128"/>
      <c r="BA23" s="128"/>
      <c r="BB23" s="128">
        <f t="shared" si="9"/>
        <v>0</v>
      </c>
      <c r="BC23" s="128"/>
      <c r="BD23" s="128"/>
      <c r="BE23" s="128"/>
      <c r="BF23" s="128"/>
      <c r="BG23" s="128"/>
      <c r="BH23" s="128">
        <f t="shared" si="10"/>
        <v>0</v>
      </c>
      <c r="BI23" s="128"/>
      <c r="BJ23" s="128"/>
      <c r="BK23" s="128"/>
      <c r="BL23" s="128"/>
      <c r="BM23" s="128"/>
      <c r="BN23" s="128">
        <f t="shared" si="11"/>
        <v>0</v>
      </c>
      <c r="BO23" s="128"/>
      <c r="BP23" s="128"/>
      <c r="BQ23" s="128"/>
      <c r="BR23" s="128"/>
      <c r="BS23" s="128"/>
      <c r="BT23" s="128">
        <f t="shared" si="12"/>
        <v>0</v>
      </c>
      <c r="BU23" s="128"/>
      <c r="BV23" s="128"/>
      <c r="BW23" s="128"/>
      <c r="BX23" s="128"/>
      <c r="BY23" s="128"/>
      <c r="BZ23" s="128">
        <f t="shared" si="13"/>
        <v>0</v>
      </c>
      <c r="CA23" s="128"/>
      <c r="CB23" s="128"/>
      <c r="CC23" s="128"/>
      <c r="CD23" s="128"/>
      <c r="CE23" s="128"/>
      <c r="CF23" s="128">
        <f t="shared" si="14"/>
        <v>0</v>
      </c>
      <c r="CG23" s="128"/>
      <c r="CH23" s="128"/>
      <c r="CI23" s="128"/>
      <c r="CJ23" s="128"/>
      <c r="CK23" s="128"/>
      <c r="CL23" s="134" t="str">
        <f t="shared" si="15"/>
        <v>○</v>
      </c>
      <c r="CM23" s="135">
        <f t="shared" si="16"/>
        <v>0</v>
      </c>
      <c r="CN23" s="135"/>
      <c r="CO23" s="135"/>
      <c r="CP23" s="135"/>
      <c r="CQ23" s="136"/>
      <c r="CR23" s="136"/>
      <c r="CS23" s="137"/>
      <c r="CT23" s="137"/>
      <c r="CU23" s="137"/>
      <c r="CV23" s="137"/>
    </row>
    <row r="24" spans="1:100" ht="41.25" customHeight="1" x14ac:dyDescent="0.4">
      <c r="A24" s="9"/>
      <c r="B24" s="137" t="s">
        <v>60</v>
      </c>
      <c r="C24" s="139">
        <f t="shared" ref="C24:V24" si="17">SUM(C16:C23)</f>
        <v>50</v>
      </c>
      <c r="D24" s="139">
        <f t="shared" si="17"/>
        <v>6.74</v>
      </c>
      <c r="E24" s="140">
        <f t="shared" si="17"/>
        <v>5.74</v>
      </c>
      <c r="F24" s="140">
        <f t="shared" si="17"/>
        <v>2</v>
      </c>
      <c r="G24" s="140">
        <f t="shared" si="17"/>
        <v>1</v>
      </c>
      <c r="H24" s="140">
        <f t="shared" si="17"/>
        <v>0.83</v>
      </c>
      <c r="I24" s="140">
        <f t="shared" si="17"/>
        <v>1.33</v>
      </c>
      <c r="J24" s="140">
        <f t="shared" si="17"/>
        <v>0.57999999999999996</v>
      </c>
      <c r="K24" s="140">
        <f t="shared" si="17"/>
        <v>3.83</v>
      </c>
      <c r="L24" s="140">
        <f t="shared" si="17"/>
        <v>1</v>
      </c>
      <c r="M24" s="140">
        <f t="shared" si="17"/>
        <v>1</v>
      </c>
      <c r="N24" s="140">
        <f t="shared" si="17"/>
        <v>0.83</v>
      </c>
      <c r="O24" s="140">
        <f t="shared" si="17"/>
        <v>1</v>
      </c>
      <c r="P24" s="140">
        <f t="shared" si="17"/>
        <v>0</v>
      </c>
      <c r="Q24" s="140">
        <f t="shared" si="17"/>
        <v>1.9100000000000001</v>
      </c>
      <c r="R24" s="140">
        <f t="shared" si="17"/>
        <v>1</v>
      </c>
      <c r="S24" s="140">
        <f t="shared" si="17"/>
        <v>0</v>
      </c>
      <c r="T24" s="140">
        <f t="shared" si="17"/>
        <v>0</v>
      </c>
      <c r="U24" s="140">
        <f t="shared" si="17"/>
        <v>0.33</v>
      </c>
      <c r="V24" s="140">
        <f t="shared" si="17"/>
        <v>0.57999999999999996</v>
      </c>
      <c r="W24" s="133" t="str">
        <f t="shared" si="3"/>
        <v>○</v>
      </c>
      <c r="X24" s="140">
        <f t="shared" ref="X24:CI24" si="18">SUM(X16:X23)</f>
        <v>1</v>
      </c>
      <c r="Y24" s="140">
        <f t="shared" si="18"/>
        <v>1</v>
      </c>
      <c r="Z24" s="140">
        <f t="shared" si="18"/>
        <v>0</v>
      </c>
      <c r="AA24" s="140">
        <f t="shared" si="18"/>
        <v>0</v>
      </c>
      <c r="AB24" s="140">
        <f t="shared" si="18"/>
        <v>0</v>
      </c>
      <c r="AC24" s="140">
        <f t="shared" si="18"/>
        <v>0</v>
      </c>
      <c r="AD24" s="140">
        <f t="shared" si="18"/>
        <v>0.33</v>
      </c>
      <c r="AE24" s="140">
        <f t="shared" si="18"/>
        <v>0</v>
      </c>
      <c r="AF24" s="140">
        <f t="shared" si="18"/>
        <v>0</v>
      </c>
      <c r="AG24" s="140">
        <f t="shared" si="18"/>
        <v>0</v>
      </c>
      <c r="AH24" s="140">
        <f t="shared" si="18"/>
        <v>0.33</v>
      </c>
      <c r="AI24" s="140">
        <f t="shared" si="18"/>
        <v>0</v>
      </c>
      <c r="AJ24" s="140">
        <f t="shared" si="18"/>
        <v>0</v>
      </c>
      <c r="AK24" s="140">
        <f t="shared" si="18"/>
        <v>0</v>
      </c>
      <c r="AL24" s="140">
        <f t="shared" si="18"/>
        <v>0</v>
      </c>
      <c r="AM24" s="140">
        <f>SUM(AM16:AM23)</f>
        <v>0</v>
      </c>
      <c r="AN24" s="140">
        <f t="shared" si="18"/>
        <v>0</v>
      </c>
      <c r="AO24" s="140">
        <f t="shared" si="18"/>
        <v>0</v>
      </c>
      <c r="AP24" s="140">
        <f t="shared" si="18"/>
        <v>0</v>
      </c>
      <c r="AQ24" s="140">
        <f t="shared" si="18"/>
        <v>0</v>
      </c>
      <c r="AR24" s="140">
        <f t="shared" si="18"/>
        <v>0</v>
      </c>
      <c r="AS24" s="140">
        <f t="shared" si="18"/>
        <v>0</v>
      </c>
      <c r="AT24" s="140">
        <f t="shared" si="18"/>
        <v>0</v>
      </c>
      <c r="AU24" s="140">
        <f t="shared" si="18"/>
        <v>0</v>
      </c>
      <c r="AV24" s="140">
        <f t="shared" si="18"/>
        <v>0</v>
      </c>
      <c r="AW24" s="140">
        <f t="shared" si="18"/>
        <v>0</v>
      </c>
      <c r="AX24" s="140">
        <f t="shared" si="18"/>
        <v>0</v>
      </c>
      <c r="AY24" s="140">
        <f t="shared" si="18"/>
        <v>0</v>
      </c>
      <c r="AZ24" s="140">
        <f t="shared" si="18"/>
        <v>0</v>
      </c>
      <c r="BA24" s="140">
        <f t="shared" si="18"/>
        <v>0</v>
      </c>
      <c r="BB24" s="140">
        <f t="shared" si="18"/>
        <v>0</v>
      </c>
      <c r="BC24" s="140">
        <f t="shared" si="18"/>
        <v>0</v>
      </c>
      <c r="BD24" s="140">
        <f t="shared" si="18"/>
        <v>0</v>
      </c>
      <c r="BE24" s="140">
        <f t="shared" si="18"/>
        <v>0</v>
      </c>
      <c r="BF24" s="140">
        <f t="shared" si="18"/>
        <v>0</v>
      </c>
      <c r="BG24" s="140">
        <f t="shared" si="18"/>
        <v>0</v>
      </c>
      <c r="BH24" s="140">
        <f t="shared" si="18"/>
        <v>0</v>
      </c>
      <c r="BI24" s="140">
        <f t="shared" si="18"/>
        <v>0</v>
      </c>
      <c r="BJ24" s="140">
        <f t="shared" si="18"/>
        <v>0</v>
      </c>
      <c r="BK24" s="140">
        <f t="shared" si="18"/>
        <v>0</v>
      </c>
      <c r="BL24" s="140">
        <f t="shared" si="18"/>
        <v>0</v>
      </c>
      <c r="BM24" s="140">
        <f t="shared" si="18"/>
        <v>0</v>
      </c>
      <c r="BN24" s="140">
        <f t="shared" si="18"/>
        <v>0.57999999999999996</v>
      </c>
      <c r="BO24" s="140">
        <f t="shared" si="18"/>
        <v>0</v>
      </c>
      <c r="BP24" s="140">
        <f t="shared" si="18"/>
        <v>0</v>
      </c>
      <c r="BQ24" s="140">
        <f t="shared" si="18"/>
        <v>0</v>
      </c>
      <c r="BR24" s="140">
        <f t="shared" si="18"/>
        <v>0</v>
      </c>
      <c r="BS24" s="140">
        <f t="shared" si="18"/>
        <v>0.57999999999999996</v>
      </c>
      <c r="BT24" s="140">
        <f t="shared" si="18"/>
        <v>0</v>
      </c>
      <c r="BU24" s="140">
        <f t="shared" si="18"/>
        <v>0</v>
      </c>
      <c r="BV24" s="140">
        <f t="shared" si="18"/>
        <v>0</v>
      </c>
      <c r="BW24" s="140">
        <f t="shared" si="18"/>
        <v>0</v>
      </c>
      <c r="BX24" s="140">
        <f t="shared" si="18"/>
        <v>0</v>
      </c>
      <c r="BY24" s="140">
        <f t="shared" si="18"/>
        <v>0</v>
      </c>
      <c r="BZ24" s="140">
        <f t="shared" si="18"/>
        <v>0</v>
      </c>
      <c r="CA24" s="140">
        <f t="shared" si="18"/>
        <v>0</v>
      </c>
      <c r="CB24" s="140">
        <f t="shared" si="18"/>
        <v>0</v>
      </c>
      <c r="CC24" s="140">
        <f t="shared" si="18"/>
        <v>0</v>
      </c>
      <c r="CD24" s="140">
        <f t="shared" si="18"/>
        <v>0</v>
      </c>
      <c r="CE24" s="140">
        <f t="shared" si="18"/>
        <v>0</v>
      </c>
      <c r="CF24" s="140">
        <f t="shared" si="18"/>
        <v>0</v>
      </c>
      <c r="CG24" s="140">
        <f t="shared" si="18"/>
        <v>0</v>
      </c>
      <c r="CH24" s="140">
        <f t="shared" si="18"/>
        <v>0</v>
      </c>
      <c r="CI24" s="140">
        <f t="shared" si="18"/>
        <v>0</v>
      </c>
      <c r="CJ24" s="140">
        <f t="shared" ref="CJ24" si="19">SUM(CJ16:CJ23)</f>
        <v>0</v>
      </c>
      <c r="CK24" s="140">
        <f>SUM(CK16:CK23)</f>
        <v>0</v>
      </c>
      <c r="CL24" s="134" t="str">
        <f t="shared" si="15"/>
        <v>○</v>
      </c>
      <c r="CM24" s="141">
        <f t="shared" ref="CM24:CU24" si="20">SUM(CM16:CM23)</f>
        <v>2</v>
      </c>
      <c r="CN24" s="141">
        <f t="shared" si="20"/>
        <v>0</v>
      </c>
      <c r="CO24" s="141">
        <f t="shared" si="20"/>
        <v>0</v>
      </c>
      <c r="CP24" s="141">
        <f t="shared" si="20"/>
        <v>0</v>
      </c>
      <c r="CQ24" s="141">
        <f t="shared" si="20"/>
        <v>2</v>
      </c>
      <c r="CR24" s="141">
        <f t="shared" si="20"/>
        <v>0</v>
      </c>
      <c r="CS24" s="139">
        <f t="shared" si="20"/>
        <v>5</v>
      </c>
      <c r="CT24" s="139">
        <f t="shared" si="20"/>
        <v>5</v>
      </c>
      <c r="CU24" s="139">
        <f t="shared" si="20"/>
        <v>2</v>
      </c>
      <c r="CV24" s="137"/>
    </row>
    <row r="25" spans="1:100" ht="14.25" x14ac:dyDescent="0.4">
      <c r="B25" s="227"/>
      <c r="C25" s="228"/>
      <c r="D25" s="228"/>
      <c r="E25" s="228"/>
      <c r="F25" s="228"/>
      <c r="G25" s="228"/>
    </row>
    <row r="26" spans="1:100" x14ac:dyDescent="0.4">
      <c r="D26" s="52" t="s">
        <v>247</v>
      </c>
      <c r="F26" s="52"/>
      <c r="G26" s="52"/>
      <c r="H26" s="52"/>
      <c r="I26" s="52"/>
      <c r="J26" s="52"/>
      <c r="K26" s="52"/>
      <c r="L26" s="52"/>
      <c r="M26" s="52"/>
      <c r="N26" s="52"/>
    </row>
    <row r="27" spans="1:100" x14ac:dyDescent="0.4">
      <c r="D27" s="4" t="s">
        <v>61</v>
      </c>
    </row>
  </sheetData>
  <mergeCells count="54">
    <mergeCell ref="F14:F15"/>
    <mergeCell ref="G14:G15"/>
    <mergeCell ref="C11:D11"/>
    <mergeCell ref="F12:I13"/>
    <mergeCell ref="K12:P13"/>
    <mergeCell ref="H14:H15"/>
    <mergeCell ref="I14:I15"/>
    <mergeCell ref="J14:J15"/>
    <mergeCell ref="L14:L15"/>
    <mergeCell ref="M14:M15"/>
    <mergeCell ref="Q12:V13"/>
    <mergeCell ref="X12:CK12"/>
    <mergeCell ref="CF13:CK13"/>
    <mergeCell ref="N14:N15"/>
    <mergeCell ref="CS12:CV13"/>
    <mergeCell ref="AD13:AI13"/>
    <mergeCell ref="AJ13:AO13"/>
    <mergeCell ref="AP13:AU13"/>
    <mergeCell ref="AV13:BA13"/>
    <mergeCell ref="BB13:BG13"/>
    <mergeCell ref="BH13:BM13"/>
    <mergeCell ref="BN13:BS13"/>
    <mergeCell ref="BT13:BY13"/>
    <mergeCell ref="BZ13:CE13"/>
    <mergeCell ref="CM12:CR12"/>
    <mergeCell ref="CL13:CL15"/>
    <mergeCell ref="AV14:BA14"/>
    <mergeCell ref="O14:O15"/>
    <mergeCell ref="P14:P15"/>
    <mergeCell ref="R14:R15"/>
    <mergeCell ref="S14:S15"/>
    <mergeCell ref="T14:T15"/>
    <mergeCell ref="U14:U15"/>
    <mergeCell ref="V14:V15"/>
    <mergeCell ref="X14:AC14"/>
    <mergeCell ref="AD14:AI14"/>
    <mergeCell ref="AJ14:AO14"/>
    <mergeCell ref="AP14:AU14"/>
    <mergeCell ref="CT14:CT15"/>
    <mergeCell ref="CU14:CU15"/>
    <mergeCell ref="CV14:CV15"/>
    <mergeCell ref="B25:G25"/>
    <mergeCell ref="CN14:CN15"/>
    <mergeCell ref="CO14:CO15"/>
    <mergeCell ref="CP14:CP15"/>
    <mergeCell ref="CQ14:CQ15"/>
    <mergeCell ref="CR14:CR15"/>
    <mergeCell ref="CS14:CS15"/>
    <mergeCell ref="BB14:BG14"/>
    <mergeCell ref="BH14:BM14"/>
    <mergeCell ref="BN14:BS14"/>
    <mergeCell ref="BT14:BY14"/>
    <mergeCell ref="BZ14:CE14"/>
    <mergeCell ref="CF14:CK14"/>
  </mergeCells>
  <phoneticPr fontId="1"/>
  <pageMargins left="0.48" right="0.17" top="1.38" bottom="0.63" header="0.51200000000000001" footer="0.51200000000000001"/>
  <pageSetup paperSize="8" scale="3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27"/>
  <sheetViews>
    <sheetView zoomScale="80" zoomScaleNormal="80" workbookViewId="0">
      <selection activeCell="O8" sqref="O8"/>
    </sheetView>
  </sheetViews>
  <sheetFormatPr defaultRowHeight="13.5" x14ac:dyDescent="0.4"/>
  <cols>
    <col min="1" max="1" width="3" style="4" customWidth="1"/>
    <col min="2" max="2" width="16.875" style="4" customWidth="1"/>
    <col min="3" max="3" width="5.25" style="4" customWidth="1"/>
    <col min="4" max="4" width="6.875" style="4" customWidth="1"/>
    <col min="5" max="5" width="5.25" style="4" customWidth="1"/>
    <col min="6" max="11" width="5.875" style="4" customWidth="1"/>
    <col min="12" max="12" width="5.125" style="4" customWidth="1"/>
    <col min="13" max="17" width="4.625" style="4" customWidth="1"/>
    <col min="18" max="18" width="5.125" style="4" customWidth="1"/>
    <col min="19" max="23" width="4.625" style="4" customWidth="1"/>
    <col min="24" max="24" width="5.125" style="4" customWidth="1"/>
    <col min="25" max="29" width="4.625" style="4" customWidth="1"/>
    <col min="30" max="30" width="5.125" style="4" customWidth="1"/>
    <col min="31" max="35" width="4.625" style="4" customWidth="1"/>
    <col min="36" max="36" width="5.125" style="4" customWidth="1"/>
    <col min="37" max="41" width="4.625" style="4" customWidth="1"/>
    <col min="42" max="42" width="5.125" style="4" customWidth="1"/>
    <col min="43" max="47" width="4.625" style="4" customWidth="1"/>
    <col min="48" max="48" width="5.25" style="4" customWidth="1"/>
    <col min="49" max="54" width="5.875" style="4" customWidth="1"/>
    <col min="55" max="55" width="5.125" style="4" customWidth="1"/>
    <col min="56" max="60" width="4.625" style="4" customWidth="1"/>
    <col min="61" max="61" width="5.125" style="4" customWidth="1"/>
    <col min="62" max="66" width="4.625" style="4" customWidth="1"/>
    <col min="67" max="67" width="5.125" style="4" customWidth="1"/>
    <col min="68" max="72" width="4.625" style="4" customWidth="1"/>
    <col min="73" max="73" width="5.125" style="4" customWidth="1"/>
    <col min="74" max="78" width="4.625" style="4" customWidth="1"/>
    <col min="79" max="79" width="5.125" style="4" customWidth="1"/>
    <col min="80" max="84" width="4.625" style="4" customWidth="1"/>
    <col min="85" max="85" width="5.125" style="4" customWidth="1"/>
    <col min="86" max="90" width="4.625" style="4" customWidth="1"/>
    <col min="91" max="91" width="6.125" style="4" customWidth="1"/>
    <col min="92" max="92" width="7" style="4" customWidth="1"/>
    <col min="93" max="244" width="9" style="4"/>
    <col min="245" max="245" width="3" style="4" customWidth="1"/>
    <col min="246" max="246" width="16.875" style="4" customWidth="1"/>
    <col min="247" max="247" width="5.25" style="4" customWidth="1"/>
    <col min="248" max="248" width="6.875" style="4" customWidth="1"/>
    <col min="249" max="249" width="5.25" style="4" customWidth="1"/>
    <col min="250" max="250" width="5.125" style="4" customWidth="1"/>
    <col min="251" max="255" width="4.625" style="4" customWidth="1"/>
    <col min="256" max="256" width="5.125" style="4" customWidth="1"/>
    <col min="257" max="261" width="4.625" style="4" customWidth="1"/>
    <col min="262" max="262" width="5.125" style="4" customWidth="1"/>
    <col min="263" max="267" width="4.625" style="4" customWidth="1"/>
    <col min="268" max="268" width="5.125" style="4" customWidth="1"/>
    <col min="269" max="273" width="4.625" style="4" customWidth="1"/>
    <col min="274" max="274" width="5.125" style="4" customWidth="1"/>
    <col min="275" max="279" width="4.625" style="4" customWidth="1"/>
    <col min="280" max="280" width="5.125" style="4" customWidth="1"/>
    <col min="281" max="285" width="4.625" style="4" customWidth="1"/>
    <col min="286" max="286" width="5.125" style="4" customWidth="1"/>
    <col min="287" max="291" width="4.625" style="4" customWidth="1"/>
    <col min="292" max="292" width="5.125" style="4" customWidth="1"/>
    <col min="293" max="297" width="4.625" style="4" customWidth="1"/>
    <col min="298" max="298" width="5.25" style="4" customWidth="1"/>
    <col min="299" max="299" width="5.125" style="4" customWidth="1"/>
    <col min="300" max="304" width="4.625" style="4" customWidth="1"/>
    <col min="305" max="305" width="5.125" style="4" customWidth="1"/>
    <col min="306" max="310" width="4.625" style="4" customWidth="1"/>
    <col min="311" max="311" width="5.125" style="4" customWidth="1"/>
    <col min="312" max="316" width="4.625" style="4" customWidth="1"/>
    <col min="317" max="317" width="5.125" style="4" customWidth="1"/>
    <col min="318" max="322" width="4.625" style="4" customWidth="1"/>
    <col min="323" max="323" width="5.125" style="4" customWidth="1"/>
    <col min="324" max="328" width="4.625" style="4" customWidth="1"/>
    <col min="329" max="329" width="5.125" style="4" customWidth="1"/>
    <col min="330" max="334" width="4.625" style="4" customWidth="1"/>
    <col min="335" max="335" width="5.125" style="4" customWidth="1"/>
    <col min="336" max="340" width="4.625" style="4" customWidth="1"/>
    <col min="341" max="341" width="5.125" style="4" customWidth="1"/>
    <col min="342" max="346" width="4.625" style="4" customWidth="1"/>
    <col min="347" max="347" width="6.125" style="4" customWidth="1"/>
    <col min="348" max="348" width="7" style="4" customWidth="1"/>
    <col min="349" max="500" width="9" style="4"/>
    <col min="501" max="501" width="3" style="4" customWidth="1"/>
    <col min="502" max="502" width="16.875" style="4" customWidth="1"/>
    <col min="503" max="503" width="5.25" style="4" customWidth="1"/>
    <col min="504" max="504" width="6.875" style="4" customWidth="1"/>
    <col min="505" max="505" width="5.25" style="4" customWidth="1"/>
    <col min="506" max="506" width="5.125" style="4" customWidth="1"/>
    <col min="507" max="511" width="4.625" style="4" customWidth="1"/>
    <col min="512" max="512" width="5.125" style="4" customWidth="1"/>
    <col min="513" max="517" width="4.625" style="4" customWidth="1"/>
    <col min="518" max="518" width="5.125" style="4" customWidth="1"/>
    <col min="519" max="523" width="4.625" style="4" customWidth="1"/>
    <col min="524" max="524" width="5.125" style="4" customWidth="1"/>
    <col min="525" max="529" width="4.625" style="4" customWidth="1"/>
    <col min="530" max="530" width="5.125" style="4" customWidth="1"/>
    <col min="531" max="535" width="4.625" style="4" customWidth="1"/>
    <col min="536" max="536" width="5.125" style="4" customWidth="1"/>
    <col min="537" max="541" width="4.625" style="4" customWidth="1"/>
    <col min="542" max="542" width="5.125" style="4" customWidth="1"/>
    <col min="543" max="547" width="4.625" style="4" customWidth="1"/>
    <col min="548" max="548" width="5.125" style="4" customWidth="1"/>
    <col min="549" max="553" width="4.625" style="4" customWidth="1"/>
    <col min="554" max="554" width="5.25" style="4" customWidth="1"/>
    <col min="555" max="555" width="5.125" style="4" customWidth="1"/>
    <col min="556" max="560" width="4.625" style="4" customWidth="1"/>
    <col min="561" max="561" width="5.125" style="4" customWidth="1"/>
    <col min="562" max="566" width="4.625" style="4" customWidth="1"/>
    <col min="567" max="567" width="5.125" style="4" customWidth="1"/>
    <col min="568" max="572" width="4.625" style="4" customWidth="1"/>
    <col min="573" max="573" width="5.125" style="4" customWidth="1"/>
    <col min="574" max="578" width="4.625" style="4" customWidth="1"/>
    <col min="579" max="579" width="5.125" style="4" customWidth="1"/>
    <col min="580" max="584" width="4.625" style="4" customWidth="1"/>
    <col min="585" max="585" width="5.125" style="4" customWidth="1"/>
    <col min="586" max="590" width="4.625" style="4" customWidth="1"/>
    <col min="591" max="591" width="5.125" style="4" customWidth="1"/>
    <col min="592" max="596" width="4.625" style="4" customWidth="1"/>
    <col min="597" max="597" width="5.125" style="4" customWidth="1"/>
    <col min="598" max="602" width="4.625" style="4" customWidth="1"/>
    <col min="603" max="603" width="6.125" style="4" customWidth="1"/>
    <col min="604" max="604" width="7" style="4" customWidth="1"/>
    <col min="605" max="756" width="9" style="4"/>
    <col min="757" max="757" width="3" style="4" customWidth="1"/>
    <col min="758" max="758" width="16.875" style="4" customWidth="1"/>
    <col min="759" max="759" width="5.25" style="4" customWidth="1"/>
    <col min="760" max="760" width="6.875" style="4" customWidth="1"/>
    <col min="761" max="761" width="5.25" style="4" customWidth="1"/>
    <col min="762" max="762" width="5.125" style="4" customWidth="1"/>
    <col min="763" max="767" width="4.625" style="4" customWidth="1"/>
    <col min="768" max="768" width="5.125" style="4" customWidth="1"/>
    <col min="769" max="773" width="4.625" style="4" customWidth="1"/>
    <col min="774" max="774" width="5.125" style="4" customWidth="1"/>
    <col min="775" max="779" width="4.625" style="4" customWidth="1"/>
    <col min="780" max="780" width="5.125" style="4" customWidth="1"/>
    <col min="781" max="785" width="4.625" style="4" customWidth="1"/>
    <col min="786" max="786" width="5.125" style="4" customWidth="1"/>
    <col min="787" max="791" width="4.625" style="4" customWidth="1"/>
    <col min="792" max="792" width="5.125" style="4" customWidth="1"/>
    <col min="793" max="797" width="4.625" style="4" customWidth="1"/>
    <col min="798" max="798" width="5.125" style="4" customWidth="1"/>
    <col min="799" max="803" width="4.625" style="4" customWidth="1"/>
    <col min="804" max="804" width="5.125" style="4" customWidth="1"/>
    <col min="805" max="809" width="4.625" style="4" customWidth="1"/>
    <col min="810" max="810" width="5.25" style="4" customWidth="1"/>
    <col min="811" max="811" width="5.125" style="4" customWidth="1"/>
    <col min="812" max="816" width="4.625" style="4" customWidth="1"/>
    <col min="817" max="817" width="5.125" style="4" customWidth="1"/>
    <col min="818" max="822" width="4.625" style="4" customWidth="1"/>
    <col min="823" max="823" width="5.125" style="4" customWidth="1"/>
    <col min="824" max="828" width="4.625" style="4" customWidth="1"/>
    <col min="829" max="829" width="5.125" style="4" customWidth="1"/>
    <col min="830" max="834" width="4.625" style="4" customWidth="1"/>
    <col min="835" max="835" width="5.125" style="4" customWidth="1"/>
    <col min="836" max="840" width="4.625" style="4" customWidth="1"/>
    <col min="841" max="841" width="5.125" style="4" customWidth="1"/>
    <col min="842" max="846" width="4.625" style="4" customWidth="1"/>
    <col min="847" max="847" width="5.125" style="4" customWidth="1"/>
    <col min="848" max="852" width="4.625" style="4" customWidth="1"/>
    <col min="853" max="853" width="5.125" style="4" customWidth="1"/>
    <col min="854" max="858" width="4.625" style="4" customWidth="1"/>
    <col min="859" max="859" width="6.125" style="4" customWidth="1"/>
    <col min="860" max="860" width="7" style="4" customWidth="1"/>
    <col min="861" max="1012" width="9" style="4"/>
    <col min="1013" max="1013" width="3" style="4" customWidth="1"/>
    <col min="1014" max="1014" width="16.875" style="4" customWidth="1"/>
    <col min="1015" max="1015" width="5.25" style="4" customWidth="1"/>
    <col min="1016" max="1016" width="6.875" style="4" customWidth="1"/>
    <col min="1017" max="1017" width="5.25" style="4" customWidth="1"/>
    <col min="1018" max="1018" width="5.125" style="4" customWidth="1"/>
    <col min="1019" max="1023" width="4.625" style="4" customWidth="1"/>
    <col min="1024" max="1024" width="5.125" style="4" customWidth="1"/>
    <col min="1025" max="1029" width="4.625" style="4" customWidth="1"/>
    <col min="1030" max="1030" width="5.125" style="4" customWidth="1"/>
    <col min="1031" max="1035" width="4.625" style="4" customWidth="1"/>
    <col min="1036" max="1036" width="5.125" style="4" customWidth="1"/>
    <col min="1037" max="1041" width="4.625" style="4" customWidth="1"/>
    <col min="1042" max="1042" width="5.125" style="4" customWidth="1"/>
    <col min="1043" max="1047" width="4.625" style="4" customWidth="1"/>
    <col min="1048" max="1048" width="5.125" style="4" customWidth="1"/>
    <col min="1049" max="1053" width="4.625" style="4" customWidth="1"/>
    <col min="1054" max="1054" width="5.125" style="4" customWidth="1"/>
    <col min="1055" max="1059" width="4.625" style="4" customWidth="1"/>
    <col min="1060" max="1060" width="5.125" style="4" customWidth="1"/>
    <col min="1061" max="1065" width="4.625" style="4" customWidth="1"/>
    <col min="1066" max="1066" width="5.25" style="4" customWidth="1"/>
    <col min="1067" max="1067" width="5.125" style="4" customWidth="1"/>
    <col min="1068" max="1072" width="4.625" style="4" customWidth="1"/>
    <col min="1073" max="1073" width="5.125" style="4" customWidth="1"/>
    <col min="1074" max="1078" width="4.625" style="4" customWidth="1"/>
    <col min="1079" max="1079" width="5.125" style="4" customWidth="1"/>
    <col min="1080" max="1084" width="4.625" style="4" customWidth="1"/>
    <col min="1085" max="1085" width="5.125" style="4" customWidth="1"/>
    <col min="1086" max="1090" width="4.625" style="4" customWidth="1"/>
    <col min="1091" max="1091" width="5.125" style="4" customWidth="1"/>
    <col min="1092" max="1096" width="4.625" style="4" customWidth="1"/>
    <col min="1097" max="1097" width="5.125" style="4" customWidth="1"/>
    <col min="1098" max="1102" width="4.625" style="4" customWidth="1"/>
    <col min="1103" max="1103" width="5.125" style="4" customWidth="1"/>
    <col min="1104" max="1108" width="4.625" style="4" customWidth="1"/>
    <col min="1109" max="1109" width="5.125" style="4" customWidth="1"/>
    <col min="1110" max="1114" width="4.625" style="4" customWidth="1"/>
    <col min="1115" max="1115" width="6.125" style="4" customWidth="1"/>
    <col min="1116" max="1116" width="7" style="4" customWidth="1"/>
    <col min="1117" max="1268" width="9" style="4"/>
    <col min="1269" max="1269" width="3" style="4" customWidth="1"/>
    <col min="1270" max="1270" width="16.875" style="4" customWidth="1"/>
    <col min="1271" max="1271" width="5.25" style="4" customWidth="1"/>
    <col min="1272" max="1272" width="6.875" style="4" customWidth="1"/>
    <col min="1273" max="1273" width="5.25" style="4" customWidth="1"/>
    <col min="1274" max="1274" width="5.125" style="4" customWidth="1"/>
    <col min="1275" max="1279" width="4.625" style="4" customWidth="1"/>
    <col min="1280" max="1280" width="5.125" style="4" customWidth="1"/>
    <col min="1281" max="1285" width="4.625" style="4" customWidth="1"/>
    <col min="1286" max="1286" width="5.125" style="4" customWidth="1"/>
    <col min="1287" max="1291" width="4.625" style="4" customWidth="1"/>
    <col min="1292" max="1292" width="5.125" style="4" customWidth="1"/>
    <col min="1293" max="1297" width="4.625" style="4" customWidth="1"/>
    <col min="1298" max="1298" width="5.125" style="4" customWidth="1"/>
    <col min="1299" max="1303" width="4.625" style="4" customWidth="1"/>
    <col min="1304" max="1304" width="5.125" style="4" customWidth="1"/>
    <col min="1305" max="1309" width="4.625" style="4" customWidth="1"/>
    <col min="1310" max="1310" width="5.125" style="4" customWidth="1"/>
    <col min="1311" max="1315" width="4.625" style="4" customWidth="1"/>
    <col min="1316" max="1316" width="5.125" style="4" customWidth="1"/>
    <col min="1317" max="1321" width="4.625" style="4" customWidth="1"/>
    <col min="1322" max="1322" width="5.25" style="4" customWidth="1"/>
    <col min="1323" max="1323" width="5.125" style="4" customWidth="1"/>
    <col min="1324" max="1328" width="4.625" style="4" customWidth="1"/>
    <col min="1329" max="1329" width="5.125" style="4" customWidth="1"/>
    <col min="1330" max="1334" width="4.625" style="4" customWidth="1"/>
    <col min="1335" max="1335" width="5.125" style="4" customWidth="1"/>
    <col min="1336" max="1340" width="4.625" style="4" customWidth="1"/>
    <col min="1341" max="1341" width="5.125" style="4" customWidth="1"/>
    <col min="1342" max="1346" width="4.625" style="4" customWidth="1"/>
    <col min="1347" max="1347" width="5.125" style="4" customWidth="1"/>
    <col min="1348" max="1352" width="4.625" style="4" customWidth="1"/>
    <col min="1353" max="1353" width="5.125" style="4" customWidth="1"/>
    <col min="1354" max="1358" width="4.625" style="4" customWidth="1"/>
    <col min="1359" max="1359" width="5.125" style="4" customWidth="1"/>
    <col min="1360" max="1364" width="4.625" style="4" customWidth="1"/>
    <col min="1365" max="1365" width="5.125" style="4" customWidth="1"/>
    <col min="1366" max="1370" width="4.625" style="4" customWidth="1"/>
    <col min="1371" max="1371" width="6.125" style="4" customWidth="1"/>
    <col min="1372" max="1372" width="7" style="4" customWidth="1"/>
    <col min="1373" max="1524" width="9" style="4"/>
    <col min="1525" max="1525" width="3" style="4" customWidth="1"/>
    <col min="1526" max="1526" width="16.875" style="4" customWidth="1"/>
    <col min="1527" max="1527" width="5.25" style="4" customWidth="1"/>
    <col min="1528" max="1528" width="6.875" style="4" customWidth="1"/>
    <col min="1529" max="1529" width="5.25" style="4" customWidth="1"/>
    <col min="1530" max="1530" width="5.125" style="4" customWidth="1"/>
    <col min="1531" max="1535" width="4.625" style="4" customWidth="1"/>
    <col min="1536" max="1536" width="5.125" style="4" customWidth="1"/>
    <col min="1537" max="1541" width="4.625" style="4" customWidth="1"/>
    <col min="1542" max="1542" width="5.125" style="4" customWidth="1"/>
    <col min="1543" max="1547" width="4.625" style="4" customWidth="1"/>
    <col min="1548" max="1548" width="5.125" style="4" customWidth="1"/>
    <col min="1549" max="1553" width="4.625" style="4" customWidth="1"/>
    <col min="1554" max="1554" width="5.125" style="4" customWidth="1"/>
    <col min="1555" max="1559" width="4.625" style="4" customWidth="1"/>
    <col min="1560" max="1560" width="5.125" style="4" customWidth="1"/>
    <col min="1561" max="1565" width="4.625" style="4" customWidth="1"/>
    <col min="1566" max="1566" width="5.125" style="4" customWidth="1"/>
    <col min="1567" max="1571" width="4.625" style="4" customWidth="1"/>
    <col min="1572" max="1572" width="5.125" style="4" customWidth="1"/>
    <col min="1573" max="1577" width="4.625" style="4" customWidth="1"/>
    <col min="1578" max="1578" width="5.25" style="4" customWidth="1"/>
    <col min="1579" max="1579" width="5.125" style="4" customWidth="1"/>
    <col min="1580" max="1584" width="4.625" style="4" customWidth="1"/>
    <col min="1585" max="1585" width="5.125" style="4" customWidth="1"/>
    <col min="1586" max="1590" width="4.625" style="4" customWidth="1"/>
    <col min="1591" max="1591" width="5.125" style="4" customWidth="1"/>
    <col min="1592" max="1596" width="4.625" style="4" customWidth="1"/>
    <col min="1597" max="1597" width="5.125" style="4" customWidth="1"/>
    <col min="1598" max="1602" width="4.625" style="4" customWidth="1"/>
    <col min="1603" max="1603" width="5.125" style="4" customWidth="1"/>
    <col min="1604" max="1608" width="4.625" style="4" customWidth="1"/>
    <col min="1609" max="1609" width="5.125" style="4" customWidth="1"/>
    <col min="1610" max="1614" width="4.625" style="4" customWidth="1"/>
    <col min="1615" max="1615" width="5.125" style="4" customWidth="1"/>
    <col min="1616" max="1620" width="4.625" style="4" customWidth="1"/>
    <col min="1621" max="1621" width="5.125" style="4" customWidth="1"/>
    <col min="1622" max="1626" width="4.625" style="4" customWidth="1"/>
    <col min="1627" max="1627" width="6.125" style="4" customWidth="1"/>
    <col min="1628" max="1628" width="7" style="4" customWidth="1"/>
    <col min="1629" max="1780" width="9" style="4"/>
    <col min="1781" max="1781" width="3" style="4" customWidth="1"/>
    <col min="1782" max="1782" width="16.875" style="4" customWidth="1"/>
    <col min="1783" max="1783" width="5.25" style="4" customWidth="1"/>
    <col min="1784" max="1784" width="6.875" style="4" customWidth="1"/>
    <col min="1785" max="1785" width="5.25" style="4" customWidth="1"/>
    <col min="1786" max="1786" width="5.125" style="4" customWidth="1"/>
    <col min="1787" max="1791" width="4.625" style="4" customWidth="1"/>
    <col min="1792" max="1792" width="5.125" style="4" customWidth="1"/>
    <col min="1793" max="1797" width="4.625" style="4" customWidth="1"/>
    <col min="1798" max="1798" width="5.125" style="4" customWidth="1"/>
    <col min="1799" max="1803" width="4.625" style="4" customWidth="1"/>
    <col min="1804" max="1804" width="5.125" style="4" customWidth="1"/>
    <col min="1805" max="1809" width="4.625" style="4" customWidth="1"/>
    <col min="1810" max="1810" width="5.125" style="4" customWidth="1"/>
    <col min="1811" max="1815" width="4.625" style="4" customWidth="1"/>
    <col min="1816" max="1816" width="5.125" style="4" customWidth="1"/>
    <col min="1817" max="1821" width="4.625" style="4" customWidth="1"/>
    <col min="1822" max="1822" width="5.125" style="4" customWidth="1"/>
    <col min="1823" max="1827" width="4.625" style="4" customWidth="1"/>
    <col min="1828" max="1828" width="5.125" style="4" customWidth="1"/>
    <col min="1829" max="1833" width="4.625" style="4" customWidth="1"/>
    <col min="1834" max="1834" width="5.25" style="4" customWidth="1"/>
    <col min="1835" max="1835" width="5.125" style="4" customWidth="1"/>
    <col min="1836" max="1840" width="4.625" style="4" customWidth="1"/>
    <col min="1841" max="1841" width="5.125" style="4" customWidth="1"/>
    <col min="1842" max="1846" width="4.625" style="4" customWidth="1"/>
    <col min="1847" max="1847" width="5.125" style="4" customWidth="1"/>
    <col min="1848" max="1852" width="4.625" style="4" customWidth="1"/>
    <col min="1853" max="1853" width="5.125" style="4" customWidth="1"/>
    <col min="1854" max="1858" width="4.625" style="4" customWidth="1"/>
    <col min="1859" max="1859" width="5.125" style="4" customWidth="1"/>
    <col min="1860" max="1864" width="4.625" style="4" customWidth="1"/>
    <col min="1865" max="1865" width="5.125" style="4" customWidth="1"/>
    <col min="1866" max="1870" width="4.625" style="4" customWidth="1"/>
    <col min="1871" max="1871" width="5.125" style="4" customWidth="1"/>
    <col min="1872" max="1876" width="4.625" style="4" customWidth="1"/>
    <col min="1877" max="1877" width="5.125" style="4" customWidth="1"/>
    <col min="1878" max="1882" width="4.625" style="4" customWidth="1"/>
    <col min="1883" max="1883" width="6.125" style="4" customWidth="1"/>
    <col min="1884" max="1884" width="7" style="4" customWidth="1"/>
    <col min="1885" max="2036" width="9" style="4"/>
    <col min="2037" max="2037" width="3" style="4" customWidth="1"/>
    <col min="2038" max="2038" width="16.875" style="4" customWidth="1"/>
    <col min="2039" max="2039" width="5.25" style="4" customWidth="1"/>
    <col min="2040" max="2040" width="6.875" style="4" customWidth="1"/>
    <col min="2041" max="2041" width="5.25" style="4" customWidth="1"/>
    <col min="2042" max="2042" width="5.125" style="4" customWidth="1"/>
    <col min="2043" max="2047" width="4.625" style="4" customWidth="1"/>
    <col min="2048" max="2048" width="5.125" style="4" customWidth="1"/>
    <col min="2049" max="2053" width="4.625" style="4" customWidth="1"/>
    <col min="2054" max="2054" width="5.125" style="4" customWidth="1"/>
    <col min="2055" max="2059" width="4.625" style="4" customWidth="1"/>
    <col min="2060" max="2060" width="5.125" style="4" customWidth="1"/>
    <col min="2061" max="2065" width="4.625" style="4" customWidth="1"/>
    <col min="2066" max="2066" width="5.125" style="4" customWidth="1"/>
    <col min="2067" max="2071" width="4.625" style="4" customWidth="1"/>
    <col min="2072" max="2072" width="5.125" style="4" customWidth="1"/>
    <col min="2073" max="2077" width="4.625" style="4" customWidth="1"/>
    <col min="2078" max="2078" width="5.125" style="4" customWidth="1"/>
    <col min="2079" max="2083" width="4.625" style="4" customWidth="1"/>
    <col min="2084" max="2084" width="5.125" style="4" customWidth="1"/>
    <col min="2085" max="2089" width="4.625" style="4" customWidth="1"/>
    <col min="2090" max="2090" width="5.25" style="4" customWidth="1"/>
    <col min="2091" max="2091" width="5.125" style="4" customWidth="1"/>
    <col min="2092" max="2096" width="4.625" style="4" customWidth="1"/>
    <col min="2097" max="2097" width="5.125" style="4" customWidth="1"/>
    <col min="2098" max="2102" width="4.625" style="4" customWidth="1"/>
    <col min="2103" max="2103" width="5.125" style="4" customWidth="1"/>
    <col min="2104" max="2108" width="4.625" style="4" customWidth="1"/>
    <col min="2109" max="2109" width="5.125" style="4" customWidth="1"/>
    <col min="2110" max="2114" width="4.625" style="4" customWidth="1"/>
    <col min="2115" max="2115" width="5.125" style="4" customWidth="1"/>
    <col min="2116" max="2120" width="4.625" style="4" customWidth="1"/>
    <col min="2121" max="2121" width="5.125" style="4" customWidth="1"/>
    <col min="2122" max="2126" width="4.625" style="4" customWidth="1"/>
    <col min="2127" max="2127" width="5.125" style="4" customWidth="1"/>
    <col min="2128" max="2132" width="4.625" style="4" customWidth="1"/>
    <col min="2133" max="2133" width="5.125" style="4" customWidth="1"/>
    <col min="2134" max="2138" width="4.625" style="4" customWidth="1"/>
    <col min="2139" max="2139" width="6.125" style="4" customWidth="1"/>
    <col min="2140" max="2140" width="7" style="4" customWidth="1"/>
    <col min="2141" max="2292" width="9" style="4"/>
    <col min="2293" max="2293" width="3" style="4" customWidth="1"/>
    <col min="2294" max="2294" width="16.875" style="4" customWidth="1"/>
    <col min="2295" max="2295" width="5.25" style="4" customWidth="1"/>
    <col min="2296" max="2296" width="6.875" style="4" customWidth="1"/>
    <col min="2297" max="2297" width="5.25" style="4" customWidth="1"/>
    <col min="2298" max="2298" width="5.125" style="4" customWidth="1"/>
    <col min="2299" max="2303" width="4.625" style="4" customWidth="1"/>
    <col min="2304" max="2304" width="5.125" style="4" customWidth="1"/>
    <col min="2305" max="2309" width="4.625" style="4" customWidth="1"/>
    <col min="2310" max="2310" width="5.125" style="4" customWidth="1"/>
    <col min="2311" max="2315" width="4.625" style="4" customWidth="1"/>
    <col min="2316" max="2316" width="5.125" style="4" customWidth="1"/>
    <col min="2317" max="2321" width="4.625" style="4" customWidth="1"/>
    <col min="2322" max="2322" width="5.125" style="4" customWidth="1"/>
    <col min="2323" max="2327" width="4.625" style="4" customWidth="1"/>
    <col min="2328" max="2328" width="5.125" style="4" customWidth="1"/>
    <col min="2329" max="2333" width="4.625" style="4" customWidth="1"/>
    <col min="2334" max="2334" width="5.125" style="4" customWidth="1"/>
    <col min="2335" max="2339" width="4.625" style="4" customWidth="1"/>
    <col min="2340" max="2340" width="5.125" style="4" customWidth="1"/>
    <col min="2341" max="2345" width="4.625" style="4" customWidth="1"/>
    <col min="2346" max="2346" width="5.25" style="4" customWidth="1"/>
    <col min="2347" max="2347" width="5.125" style="4" customWidth="1"/>
    <col min="2348" max="2352" width="4.625" style="4" customWidth="1"/>
    <col min="2353" max="2353" width="5.125" style="4" customWidth="1"/>
    <col min="2354" max="2358" width="4.625" style="4" customWidth="1"/>
    <col min="2359" max="2359" width="5.125" style="4" customWidth="1"/>
    <col min="2360" max="2364" width="4.625" style="4" customWidth="1"/>
    <col min="2365" max="2365" width="5.125" style="4" customWidth="1"/>
    <col min="2366" max="2370" width="4.625" style="4" customWidth="1"/>
    <col min="2371" max="2371" width="5.125" style="4" customWidth="1"/>
    <col min="2372" max="2376" width="4.625" style="4" customWidth="1"/>
    <col min="2377" max="2377" width="5.125" style="4" customWidth="1"/>
    <col min="2378" max="2382" width="4.625" style="4" customWidth="1"/>
    <col min="2383" max="2383" width="5.125" style="4" customWidth="1"/>
    <col min="2384" max="2388" width="4.625" style="4" customWidth="1"/>
    <col min="2389" max="2389" width="5.125" style="4" customWidth="1"/>
    <col min="2390" max="2394" width="4.625" style="4" customWidth="1"/>
    <col min="2395" max="2395" width="6.125" style="4" customWidth="1"/>
    <col min="2396" max="2396" width="7" style="4" customWidth="1"/>
    <col min="2397" max="2548" width="9" style="4"/>
    <col min="2549" max="2549" width="3" style="4" customWidth="1"/>
    <col min="2550" max="2550" width="16.875" style="4" customWidth="1"/>
    <col min="2551" max="2551" width="5.25" style="4" customWidth="1"/>
    <col min="2552" max="2552" width="6.875" style="4" customWidth="1"/>
    <col min="2553" max="2553" width="5.25" style="4" customWidth="1"/>
    <col min="2554" max="2554" width="5.125" style="4" customWidth="1"/>
    <col min="2555" max="2559" width="4.625" style="4" customWidth="1"/>
    <col min="2560" max="2560" width="5.125" style="4" customWidth="1"/>
    <col min="2561" max="2565" width="4.625" style="4" customWidth="1"/>
    <col min="2566" max="2566" width="5.125" style="4" customWidth="1"/>
    <col min="2567" max="2571" width="4.625" style="4" customWidth="1"/>
    <col min="2572" max="2572" width="5.125" style="4" customWidth="1"/>
    <col min="2573" max="2577" width="4.625" style="4" customWidth="1"/>
    <col min="2578" max="2578" width="5.125" style="4" customWidth="1"/>
    <col min="2579" max="2583" width="4.625" style="4" customWidth="1"/>
    <col min="2584" max="2584" width="5.125" style="4" customWidth="1"/>
    <col min="2585" max="2589" width="4.625" style="4" customWidth="1"/>
    <col min="2590" max="2590" width="5.125" style="4" customWidth="1"/>
    <col min="2591" max="2595" width="4.625" style="4" customWidth="1"/>
    <col min="2596" max="2596" width="5.125" style="4" customWidth="1"/>
    <col min="2597" max="2601" width="4.625" style="4" customWidth="1"/>
    <col min="2602" max="2602" width="5.25" style="4" customWidth="1"/>
    <col min="2603" max="2603" width="5.125" style="4" customWidth="1"/>
    <col min="2604" max="2608" width="4.625" style="4" customWidth="1"/>
    <col min="2609" max="2609" width="5.125" style="4" customWidth="1"/>
    <col min="2610" max="2614" width="4.625" style="4" customWidth="1"/>
    <col min="2615" max="2615" width="5.125" style="4" customWidth="1"/>
    <col min="2616" max="2620" width="4.625" style="4" customWidth="1"/>
    <col min="2621" max="2621" width="5.125" style="4" customWidth="1"/>
    <col min="2622" max="2626" width="4.625" style="4" customWidth="1"/>
    <col min="2627" max="2627" width="5.125" style="4" customWidth="1"/>
    <col min="2628" max="2632" width="4.625" style="4" customWidth="1"/>
    <col min="2633" max="2633" width="5.125" style="4" customWidth="1"/>
    <col min="2634" max="2638" width="4.625" style="4" customWidth="1"/>
    <col min="2639" max="2639" width="5.125" style="4" customWidth="1"/>
    <col min="2640" max="2644" width="4.625" style="4" customWidth="1"/>
    <col min="2645" max="2645" width="5.125" style="4" customWidth="1"/>
    <col min="2646" max="2650" width="4.625" style="4" customWidth="1"/>
    <col min="2651" max="2651" width="6.125" style="4" customWidth="1"/>
    <col min="2652" max="2652" width="7" style="4" customWidth="1"/>
    <col min="2653" max="2804" width="9" style="4"/>
    <col min="2805" max="2805" width="3" style="4" customWidth="1"/>
    <col min="2806" max="2806" width="16.875" style="4" customWidth="1"/>
    <col min="2807" max="2807" width="5.25" style="4" customWidth="1"/>
    <col min="2808" max="2808" width="6.875" style="4" customWidth="1"/>
    <col min="2809" max="2809" width="5.25" style="4" customWidth="1"/>
    <col min="2810" max="2810" width="5.125" style="4" customWidth="1"/>
    <col min="2811" max="2815" width="4.625" style="4" customWidth="1"/>
    <col min="2816" max="2816" width="5.125" style="4" customWidth="1"/>
    <col min="2817" max="2821" width="4.625" style="4" customWidth="1"/>
    <col min="2822" max="2822" width="5.125" style="4" customWidth="1"/>
    <col min="2823" max="2827" width="4.625" style="4" customWidth="1"/>
    <col min="2828" max="2828" width="5.125" style="4" customWidth="1"/>
    <col min="2829" max="2833" width="4.625" style="4" customWidth="1"/>
    <col min="2834" max="2834" width="5.125" style="4" customWidth="1"/>
    <col min="2835" max="2839" width="4.625" style="4" customWidth="1"/>
    <col min="2840" max="2840" width="5.125" style="4" customWidth="1"/>
    <col min="2841" max="2845" width="4.625" style="4" customWidth="1"/>
    <col min="2846" max="2846" width="5.125" style="4" customWidth="1"/>
    <col min="2847" max="2851" width="4.625" style="4" customWidth="1"/>
    <col min="2852" max="2852" width="5.125" style="4" customWidth="1"/>
    <col min="2853" max="2857" width="4.625" style="4" customWidth="1"/>
    <col min="2858" max="2858" width="5.25" style="4" customWidth="1"/>
    <col min="2859" max="2859" width="5.125" style="4" customWidth="1"/>
    <col min="2860" max="2864" width="4.625" style="4" customWidth="1"/>
    <col min="2865" max="2865" width="5.125" style="4" customWidth="1"/>
    <col min="2866" max="2870" width="4.625" style="4" customWidth="1"/>
    <col min="2871" max="2871" width="5.125" style="4" customWidth="1"/>
    <col min="2872" max="2876" width="4.625" style="4" customWidth="1"/>
    <col min="2877" max="2877" width="5.125" style="4" customWidth="1"/>
    <col min="2878" max="2882" width="4.625" style="4" customWidth="1"/>
    <col min="2883" max="2883" width="5.125" style="4" customWidth="1"/>
    <col min="2884" max="2888" width="4.625" style="4" customWidth="1"/>
    <col min="2889" max="2889" width="5.125" style="4" customWidth="1"/>
    <col min="2890" max="2894" width="4.625" style="4" customWidth="1"/>
    <col min="2895" max="2895" width="5.125" style="4" customWidth="1"/>
    <col min="2896" max="2900" width="4.625" style="4" customWidth="1"/>
    <col min="2901" max="2901" width="5.125" style="4" customWidth="1"/>
    <col min="2902" max="2906" width="4.625" style="4" customWidth="1"/>
    <col min="2907" max="2907" width="6.125" style="4" customWidth="1"/>
    <col min="2908" max="2908" width="7" style="4" customWidth="1"/>
    <col min="2909" max="3060" width="9" style="4"/>
    <col min="3061" max="3061" width="3" style="4" customWidth="1"/>
    <col min="3062" max="3062" width="16.875" style="4" customWidth="1"/>
    <col min="3063" max="3063" width="5.25" style="4" customWidth="1"/>
    <col min="3064" max="3064" width="6.875" style="4" customWidth="1"/>
    <col min="3065" max="3065" width="5.25" style="4" customWidth="1"/>
    <col min="3066" max="3066" width="5.125" style="4" customWidth="1"/>
    <col min="3067" max="3071" width="4.625" style="4" customWidth="1"/>
    <col min="3072" max="3072" width="5.125" style="4" customWidth="1"/>
    <col min="3073" max="3077" width="4.625" style="4" customWidth="1"/>
    <col min="3078" max="3078" width="5.125" style="4" customWidth="1"/>
    <col min="3079" max="3083" width="4.625" style="4" customWidth="1"/>
    <col min="3084" max="3084" width="5.125" style="4" customWidth="1"/>
    <col min="3085" max="3089" width="4.625" style="4" customWidth="1"/>
    <col min="3090" max="3090" width="5.125" style="4" customWidth="1"/>
    <col min="3091" max="3095" width="4.625" style="4" customWidth="1"/>
    <col min="3096" max="3096" width="5.125" style="4" customWidth="1"/>
    <col min="3097" max="3101" width="4.625" style="4" customWidth="1"/>
    <col min="3102" max="3102" width="5.125" style="4" customWidth="1"/>
    <col min="3103" max="3107" width="4.625" style="4" customWidth="1"/>
    <col min="3108" max="3108" width="5.125" style="4" customWidth="1"/>
    <col min="3109" max="3113" width="4.625" style="4" customWidth="1"/>
    <col min="3114" max="3114" width="5.25" style="4" customWidth="1"/>
    <col min="3115" max="3115" width="5.125" style="4" customWidth="1"/>
    <col min="3116" max="3120" width="4.625" style="4" customWidth="1"/>
    <col min="3121" max="3121" width="5.125" style="4" customWidth="1"/>
    <col min="3122" max="3126" width="4.625" style="4" customWidth="1"/>
    <col min="3127" max="3127" width="5.125" style="4" customWidth="1"/>
    <col min="3128" max="3132" width="4.625" style="4" customWidth="1"/>
    <col min="3133" max="3133" width="5.125" style="4" customWidth="1"/>
    <col min="3134" max="3138" width="4.625" style="4" customWidth="1"/>
    <col min="3139" max="3139" width="5.125" style="4" customWidth="1"/>
    <col min="3140" max="3144" width="4.625" style="4" customWidth="1"/>
    <col min="3145" max="3145" width="5.125" style="4" customWidth="1"/>
    <col min="3146" max="3150" width="4.625" style="4" customWidth="1"/>
    <col min="3151" max="3151" width="5.125" style="4" customWidth="1"/>
    <col min="3152" max="3156" width="4.625" style="4" customWidth="1"/>
    <col min="3157" max="3157" width="5.125" style="4" customWidth="1"/>
    <col min="3158" max="3162" width="4.625" style="4" customWidth="1"/>
    <col min="3163" max="3163" width="6.125" style="4" customWidth="1"/>
    <col min="3164" max="3164" width="7" style="4" customWidth="1"/>
    <col min="3165" max="3316" width="9" style="4"/>
    <col min="3317" max="3317" width="3" style="4" customWidth="1"/>
    <col min="3318" max="3318" width="16.875" style="4" customWidth="1"/>
    <col min="3319" max="3319" width="5.25" style="4" customWidth="1"/>
    <col min="3320" max="3320" width="6.875" style="4" customWidth="1"/>
    <col min="3321" max="3321" width="5.25" style="4" customWidth="1"/>
    <col min="3322" max="3322" width="5.125" style="4" customWidth="1"/>
    <col min="3323" max="3327" width="4.625" style="4" customWidth="1"/>
    <col min="3328" max="3328" width="5.125" style="4" customWidth="1"/>
    <col min="3329" max="3333" width="4.625" style="4" customWidth="1"/>
    <col min="3334" max="3334" width="5.125" style="4" customWidth="1"/>
    <col min="3335" max="3339" width="4.625" style="4" customWidth="1"/>
    <col min="3340" max="3340" width="5.125" style="4" customWidth="1"/>
    <col min="3341" max="3345" width="4.625" style="4" customWidth="1"/>
    <col min="3346" max="3346" width="5.125" style="4" customWidth="1"/>
    <col min="3347" max="3351" width="4.625" style="4" customWidth="1"/>
    <col min="3352" max="3352" width="5.125" style="4" customWidth="1"/>
    <col min="3353" max="3357" width="4.625" style="4" customWidth="1"/>
    <col min="3358" max="3358" width="5.125" style="4" customWidth="1"/>
    <col min="3359" max="3363" width="4.625" style="4" customWidth="1"/>
    <col min="3364" max="3364" width="5.125" style="4" customWidth="1"/>
    <col min="3365" max="3369" width="4.625" style="4" customWidth="1"/>
    <col min="3370" max="3370" width="5.25" style="4" customWidth="1"/>
    <col min="3371" max="3371" width="5.125" style="4" customWidth="1"/>
    <col min="3372" max="3376" width="4.625" style="4" customWidth="1"/>
    <col min="3377" max="3377" width="5.125" style="4" customWidth="1"/>
    <col min="3378" max="3382" width="4.625" style="4" customWidth="1"/>
    <col min="3383" max="3383" width="5.125" style="4" customWidth="1"/>
    <col min="3384" max="3388" width="4.625" style="4" customWidth="1"/>
    <col min="3389" max="3389" width="5.125" style="4" customWidth="1"/>
    <col min="3390" max="3394" width="4.625" style="4" customWidth="1"/>
    <col min="3395" max="3395" width="5.125" style="4" customWidth="1"/>
    <col min="3396" max="3400" width="4.625" style="4" customWidth="1"/>
    <col min="3401" max="3401" width="5.125" style="4" customWidth="1"/>
    <col min="3402" max="3406" width="4.625" style="4" customWidth="1"/>
    <col min="3407" max="3407" width="5.125" style="4" customWidth="1"/>
    <col min="3408" max="3412" width="4.625" style="4" customWidth="1"/>
    <col min="3413" max="3413" width="5.125" style="4" customWidth="1"/>
    <col min="3414" max="3418" width="4.625" style="4" customWidth="1"/>
    <col min="3419" max="3419" width="6.125" style="4" customWidth="1"/>
    <col min="3420" max="3420" width="7" style="4" customWidth="1"/>
    <col min="3421" max="3572" width="9" style="4"/>
    <col min="3573" max="3573" width="3" style="4" customWidth="1"/>
    <col min="3574" max="3574" width="16.875" style="4" customWidth="1"/>
    <col min="3575" max="3575" width="5.25" style="4" customWidth="1"/>
    <col min="3576" max="3576" width="6.875" style="4" customWidth="1"/>
    <col min="3577" max="3577" width="5.25" style="4" customWidth="1"/>
    <col min="3578" max="3578" width="5.125" style="4" customWidth="1"/>
    <col min="3579" max="3583" width="4.625" style="4" customWidth="1"/>
    <col min="3584" max="3584" width="5.125" style="4" customWidth="1"/>
    <col min="3585" max="3589" width="4.625" style="4" customWidth="1"/>
    <col min="3590" max="3590" width="5.125" style="4" customWidth="1"/>
    <col min="3591" max="3595" width="4.625" style="4" customWidth="1"/>
    <col min="3596" max="3596" width="5.125" style="4" customWidth="1"/>
    <col min="3597" max="3601" width="4.625" style="4" customWidth="1"/>
    <col min="3602" max="3602" width="5.125" style="4" customWidth="1"/>
    <col min="3603" max="3607" width="4.625" style="4" customWidth="1"/>
    <col min="3608" max="3608" width="5.125" style="4" customWidth="1"/>
    <col min="3609" max="3613" width="4.625" style="4" customWidth="1"/>
    <col min="3614" max="3614" width="5.125" style="4" customWidth="1"/>
    <col min="3615" max="3619" width="4.625" style="4" customWidth="1"/>
    <col min="3620" max="3620" width="5.125" style="4" customWidth="1"/>
    <col min="3621" max="3625" width="4.625" style="4" customWidth="1"/>
    <col min="3626" max="3626" width="5.25" style="4" customWidth="1"/>
    <col min="3627" max="3627" width="5.125" style="4" customWidth="1"/>
    <col min="3628" max="3632" width="4.625" style="4" customWidth="1"/>
    <col min="3633" max="3633" width="5.125" style="4" customWidth="1"/>
    <col min="3634" max="3638" width="4.625" style="4" customWidth="1"/>
    <col min="3639" max="3639" width="5.125" style="4" customWidth="1"/>
    <col min="3640" max="3644" width="4.625" style="4" customWidth="1"/>
    <col min="3645" max="3645" width="5.125" style="4" customWidth="1"/>
    <col min="3646" max="3650" width="4.625" style="4" customWidth="1"/>
    <col min="3651" max="3651" width="5.125" style="4" customWidth="1"/>
    <col min="3652" max="3656" width="4.625" style="4" customWidth="1"/>
    <col min="3657" max="3657" width="5.125" style="4" customWidth="1"/>
    <col min="3658" max="3662" width="4.625" style="4" customWidth="1"/>
    <col min="3663" max="3663" width="5.125" style="4" customWidth="1"/>
    <col min="3664" max="3668" width="4.625" style="4" customWidth="1"/>
    <col min="3669" max="3669" width="5.125" style="4" customWidth="1"/>
    <col min="3670" max="3674" width="4.625" style="4" customWidth="1"/>
    <col min="3675" max="3675" width="6.125" style="4" customWidth="1"/>
    <col min="3676" max="3676" width="7" style="4" customWidth="1"/>
    <col min="3677" max="3828" width="9" style="4"/>
    <col min="3829" max="3829" width="3" style="4" customWidth="1"/>
    <col min="3830" max="3830" width="16.875" style="4" customWidth="1"/>
    <col min="3831" max="3831" width="5.25" style="4" customWidth="1"/>
    <col min="3832" max="3832" width="6.875" style="4" customWidth="1"/>
    <col min="3833" max="3833" width="5.25" style="4" customWidth="1"/>
    <col min="3834" max="3834" width="5.125" style="4" customWidth="1"/>
    <col min="3835" max="3839" width="4.625" style="4" customWidth="1"/>
    <col min="3840" max="3840" width="5.125" style="4" customWidth="1"/>
    <col min="3841" max="3845" width="4.625" style="4" customWidth="1"/>
    <col min="3846" max="3846" width="5.125" style="4" customWidth="1"/>
    <col min="3847" max="3851" width="4.625" style="4" customWidth="1"/>
    <col min="3852" max="3852" width="5.125" style="4" customWidth="1"/>
    <col min="3853" max="3857" width="4.625" style="4" customWidth="1"/>
    <col min="3858" max="3858" width="5.125" style="4" customWidth="1"/>
    <col min="3859" max="3863" width="4.625" style="4" customWidth="1"/>
    <col min="3864" max="3864" width="5.125" style="4" customWidth="1"/>
    <col min="3865" max="3869" width="4.625" style="4" customWidth="1"/>
    <col min="3870" max="3870" width="5.125" style="4" customWidth="1"/>
    <col min="3871" max="3875" width="4.625" style="4" customWidth="1"/>
    <col min="3876" max="3876" width="5.125" style="4" customWidth="1"/>
    <col min="3877" max="3881" width="4.625" style="4" customWidth="1"/>
    <col min="3882" max="3882" width="5.25" style="4" customWidth="1"/>
    <col min="3883" max="3883" width="5.125" style="4" customWidth="1"/>
    <col min="3884" max="3888" width="4.625" style="4" customWidth="1"/>
    <col min="3889" max="3889" width="5.125" style="4" customWidth="1"/>
    <col min="3890" max="3894" width="4.625" style="4" customWidth="1"/>
    <col min="3895" max="3895" width="5.125" style="4" customWidth="1"/>
    <col min="3896" max="3900" width="4.625" style="4" customWidth="1"/>
    <col min="3901" max="3901" width="5.125" style="4" customWidth="1"/>
    <col min="3902" max="3906" width="4.625" style="4" customWidth="1"/>
    <col min="3907" max="3907" width="5.125" style="4" customWidth="1"/>
    <col min="3908" max="3912" width="4.625" style="4" customWidth="1"/>
    <col min="3913" max="3913" width="5.125" style="4" customWidth="1"/>
    <col min="3914" max="3918" width="4.625" style="4" customWidth="1"/>
    <col min="3919" max="3919" width="5.125" style="4" customWidth="1"/>
    <col min="3920" max="3924" width="4.625" style="4" customWidth="1"/>
    <col min="3925" max="3925" width="5.125" style="4" customWidth="1"/>
    <col min="3926" max="3930" width="4.625" style="4" customWidth="1"/>
    <col min="3931" max="3931" width="6.125" style="4" customWidth="1"/>
    <col min="3932" max="3932" width="7" style="4" customWidth="1"/>
    <col min="3933" max="4084" width="9" style="4"/>
    <col min="4085" max="4085" width="3" style="4" customWidth="1"/>
    <col min="4086" max="4086" width="16.875" style="4" customWidth="1"/>
    <col min="4087" max="4087" width="5.25" style="4" customWidth="1"/>
    <col min="4088" max="4088" width="6.875" style="4" customWidth="1"/>
    <col min="4089" max="4089" width="5.25" style="4" customWidth="1"/>
    <col min="4090" max="4090" width="5.125" style="4" customWidth="1"/>
    <col min="4091" max="4095" width="4.625" style="4" customWidth="1"/>
    <col min="4096" max="4096" width="5.125" style="4" customWidth="1"/>
    <col min="4097" max="4101" width="4.625" style="4" customWidth="1"/>
    <col min="4102" max="4102" width="5.125" style="4" customWidth="1"/>
    <col min="4103" max="4107" width="4.625" style="4" customWidth="1"/>
    <col min="4108" max="4108" width="5.125" style="4" customWidth="1"/>
    <col min="4109" max="4113" width="4.625" style="4" customWidth="1"/>
    <col min="4114" max="4114" width="5.125" style="4" customWidth="1"/>
    <col min="4115" max="4119" width="4.625" style="4" customWidth="1"/>
    <col min="4120" max="4120" width="5.125" style="4" customWidth="1"/>
    <col min="4121" max="4125" width="4.625" style="4" customWidth="1"/>
    <col min="4126" max="4126" width="5.125" style="4" customWidth="1"/>
    <col min="4127" max="4131" width="4.625" style="4" customWidth="1"/>
    <col min="4132" max="4132" width="5.125" style="4" customWidth="1"/>
    <col min="4133" max="4137" width="4.625" style="4" customWidth="1"/>
    <col min="4138" max="4138" width="5.25" style="4" customWidth="1"/>
    <col min="4139" max="4139" width="5.125" style="4" customWidth="1"/>
    <col min="4140" max="4144" width="4.625" style="4" customWidth="1"/>
    <col min="4145" max="4145" width="5.125" style="4" customWidth="1"/>
    <col min="4146" max="4150" width="4.625" style="4" customWidth="1"/>
    <col min="4151" max="4151" width="5.125" style="4" customWidth="1"/>
    <col min="4152" max="4156" width="4.625" style="4" customWidth="1"/>
    <col min="4157" max="4157" width="5.125" style="4" customWidth="1"/>
    <col min="4158" max="4162" width="4.625" style="4" customWidth="1"/>
    <col min="4163" max="4163" width="5.125" style="4" customWidth="1"/>
    <col min="4164" max="4168" width="4.625" style="4" customWidth="1"/>
    <col min="4169" max="4169" width="5.125" style="4" customWidth="1"/>
    <col min="4170" max="4174" width="4.625" style="4" customWidth="1"/>
    <col min="4175" max="4175" width="5.125" style="4" customWidth="1"/>
    <col min="4176" max="4180" width="4.625" style="4" customWidth="1"/>
    <col min="4181" max="4181" width="5.125" style="4" customWidth="1"/>
    <col min="4182" max="4186" width="4.625" style="4" customWidth="1"/>
    <col min="4187" max="4187" width="6.125" style="4" customWidth="1"/>
    <col min="4188" max="4188" width="7" style="4" customWidth="1"/>
    <col min="4189" max="4340" width="9" style="4"/>
    <col min="4341" max="4341" width="3" style="4" customWidth="1"/>
    <col min="4342" max="4342" width="16.875" style="4" customWidth="1"/>
    <col min="4343" max="4343" width="5.25" style="4" customWidth="1"/>
    <col min="4344" max="4344" width="6.875" style="4" customWidth="1"/>
    <col min="4345" max="4345" width="5.25" style="4" customWidth="1"/>
    <col min="4346" max="4346" width="5.125" style="4" customWidth="1"/>
    <col min="4347" max="4351" width="4.625" style="4" customWidth="1"/>
    <col min="4352" max="4352" width="5.125" style="4" customWidth="1"/>
    <col min="4353" max="4357" width="4.625" style="4" customWidth="1"/>
    <col min="4358" max="4358" width="5.125" style="4" customWidth="1"/>
    <col min="4359" max="4363" width="4.625" style="4" customWidth="1"/>
    <col min="4364" max="4364" width="5.125" style="4" customWidth="1"/>
    <col min="4365" max="4369" width="4.625" style="4" customWidth="1"/>
    <col min="4370" max="4370" width="5.125" style="4" customWidth="1"/>
    <col min="4371" max="4375" width="4.625" style="4" customWidth="1"/>
    <col min="4376" max="4376" width="5.125" style="4" customWidth="1"/>
    <col min="4377" max="4381" width="4.625" style="4" customWidth="1"/>
    <col min="4382" max="4382" width="5.125" style="4" customWidth="1"/>
    <col min="4383" max="4387" width="4.625" style="4" customWidth="1"/>
    <col min="4388" max="4388" width="5.125" style="4" customWidth="1"/>
    <col min="4389" max="4393" width="4.625" style="4" customWidth="1"/>
    <col min="4394" max="4394" width="5.25" style="4" customWidth="1"/>
    <col min="4395" max="4395" width="5.125" style="4" customWidth="1"/>
    <col min="4396" max="4400" width="4.625" style="4" customWidth="1"/>
    <col min="4401" max="4401" width="5.125" style="4" customWidth="1"/>
    <col min="4402" max="4406" width="4.625" style="4" customWidth="1"/>
    <col min="4407" max="4407" width="5.125" style="4" customWidth="1"/>
    <col min="4408" max="4412" width="4.625" style="4" customWidth="1"/>
    <col min="4413" max="4413" width="5.125" style="4" customWidth="1"/>
    <col min="4414" max="4418" width="4.625" style="4" customWidth="1"/>
    <col min="4419" max="4419" width="5.125" style="4" customWidth="1"/>
    <col min="4420" max="4424" width="4.625" style="4" customWidth="1"/>
    <col min="4425" max="4425" width="5.125" style="4" customWidth="1"/>
    <col min="4426" max="4430" width="4.625" style="4" customWidth="1"/>
    <col min="4431" max="4431" width="5.125" style="4" customWidth="1"/>
    <col min="4432" max="4436" width="4.625" style="4" customWidth="1"/>
    <col min="4437" max="4437" width="5.125" style="4" customWidth="1"/>
    <col min="4438" max="4442" width="4.625" style="4" customWidth="1"/>
    <col min="4443" max="4443" width="6.125" style="4" customWidth="1"/>
    <col min="4444" max="4444" width="7" style="4" customWidth="1"/>
    <col min="4445" max="4596" width="9" style="4"/>
    <col min="4597" max="4597" width="3" style="4" customWidth="1"/>
    <col min="4598" max="4598" width="16.875" style="4" customWidth="1"/>
    <col min="4599" max="4599" width="5.25" style="4" customWidth="1"/>
    <col min="4600" max="4600" width="6.875" style="4" customWidth="1"/>
    <col min="4601" max="4601" width="5.25" style="4" customWidth="1"/>
    <col min="4602" max="4602" width="5.125" style="4" customWidth="1"/>
    <col min="4603" max="4607" width="4.625" style="4" customWidth="1"/>
    <col min="4608" max="4608" width="5.125" style="4" customWidth="1"/>
    <col min="4609" max="4613" width="4.625" style="4" customWidth="1"/>
    <col min="4614" max="4614" width="5.125" style="4" customWidth="1"/>
    <col min="4615" max="4619" width="4.625" style="4" customWidth="1"/>
    <col min="4620" max="4620" width="5.125" style="4" customWidth="1"/>
    <col min="4621" max="4625" width="4.625" style="4" customWidth="1"/>
    <col min="4626" max="4626" width="5.125" style="4" customWidth="1"/>
    <col min="4627" max="4631" width="4.625" style="4" customWidth="1"/>
    <col min="4632" max="4632" width="5.125" style="4" customWidth="1"/>
    <col min="4633" max="4637" width="4.625" style="4" customWidth="1"/>
    <col min="4638" max="4638" width="5.125" style="4" customWidth="1"/>
    <col min="4639" max="4643" width="4.625" style="4" customWidth="1"/>
    <col min="4644" max="4644" width="5.125" style="4" customWidth="1"/>
    <col min="4645" max="4649" width="4.625" style="4" customWidth="1"/>
    <col min="4650" max="4650" width="5.25" style="4" customWidth="1"/>
    <col min="4651" max="4651" width="5.125" style="4" customWidth="1"/>
    <col min="4652" max="4656" width="4.625" style="4" customWidth="1"/>
    <col min="4657" max="4657" width="5.125" style="4" customWidth="1"/>
    <col min="4658" max="4662" width="4.625" style="4" customWidth="1"/>
    <col min="4663" max="4663" width="5.125" style="4" customWidth="1"/>
    <col min="4664" max="4668" width="4.625" style="4" customWidth="1"/>
    <col min="4669" max="4669" width="5.125" style="4" customWidth="1"/>
    <col min="4670" max="4674" width="4.625" style="4" customWidth="1"/>
    <col min="4675" max="4675" width="5.125" style="4" customWidth="1"/>
    <col min="4676" max="4680" width="4.625" style="4" customWidth="1"/>
    <col min="4681" max="4681" width="5.125" style="4" customWidth="1"/>
    <col min="4682" max="4686" width="4.625" style="4" customWidth="1"/>
    <col min="4687" max="4687" width="5.125" style="4" customWidth="1"/>
    <col min="4688" max="4692" width="4.625" style="4" customWidth="1"/>
    <col min="4693" max="4693" width="5.125" style="4" customWidth="1"/>
    <col min="4694" max="4698" width="4.625" style="4" customWidth="1"/>
    <col min="4699" max="4699" width="6.125" style="4" customWidth="1"/>
    <col min="4700" max="4700" width="7" style="4" customWidth="1"/>
    <col min="4701" max="4852" width="9" style="4"/>
    <col min="4853" max="4853" width="3" style="4" customWidth="1"/>
    <col min="4854" max="4854" width="16.875" style="4" customWidth="1"/>
    <col min="4855" max="4855" width="5.25" style="4" customWidth="1"/>
    <col min="4856" max="4856" width="6.875" style="4" customWidth="1"/>
    <col min="4857" max="4857" width="5.25" style="4" customWidth="1"/>
    <col min="4858" max="4858" width="5.125" style="4" customWidth="1"/>
    <col min="4859" max="4863" width="4.625" style="4" customWidth="1"/>
    <col min="4864" max="4864" width="5.125" style="4" customWidth="1"/>
    <col min="4865" max="4869" width="4.625" style="4" customWidth="1"/>
    <col min="4870" max="4870" width="5.125" style="4" customWidth="1"/>
    <col min="4871" max="4875" width="4.625" style="4" customWidth="1"/>
    <col min="4876" max="4876" width="5.125" style="4" customWidth="1"/>
    <col min="4877" max="4881" width="4.625" style="4" customWidth="1"/>
    <col min="4882" max="4882" width="5.125" style="4" customWidth="1"/>
    <col min="4883" max="4887" width="4.625" style="4" customWidth="1"/>
    <col min="4888" max="4888" width="5.125" style="4" customWidth="1"/>
    <col min="4889" max="4893" width="4.625" style="4" customWidth="1"/>
    <col min="4894" max="4894" width="5.125" style="4" customWidth="1"/>
    <col min="4895" max="4899" width="4.625" style="4" customWidth="1"/>
    <col min="4900" max="4900" width="5.125" style="4" customWidth="1"/>
    <col min="4901" max="4905" width="4.625" style="4" customWidth="1"/>
    <col min="4906" max="4906" width="5.25" style="4" customWidth="1"/>
    <col min="4907" max="4907" width="5.125" style="4" customWidth="1"/>
    <col min="4908" max="4912" width="4.625" style="4" customWidth="1"/>
    <col min="4913" max="4913" width="5.125" style="4" customWidth="1"/>
    <col min="4914" max="4918" width="4.625" style="4" customWidth="1"/>
    <col min="4919" max="4919" width="5.125" style="4" customWidth="1"/>
    <col min="4920" max="4924" width="4.625" style="4" customWidth="1"/>
    <col min="4925" max="4925" width="5.125" style="4" customWidth="1"/>
    <col min="4926" max="4930" width="4.625" style="4" customWidth="1"/>
    <col min="4931" max="4931" width="5.125" style="4" customWidth="1"/>
    <col min="4932" max="4936" width="4.625" style="4" customWidth="1"/>
    <col min="4937" max="4937" width="5.125" style="4" customWidth="1"/>
    <col min="4938" max="4942" width="4.625" style="4" customWidth="1"/>
    <col min="4943" max="4943" width="5.125" style="4" customWidth="1"/>
    <col min="4944" max="4948" width="4.625" style="4" customWidth="1"/>
    <col min="4949" max="4949" width="5.125" style="4" customWidth="1"/>
    <col min="4950" max="4954" width="4.625" style="4" customWidth="1"/>
    <col min="4955" max="4955" width="6.125" style="4" customWidth="1"/>
    <col min="4956" max="4956" width="7" style="4" customWidth="1"/>
    <col min="4957" max="5108" width="9" style="4"/>
    <col min="5109" max="5109" width="3" style="4" customWidth="1"/>
    <col min="5110" max="5110" width="16.875" style="4" customWidth="1"/>
    <col min="5111" max="5111" width="5.25" style="4" customWidth="1"/>
    <col min="5112" max="5112" width="6.875" style="4" customWidth="1"/>
    <col min="5113" max="5113" width="5.25" style="4" customWidth="1"/>
    <col min="5114" max="5114" width="5.125" style="4" customWidth="1"/>
    <col min="5115" max="5119" width="4.625" style="4" customWidth="1"/>
    <col min="5120" max="5120" width="5.125" style="4" customWidth="1"/>
    <col min="5121" max="5125" width="4.625" style="4" customWidth="1"/>
    <col min="5126" max="5126" width="5.125" style="4" customWidth="1"/>
    <col min="5127" max="5131" width="4.625" style="4" customWidth="1"/>
    <col min="5132" max="5132" width="5.125" style="4" customWidth="1"/>
    <col min="5133" max="5137" width="4.625" style="4" customWidth="1"/>
    <col min="5138" max="5138" width="5.125" style="4" customWidth="1"/>
    <col min="5139" max="5143" width="4.625" style="4" customWidth="1"/>
    <col min="5144" max="5144" width="5.125" style="4" customWidth="1"/>
    <col min="5145" max="5149" width="4.625" style="4" customWidth="1"/>
    <col min="5150" max="5150" width="5.125" style="4" customWidth="1"/>
    <col min="5151" max="5155" width="4.625" style="4" customWidth="1"/>
    <col min="5156" max="5156" width="5.125" style="4" customWidth="1"/>
    <col min="5157" max="5161" width="4.625" style="4" customWidth="1"/>
    <col min="5162" max="5162" width="5.25" style="4" customWidth="1"/>
    <col min="5163" max="5163" width="5.125" style="4" customWidth="1"/>
    <col min="5164" max="5168" width="4.625" style="4" customWidth="1"/>
    <col min="5169" max="5169" width="5.125" style="4" customWidth="1"/>
    <col min="5170" max="5174" width="4.625" style="4" customWidth="1"/>
    <col min="5175" max="5175" width="5.125" style="4" customWidth="1"/>
    <col min="5176" max="5180" width="4.625" style="4" customWidth="1"/>
    <col min="5181" max="5181" width="5.125" style="4" customWidth="1"/>
    <col min="5182" max="5186" width="4.625" style="4" customWidth="1"/>
    <col min="5187" max="5187" width="5.125" style="4" customWidth="1"/>
    <col min="5188" max="5192" width="4.625" style="4" customWidth="1"/>
    <col min="5193" max="5193" width="5.125" style="4" customWidth="1"/>
    <col min="5194" max="5198" width="4.625" style="4" customWidth="1"/>
    <col min="5199" max="5199" width="5.125" style="4" customWidth="1"/>
    <col min="5200" max="5204" width="4.625" style="4" customWidth="1"/>
    <col min="5205" max="5205" width="5.125" style="4" customWidth="1"/>
    <col min="5206" max="5210" width="4.625" style="4" customWidth="1"/>
    <col min="5211" max="5211" width="6.125" style="4" customWidth="1"/>
    <col min="5212" max="5212" width="7" style="4" customWidth="1"/>
    <col min="5213" max="5364" width="9" style="4"/>
    <col min="5365" max="5365" width="3" style="4" customWidth="1"/>
    <col min="5366" max="5366" width="16.875" style="4" customWidth="1"/>
    <col min="5367" max="5367" width="5.25" style="4" customWidth="1"/>
    <col min="5368" max="5368" width="6.875" style="4" customWidth="1"/>
    <col min="5369" max="5369" width="5.25" style="4" customWidth="1"/>
    <col min="5370" max="5370" width="5.125" style="4" customWidth="1"/>
    <col min="5371" max="5375" width="4.625" style="4" customWidth="1"/>
    <col min="5376" max="5376" width="5.125" style="4" customWidth="1"/>
    <col min="5377" max="5381" width="4.625" style="4" customWidth="1"/>
    <col min="5382" max="5382" width="5.125" style="4" customWidth="1"/>
    <col min="5383" max="5387" width="4.625" style="4" customWidth="1"/>
    <col min="5388" max="5388" width="5.125" style="4" customWidth="1"/>
    <col min="5389" max="5393" width="4.625" style="4" customWidth="1"/>
    <col min="5394" max="5394" width="5.125" style="4" customWidth="1"/>
    <col min="5395" max="5399" width="4.625" style="4" customWidth="1"/>
    <col min="5400" max="5400" width="5.125" style="4" customWidth="1"/>
    <col min="5401" max="5405" width="4.625" style="4" customWidth="1"/>
    <col min="5406" max="5406" width="5.125" style="4" customWidth="1"/>
    <col min="5407" max="5411" width="4.625" style="4" customWidth="1"/>
    <col min="5412" max="5412" width="5.125" style="4" customWidth="1"/>
    <col min="5413" max="5417" width="4.625" style="4" customWidth="1"/>
    <col min="5418" max="5418" width="5.25" style="4" customWidth="1"/>
    <col min="5419" max="5419" width="5.125" style="4" customWidth="1"/>
    <col min="5420" max="5424" width="4.625" style="4" customWidth="1"/>
    <col min="5425" max="5425" width="5.125" style="4" customWidth="1"/>
    <col min="5426" max="5430" width="4.625" style="4" customWidth="1"/>
    <col min="5431" max="5431" width="5.125" style="4" customWidth="1"/>
    <col min="5432" max="5436" width="4.625" style="4" customWidth="1"/>
    <col min="5437" max="5437" width="5.125" style="4" customWidth="1"/>
    <col min="5438" max="5442" width="4.625" style="4" customWidth="1"/>
    <col min="5443" max="5443" width="5.125" style="4" customWidth="1"/>
    <col min="5444" max="5448" width="4.625" style="4" customWidth="1"/>
    <col min="5449" max="5449" width="5.125" style="4" customWidth="1"/>
    <col min="5450" max="5454" width="4.625" style="4" customWidth="1"/>
    <col min="5455" max="5455" width="5.125" style="4" customWidth="1"/>
    <col min="5456" max="5460" width="4.625" style="4" customWidth="1"/>
    <col min="5461" max="5461" width="5.125" style="4" customWidth="1"/>
    <col min="5462" max="5466" width="4.625" style="4" customWidth="1"/>
    <col min="5467" max="5467" width="6.125" style="4" customWidth="1"/>
    <col min="5468" max="5468" width="7" style="4" customWidth="1"/>
    <col min="5469" max="5620" width="9" style="4"/>
    <col min="5621" max="5621" width="3" style="4" customWidth="1"/>
    <col min="5622" max="5622" width="16.875" style="4" customWidth="1"/>
    <col min="5623" max="5623" width="5.25" style="4" customWidth="1"/>
    <col min="5624" max="5624" width="6.875" style="4" customWidth="1"/>
    <col min="5625" max="5625" width="5.25" style="4" customWidth="1"/>
    <col min="5626" max="5626" width="5.125" style="4" customWidth="1"/>
    <col min="5627" max="5631" width="4.625" style="4" customWidth="1"/>
    <col min="5632" max="5632" width="5.125" style="4" customWidth="1"/>
    <col min="5633" max="5637" width="4.625" style="4" customWidth="1"/>
    <col min="5638" max="5638" width="5.125" style="4" customWidth="1"/>
    <col min="5639" max="5643" width="4.625" style="4" customWidth="1"/>
    <col min="5644" max="5644" width="5.125" style="4" customWidth="1"/>
    <col min="5645" max="5649" width="4.625" style="4" customWidth="1"/>
    <col min="5650" max="5650" width="5.125" style="4" customWidth="1"/>
    <col min="5651" max="5655" width="4.625" style="4" customWidth="1"/>
    <col min="5656" max="5656" width="5.125" style="4" customWidth="1"/>
    <col min="5657" max="5661" width="4.625" style="4" customWidth="1"/>
    <col min="5662" max="5662" width="5.125" style="4" customWidth="1"/>
    <col min="5663" max="5667" width="4.625" style="4" customWidth="1"/>
    <col min="5668" max="5668" width="5.125" style="4" customWidth="1"/>
    <col min="5669" max="5673" width="4.625" style="4" customWidth="1"/>
    <col min="5674" max="5674" width="5.25" style="4" customWidth="1"/>
    <col min="5675" max="5675" width="5.125" style="4" customWidth="1"/>
    <col min="5676" max="5680" width="4.625" style="4" customWidth="1"/>
    <col min="5681" max="5681" width="5.125" style="4" customWidth="1"/>
    <col min="5682" max="5686" width="4.625" style="4" customWidth="1"/>
    <col min="5687" max="5687" width="5.125" style="4" customWidth="1"/>
    <col min="5688" max="5692" width="4.625" style="4" customWidth="1"/>
    <col min="5693" max="5693" width="5.125" style="4" customWidth="1"/>
    <col min="5694" max="5698" width="4.625" style="4" customWidth="1"/>
    <col min="5699" max="5699" width="5.125" style="4" customWidth="1"/>
    <col min="5700" max="5704" width="4.625" style="4" customWidth="1"/>
    <col min="5705" max="5705" width="5.125" style="4" customWidth="1"/>
    <col min="5706" max="5710" width="4.625" style="4" customWidth="1"/>
    <col min="5711" max="5711" width="5.125" style="4" customWidth="1"/>
    <col min="5712" max="5716" width="4.625" style="4" customWidth="1"/>
    <col min="5717" max="5717" width="5.125" style="4" customWidth="1"/>
    <col min="5718" max="5722" width="4.625" style="4" customWidth="1"/>
    <col min="5723" max="5723" width="6.125" style="4" customWidth="1"/>
    <col min="5724" max="5724" width="7" style="4" customWidth="1"/>
    <col min="5725" max="5876" width="9" style="4"/>
    <col min="5877" max="5877" width="3" style="4" customWidth="1"/>
    <col min="5878" max="5878" width="16.875" style="4" customWidth="1"/>
    <col min="5879" max="5879" width="5.25" style="4" customWidth="1"/>
    <col min="5880" max="5880" width="6.875" style="4" customWidth="1"/>
    <col min="5881" max="5881" width="5.25" style="4" customWidth="1"/>
    <col min="5882" max="5882" width="5.125" style="4" customWidth="1"/>
    <col min="5883" max="5887" width="4.625" style="4" customWidth="1"/>
    <col min="5888" max="5888" width="5.125" style="4" customWidth="1"/>
    <col min="5889" max="5893" width="4.625" style="4" customWidth="1"/>
    <col min="5894" max="5894" width="5.125" style="4" customWidth="1"/>
    <col min="5895" max="5899" width="4.625" style="4" customWidth="1"/>
    <col min="5900" max="5900" width="5.125" style="4" customWidth="1"/>
    <col min="5901" max="5905" width="4.625" style="4" customWidth="1"/>
    <col min="5906" max="5906" width="5.125" style="4" customWidth="1"/>
    <col min="5907" max="5911" width="4.625" style="4" customWidth="1"/>
    <col min="5912" max="5912" width="5.125" style="4" customWidth="1"/>
    <col min="5913" max="5917" width="4.625" style="4" customWidth="1"/>
    <col min="5918" max="5918" width="5.125" style="4" customWidth="1"/>
    <col min="5919" max="5923" width="4.625" style="4" customWidth="1"/>
    <col min="5924" max="5924" width="5.125" style="4" customWidth="1"/>
    <col min="5925" max="5929" width="4.625" style="4" customWidth="1"/>
    <col min="5930" max="5930" width="5.25" style="4" customWidth="1"/>
    <col min="5931" max="5931" width="5.125" style="4" customWidth="1"/>
    <col min="5932" max="5936" width="4.625" style="4" customWidth="1"/>
    <col min="5937" max="5937" width="5.125" style="4" customWidth="1"/>
    <col min="5938" max="5942" width="4.625" style="4" customWidth="1"/>
    <col min="5943" max="5943" width="5.125" style="4" customWidth="1"/>
    <col min="5944" max="5948" width="4.625" style="4" customWidth="1"/>
    <col min="5949" max="5949" width="5.125" style="4" customWidth="1"/>
    <col min="5950" max="5954" width="4.625" style="4" customWidth="1"/>
    <col min="5955" max="5955" width="5.125" style="4" customWidth="1"/>
    <col min="5956" max="5960" width="4.625" style="4" customWidth="1"/>
    <col min="5961" max="5961" width="5.125" style="4" customWidth="1"/>
    <col min="5962" max="5966" width="4.625" style="4" customWidth="1"/>
    <col min="5967" max="5967" width="5.125" style="4" customWidth="1"/>
    <col min="5968" max="5972" width="4.625" style="4" customWidth="1"/>
    <col min="5973" max="5973" width="5.125" style="4" customWidth="1"/>
    <col min="5974" max="5978" width="4.625" style="4" customWidth="1"/>
    <col min="5979" max="5979" width="6.125" style="4" customWidth="1"/>
    <col min="5980" max="5980" width="7" style="4" customWidth="1"/>
    <col min="5981" max="6132" width="9" style="4"/>
    <col min="6133" max="6133" width="3" style="4" customWidth="1"/>
    <col min="6134" max="6134" width="16.875" style="4" customWidth="1"/>
    <col min="6135" max="6135" width="5.25" style="4" customWidth="1"/>
    <col min="6136" max="6136" width="6.875" style="4" customWidth="1"/>
    <col min="6137" max="6137" width="5.25" style="4" customWidth="1"/>
    <col min="6138" max="6138" width="5.125" style="4" customWidth="1"/>
    <col min="6139" max="6143" width="4.625" style="4" customWidth="1"/>
    <col min="6144" max="6144" width="5.125" style="4" customWidth="1"/>
    <col min="6145" max="6149" width="4.625" style="4" customWidth="1"/>
    <col min="6150" max="6150" width="5.125" style="4" customWidth="1"/>
    <col min="6151" max="6155" width="4.625" style="4" customWidth="1"/>
    <col min="6156" max="6156" width="5.125" style="4" customWidth="1"/>
    <col min="6157" max="6161" width="4.625" style="4" customWidth="1"/>
    <col min="6162" max="6162" width="5.125" style="4" customWidth="1"/>
    <col min="6163" max="6167" width="4.625" style="4" customWidth="1"/>
    <col min="6168" max="6168" width="5.125" style="4" customWidth="1"/>
    <col min="6169" max="6173" width="4.625" style="4" customWidth="1"/>
    <col min="6174" max="6174" width="5.125" style="4" customWidth="1"/>
    <col min="6175" max="6179" width="4.625" style="4" customWidth="1"/>
    <col min="6180" max="6180" width="5.125" style="4" customWidth="1"/>
    <col min="6181" max="6185" width="4.625" style="4" customWidth="1"/>
    <col min="6186" max="6186" width="5.25" style="4" customWidth="1"/>
    <col min="6187" max="6187" width="5.125" style="4" customWidth="1"/>
    <col min="6188" max="6192" width="4.625" style="4" customWidth="1"/>
    <col min="6193" max="6193" width="5.125" style="4" customWidth="1"/>
    <col min="6194" max="6198" width="4.625" style="4" customWidth="1"/>
    <col min="6199" max="6199" width="5.125" style="4" customWidth="1"/>
    <col min="6200" max="6204" width="4.625" style="4" customWidth="1"/>
    <col min="6205" max="6205" width="5.125" style="4" customWidth="1"/>
    <col min="6206" max="6210" width="4.625" style="4" customWidth="1"/>
    <col min="6211" max="6211" width="5.125" style="4" customWidth="1"/>
    <col min="6212" max="6216" width="4.625" style="4" customWidth="1"/>
    <col min="6217" max="6217" width="5.125" style="4" customWidth="1"/>
    <col min="6218" max="6222" width="4.625" style="4" customWidth="1"/>
    <col min="6223" max="6223" width="5.125" style="4" customWidth="1"/>
    <col min="6224" max="6228" width="4.625" style="4" customWidth="1"/>
    <col min="6229" max="6229" width="5.125" style="4" customWidth="1"/>
    <col min="6230" max="6234" width="4.625" style="4" customWidth="1"/>
    <col min="6235" max="6235" width="6.125" style="4" customWidth="1"/>
    <col min="6236" max="6236" width="7" style="4" customWidth="1"/>
    <col min="6237" max="6388" width="9" style="4"/>
    <col min="6389" max="6389" width="3" style="4" customWidth="1"/>
    <col min="6390" max="6390" width="16.875" style="4" customWidth="1"/>
    <col min="6391" max="6391" width="5.25" style="4" customWidth="1"/>
    <col min="6392" max="6392" width="6.875" style="4" customWidth="1"/>
    <col min="6393" max="6393" width="5.25" style="4" customWidth="1"/>
    <col min="6394" max="6394" width="5.125" style="4" customWidth="1"/>
    <col min="6395" max="6399" width="4.625" style="4" customWidth="1"/>
    <col min="6400" max="6400" width="5.125" style="4" customWidth="1"/>
    <col min="6401" max="6405" width="4.625" style="4" customWidth="1"/>
    <col min="6406" max="6406" width="5.125" style="4" customWidth="1"/>
    <col min="6407" max="6411" width="4.625" style="4" customWidth="1"/>
    <col min="6412" max="6412" width="5.125" style="4" customWidth="1"/>
    <col min="6413" max="6417" width="4.625" style="4" customWidth="1"/>
    <col min="6418" max="6418" width="5.125" style="4" customWidth="1"/>
    <col min="6419" max="6423" width="4.625" style="4" customWidth="1"/>
    <col min="6424" max="6424" width="5.125" style="4" customWidth="1"/>
    <col min="6425" max="6429" width="4.625" style="4" customWidth="1"/>
    <col min="6430" max="6430" width="5.125" style="4" customWidth="1"/>
    <col min="6431" max="6435" width="4.625" style="4" customWidth="1"/>
    <col min="6436" max="6436" width="5.125" style="4" customWidth="1"/>
    <col min="6437" max="6441" width="4.625" style="4" customWidth="1"/>
    <col min="6442" max="6442" width="5.25" style="4" customWidth="1"/>
    <col min="6443" max="6443" width="5.125" style="4" customWidth="1"/>
    <col min="6444" max="6448" width="4.625" style="4" customWidth="1"/>
    <col min="6449" max="6449" width="5.125" style="4" customWidth="1"/>
    <col min="6450" max="6454" width="4.625" style="4" customWidth="1"/>
    <col min="6455" max="6455" width="5.125" style="4" customWidth="1"/>
    <col min="6456" max="6460" width="4.625" style="4" customWidth="1"/>
    <col min="6461" max="6461" width="5.125" style="4" customWidth="1"/>
    <col min="6462" max="6466" width="4.625" style="4" customWidth="1"/>
    <col min="6467" max="6467" width="5.125" style="4" customWidth="1"/>
    <col min="6468" max="6472" width="4.625" style="4" customWidth="1"/>
    <col min="6473" max="6473" width="5.125" style="4" customWidth="1"/>
    <col min="6474" max="6478" width="4.625" style="4" customWidth="1"/>
    <col min="6479" max="6479" width="5.125" style="4" customWidth="1"/>
    <col min="6480" max="6484" width="4.625" style="4" customWidth="1"/>
    <col min="6485" max="6485" width="5.125" style="4" customWidth="1"/>
    <col min="6486" max="6490" width="4.625" style="4" customWidth="1"/>
    <col min="6491" max="6491" width="6.125" style="4" customWidth="1"/>
    <col min="6492" max="6492" width="7" style="4" customWidth="1"/>
    <col min="6493" max="6644" width="9" style="4"/>
    <col min="6645" max="6645" width="3" style="4" customWidth="1"/>
    <col min="6646" max="6646" width="16.875" style="4" customWidth="1"/>
    <col min="6647" max="6647" width="5.25" style="4" customWidth="1"/>
    <col min="6648" max="6648" width="6.875" style="4" customWidth="1"/>
    <col min="6649" max="6649" width="5.25" style="4" customWidth="1"/>
    <col min="6650" max="6650" width="5.125" style="4" customWidth="1"/>
    <col min="6651" max="6655" width="4.625" style="4" customWidth="1"/>
    <col min="6656" max="6656" width="5.125" style="4" customWidth="1"/>
    <col min="6657" max="6661" width="4.625" style="4" customWidth="1"/>
    <col min="6662" max="6662" width="5.125" style="4" customWidth="1"/>
    <col min="6663" max="6667" width="4.625" style="4" customWidth="1"/>
    <col min="6668" max="6668" width="5.125" style="4" customWidth="1"/>
    <col min="6669" max="6673" width="4.625" style="4" customWidth="1"/>
    <col min="6674" max="6674" width="5.125" style="4" customWidth="1"/>
    <col min="6675" max="6679" width="4.625" style="4" customWidth="1"/>
    <col min="6680" max="6680" width="5.125" style="4" customWidth="1"/>
    <col min="6681" max="6685" width="4.625" style="4" customWidth="1"/>
    <col min="6686" max="6686" width="5.125" style="4" customWidth="1"/>
    <col min="6687" max="6691" width="4.625" style="4" customWidth="1"/>
    <col min="6692" max="6692" width="5.125" style="4" customWidth="1"/>
    <col min="6693" max="6697" width="4.625" style="4" customWidth="1"/>
    <col min="6698" max="6698" width="5.25" style="4" customWidth="1"/>
    <col min="6699" max="6699" width="5.125" style="4" customWidth="1"/>
    <col min="6700" max="6704" width="4.625" style="4" customWidth="1"/>
    <col min="6705" max="6705" width="5.125" style="4" customWidth="1"/>
    <col min="6706" max="6710" width="4.625" style="4" customWidth="1"/>
    <col min="6711" max="6711" width="5.125" style="4" customWidth="1"/>
    <col min="6712" max="6716" width="4.625" style="4" customWidth="1"/>
    <col min="6717" max="6717" width="5.125" style="4" customWidth="1"/>
    <col min="6718" max="6722" width="4.625" style="4" customWidth="1"/>
    <col min="6723" max="6723" width="5.125" style="4" customWidth="1"/>
    <col min="6724" max="6728" width="4.625" style="4" customWidth="1"/>
    <col min="6729" max="6729" width="5.125" style="4" customWidth="1"/>
    <col min="6730" max="6734" width="4.625" style="4" customWidth="1"/>
    <col min="6735" max="6735" width="5.125" style="4" customWidth="1"/>
    <col min="6736" max="6740" width="4.625" style="4" customWidth="1"/>
    <col min="6741" max="6741" width="5.125" style="4" customWidth="1"/>
    <col min="6742" max="6746" width="4.625" style="4" customWidth="1"/>
    <col min="6747" max="6747" width="6.125" style="4" customWidth="1"/>
    <col min="6748" max="6748" width="7" style="4" customWidth="1"/>
    <col min="6749" max="6900" width="9" style="4"/>
    <col min="6901" max="6901" width="3" style="4" customWidth="1"/>
    <col min="6902" max="6902" width="16.875" style="4" customWidth="1"/>
    <col min="6903" max="6903" width="5.25" style="4" customWidth="1"/>
    <col min="6904" max="6904" width="6.875" style="4" customWidth="1"/>
    <col min="6905" max="6905" width="5.25" style="4" customWidth="1"/>
    <col min="6906" max="6906" width="5.125" style="4" customWidth="1"/>
    <col min="6907" max="6911" width="4.625" style="4" customWidth="1"/>
    <col min="6912" max="6912" width="5.125" style="4" customWidth="1"/>
    <col min="6913" max="6917" width="4.625" style="4" customWidth="1"/>
    <col min="6918" max="6918" width="5.125" style="4" customWidth="1"/>
    <col min="6919" max="6923" width="4.625" style="4" customWidth="1"/>
    <col min="6924" max="6924" width="5.125" style="4" customWidth="1"/>
    <col min="6925" max="6929" width="4.625" style="4" customWidth="1"/>
    <col min="6930" max="6930" width="5.125" style="4" customWidth="1"/>
    <col min="6931" max="6935" width="4.625" style="4" customWidth="1"/>
    <col min="6936" max="6936" width="5.125" style="4" customWidth="1"/>
    <col min="6937" max="6941" width="4.625" style="4" customWidth="1"/>
    <col min="6942" max="6942" width="5.125" style="4" customWidth="1"/>
    <col min="6943" max="6947" width="4.625" style="4" customWidth="1"/>
    <col min="6948" max="6948" width="5.125" style="4" customWidth="1"/>
    <col min="6949" max="6953" width="4.625" style="4" customWidth="1"/>
    <col min="6954" max="6954" width="5.25" style="4" customWidth="1"/>
    <col min="6955" max="6955" width="5.125" style="4" customWidth="1"/>
    <col min="6956" max="6960" width="4.625" style="4" customWidth="1"/>
    <col min="6961" max="6961" width="5.125" style="4" customWidth="1"/>
    <col min="6962" max="6966" width="4.625" style="4" customWidth="1"/>
    <col min="6967" max="6967" width="5.125" style="4" customWidth="1"/>
    <col min="6968" max="6972" width="4.625" style="4" customWidth="1"/>
    <col min="6973" max="6973" width="5.125" style="4" customWidth="1"/>
    <col min="6974" max="6978" width="4.625" style="4" customWidth="1"/>
    <col min="6979" max="6979" width="5.125" style="4" customWidth="1"/>
    <col min="6980" max="6984" width="4.625" style="4" customWidth="1"/>
    <col min="6985" max="6985" width="5.125" style="4" customWidth="1"/>
    <col min="6986" max="6990" width="4.625" style="4" customWidth="1"/>
    <col min="6991" max="6991" width="5.125" style="4" customWidth="1"/>
    <col min="6992" max="6996" width="4.625" style="4" customWidth="1"/>
    <col min="6997" max="6997" width="5.125" style="4" customWidth="1"/>
    <col min="6998" max="7002" width="4.625" style="4" customWidth="1"/>
    <col min="7003" max="7003" width="6.125" style="4" customWidth="1"/>
    <col min="7004" max="7004" width="7" style="4" customWidth="1"/>
    <col min="7005" max="7156" width="9" style="4"/>
    <col min="7157" max="7157" width="3" style="4" customWidth="1"/>
    <col min="7158" max="7158" width="16.875" style="4" customWidth="1"/>
    <col min="7159" max="7159" width="5.25" style="4" customWidth="1"/>
    <col min="7160" max="7160" width="6.875" style="4" customWidth="1"/>
    <col min="7161" max="7161" width="5.25" style="4" customWidth="1"/>
    <col min="7162" max="7162" width="5.125" style="4" customWidth="1"/>
    <col min="7163" max="7167" width="4.625" style="4" customWidth="1"/>
    <col min="7168" max="7168" width="5.125" style="4" customWidth="1"/>
    <col min="7169" max="7173" width="4.625" style="4" customWidth="1"/>
    <col min="7174" max="7174" width="5.125" style="4" customWidth="1"/>
    <col min="7175" max="7179" width="4.625" style="4" customWidth="1"/>
    <col min="7180" max="7180" width="5.125" style="4" customWidth="1"/>
    <col min="7181" max="7185" width="4.625" style="4" customWidth="1"/>
    <col min="7186" max="7186" width="5.125" style="4" customWidth="1"/>
    <col min="7187" max="7191" width="4.625" style="4" customWidth="1"/>
    <col min="7192" max="7192" width="5.125" style="4" customWidth="1"/>
    <col min="7193" max="7197" width="4.625" style="4" customWidth="1"/>
    <col min="7198" max="7198" width="5.125" style="4" customWidth="1"/>
    <col min="7199" max="7203" width="4.625" style="4" customWidth="1"/>
    <col min="7204" max="7204" width="5.125" style="4" customWidth="1"/>
    <col min="7205" max="7209" width="4.625" style="4" customWidth="1"/>
    <col min="7210" max="7210" width="5.25" style="4" customWidth="1"/>
    <col min="7211" max="7211" width="5.125" style="4" customWidth="1"/>
    <col min="7212" max="7216" width="4.625" style="4" customWidth="1"/>
    <col min="7217" max="7217" width="5.125" style="4" customWidth="1"/>
    <col min="7218" max="7222" width="4.625" style="4" customWidth="1"/>
    <col min="7223" max="7223" width="5.125" style="4" customWidth="1"/>
    <col min="7224" max="7228" width="4.625" style="4" customWidth="1"/>
    <col min="7229" max="7229" width="5.125" style="4" customWidth="1"/>
    <col min="7230" max="7234" width="4.625" style="4" customWidth="1"/>
    <col min="7235" max="7235" width="5.125" style="4" customWidth="1"/>
    <col min="7236" max="7240" width="4.625" style="4" customWidth="1"/>
    <col min="7241" max="7241" width="5.125" style="4" customWidth="1"/>
    <col min="7242" max="7246" width="4.625" style="4" customWidth="1"/>
    <col min="7247" max="7247" width="5.125" style="4" customWidth="1"/>
    <col min="7248" max="7252" width="4.625" style="4" customWidth="1"/>
    <col min="7253" max="7253" width="5.125" style="4" customWidth="1"/>
    <col min="7254" max="7258" width="4.625" style="4" customWidth="1"/>
    <col min="7259" max="7259" width="6.125" style="4" customWidth="1"/>
    <col min="7260" max="7260" width="7" style="4" customWidth="1"/>
    <col min="7261" max="7412" width="9" style="4"/>
    <col min="7413" max="7413" width="3" style="4" customWidth="1"/>
    <col min="7414" max="7414" width="16.875" style="4" customWidth="1"/>
    <col min="7415" max="7415" width="5.25" style="4" customWidth="1"/>
    <col min="7416" max="7416" width="6.875" style="4" customWidth="1"/>
    <col min="7417" max="7417" width="5.25" style="4" customWidth="1"/>
    <col min="7418" max="7418" width="5.125" style="4" customWidth="1"/>
    <col min="7419" max="7423" width="4.625" style="4" customWidth="1"/>
    <col min="7424" max="7424" width="5.125" style="4" customWidth="1"/>
    <col min="7425" max="7429" width="4.625" style="4" customWidth="1"/>
    <col min="7430" max="7430" width="5.125" style="4" customWidth="1"/>
    <col min="7431" max="7435" width="4.625" style="4" customWidth="1"/>
    <col min="7436" max="7436" width="5.125" style="4" customWidth="1"/>
    <col min="7437" max="7441" width="4.625" style="4" customWidth="1"/>
    <col min="7442" max="7442" width="5.125" style="4" customWidth="1"/>
    <col min="7443" max="7447" width="4.625" style="4" customWidth="1"/>
    <col min="7448" max="7448" width="5.125" style="4" customWidth="1"/>
    <col min="7449" max="7453" width="4.625" style="4" customWidth="1"/>
    <col min="7454" max="7454" width="5.125" style="4" customWidth="1"/>
    <col min="7455" max="7459" width="4.625" style="4" customWidth="1"/>
    <col min="7460" max="7460" width="5.125" style="4" customWidth="1"/>
    <col min="7461" max="7465" width="4.625" style="4" customWidth="1"/>
    <col min="7466" max="7466" width="5.25" style="4" customWidth="1"/>
    <col min="7467" max="7467" width="5.125" style="4" customWidth="1"/>
    <col min="7468" max="7472" width="4.625" style="4" customWidth="1"/>
    <col min="7473" max="7473" width="5.125" style="4" customWidth="1"/>
    <col min="7474" max="7478" width="4.625" style="4" customWidth="1"/>
    <col min="7479" max="7479" width="5.125" style="4" customWidth="1"/>
    <col min="7480" max="7484" width="4.625" style="4" customWidth="1"/>
    <col min="7485" max="7485" width="5.125" style="4" customWidth="1"/>
    <col min="7486" max="7490" width="4.625" style="4" customWidth="1"/>
    <col min="7491" max="7491" width="5.125" style="4" customWidth="1"/>
    <col min="7492" max="7496" width="4.625" style="4" customWidth="1"/>
    <col min="7497" max="7497" width="5.125" style="4" customWidth="1"/>
    <col min="7498" max="7502" width="4.625" style="4" customWidth="1"/>
    <col min="7503" max="7503" width="5.125" style="4" customWidth="1"/>
    <col min="7504" max="7508" width="4.625" style="4" customWidth="1"/>
    <col min="7509" max="7509" width="5.125" style="4" customWidth="1"/>
    <col min="7510" max="7514" width="4.625" style="4" customWidth="1"/>
    <col min="7515" max="7515" width="6.125" style="4" customWidth="1"/>
    <col min="7516" max="7516" width="7" style="4" customWidth="1"/>
    <col min="7517" max="7668" width="9" style="4"/>
    <col min="7669" max="7669" width="3" style="4" customWidth="1"/>
    <col min="7670" max="7670" width="16.875" style="4" customWidth="1"/>
    <col min="7671" max="7671" width="5.25" style="4" customWidth="1"/>
    <col min="7672" max="7672" width="6.875" style="4" customWidth="1"/>
    <col min="7673" max="7673" width="5.25" style="4" customWidth="1"/>
    <col min="7674" max="7674" width="5.125" style="4" customWidth="1"/>
    <col min="7675" max="7679" width="4.625" style="4" customWidth="1"/>
    <col min="7680" max="7680" width="5.125" style="4" customWidth="1"/>
    <col min="7681" max="7685" width="4.625" style="4" customWidth="1"/>
    <col min="7686" max="7686" width="5.125" style="4" customWidth="1"/>
    <col min="7687" max="7691" width="4.625" style="4" customWidth="1"/>
    <col min="7692" max="7692" width="5.125" style="4" customWidth="1"/>
    <col min="7693" max="7697" width="4.625" style="4" customWidth="1"/>
    <col min="7698" max="7698" width="5.125" style="4" customWidth="1"/>
    <col min="7699" max="7703" width="4.625" style="4" customWidth="1"/>
    <col min="7704" max="7704" width="5.125" style="4" customWidth="1"/>
    <col min="7705" max="7709" width="4.625" style="4" customWidth="1"/>
    <col min="7710" max="7710" width="5.125" style="4" customWidth="1"/>
    <col min="7711" max="7715" width="4.625" style="4" customWidth="1"/>
    <col min="7716" max="7716" width="5.125" style="4" customWidth="1"/>
    <col min="7717" max="7721" width="4.625" style="4" customWidth="1"/>
    <col min="7722" max="7722" width="5.25" style="4" customWidth="1"/>
    <col min="7723" max="7723" width="5.125" style="4" customWidth="1"/>
    <col min="7724" max="7728" width="4.625" style="4" customWidth="1"/>
    <col min="7729" max="7729" width="5.125" style="4" customWidth="1"/>
    <col min="7730" max="7734" width="4.625" style="4" customWidth="1"/>
    <col min="7735" max="7735" width="5.125" style="4" customWidth="1"/>
    <col min="7736" max="7740" width="4.625" style="4" customWidth="1"/>
    <col min="7741" max="7741" width="5.125" style="4" customWidth="1"/>
    <col min="7742" max="7746" width="4.625" style="4" customWidth="1"/>
    <col min="7747" max="7747" width="5.125" style="4" customWidth="1"/>
    <col min="7748" max="7752" width="4.625" style="4" customWidth="1"/>
    <col min="7753" max="7753" width="5.125" style="4" customWidth="1"/>
    <col min="7754" max="7758" width="4.625" style="4" customWidth="1"/>
    <col min="7759" max="7759" width="5.125" style="4" customWidth="1"/>
    <col min="7760" max="7764" width="4.625" style="4" customWidth="1"/>
    <col min="7765" max="7765" width="5.125" style="4" customWidth="1"/>
    <col min="7766" max="7770" width="4.625" style="4" customWidth="1"/>
    <col min="7771" max="7771" width="6.125" style="4" customWidth="1"/>
    <col min="7772" max="7772" width="7" style="4" customWidth="1"/>
    <col min="7773" max="7924" width="9" style="4"/>
    <col min="7925" max="7925" width="3" style="4" customWidth="1"/>
    <col min="7926" max="7926" width="16.875" style="4" customWidth="1"/>
    <col min="7927" max="7927" width="5.25" style="4" customWidth="1"/>
    <col min="7928" max="7928" width="6.875" style="4" customWidth="1"/>
    <col min="7929" max="7929" width="5.25" style="4" customWidth="1"/>
    <col min="7930" max="7930" width="5.125" style="4" customWidth="1"/>
    <col min="7931" max="7935" width="4.625" style="4" customWidth="1"/>
    <col min="7936" max="7936" width="5.125" style="4" customWidth="1"/>
    <col min="7937" max="7941" width="4.625" style="4" customWidth="1"/>
    <col min="7942" max="7942" width="5.125" style="4" customWidth="1"/>
    <col min="7943" max="7947" width="4.625" style="4" customWidth="1"/>
    <col min="7948" max="7948" width="5.125" style="4" customWidth="1"/>
    <col min="7949" max="7953" width="4.625" style="4" customWidth="1"/>
    <col min="7954" max="7954" width="5.125" style="4" customWidth="1"/>
    <col min="7955" max="7959" width="4.625" style="4" customWidth="1"/>
    <col min="7960" max="7960" width="5.125" style="4" customWidth="1"/>
    <col min="7961" max="7965" width="4.625" style="4" customWidth="1"/>
    <col min="7966" max="7966" width="5.125" style="4" customWidth="1"/>
    <col min="7967" max="7971" width="4.625" style="4" customWidth="1"/>
    <col min="7972" max="7972" width="5.125" style="4" customWidth="1"/>
    <col min="7973" max="7977" width="4.625" style="4" customWidth="1"/>
    <col min="7978" max="7978" width="5.25" style="4" customWidth="1"/>
    <col min="7979" max="7979" width="5.125" style="4" customWidth="1"/>
    <col min="7980" max="7984" width="4.625" style="4" customWidth="1"/>
    <col min="7985" max="7985" width="5.125" style="4" customWidth="1"/>
    <col min="7986" max="7990" width="4.625" style="4" customWidth="1"/>
    <col min="7991" max="7991" width="5.125" style="4" customWidth="1"/>
    <col min="7992" max="7996" width="4.625" style="4" customWidth="1"/>
    <col min="7997" max="7997" width="5.125" style="4" customWidth="1"/>
    <col min="7998" max="8002" width="4.625" style="4" customWidth="1"/>
    <col min="8003" max="8003" width="5.125" style="4" customWidth="1"/>
    <col min="8004" max="8008" width="4.625" style="4" customWidth="1"/>
    <col min="8009" max="8009" width="5.125" style="4" customWidth="1"/>
    <col min="8010" max="8014" width="4.625" style="4" customWidth="1"/>
    <col min="8015" max="8015" width="5.125" style="4" customWidth="1"/>
    <col min="8016" max="8020" width="4.625" style="4" customWidth="1"/>
    <col min="8021" max="8021" width="5.125" style="4" customWidth="1"/>
    <col min="8022" max="8026" width="4.625" style="4" customWidth="1"/>
    <col min="8027" max="8027" width="6.125" style="4" customWidth="1"/>
    <col min="8028" max="8028" width="7" style="4" customWidth="1"/>
    <col min="8029" max="8180" width="9" style="4"/>
    <col min="8181" max="8181" width="3" style="4" customWidth="1"/>
    <col min="8182" max="8182" width="16.875" style="4" customWidth="1"/>
    <col min="8183" max="8183" width="5.25" style="4" customWidth="1"/>
    <col min="8184" max="8184" width="6.875" style="4" customWidth="1"/>
    <col min="8185" max="8185" width="5.25" style="4" customWidth="1"/>
    <col min="8186" max="8186" width="5.125" style="4" customWidth="1"/>
    <col min="8187" max="8191" width="4.625" style="4" customWidth="1"/>
    <col min="8192" max="8192" width="5.125" style="4" customWidth="1"/>
    <col min="8193" max="8197" width="4.625" style="4" customWidth="1"/>
    <col min="8198" max="8198" width="5.125" style="4" customWidth="1"/>
    <col min="8199" max="8203" width="4.625" style="4" customWidth="1"/>
    <col min="8204" max="8204" width="5.125" style="4" customWidth="1"/>
    <col min="8205" max="8209" width="4.625" style="4" customWidth="1"/>
    <col min="8210" max="8210" width="5.125" style="4" customWidth="1"/>
    <col min="8211" max="8215" width="4.625" style="4" customWidth="1"/>
    <col min="8216" max="8216" width="5.125" style="4" customWidth="1"/>
    <col min="8217" max="8221" width="4.625" style="4" customWidth="1"/>
    <col min="8222" max="8222" width="5.125" style="4" customWidth="1"/>
    <col min="8223" max="8227" width="4.625" style="4" customWidth="1"/>
    <col min="8228" max="8228" width="5.125" style="4" customWidth="1"/>
    <col min="8229" max="8233" width="4.625" style="4" customWidth="1"/>
    <col min="8234" max="8234" width="5.25" style="4" customWidth="1"/>
    <col min="8235" max="8235" width="5.125" style="4" customWidth="1"/>
    <col min="8236" max="8240" width="4.625" style="4" customWidth="1"/>
    <col min="8241" max="8241" width="5.125" style="4" customWidth="1"/>
    <col min="8242" max="8246" width="4.625" style="4" customWidth="1"/>
    <col min="8247" max="8247" width="5.125" style="4" customWidth="1"/>
    <col min="8248" max="8252" width="4.625" style="4" customWidth="1"/>
    <col min="8253" max="8253" width="5.125" style="4" customWidth="1"/>
    <col min="8254" max="8258" width="4.625" style="4" customWidth="1"/>
    <col min="8259" max="8259" width="5.125" style="4" customWidth="1"/>
    <col min="8260" max="8264" width="4.625" style="4" customWidth="1"/>
    <col min="8265" max="8265" width="5.125" style="4" customWidth="1"/>
    <col min="8266" max="8270" width="4.625" style="4" customWidth="1"/>
    <col min="8271" max="8271" width="5.125" style="4" customWidth="1"/>
    <col min="8272" max="8276" width="4.625" style="4" customWidth="1"/>
    <col min="8277" max="8277" width="5.125" style="4" customWidth="1"/>
    <col min="8278" max="8282" width="4.625" style="4" customWidth="1"/>
    <col min="8283" max="8283" width="6.125" style="4" customWidth="1"/>
    <col min="8284" max="8284" width="7" style="4" customWidth="1"/>
    <col min="8285" max="8436" width="9" style="4"/>
    <col min="8437" max="8437" width="3" style="4" customWidth="1"/>
    <col min="8438" max="8438" width="16.875" style="4" customWidth="1"/>
    <col min="8439" max="8439" width="5.25" style="4" customWidth="1"/>
    <col min="8440" max="8440" width="6.875" style="4" customWidth="1"/>
    <col min="8441" max="8441" width="5.25" style="4" customWidth="1"/>
    <col min="8442" max="8442" width="5.125" style="4" customWidth="1"/>
    <col min="8443" max="8447" width="4.625" style="4" customWidth="1"/>
    <col min="8448" max="8448" width="5.125" style="4" customWidth="1"/>
    <col min="8449" max="8453" width="4.625" style="4" customWidth="1"/>
    <col min="8454" max="8454" width="5.125" style="4" customWidth="1"/>
    <col min="8455" max="8459" width="4.625" style="4" customWidth="1"/>
    <col min="8460" max="8460" width="5.125" style="4" customWidth="1"/>
    <col min="8461" max="8465" width="4.625" style="4" customWidth="1"/>
    <col min="8466" max="8466" width="5.125" style="4" customWidth="1"/>
    <col min="8467" max="8471" width="4.625" style="4" customWidth="1"/>
    <col min="8472" max="8472" width="5.125" style="4" customWidth="1"/>
    <col min="8473" max="8477" width="4.625" style="4" customWidth="1"/>
    <col min="8478" max="8478" width="5.125" style="4" customWidth="1"/>
    <col min="8479" max="8483" width="4.625" style="4" customWidth="1"/>
    <col min="8484" max="8484" width="5.125" style="4" customWidth="1"/>
    <col min="8485" max="8489" width="4.625" style="4" customWidth="1"/>
    <col min="8490" max="8490" width="5.25" style="4" customWidth="1"/>
    <col min="8491" max="8491" width="5.125" style="4" customWidth="1"/>
    <col min="8492" max="8496" width="4.625" style="4" customWidth="1"/>
    <col min="8497" max="8497" width="5.125" style="4" customWidth="1"/>
    <col min="8498" max="8502" width="4.625" style="4" customWidth="1"/>
    <col min="8503" max="8503" width="5.125" style="4" customWidth="1"/>
    <col min="8504" max="8508" width="4.625" style="4" customWidth="1"/>
    <col min="8509" max="8509" width="5.125" style="4" customWidth="1"/>
    <col min="8510" max="8514" width="4.625" style="4" customWidth="1"/>
    <col min="8515" max="8515" width="5.125" style="4" customWidth="1"/>
    <col min="8516" max="8520" width="4.625" style="4" customWidth="1"/>
    <col min="8521" max="8521" width="5.125" style="4" customWidth="1"/>
    <col min="8522" max="8526" width="4.625" style="4" customWidth="1"/>
    <col min="8527" max="8527" width="5.125" style="4" customWidth="1"/>
    <col min="8528" max="8532" width="4.625" style="4" customWidth="1"/>
    <col min="8533" max="8533" width="5.125" style="4" customWidth="1"/>
    <col min="8534" max="8538" width="4.625" style="4" customWidth="1"/>
    <col min="8539" max="8539" width="6.125" style="4" customWidth="1"/>
    <col min="8540" max="8540" width="7" style="4" customWidth="1"/>
    <col min="8541" max="8692" width="9" style="4"/>
    <col min="8693" max="8693" width="3" style="4" customWidth="1"/>
    <col min="8694" max="8694" width="16.875" style="4" customWidth="1"/>
    <col min="8695" max="8695" width="5.25" style="4" customWidth="1"/>
    <col min="8696" max="8696" width="6.875" style="4" customWidth="1"/>
    <col min="8697" max="8697" width="5.25" style="4" customWidth="1"/>
    <col min="8698" max="8698" width="5.125" style="4" customWidth="1"/>
    <col min="8699" max="8703" width="4.625" style="4" customWidth="1"/>
    <col min="8704" max="8704" width="5.125" style="4" customWidth="1"/>
    <col min="8705" max="8709" width="4.625" style="4" customWidth="1"/>
    <col min="8710" max="8710" width="5.125" style="4" customWidth="1"/>
    <col min="8711" max="8715" width="4.625" style="4" customWidth="1"/>
    <col min="8716" max="8716" width="5.125" style="4" customWidth="1"/>
    <col min="8717" max="8721" width="4.625" style="4" customWidth="1"/>
    <col min="8722" max="8722" width="5.125" style="4" customWidth="1"/>
    <col min="8723" max="8727" width="4.625" style="4" customWidth="1"/>
    <col min="8728" max="8728" width="5.125" style="4" customWidth="1"/>
    <col min="8729" max="8733" width="4.625" style="4" customWidth="1"/>
    <col min="8734" max="8734" width="5.125" style="4" customWidth="1"/>
    <col min="8735" max="8739" width="4.625" style="4" customWidth="1"/>
    <col min="8740" max="8740" width="5.125" style="4" customWidth="1"/>
    <col min="8741" max="8745" width="4.625" style="4" customWidth="1"/>
    <col min="8746" max="8746" width="5.25" style="4" customWidth="1"/>
    <col min="8747" max="8747" width="5.125" style="4" customWidth="1"/>
    <col min="8748" max="8752" width="4.625" style="4" customWidth="1"/>
    <col min="8753" max="8753" width="5.125" style="4" customWidth="1"/>
    <col min="8754" max="8758" width="4.625" style="4" customWidth="1"/>
    <col min="8759" max="8759" width="5.125" style="4" customWidth="1"/>
    <col min="8760" max="8764" width="4.625" style="4" customWidth="1"/>
    <col min="8765" max="8765" width="5.125" style="4" customWidth="1"/>
    <col min="8766" max="8770" width="4.625" style="4" customWidth="1"/>
    <col min="8771" max="8771" width="5.125" style="4" customWidth="1"/>
    <col min="8772" max="8776" width="4.625" style="4" customWidth="1"/>
    <col min="8777" max="8777" width="5.125" style="4" customWidth="1"/>
    <col min="8778" max="8782" width="4.625" style="4" customWidth="1"/>
    <col min="8783" max="8783" width="5.125" style="4" customWidth="1"/>
    <col min="8784" max="8788" width="4.625" style="4" customWidth="1"/>
    <col min="8789" max="8789" width="5.125" style="4" customWidth="1"/>
    <col min="8790" max="8794" width="4.625" style="4" customWidth="1"/>
    <col min="8795" max="8795" width="6.125" style="4" customWidth="1"/>
    <col min="8796" max="8796" width="7" style="4" customWidth="1"/>
    <col min="8797" max="8948" width="9" style="4"/>
    <col min="8949" max="8949" width="3" style="4" customWidth="1"/>
    <col min="8950" max="8950" width="16.875" style="4" customWidth="1"/>
    <col min="8951" max="8951" width="5.25" style="4" customWidth="1"/>
    <col min="8952" max="8952" width="6.875" style="4" customWidth="1"/>
    <col min="8953" max="8953" width="5.25" style="4" customWidth="1"/>
    <col min="8954" max="8954" width="5.125" style="4" customWidth="1"/>
    <col min="8955" max="8959" width="4.625" style="4" customWidth="1"/>
    <col min="8960" max="8960" width="5.125" style="4" customWidth="1"/>
    <col min="8961" max="8965" width="4.625" style="4" customWidth="1"/>
    <col min="8966" max="8966" width="5.125" style="4" customWidth="1"/>
    <col min="8967" max="8971" width="4.625" style="4" customWidth="1"/>
    <col min="8972" max="8972" width="5.125" style="4" customWidth="1"/>
    <col min="8973" max="8977" width="4.625" style="4" customWidth="1"/>
    <col min="8978" max="8978" width="5.125" style="4" customWidth="1"/>
    <col min="8979" max="8983" width="4.625" style="4" customWidth="1"/>
    <col min="8984" max="8984" width="5.125" style="4" customWidth="1"/>
    <col min="8985" max="8989" width="4.625" style="4" customWidth="1"/>
    <col min="8990" max="8990" width="5.125" style="4" customWidth="1"/>
    <col min="8991" max="8995" width="4.625" style="4" customWidth="1"/>
    <col min="8996" max="8996" width="5.125" style="4" customWidth="1"/>
    <col min="8997" max="9001" width="4.625" style="4" customWidth="1"/>
    <col min="9002" max="9002" width="5.25" style="4" customWidth="1"/>
    <col min="9003" max="9003" width="5.125" style="4" customWidth="1"/>
    <col min="9004" max="9008" width="4.625" style="4" customWidth="1"/>
    <col min="9009" max="9009" width="5.125" style="4" customWidth="1"/>
    <col min="9010" max="9014" width="4.625" style="4" customWidth="1"/>
    <col min="9015" max="9015" width="5.125" style="4" customWidth="1"/>
    <col min="9016" max="9020" width="4.625" style="4" customWidth="1"/>
    <col min="9021" max="9021" width="5.125" style="4" customWidth="1"/>
    <col min="9022" max="9026" width="4.625" style="4" customWidth="1"/>
    <col min="9027" max="9027" width="5.125" style="4" customWidth="1"/>
    <col min="9028" max="9032" width="4.625" style="4" customWidth="1"/>
    <col min="9033" max="9033" width="5.125" style="4" customWidth="1"/>
    <col min="9034" max="9038" width="4.625" style="4" customWidth="1"/>
    <col min="9039" max="9039" width="5.125" style="4" customWidth="1"/>
    <col min="9040" max="9044" width="4.625" style="4" customWidth="1"/>
    <col min="9045" max="9045" width="5.125" style="4" customWidth="1"/>
    <col min="9046" max="9050" width="4.625" style="4" customWidth="1"/>
    <col min="9051" max="9051" width="6.125" style="4" customWidth="1"/>
    <col min="9052" max="9052" width="7" style="4" customWidth="1"/>
    <col min="9053" max="9204" width="9" style="4"/>
    <col min="9205" max="9205" width="3" style="4" customWidth="1"/>
    <col min="9206" max="9206" width="16.875" style="4" customWidth="1"/>
    <col min="9207" max="9207" width="5.25" style="4" customWidth="1"/>
    <col min="9208" max="9208" width="6.875" style="4" customWidth="1"/>
    <col min="9209" max="9209" width="5.25" style="4" customWidth="1"/>
    <col min="9210" max="9210" width="5.125" style="4" customWidth="1"/>
    <col min="9211" max="9215" width="4.625" style="4" customWidth="1"/>
    <col min="9216" max="9216" width="5.125" style="4" customWidth="1"/>
    <col min="9217" max="9221" width="4.625" style="4" customWidth="1"/>
    <col min="9222" max="9222" width="5.125" style="4" customWidth="1"/>
    <col min="9223" max="9227" width="4.625" style="4" customWidth="1"/>
    <col min="9228" max="9228" width="5.125" style="4" customWidth="1"/>
    <col min="9229" max="9233" width="4.625" style="4" customWidth="1"/>
    <col min="9234" max="9234" width="5.125" style="4" customWidth="1"/>
    <col min="9235" max="9239" width="4.625" style="4" customWidth="1"/>
    <col min="9240" max="9240" width="5.125" style="4" customWidth="1"/>
    <col min="9241" max="9245" width="4.625" style="4" customWidth="1"/>
    <col min="9246" max="9246" width="5.125" style="4" customWidth="1"/>
    <col min="9247" max="9251" width="4.625" style="4" customWidth="1"/>
    <col min="9252" max="9252" width="5.125" style="4" customWidth="1"/>
    <col min="9253" max="9257" width="4.625" style="4" customWidth="1"/>
    <col min="9258" max="9258" width="5.25" style="4" customWidth="1"/>
    <col min="9259" max="9259" width="5.125" style="4" customWidth="1"/>
    <col min="9260" max="9264" width="4.625" style="4" customWidth="1"/>
    <col min="9265" max="9265" width="5.125" style="4" customWidth="1"/>
    <col min="9266" max="9270" width="4.625" style="4" customWidth="1"/>
    <col min="9271" max="9271" width="5.125" style="4" customWidth="1"/>
    <col min="9272" max="9276" width="4.625" style="4" customWidth="1"/>
    <col min="9277" max="9277" width="5.125" style="4" customWidth="1"/>
    <col min="9278" max="9282" width="4.625" style="4" customWidth="1"/>
    <col min="9283" max="9283" width="5.125" style="4" customWidth="1"/>
    <col min="9284" max="9288" width="4.625" style="4" customWidth="1"/>
    <col min="9289" max="9289" width="5.125" style="4" customWidth="1"/>
    <col min="9290" max="9294" width="4.625" style="4" customWidth="1"/>
    <col min="9295" max="9295" width="5.125" style="4" customWidth="1"/>
    <col min="9296" max="9300" width="4.625" style="4" customWidth="1"/>
    <col min="9301" max="9301" width="5.125" style="4" customWidth="1"/>
    <col min="9302" max="9306" width="4.625" style="4" customWidth="1"/>
    <col min="9307" max="9307" width="6.125" style="4" customWidth="1"/>
    <col min="9308" max="9308" width="7" style="4" customWidth="1"/>
    <col min="9309" max="9460" width="9" style="4"/>
    <col min="9461" max="9461" width="3" style="4" customWidth="1"/>
    <col min="9462" max="9462" width="16.875" style="4" customWidth="1"/>
    <col min="9463" max="9463" width="5.25" style="4" customWidth="1"/>
    <col min="9464" max="9464" width="6.875" style="4" customWidth="1"/>
    <col min="9465" max="9465" width="5.25" style="4" customWidth="1"/>
    <col min="9466" max="9466" width="5.125" style="4" customWidth="1"/>
    <col min="9467" max="9471" width="4.625" style="4" customWidth="1"/>
    <col min="9472" max="9472" width="5.125" style="4" customWidth="1"/>
    <col min="9473" max="9477" width="4.625" style="4" customWidth="1"/>
    <col min="9478" max="9478" width="5.125" style="4" customWidth="1"/>
    <col min="9479" max="9483" width="4.625" style="4" customWidth="1"/>
    <col min="9484" max="9484" width="5.125" style="4" customWidth="1"/>
    <col min="9485" max="9489" width="4.625" style="4" customWidth="1"/>
    <col min="9490" max="9490" width="5.125" style="4" customWidth="1"/>
    <col min="9491" max="9495" width="4.625" style="4" customWidth="1"/>
    <col min="9496" max="9496" width="5.125" style="4" customWidth="1"/>
    <col min="9497" max="9501" width="4.625" style="4" customWidth="1"/>
    <col min="9502" max="9502" width="5.125" style="4" customWidth="1"/>
    <col min="9503" max="9507" width="4.625" style="4" customWidth="1"/>
    <col min="9508" max="9508" width="5.125" style="4" customWidth="1"/>
    <col min="9509" max="9513" width="4.625" style="4" customWidth="1"/>
    <col min="9514" max="9514" width="5.25" style="4" customWidth="1"/>
    <col min="9515" max="9515" width="5.125" style="4" customWidth="1"/>
    <col min="9516" max="9520" width="4.625" style="4" customWidth="1"/>
    <col min="9521" max="9521" width="5.125" style="4" customWidth="1"/>
    <col min="9522" max="9526" width="4.625" style="4" customWidth="1"/>
    <col min="9527" max="9527" width="5.125" style="4" customWidth="1"/>
    <col min="9528" max="9532" width="4.625" style="4" customWidth="1"/>
    <col min="9533" max="9533" width="5.125" style="4" customWidth="1"/>
    <col min="9534" max="9538" width="4.625" style="4" customWidth="1"/>
    <col min="9539" max="9539" width="5.125" style="4" customWidth="1"/>
    <col min="9540" max="9544" width="4.625" style="4" customWidth="1"/>
    <col min="9545" max="9545" width="5.125" style="4" customWidth="1"/>
    <col min="9546" max="9550" width="4.625" style="4" customWidth="1"/>
    <col min="9551" max="9551" width="5.125" style="4" customWidth="1"/>
    <col min="9552" max="9556" width="4.625" style="4" customWidth="1"/>
    <col min="9557" max="9557" width="5.125" style="4" customWidth="1"/>
    <col min="9558" max="9562" width="4.625" style="4" customWidth="1"/>
    <col min="9563" max="9563" width="6.125" style="4" customWidth="1"/>
    <col min="9564" max="9564" width="7" style="4" customWidth="1"/>
    <col min="9565" max="9716" width="9" style="4"/>
    <col min="9717" max="9717" width="3" style="4" customWidth="1"/>
    <col min="9718" max="9718" width="16.875" style="4" customWidth="1"/>
    <col min="9719" max="9719" width="5.25" style="4" customWidth="1"/>
    <col min="9720" max="9720" width="6.875" style="4" customWidth="1"/>
    <col min="9721" max="9721" width="5.25" style="4" customWidth="1"/>
    <col min="9722" max="9722" width="5.125" style="4" customWidth="1"/>
    <col min="9723" max="9727" width="4.625" style="4" customWidth="1"/>
    <col min="9728" max="9728" width="5.125" style="4" customWidth="1"/>
    <col min="9729" max="9733" width="4.625" style="4" customWidth="1"/>
    <col min="9734" max="9734" width="5.125" style="4" customWidth="1"/>
    <col min="9735" max="9739" width="4.625" style="4" customWidth="1"/>
    <col min="9740" max="9740" width="5.125" style="4" customWidth="1"/>
    <col min="9741" max="9745" width="4.625" style="4" customWidth="1"/>
    <col min="9746" max="9746" width="5.125" style="4" customWidth="1"/>
    <col min="9747" max="9751" width="4.625" style="4" customWidth="1"/>
    <col min="9752" max="9752" width="5.125" style="4" customWidth="1"/>
    <col min="9753" max="9757" width="4.625" style="4" customWidth="1"/>
    <col min="9758" max="9758" width="5.125" style="4" customWidth="1"/>
    <col min="9759" max="9763" width="4.625" style="4" customWidth="1"/>
    <col min="9764" max="9764" width="5.125" style="4" customWidth="1"/>
    <col min="9765" max="9769" width="4.625" style="4" customWidth="1"/>
    <col min="9770" max="9770" width="5.25" style="4" customWidth="1"/>
    <col min="9771" max="9771" width="5.125" style="4" customWidth="1"/>
    <col min="9772" max="9776" width="4.625" style="4" customWidth="1"/>
    <col min="9777" max="9777" width="5.125" style="4" customWidth="1"/>
    <col min="9778" max="9782" width="4.625" style="4" customWidth="1"/>
    <col min="9783" max="9783" width="5.125" style="4" customWidth="1"/>
    <col min="9784" max="9788" width="4.625" style="4" customWidth="1"/>
    <col min="9789" max="9789" width="5.125" style="4" customWidth="1"/>
    <col min="9790" max="9794" width="4.625" style="4" customWidth="1"/>
    <col min="9795" max="9795" width="5.125" style="4" customWidth="1"/>
    <col min="9796" max="9800" width="4.625" style="4" customWidth="1"/>
    <col min="9801" max="9801" width="5.125" style="4" customWidth="1"/>
    <col min="9802" max="9806" width="4.625" style="4" customWidth="1"/>
    <col min="9807" max="9807" width="5.125" style="4" customWidth="1"/>
    <col min="9808" max="9812" width="4.625" style="4" customWidth="1"/>
    <col min="9813" max="9813" width="5.125" style="4" customWidth="1"/>
    <col min="9814" max="9818" width="4.625" style="4" customWidth="1"/>
    <col min="9819" max="9819" width="6.125" style="4" customWidth="1"/>
    <col min="9820" max="9820" width="7" style="4" customWidth="1"/>
    <col min="9821" max="9972" width="9" style="4"/>
    <col min="9973" max="9973" width="3" style="4" customWidth="1"/>
    <col min="9974" max="9974" width="16.875" style="4" customWidth="1"/>
    <col min="9975" max="9975" width="5.25" style="4" customWidth="1"/>
    <col min="9976" max="9976" width="6.875" style="4" customWidth="1"/>
    <col min="9977" max="9977" width="5.25" style="4" customWidth="1"/>
    <col min="9978" max="9978" width="5.125" style="4" customWidth="1"/>
    <col min="9979" max="9983" width="4.625" style="4" customWidth="1"/>
    <col min="9984" max="9984" width="5.125" style="4" customWidth="1"/>
    <col min="9985" max="9989" width="4.625" style="4" customWidth="1"/>
    <col min="9990" max="9990" width="5.125" style="4" customWidth="1"/>
    <col min="9991" max="9995" width="4.625" style="4" customWidth="1"/>
    <col min="9996" max="9996" width="5.125" style="4" customWidth="1"/>
    <col min="9997" max="10001" width="4.625" style="4" customWidth="1"/>
    <col min="10002" max="10002" width="5.125" style="4" customWidth="1"/>
    <col min="10003" max="10007" width="4.625" style="4" customWidth="1"/>
    <col min="10008" max="10008" width="5.125" style="4" customWidth="1"/>
    <col min="10009" max="10013" width="4.625" style="4" customWidth="1"/>
    <col min="10014" max="10014" width="5.125" style="4" customWidth="1"/>
    <col min="10015" max="10019" width="4.625" style="4" customWidth="1"/>
    <col min="10020" max="10020" width="5.125" style="4" customWidth="1"/>
    <col min="10021" max="10025" width="4.625" style="4" customWidth="1"/>
    <col min="10026" max="10026" width="5.25" style="4" customWidth="1"/>
    <col min="10027" max="10027" width="5.125" style="4" customWidth="1"/>
    <col min="10028" max="10032" width="4.625" style="4" customWidth="1"/>
    <col min="10033" max="10033" width="5.125" style="4" customWidth="1"/>
    <col min="10034" max="10038" width="4.625" style="4" customWidth="1"/>
    <col min="10039" max="10039" width="5.125" style="4" customWidth="1"/>
    <col min="10040" max="10044" width="4.625" style="4" customWidth="1"/>
    <col min="10045" max="10045" width="5.125" style="4" customWidth="1"/>
    <col min="10046" max="10050" width="4.625" style="4" customWidth="1"/>
    <col min="10051" max="10051" width="5.125" style="4" customWidth="1"/>
    <col min="10052" max="10056" width="4.625" style="4" customWidth="1"/>
    <col min="10057" max="10057" width="5.125" style="4" customWidth="1"/>
    <col min="10058" max="10062" width="4.625" style="4" customWidth="1"/>
    <col min="10063" max="10063" width="5.125" style="4" customWidth="1"/>
    <col min="10064" max="10068" width="4.625" style="4" customWidth="1"/>
    <col min="10069" max="10069" width="5.125" style="4" customWidth="1"/>
    <col min="10070" max="10074" width="4.625" style="4" customWidth="1"/>
    <col min="10075" max="10075" width="6.125" style="4" customWidth="1"/>
    <col min="10076" max="10076" width="7" style="4" customWidth="1"/>
    <col min="10077" max="10228" width="9" style="4"/>
    <col min="10229" max="10229" width="3" style="4" customWidth="1"/>
    <col min="10230" max="10230" width="16.875" style="4" customWidth="1"/>
    <col min="10231" max="10231" width="5.25" style="4" customWidth="1"/>
    <col min="10232" max="10232" width="6.875" style="4" customWidth="1"/>
    <col min="10233" max="10233" width="5.25" style="4" customWidth="1"/>
    <col min="10234" max="10234" width="5.125" style="4" customWidth="1"/>
    <col min="10235" max="10239" width="4.625" style="4" customWidth="1"/>
    <col min="10240" max="10240" width="5.125" style="4" customWidth="1"/>
    <col min="10241" max="10245" width="4.625" style="4" customWidth="1"/>
    <col min="10246" max="10246" width="5.125" style="4" customWidth="1"/>
    <col min="10247" max="10251" width="4.625" style="4" customWidth="1"/>
    <col min="10252" max="10252" width="5.125" style="4" customWidth="1"/>
    <col min="10253" max="10257" width="4.625" style="4" customWidth="1"/>
    <col min="10258" max="10258" width="5.125" style="4" customWidth="1"/>
    <col min="10259" max="10263" width="4.625" style="4" customWidth="1"/>
    <col min="10264" max="10264" width="5.125" style="4" customWidth="1"/>
    <col min="10265" max="10269" width="4.625" style="4" customWidth="1"/>
    <col min="10270" max="10270" width="5.125" style="4" customWidth="1"/>
    <col min="10271" max="10275" width="4.625" style="4" customWidth="1"/>
    <col min="10276" max="10276" width="5.125" style="4" customWidth="1"/>
    <col min="10277" max="10281" width="4.625" style="4" customWidth="1"/>
    <col min="10282" max="10282" width="5.25" style="4" customWidth="1"/>
    <col min="10283" max="10283" width="5.125" style="4" customWidth="1"/>
    <col min="10284" max="10288" width="4.625" style="4" customWidth="1"/>
    <col min="10289" max="10289" width="5.125" style="4" customWidth="1"/>
    <col min="10290" max="10294" width="4.625" style="4" customWidth="1"/>
    <col min="10295" max="10295" width="5.125" style="4" customWidth="1"/>
    <col min="10296" max="10300" width="4.625" style="4" customWidth="1"/>
    <col min="10301" max="10301" width="5.125" style="4" customWidth="1"/>
    <col min="10302" max="10306" width="4.625" style="4" customWidth="1"/>
    <col min="10307" max="10307" width="5.125" style="4" customWidth="1"/>
    <col min="10308" max="10312" width="4.625" style="4" customWidth="1"/>
    <col min="10313" max="10313" width="5.125" style="4" customWidth="1"/>
    <col min="10314" max="10318" width="4.625" style="4" customWidth="1"/>
    <col min="10319" max="10319" width="5.125" style="4" customWidth="1"/>
    <col min="10320" max="10324" width="4.625" style="4" customWidth="1"/>
    <col min="10325" max="10325" width="5.125" style="4" customWidth="1"/>
    <col min="10326" max="10330" width="4.625" style="4" customWidth="1"/>
    <col min="10331" max="10331" width="6.125" style="4" customWidth="1"/>
    <col min="10332" max="10332" width="7" style="4" customWidth="1"/>
    <col min="10333" max="10484" width="9" style="4"/>
    <col min="10485" max="10485" width="3" style="4" customWidth="1"/>
    <col min="10486" max="10486" width="16.875" style="4" customWidth="1"/>
    <col min="10487" max="10487" width="5.25" style="4" customWidth="1"/>
    <col min="10488" max="10488" width="6.875" style="4" customWidth="1"/>
    <col min="10489" max="10489" width="5.25" style="4" customWidth="1"/>
    <col min="10490" max="10490" width="5.125" style="4" customWidth="1"/>
    <col min="10491" max="10495" width="4.625" style="4" customWidth="1"/>
    <col min="10496" max="10496" width="5.125" style="4" customWidth="1"/>
    <col min="10497" max="10501" width="4.625" style="4" customWidth="1"/>
    <col min="10502" max="10502" width="5.125" style="4" customWidth="1"/>
    <col min="10503" max="10507" width="4.625" style="4" customWidth="1"/>
    <col min="10508" max="10508" width="5.125" style="4" customWidth="1"/>
    <col min="10509" max="10513" width="4.625" style="4" customWidth="1"/>
    <col min="10514" max="10514" width="5.125" style="4" customWidth="1"/>
    <col min="10515" max="10519" width="4.625" style="4" customWidth="1"/>
    <col min="10520" max="10520" width="5.125" style="4" customWidth="1"/>
    <col min="10521" max="10525" width="4.625" style="4" customWidth="1"/>
    <col min="10526" max="10526" width="5.125" style="4" customWidth="1"/>
    <col min="10527" max="10531" width="4.625" style="4" customWidth="1"/>
    <col min="10532" max="10532" width="5.125" style="4" customWidth="1"/>
    <col min="10533" max="10537" width="4.625" style="4" customWidth="1"/>
    <col min="10538" max="10538" width="5.25" style="4" customWidth="1"/>
    <col min="10539" max="10539" width="5.125" style="4" customWidth="1"/>
    <col min="10540" max="10544" width="4.625" style="4" customWidth="1"/>
    <col min="10545" max="10545" width="5.125" style="4" customWidth="1"/>
    <col min="10546" max="10550" width="4.625" style="4" customWidth="1"/>
    <col min="10551" max="10551" width="5.125" style="4" customWidth="1"/>
    <col min="10552" max="10556" width="4.625" style="4" customWidth="1"/>
    <col min="10557" max="10557" width="5.125" style="4" customWidth="1"/>
    <col min="10558" max="10562" width="4.625" style="4" customWidth="1"/>
    <col min="10563" max="10563" width="5.125" style="4" customWidth="1"/>
    <col min="10564" max="10568" width="4.625" style="4" customWidth="1"/>
    <col min="10569" max="10569" width="5.125" style="4" customWidth="1"/>
    <col min="10570" max="10574" width="4.625" style="4" customWidth="1"/>
    <col min="10575" max="10575" width="5.125" style="4" customWidth="1"/>
    <col min="10576" max="10580" width="4.625" style="4" customWidth="1"/>
    <col min="10581" max="10581" width="5.125" style="4" customWidth="1"/>
    <col min="10582" max="10586" width="4.625" style="4" customWidth="1"/>
    <col min="10587" max="10587" width="6.125" style="4" customWidth="1"/>
    <col min="10588" max="10588" width="7" style="4" customWidth="1"/>
    <col min="10589" max="10740" width="9" style="4"/>
    <col min="10741" max="10741" width="3" style="4" customWidth="1"/>
    <col min="10742" max="10742" width="16.875" style="4" customWidth="1"/>
    <col min="10743" max="10743" width="5.25" style="4" customWidth="1"/>
    <col min="10744" max="10744" width="6.875" style="4" customWidth="1"/>
    <col min="10745" max="10745" width="5.25" style="4" customWidth="1"/>
    <col min="10746" max="10746" width="5.125" style="4" customWidth="1"/>
    <col min="10747" max="10751" width="4.625" style="4" customWidth="1"/>
    <col min="10752" max="10752" width="5.125" style="4" customWidth="1"/>
    <col min="10753" max="10757" width="4.625" style="4" customWidth="1"/>
    <col min="10758" max="10758" width="5.125" style="4" customWidth="1"/>
    <col min="10759" max="10763" width="4.625" style="4" customWidth="1"/>
    <col min="10764" max="10764" width="5.125" style="4" customWidth="1"/>
    <col min="10765" max="10769" width="4.625" style="4" customWidth="1"/>
    <col min="10770" max="10770" width="5.125" style="4" customWidth="1"/>
    <col min="10771" max="10775" width="4.625" style="4" customWidth="1"/>
    <col min="10776" max="10776" width="5.125" style="4" customWidth="1"/>
    <col min="10777" max="10781" width="4.625" style="4" customWidth="1"/>
    <col min="10782" max="10782" width="5.125" style="4" customWidth="1"/>
    <col min="10783" max="10787" width="4.625" style="4" customWidth="1"/>
    <col min="10788" max="10788" width="5.125" style="4" customWidth="1"/>
    <col min="10789" max="10793" width="4.625" style="4" customWidth="1"/>
    <col min="10794" max="10794" width="5.25" style="4" customWidth="1"/>
    <col min="10795" max="10795" width="5.125" style="4" customWidth="1"/>
    <col min="10796" max="10800" width="4.625" style="4" customWidth="1"/>
    <col min="10801" max="10801" width="5.125" style="4" customWidth="1"/>
    <col min="10802" max="10806" width="4.625" style="4" customWidth="1"/>
    <col min="10807" max="10807" width="5.125" style="4" customWidth="1"/>
    <col min="10808" max="10812" width="4.625" style="4" customWidth="1"/>
    <col min="10813" max="10813" width="5.125" style="4" customWidth="1"/>
    <col min="10814" max="10818" width="4.625" style="4" customWidth="1"/>
    <col min="10819" max="10819" width="5.125" style="4" customWidth="1"/>
    <col min="10820" max="10824" width="4.625" style="4" customWidth="1"/>
    <col min="10825" max="10825" width="5.125" style="4" customWidth="1"/>
    <col min="10826" max="10830" width="4.625" style="4" customWidth="1"/>
    <col min="10831" max="10831" width="5.125" style="4" customWidth="1"/>
    <col min="10832" max="10836" width="4.625" style="4" customWidth="1"/>
    <col min="10837" max="10837" width="5.125" style="4" customWidth="1"/>
    <col min="10838" max="10842" width="4.625" style="4" customWidth="1"/>
    <col min="10843" max="10843" width="6.125" style="4" customWidth="1"/>
    <col min="10844" max="10844" width="7" style="4" customWidth="1"/>
    <col min="10845" max="10996" width="9" style="4"/>
    <col min="10997" max="10997" width="3" style="4" customWidth="1"/>
    <col min="10998" max="10998" width="16.875" style="4" customWidth="1"/>
    <col min="10999" max="10999" width="5.25" style="4" customWidth="1"/>
    <col min="11000" max="11000" width="6.875" style="4" customWidth="1"/>
    <col min="11001" max="11001" width="5.25" style="4" customWidth="1"/>
    <col min="11002" max="11002" width="5.125" style="4" customWidth="1"/>
    <col min="11003" max="11007" width="4.625" style="4" customWidth="1"/>
    <col min="11008" max="11008" width="5.125" style="4" customWidth="1"/>
    <col min="11009" max="11013" width="4.625" style="4" customWidth="1"/>
    <col min="11014" max="11014" width="5.125" style="4" customWidth="1"/>
    <col min="11015" max="11019" width="4.625" style="4" customWidth="1"/>
    <col min="11020" max="11020" width="5.125" style="4" customWidth="1"/>
    <col min="11021" max="11025" width="4.625" style="4" customWidth="1"/>
    <col min="11026" max="11026" width="5.125" style="4" customWidth="1"/>
    <col min="11027" max="11031" width="4.625" style="4" customWidth="1"/>
    <col min="11032" max="11032" width="5.125" style="4" customWidth="1"/>
    <col min="11033" max="11037" width="4.625" style="4" customWidth="1"/>
    <col min="11038" max="11038" width="5.125" style="4" customWidth="1"/>
    <col min="11039" max="11043" width="4.625" style="4" customWidth="1"/>
    <col min="11044" max="11044" width="5.125" style="4" customWidth="1"/>
    <col min="11045" max="11049" width="4.625" style="4" customWidth="1"/>
    <col min="11050" max="11050" width="5.25" style="4" customWidth="1"/>
    <col min="11051" max="11051" width="5.125" style="4" customWidth="1"/>
    <col min="11052" max="11056" width="4.625" style="4" customWidth="1"/>
    <col min="11057" max="11057" width="5.125" style="4" customWidth="1"/>
    <col min="11058" max="11062" width="4.625" style="4" customWidth="1"/>
    <col min="11063" max="11063" width="5.125" style="4" customWidth="1"/>
    <col min="11064" max="11068" width="4.625" style="4" customWidth="1"/>
    <col min="11069" max="11069" width="5.125" style="4" customWidth="1"/>
    <col min="11070" max="11074" width="4.625" style="4" customWidth="1"/>
    <col min="11075" max="11075" width="5.125" style="4" customWidth="1"/>
    <col min="11076" max="11080" width="4.625" style="4" customWidth="1"/>
    <col min="11081" max="11081" width="5.125" style="4" customWidth="1"/>
    <col min="11082" max="11086" width="4.625" style="4" customWidth="1"/>
    <col min="11087" max="11087" width="5.125" style="4" customWidth="1"/>
    <col min="11088" max="11092" width="4.625" style="4" customWidth="1"/>
    <col min="11093" max="11093" width="5.125" style="4" customWidth="1"/>
    <col min="11094" max="11098" width="4.625" style="4" customWidth="1"/>
    <col min="11099" max="11099" width="6.125" style="4" customWidth="1"/>
    <col min="11100" max="11100" width="7" style="4" customWidth="1"/>
    <col min="11101" max="11252" width="9" style="4"/>
    <col min="11253" max="11253" width="3" style="4" customWidth="1"/>
    <col min="11254" max="11254" width="16.875" style="4" customWidth="1"/>
    <col min="11255" max="11255" width="5.25" style="4" customWidth="1"/>
    <col min="11256" max="11256" width="6.875" style="4" customWidth="1"/>
    <col min="11257" max="11257" width="5.25" style="4" customWidth="1"/>
    <col min="11258" max="11258" width="5.125" style="4" customWidth="1"/>
    <col min="11259" max="11263" width="4.625" style="4" customWidth="1"/>
    <col min="11264" max="11264" width="5.125" style="4" customWidth="1"/>
    <col min="11265" max="11269" width="4.625" style="4" customWidth="1"/>
    <col min="11270" max="11270" width="5.125" style="4" customWidth="1"/>
    <col min="11271" max="11275" width="4.625" style="4" customWidth="1"/>
    <col min="11276" max="11276" width="5.125" style="4" customWidth="1"/>
    <col min="11277" max="11281" width="4.625" style="4" customWidth="1"/>
    <col min="11282" max="11282" width="5.125" style="4" customWidth="1"/>
    <col min="11283" max="11287" width="4.625" style="4" customWidth="1"/>
    <col min="11288" max="11288" width="5.125" style="4" customWidth="1"/>
    <col min="11289" max="11293" width="4.625" style="4" customWidth="1"/>
    <col min="11294" max="11294" width="5.125" style="4" customWidth="1"/>
    <col min="11295" max="11299" width="4.625" style="4" customWidth="1"/>
    <col min="11300" max="11300" width="5.125" style="4" customWidth="1"/>
    <col min="11301" max="11305" width="4.625" style="4" customWidth="1"/>
    <col min="11306" max="11306" width="5.25" style="4" customWidth="1"/>
    <col min="11307" max="11307" width="5.125" style="4" customWidth="1"/>
    <col min="11308" max="11312" width="4.625" style="4" customWidth="1"/>
    <col min="11313" max="11313" width="5.125" style="4" customWidth="1"/>
    <col min="11314" max="11318" width="4.625" style="4" customWidth="1"/>
    <col min="11319" max="11319" width="5.125" style="4" customWidth="1"/>
    <col min="11320" max="11324" width="4.625" style="4" customWidth="1"/>
    <col min="11325" max="11325" width="5.125" style="4" customWidth="1"/>
    <col min="11326" max="11330" width="4.625" style="4" customWidth="1"/>
    <col min="11331" max="11331" width="5.125" style="4" customWidth="1"/>
    <col min="11332" max="11336" width="4.625" style="4" customWidth="1"/>
    <col min="11337" max="11337" width="5.125" style="4" customWidth="1"/>
    <col min="11338" max="11342" width="4.625" style="4" customWidth="1"/>
    <col min="11343" max="11343" width="5.125" style="4" customWidth="1"/>
    <col min="11344" max="11348" width="4.625" style="4" customWidth="1"/>
    <col min="11349" max="11349" width="5.125" style="4" customWidth="1"/>
    <col min="11350" max="11354" width="4.625" style="4" customWidth="1"/>
    <col min="11355" max="11355" width="6.125" style="4" customWidth="1"/>
    <col min="11356" max="11356" width="7" style="4" customWidth="1"/>
    <col min="11357" max="11508" width="9" style="4"/>
    <col min="11509" max="11509" width="3" style="4" customWidth="1"/>
    <col min="11510" max="11510" width="16.875" style="4" customWidth="1"/>
    <col min="11511" max="11511" width="5.25" style="4" customWidth="1"/>
    <col min="11512" max="11512" width="6.875" style="4" customWidth="1"/>
    <col min="11513" max="11513" width="5.25" style="4" customWidth="1"/>
    <col min="11514" max="11514" width="5.125" style="4" customWidth="1"/>
    <col min="11515" max="11519" width="4.625" style="4" customWidth="1"/>
    <col min="11520" max="11520" width="5.125" style="4" customWidth="1"/>
    <col min="11521" max="11525" width="4.625" style="4" customWidth="1"/>
    <col min="11526" max="11526" width="5.125" style="4" customWidth="1"/>
    <col min="11527" max="11531" width="4.625" style="4" customWidth="1"/>
    <col min="11532" max="11532" width="5.125" style="4" customWidth="1"/>
    <col min="11533" max="11537" width="4.625" style="4" customWidth="1"/>
    <col min="11538" max="11538" width="5.125" style="4" customWidth="1"/>
    <col min="11539" max="11543" width="4.625" style="4" customWidth="1"/>
    <col min="11544" max="11544" width="5.125" style="4" customWidth="1"/>
    <col min="11545" max="11549" width="4.625" style="4" customWidth="1"/>
    <col min="11550" max="11550" width="5.125" style="4" customWidth="1"/>
    <col min="11551" max="11555" width="4.625" style="4" customWidth="1"/>
    <col min="11556" max="11556" width="5.125" style="4" customWidth="1"/>
    <col min="11557" max="11561" width="4.625" style="4" customWidth="1"/>
    <col min="11562" max="11562" width="5.25" style="4" customWidth="1"/>
    <col min="11563" max="11563" width="5.125" style="4" customWidth="1"/>
    <col min="11564" max="11568" width="4.625" style="4" customWidth="1"/>
    <col min="11569" max="11569" width="5.125" style="4" customWidth="1"/>
    <col min="11570" max="11574" width="4.625" style="4" customWidth="1"/>
    <col min="11575" max="11575" width="5.125" style="4" customWidth="1"/>
    <col min="11576" max="11580" width="4.625" style="4" customWidth="1"/>
    <col min="11581" max="11581" width="5.125" style="4" customWidth="1"/>
    <col min="11582" max="11586" width="4.625" style="4" customWidth="1"/>
    <col min="11587" max="11587" width="5.125" style="4" customWidth="1"/>
    <col min="11588" max="11592" width="4.625" style="4" customWidth="1"/>
    <col min="11593" max="11593" width="5.125" style="4" customWidth="1"/>
    <col min="11594" max="11598" width="4.625" style="4" customWidth="1"/>
    <col min="11599" max="11599" width="5.125" style="4" customWidth="1"/>
    <col min="11600" max="11604" width="4.625" style="4" customWidth="1"/>
    <col min="11605" max="11605" width="5.125" style="4" customWidth="1"/>
    <col min="11606" max="11610" width="4.625" style="4" customWidth="1"/>
    <col min="11611" max="11611" width="6.125" style="4" customWidth="1"/>
    <col min="11612" max="11612" width="7" style="4" customWidth="1"/>
    <col min="11613" max="11764" width="9" style="4"/>
    <col min="11765" max="11765" width="3" style="4" customWidth="1"/>
    <col min="11766" max="11766" width="16.875" style="4" customWidth="1"/>
    <col min="11767" max="11767" width="5.25" style="4" customWidth="1"/>
    <col min="11768" max="11768" width="6.875" style="4" customWidth="1"/>
    <col min="11769" max="11769" width="5.25" style="4" customWidth="1"/>
    <col min="11770" max="11770" width="5.125" style="4" customWidth="1"/>
    <col min="11771" max="11775" width="4.625" style="4" customWidth="1"/>
    <col min="11776" max="11776" width="5.125" style="4" customWidth="1"/>
    <col min="11777" max="11781" width="4.625" style="4" customWidth="1"/>
    <col min="11782" max="11782" width="5.125" style="4" customWidth="1"/>
    <col min="11783" max="11787" width="4.625" style="4" customWidth="1"/>
    <col min="11788" max="11788" width="5.125" style="4" customWidth="1"/>
    <col min="11789" max="11793" width="4.625" style="4" customWidth="1"/>
    <col min="11794" max="11794" width="5.125" style="4" customWidth="1"/>
    <col min="11795" max="11799" width="4.625" style="4" customWidth="1"/>
    <col min="11800" max="11800" width="5.125" style="4" customWidth="1"/>
    <col min="11801" max="11805" width="4.625" style="4" customWidth="1"/>
    <col min="11806" max="11806" width="5.125" style="4" customWidth="1"/>
    <col min="11807" max="11811" width="4.625" style="4" customWidth="1"/>
    <col min="11812" max="11812" width="5.125" style="4" customWidth="1"/>
    <col min="11813" max="11817" width="4.625" style="4" customWidth="1"/>
    <col min="11818" max="11818" width="5.25" style="4" customWidth="1"/>
    <col min="11819" max="11819" width="5.125" style="4" customWidth="1"/>
    <col min="11820" max="11824" width="4.625" style="4" customWidth="1"/>
    <col min="11825" max="11825" width="5.125" style="4" customWidth="1"/>
    <col min="11826" max="11830" width="4.625" style="4" customWidth="1"/>
    <col min="11831" max="11831" width="5.125" style="4" customWidth="1"/>
    <col min="11832" max="11836" width="4.625" style="4" customWidth="1"/>
    <col min="11837" max="11837" width="5.125" style="4" customWidth="1"/>
    <col min="11838" max="11842" width="4.625" style="4" customWidth="1"/>
    <col min="11843" max="11843" width="5.125" style="4" customWidth="1"/>
    <col min="11844" max="11848" width="4.625" style="4" customWidth="1"/>
    <col min="11849" max="11849" width="5.125" style="4" customWidth="1"/>
    <col min="11850" max="11854" width="4.625" style="4" customWidth="1"/>
    <col min="11855" max="11855" width="5.125" style="4" customWidth="1"/>
    <col min="11856" max="11860" width="4.625" style="4" customWidth="1"/>
    <col min="11861" max="11861" width="5.125" style="4" customWidth="1"/>
    <col min="11862" max="11866" width="4.625" style="4" customWidth="1"/>
    <col min="11867" max="11867" width="6.125" style="4" customWidth="1"/>
    <col min="11868" max="11868" width="7" style="4" customWidth="1"/>
    <col min="11869" max="12020" width="9" style="4"/>
    <col min="12021" max="12021" width="3" style="4" customWidth="1"/>
    <col min="12022" max="12022" width="16.875" style="4" customWidth="1"/>
    <col min="12023" max="12023" width="5.25" style="4" customWidth="1"/>
    <col min="12024" max="12024" width="6.875" style="4" customWidth="1"/>
    <col min="12025" max="12025" width="5.25" style="4" customWidth="1"/>
    <col min="12026" max="12026" width="5.125" style="4" customWidth="1"/>
    <col min="12027" max="12031" width="4.625" style="4" customWidth="1"/>
    <col min="12032" max="12032" width="5.125" style="4" customWidth="1"/>
    <col min="12033" max="12037" width="4.625" style="4" customWidth="1"/>
    <col min="12038" max="12038" width="5.125" style="4" customWidth="1"/>
    <col min="12039" max="12043" width="4.625" style="4" customWidth="1"/>
    <col min="12044" max="12044" width="5.125" style="4" customWidth="1"/>
    <col min="12045" max="12049" width="4.625" style="4" customWidth="1"/>
    <col min="12050" max="12050" width="5.125" style="4" customWidth="1"/>
    <col min="12051" max="12055" width="4.625" style="4" customWidth="1"/>
    <col min="12056" max="12056" width="5.125" style="4" customWidth="1"/>
    <col min="12057" max="12061" width="4.625" style="4" customWidth="1"/>
    <col min="12062" max="12062" width="5.125" style="4" customWidth="1"/>
    <col min="12063" max="12067" width="4.625" style="4" customWidth="1"/>
    <col min="12068" max="12068" width="5.125" style="4" customWidth="1"/>
    <col min="12069" max="12073" width="4.625" style="4" customWidth="1"/>
    <col min="12074" max="12074" width="5.25" style="4" customWidth="1"/>
    <col min="12075" max="12075" width="5.125" style="4" customWidth="1"/>
    <col min="12076" max="12080" width="4.625" style="4" customWidth="1"/>
    <col min="12081" max="12081" width="5.125" style="4" customWidth="1"/>
    <col min="12082" max="12086" width="4.625" style="4" customWidth="1"/>
    <col min="12087" max="12087" width="5.125" style="4" customWidth="1"/>
    <col min="12088" max="12092" width="4.625" style="4" customWidth="1"/>
    <col min="12093" max="12093" width="5.125" style="4" customWidth="1"/>
    <col min="12094" max="12098" width="4.625" style="4" customWidth="1"/>
    <col min="12099" max="12099" width="5.125" style="4" customWidth="1"/>
    <col min="12100" max="12104" width="4.625" style="4" customWidth="1"/>
    <col min="12105" max="12105" width="5.125" style="4" customWidth="1"/>
    <col min="12106" max="12110" width="4.625" style="4" customWidth="1"/>
    <col min="12111" max="12111" width="5.125" style="4" customWidth="1"/>
    <col min="12112" max="12116" width="4.625" style="4" customWidth="1"/>
    <col min="12117" max="12117" width="5.125" style="4" customWidth="1"/>
    <col min="12118" max="12122" width="4.625" style="4" customWidth="1"/>
    <col min="12123" max="12123" width="6.125" style="4" customWidth="1"/>
    <col min="12124" max="12124" width="7" style="4" customWidth="1"/>
    <col min="12125" max="12276" width="9" style="4"/>
    <col min="12277" max="12277" width="3" style="4" customWidth="1"/>
    <col min="12278" max="12278" width="16.875" style="4" customWidth="1"/>
    <col min="12279" max="12279" width="5.25" style="4" customWidth="1"/>
    <col min="12280" max="12280" width="6.875" style="4" customWidth="1"/>
    <col min="12281" max="12281" width="5.25" style="4" customWidth="1"/>
    <col min="12282" max="12282" width="5.125" style="4" customWidth="1"/>
    <col min="12283" max="12287" width="4.625" style="4" customWidth="1"/>
    <col min="12288" max="12288" width="5.125" style="4" customWidth="1"/>
    <col min="12289" max="12293" width="4.625" style="4" customWidth="1"/>
    <col min="12294" max="12294" width="5.125" style="4" customWidth="1"/>
    <col min="12295" max="12299" width="4.625" style="4" customWidth="1"/>
    <col min="12300" max="12300" width="5.125" style="4" customWidth="1"/>
    <col min="12301" max="12305" width="4.625" style="4" customWidth="1"/>
    <col min="12306" max="12306" width="5.125" style="4" customWidth="1"/>
    <col min="12307" max="12311" width="4.625" style="4" customWidth="1"/>
    <col min="12312" max="12312" width="5.125" style="4" customWidth="1"/>
    <col min="12313" max="12317" width="4.625" style="4" customWidth="1"/>
    <col min="12318" max="12318" width="5.125" style="4" customWidth="1"/>
    <col min="12319" max="12323" width="4.625" style="4" customWidth="1"/>
    <col min="12324" max="12324" width="5.125" style="4" customWidth="1"/>
    <col min="12325" max="12329" width="4.625" style="4" customWidth="1"/>
    <col min="12330" max="12330" width="5.25" style="4" customWidth="1"/>
    <col min="12331" max="12331" width="5.125" style="4" customWidth="1"/>
    <col min="12332" max="12336" width="4.625" style="4" customWidth="1"/>
    <col min="12337" max="12337" width="5.125" style="4" customWidth="1"/>
    <col min="12338" max="12342" width="4.625" style="4" customWidth="1"/>
    <col min="12343" max="12343" width="5.125" style="4" customWidth="1"/>
    <col min="12344" max="12348" width="4.625" style="4" customWidth="1"/>
    <col min="12349" max="12349" width="5.125" style="4" customWidth="1"/>
    <col min="12350" max="12354" width="4.625" style="4" customWidth="1"/>
    <col min="12355" max="12355" width="5.125" style="4" customWidth="1"/>
    <col min="12356" max="12360" width="4.625" style="4" customWidth="1"/>
    <col min="12361" max="12361" width="5.125" style="4" customWidth="1"/>
    <col min="12362" max="12366" width="4.625" style="4" customWidth="1"/>
    <col min="12367" max="12367" width="5.125" style="4" customWidth="1"/>
    <col min="12368" max="12372" width="4.625" style="4" customWidth="1"/>
    <col min="12373" max="12373" width="5.125" style="4" customWidth="1"/>
    <col min="12374" max="12378" width="4.625" style="4" customWidth="1"/>
    <col min="12379" max="12379" width="6.125" style="4" customWidth="1"/>
    <col min="12380" max="12380" width="7" style="4" customWidth="1"/>
    <col min="12381" max="12532" width="9" style="4"/>
    <col min="12533" max="12533" width="3" style="4" customWidth="1"/>
    <col min="12534" max="12534" width="16.875" style="4" customWidth="1"/>
    <col min="12535" max="12535" width="5.25" style="4" customWidth="1"/>
    <col min="12536" max="12536" width="6.875" style="4" customWidth="1"/>
    <col min="12537" max="12537" width="5.25" style="4" customWidth="1"/>
    <col min="12538" max="12538" width="5.125" style="4" customWidth="1"/>
    <col min="12539" max="12543" width="4.625" style="4" customWidth="1"/>
    <col min="12544" max="12544" width="5.125" style="4" customWidth="1"/>
    <col min="12545" max="12549" width="4.625" style="4" customWidth="1"/>
    <col min="12550" max="12550" width="5.125" style="4" customWidth="1"/>
    <col min="12551" max="12555" width="4.625" style="4" customWidth="1"/>
    <col min="12556" max="12556" width="5.125" style="4" customWidth="1"/>
    <col min="12557" max="12561" width="4.625" style="4" customWidth="1"/>
    <col min="12562" max="12562" width="5.125" style="4" customWidth="1"/>
    <col min="12563" max="12567" width="4.625" style="4" customWidth="1"/>
    <col min="12568" max="12568" width="5.125" style="4" customWidth="1"/>
    <col min="12569" max="12573" width="4.625" style="4" customWidth="1"/>
    <col min="12574" max="12574" width="5.125" style="4" customWidth="1"/>
    <col min="12575" max="12579" width="4.625" style="4" customWidth="1"/>
    <col min="12580" max="12580" width="5.125" style="4" customWidth="1"/>
    <col min="12581" max="12585" width="4.625" style="4" customWidth="1"/>
    <col min="12586" max="12586" width="5.25" style="4" customWidth="1"/>
    <col min="12587" max="12587" width="5.125" style="4" customWidth="1"/>
    <col min="12588" max="12592" width="4.625" style="4" customWidth="1"/>
    <col min="12593" max="12593" width="5.125" style="4" customWidth="1"/>
    <col min="12594" max="12598" width="4.625" style="4" customWidth="1"/>
    <col min="12599" max="12599" width="5.125" style="4" customWidth="1"/>
    <col min="12600" max="12604" width="4.625" style="4" customWidth="1"/>
    <col min="12605" max="12605" width="5.125" style="4" customWidth="1"/>
    <col min="12606" max="12610" width="4.625" style="4" customWidth="1"/>
    <col min="12611" max="12611" width="5.125" style="4" customWidth="1"/>
    <col min="12612" max="12616" width="4.625" style="4" customWidth="1"/>
    <col min="12617" max="12617" width="5.125" style="4" customWidth="1"/>
    <col min="12618" max="12622" width="4.625" style="4" customWidth="1"/>
    <col min="12623" max="12623" width="5.125" style="4" customWidth="1"/>
    <col min="12624" max="12628" width="4.625" style="4" customWidth="1"/>
    <col min="12629" max="12629" width="5.125" style="4" customWidth="1"/>
    <col min="12630" max="12634" width="4.625" style="4" customWidth="1"/>
    <col min="12635" max="12635" width="6.125" style="4" customWidth="1"/>
    <col min="12636" max="12636" width="7" style="4" customWidth="1"/>
    <col min="12637" max="12788" width="9" style="4"/>
    <col min="12789" max="12789" width="3" style="4" customWidth="1"/>
    <col min="12790" max="12790" width="16.875" style="4" customWidth="1"/>
    <col min="12791" max="12791" width="5.25" style="4" customWidth="1"/>
    <col min="12792" max="12792" width="6.875" style="4" customWidth="1"/>
    <col min="12793" max="12793" width="5.25" style="4" customWidth="1"/>
    <col min="12794" max="12794" width="5.125" style="4" customWidth="1"/>
    <col min="12795" max="12799" width="4.625" style="4" customWidth="1"/>
    <col min="12800" max="12800" width="5.125" style="4" customWidth="1"/>
    <col min="12801" max="12805" width="4.625" style="4" customWidth="1"/>
    <col min="12806" max="12806" width="5.125" style="4" customWidth="1"/>
    <col min="12807" max="12811" width="4.625" style="4" customWidth="1"/>
    <col min="12812" max="12812" width="5.125" style="4" customWidth="1"/>
    <col min="12813" max="12817" width="4.625" style="4" customWidth="1"/>
    <col min="12818" max="12818" width="5.125" style="4" customWidth="1"/>
    <col min="12819" max="12823" width="4.625" style="4" customWidth="1"/>
    <col min="12824" max="12824" width="5.125" style="4" customWidth="1"/>
    <col min="12825" max="12829" width="4.625" style="4" customWidth="1"/>
    <col min="12830" max="12830" width="5.125" style="4" customWidth="1"/>
    <col min="12831" max="12835" width="4.625" style="4" customWidth="1"/>
    <col min="12836" max="12836" width="5.125" style="4" customWidth="1"/>
    <col min="12837" max="12841" width="4.625" style="4" customWidth="1"/>
    <col min="12842" max="12842" width="5.25" style="4" customWidth="1"/>
    <col min="12843" max="12843" width="5.125" style="4" customWidth="1"/>
    <col min="12844" max="12848" width="4.625" style="4" customWidth="1"/>
    <col min="12849" max="12849" width="5.125" style="4" customWidth="1"/>
    <col min="12850" max="12854" width="4.625" style="4" customWidth="1"/>
    <col min="12855" max="12855" width="5.125" style="4" customWidth="1"/>
    <col min="12856" max="12860" width="4.625" style="4" customWidth="1"/>
    <col min="12861" max="12861" width="5.125" style="4" customWidth="1"/>
    <col min="12862" max="12866" width="4.625" style="4" customWidth="1"/>
    <col min="12867" max="12867" width="5.125" style="4" customWidth="1"/>
    <col min="12868" max="12872" width="4.625" style="4" customWidth="1"/>
    <col min="12873" max="12873" width="5.125" style="4" customWidth="1"/>
    <col min="12874" max="12878" width="4.625" style="4" customWidth="1"/>
    <col min="12879" max="12879" width="5.125" style="4" customWidth="1"/>
    <col min="12880" max="12884" width="4.625" style="4" customWidth="1"/>
    <col min="12885" max="12885" width="5.125" style="4" customWidth="1"/>
    <col min="12886" max="12890" width="4.625" style="4" customWidth="1"/>
    <col min="12891" max="12891" width="6.125" style="4" customWidth="1"/>
    <col min="12892" max="12892" width="7" style="4" customWidth="1"/>
    <col min="12893" max="13044" width="9" style="4"/>
    <col min="13045" max="13045" width="3" style="4" customWidth="1"/>
    <col min="13046" max="13046" width="16.875" style="4" customWidth="1"/>
    <col min="13047" max="13047" width="5.25" style="4" customWidth="1"/>
    <col min="13048" max="13048" width="6.875" style="4" customWidth="1"/>
    <col min="13049" max="13049" width="5.25" style="4" customWidth="1"/>
    <col min="13050" max="13050" width="5.125" style="4" customWidth="1"/>
    <col min="13051" max="13055" width="4.625" style="4" customWidth="1"/>
    <col min="13056" max="13056" width="5.125" style="4" customWidth="1"/>
    <col min="13057" max="13061" width="4.625" style="4" customWidth="1"/>
    <col min="13062" max="13062" width="5.125" style="4" customWidth="1"/>
    <col min="13063" max="13067" width="4.625" style="4" customWidth="1"/>
    <col min="13068" max="13068" width="5.125" style="4" customWidth="1"/>
    <col min="13069" max="13073" width="4.625" style="4" customWidth="1"/>
    <col min="13074" max="13074" width="5.125" style="4" customWidth="1"/>
    <col min="13075" max="13079" width="4.625" style="4" customWidth="1"/>
    <col min="13080" max="13080" width="5.125" style="4" customWidth="1"/>
    <col min="13081" max="13085" width="4.625" style="4" customWidth="1"/>
    <col min="13086" max="13086" width="5.125" style="4" customWidth="1"/>
    <col min="13087" max="13091" width="4.625" style="4" customWidth="1"/>
    <col min="13092" max="13092" width="5.125" style="4" customWidth="1"/>
    <col min="13093" max="13097" width="4.625" style="4" customWidth="1"/>
    <col min="13098" max="13098" width="5.25" style="4" customWidth="1"/>
    <col min="13099" max="13099" width="5.125" style="4" customWidth="1"/>
    <col min="13100" max="13104" width="4.625" style="4" customWidth="1"/>
    <col min="13105" max="13105" width="5.125" style="4" customWidth="1"/>
    <col min="13106" max="13110" width="4.625" style="4" customWidth="1"/>
    <col min="13111" max="13111" width="5.125" style="4" customWidth="1"/>
    <col min="13112" max="13116" width="4.625" style="4" customWidth="1"/>
    <col min="13117" max="13117" width="5.125" style="4" customWidth="1"/>
    <col min="13118" max="13122" width="4.625" style="4" customWidth="1"/>
    <col min="13123" max="13123" width="5.125" style="4" customWidth="1"/>
    <col min="13124" max="13128" width="4.625" style="4" customWidth="1"/>
    <col min="13129" max="13129" width="5.125" style="4" customWidth="1"/>
    <col min="13130" max="13134" width="4.625" style="4" customWidth="1"/>
    <col min="13135" max="13135" width="5.125" style="4" customWidth="1"/>
    <col min="13136" max="13140" width="4.625" style="4" customWidth="1"/>
    <col min="13141" max="13141" width="5.125" style="4" customWidth="1"/>
    <col min="13142" max="13146" width="4.625" style="4" customWidth="1"/>
    <col min="13147" max="13147" width="6.125" style="4" customWidth="1"/>
    <col min="13148" max="13148" width="7" style="4" customWidth="1"/>
    <col min="13149" max="13300" width="9" style="4"/>
    <col min="13301" max="13301" width="3" style="4" customWidth="1"/>
    <col min="13302" max="13302" width="16.875" style="4" customWidth="1"/>
    <col min="13303" max="13303" width="5.25" style="4" customWidth="1"/>
    <col min="13304" max="13304" width="6.875" style="4" customWidth="1"/>
    <col min="13305" max="13305" width="5.25" style="4" customWidth="1"/>
    <col min="13306" max="13306" width="5.125" style="4" customWidth="1"/>
    <col min="13307" max="13311" width="4.625" style="4" customWidth="1"/>
    <col min="13312" max="13312" width="5.125" style="4" customWidth="1"/>
    <col min="13313" max="13317" width="4.625" style="4" customWidth="1"/>
    <col min="13318" max="13318" width="5.125" style="4" customWidth="1"/>
    <col min="13319" max="13323" width="4.625" style="4" customWidth="1"/>
    <col min="13324" max="13324" width="5.125" style="4" customWidth="1"/>
    <col min="13325" max="13329" width="4.625" style="4" customWidth="1"/>
    <col min="13330" max="13330" width="5.125" style="4" customWidth="1"/>
    <col min="13331" max="13335" width="4.625" style="4" customWidth="1"/>
    <col min="13336" max="13336" width="5.125" style="4" customWidth="1"/>
    <col min="13337" max="13341" width="4.625" style="4" customWidth="1"/>
    <col min="13342" max="13342" width="5.125" style="4" customWidth="1"/>
    <col min="13343" max="13347" width="4.625" style="4" customWidth="1"/>
    <col min="13348" max="13348" width="5.125" style="4" customWidth="1"/>
    <col min="13349" max="13353" width="4.625" style="4" customWidth="1"/>
    <col min="13354" max="13354" width="5.25" style="4" customWidth="1"/>
    <col min="13355" max="13355" width="5.125" style="4" customWidth="1"/>
    <col min="13356" max="13360" width="4.625" style="4" customWidth="1"/>
    <col min="13361" max="13361" width="5.125" style="4" customWidth="1"/>
    <col min="13362" max="13366" width="4.625" style="4" customWidth="1"/>
    <col min="13367" max="13367" width="5.125" style="4" customWidth="1"/>
    <col min="13368" max="13372" width="4.625" style="4" customWidth="1"/>
    <col min="13373" max="13373" width="5.125" style="4" customWidth="1"/>
    <col min="13374" max="13378" width="4.625" style="4" customWidth="1"/>
    <col min="13379" max="13379" width="5.125" style="4" customWidth="1"/>
    <col min="13380" max="13384" width="4.625" style="4" customWidth="1"/>
    <col min="13385" max="13385" width="5.125" style="4" customWidth="1"/>
    <col min="13386" max="13390" width="4.625" style="4" customWidth="1"/>
    <col min="13391" max="13391" width="5.125" style="4" customWidth="1"/>
    <col min="13392" max="13396" width="4.625" style="4" customWidth="1"/>
    <col min="13397" max="13397" width="5.125" style="4" customWidth="1"/>
    <col min="13398" max="13402" width="4.625" style="4" customWidth="1"/>
    <col min="13403" max="13403" width="6.125" style="4" customWidth="1"/>
    <col min="13404" max="13404" width="7" style="4" customWidth="1"/>
    <col min="13405" max="13556" width="9" style="4"/>
    <col min="13557" max="13557" width="3" style="4" customWidth="1"/>
    <col min="13558" max="13558" width="16.875" style="4" customWidth="1"/>
    <col min="13559" max="13559" width="5.25" style="4" customWidth="1"/>
    <col min="13560" max="13560" width="6.875" style="4" customWidth="1"/>
    <col min="13561" max="13561" width="5.25" style="4" customWidth="1"/>
    <col min="13562" max="13562" width="5.125" style="4" customWidth="1"/>
    <col min="13563" max="13567" width="4.625" style="4" customWidth="1"/>
    <col min="13568" max="13568" width="5.125" style="4" customWidth="1"/>
    <col min="13569" max="13573" width="4.625" style="4" customWidth="1"/>
    <col min="13574" max="13574" width="5.125" style="4" customWidth="1"/>
    <col min="13575" max="13579" width="4.625" style="4" customWidth="1"/>
    <col min="13580" max="13580" width="5.125" style="4" customWidth="1"/>
    <col min="13581" max="13585" width="4.625" style="4" customWidth="1"/>
    <col min="13586" max="13586" width="5.125" style="4" customWidth="1"/>
    <col min="13587" max="13591" width="4.625" style="4" customWidth="1"/>
    <col min="13592" max="13592" width="5.125" style="4" customWidth="1"/>
    <col min="13593" max="13597" width="4.625" style="4" customWidth="1"/>
    <col min="13598" max="13598" width="5.125" style="4" customWidth="1"/>
    <col min="13599" max="13603" width="4.625" style="4" customWidth="1"/>
    <col min="13604" max="13604" width="5.125" style="4" customWidth="1"/>
    <col min="13605" max="13609" width="4.625" style="4" customWidth="1"/>
    <col min="13610" max="13610" width="5.25" style="4" customWidth="1"/>
    <col min="13611" max="13611" width="5.125" style="4" customWidth="1"/>
    <col min="13612" max="13616" width="4.625" style="4" customWidth="1"/>
    <col min="13617" max="13617" width="5.125" style="4" customWidth="1"/>
    <col min="13618" max="13622" width="4.625" style="4" customWidth="1"/>
    <col min="13623" max="13623" width="5.125" style="4" customWidth="1"/>
    <col min="13624" max="13628" width="4.625" style="4" customWidth="1"/>
    <col min="13629" max="13629" width="5.125" style="4" customWidth="1"/>
    <col min="13630" max="13634" width="4.625" style="4" customWidth="1"/>
    <col min="13635" max="13635" width="5.125" style="4" customWidth="1"/>
    <col min="13636" max="13640" width="4.625" style="4" customWidth="1"/>
    <col min="13641" max="13641" width="5.125" style="4" customWidth="1"/>
    <col min="13642" max="13646" width="4.625" style="4" customWidth="1"/>
    <col min="13647" max="13647" width="5.125" style="4" customWidth="1"/>
    <col min="13648" max="13652" width="4.625" style="4" customWidth="1"/>
    <col min="13653" max="13653" width="5.125" style="4" customWidth="1"/>
    <col min="13654" max="13658" width="4.625" style="4" customWidth="1"/>
    <col min="13659" max="13659" width="6.125" style="4" customWidth="1"/>
    <col min="13660" max="13660" width="7" style="4" customWidth="1"/>
    <col min="13661" max="13812" width="9" style="4"/>
    <col min="13813" max="13813" width="3" style="4" customWidth="1"/>
    <col min="13814" max="13814" width="16.875" style="4" customWidth="1"/>
    <col min="13815" max="13815" width="5.25" style="4" customWidth="1"/>
    <col min="13816" max="13816" width="6.875" style="4" customWidth="1"/>
    <col min="13817" max="13817" width="5.25" style="4" customWidth="1"/>
    <col min="13818" max="13818" width="5.125" style="4" customWidth="1"/>
    <col min="13819" max="13823" width="4.625" style="4" customWidth="1"/>
    <col min="13824" max="13824" width="5.125" style="4" customWidth="1"/>
    <col min="13825" max="13829" width="4.625" style="4" customWidth="1"/>
    <col min="13830" max="13830" width="5.125" style="4" customWidth="1"/>
    <col min="13831" max="13835" width="4.625" style="4" customWidth="1"/>
    <col min="13836" max="13836" width="5.125" style="4" customWidth="1"/>
    <col min="13837" max="13841" width="4.625" style="4" customWidth="1"/>
    <col min="13842" max="13842" width="5.125" style="4" customWidth="1"/>
    <col min="13843" max="13847" width="4.625" style="4" customWidth="1"/>
    <col min="13848" max="13848" width="5.125" style="4" customWidth="1"/>
    <col min="13849" max="13853" width="4.625" style="4" customWidth="1"/>
    <col min="13854" max="13854" width="5.125" style="4" customWidth="1"/>
    <col min="13855" max="13859" width="4.625" style="4" customWidth="1"/>
    <col min="13860" max="13860" width="5.125" style="4" customWidth="1"/>
    <col min="13861" max="13865" width="4.625" style="4" customWidth="1"/>
    <col min="13866" max="13866" width="5.25" style="4" customWidth="1"/>
    <col min="13867" max="13867" width="5.125" style="4" customWidth="1"/>
    <col min="13868" max="13872" width="4.625" style="4" customWidth="1"/>
    <col min="13873" max="13873" width="5.125" style="4" customWidth="1"/>
    <col min="13874" max="13878" width="4.625" style="4" customWidth="1"/>
    <col min="13879" max="13879" width="5.125" style="4" customWidth="1"/>
    <col min="13880" max="13884" width="4.625" style="4" customWidth="1"/>
    <col min="13885" max="13885" width="5.125" style="4" customWidth="1"/>
    <col min="13886" max="13890" width="4.625" style="4" customWidth="1"/>
    <col min="13891" max="13891" width="5.125" style="4" customWidth="1"/>
    <col min="13892" max="13896" width="4.625" style="4" customWidth="1"/>
    <col min="13897" max="13897" width="5.125" style="4" customWidth="1"/>
    <col min="13898" max="13902" width="4.625" style="4" customWidth="1"/>
    <col min="13903" max="13903" width="5.125" style="4" customWidth="1"/>
    <col min="13904" max="13908" width="4.625" style="4" customWidth="1"/>
    <col min="13909" max="13909" width="5.125" style="4" customWidth="1"/>
    <col min="13910" max="13914" width="4.625" style="4" customWidth="1"/>
    <col min="13915" max="13915" width="6.125" style="4" customWidth="1"/>
    <col min="13916" max="13916" width="7" style="4" customWidth="1"/>
    <col min="13917" max="14068" width="9" style="4"/>
    <col min="14069" max="14069" width="3" style="4" customWidth="1"/>
    <col min="14070" max="14070" width="16.875" style="4" customWidth="1"/>
    <col min="14071" max="14071" width="5.25" style="4" customWidth="1"/>
    <col min="14072" max="14072" width="6.875" style="4" customWidth="1"/>
    <col min="14073" max="14073" width="5.25" style="4" customWidth="1"/>
    <col min="14074" max="14074" width="5.125" style="4" customWidth="1"/>
    <col min="14075" max="14079" width="4.625" style="4" customWidth="1"/>
    <col min="14080" max="14080" width="5.125" style="4" customWidth="1"/>
    <col min="14081" max="14085" width="4.625" style="4" customWidth="1"/>
    <col min="14086" max="14086" width="5.125" style="4" customWidth="1"/>
    <col min="14087" max="14091" width="4.625" style="4" customWidth="1"/>
    <col min="14092" max="14092" width="5.125" style="4" customWidth="1"/>
    <col min="14093" max="14097" width="4.625" style="4" customWidth="1"/>
    <col min="14098" max="14098" width="5.125" style="4" customWidth="1"/>
    <col min="14099" max="14103" width="4.625" style="4" customWidth="1"/>
    <col min="14104" max="14104" width="5.125" style="4" customWidth="1"/>
    <col min="14105" max="14109" width="4.625" style="4" customWidth="1"/>
    <col min="14110" max="14110" width="5.125" style="4" customWidth="1"/>
    <col min="14111" max="14115" width="4.625" style="4" customWidth="1"/>
    <col min="14116" max="14116" width="5.125" style="4" customWidth="1"/>
    <col min="14117" max="14121" width="4.625" style="4" customWidth="1"/>
    <col min="14122" max="14122" width="5.25" style="4" customWidth="1"/>
    <col min="14123" max="14123" width="5.125" style="4" customWidth="1"/>
    <col min="14124" max="14128" width="4.625" style="4" customWidth="1"/>
    <col min="14129" max="14129" width="5.125" style="4" customWidth="1"/>
    <col min="14130" max="14134" width="4.625" style="4" customWidth="1"/>
    <col min="14135" max="14135" width="5.125" style="4" customWidth="1"/>
    <col min="14136" max="14140" width="4.625" style="4" customWidth="1"/>
    <col min="14141" max="14141" width="5.125" style="4" customWidth="1"/>
    <col min="14142" max="14146" width="4.625" style="4" customWidth="1"/>
    <col min="14147" max="14147" width="5.125" style="4" customWidth="1"/>
    <col min="14148" max="14152" width="4.625" style="4" customWidth="1"/>
    <col min="14153" max="14153" width="5.125" style="4" customWidth="1"/>
    <col min="14154" max="14158" width="4.625" style="4" customWidth="1"/>
    <col min="14159" max="14159" width="5.125" style="4" customWidth="1"/>
    <col min="14160" max="14164" width="4.625" style="4" customWidth="1"/>
    <col min="14165" max="14165" width="5.125" style="4" customWidth="1"/>
    <col min="14166" max="14170" width="4.625" style="4" customWidth="1"/>
    <col min="14171" max="14171" width="6.125" style="4" customWidth="1"/>
    <col min="14172" max="14172" width="7" style="4" customWidth="1"/>
    <col min="14173" max="14324" width="9" style="4"/>
    <col min="14325" max="14325" width="3" style="4" customWidth="1"/>
    <col min="14326" max="14326" width="16.875" style="4" customWidth="1"/>
    <col min="14327" max="14327" width="5.25" style="4" customWidth="1"/>
    <col min="14328" max="14328" width="6.875" style="4" customWidth="1"/>
    <col min="14329" max="14329" width="5.25" style="4" customWidth="1"/>
    <col min="14330" max="14330" width="5.125" style="4" customWidth="1"/>
    <col min="14331" max="14335" width="4.625" style="4" customWidth="1"/>
    <col min="14336" max="14336" width="5.125" style="4" customWidth="1"/>
    <col min="14337" max="14341" width="4.625" style="4" customWidth="1"/>
    <col min="14342" max="14342" width="5.125" style="4" customWidth="1"/>
    <col min="14343" max="14347" width="4.625" style="4" customWidth="1"/>
    <col min="14348" max="14348" width="5.125" style="4" customWidth="1"/>
    <col min="14349" max="14353" width="4.625" style="4" customWidth="1"/>
    <col min="14354" max="14354" width="5.125" style="4" customWidth="1"/>
    <col min="14355" max="14359" width="4.625" style="4" customWidth="1"/>
    <col min="14360" max="14360" width="5.125" style="4" customWidth="1"/>
    <col min="14361" max="14365" width="4.625" style="4" customWidth="1"/>
    <col min="14366" max="14366" width="5.125" style="4" customWidth="1"/>
    <col min="14367" max="14371" width="4.625" style="4" customWidth="1"/>
    <col min="14372" max="14372" width="5.125" style="4" customWidth="1"/>
    <col min="14373" max="14377" width="4.625" style="4" customWidth="1"/>
    <col min="14378" max="14378" width="5.25" style="4" customWidth="1"/>
    <col min="14379" max="14379" width="5.125" style="4" customWidth="1"/>
    <col min="14380" max="14384" width="4.625" style="4" customWidth="1"/>
    <col min="14385" max="14385" width="5.125" style="4" customWidth="1"/>
    <col min="14386" max="14390" width="4.625" style="4" customWidth="1"/>
    <col min="14391" max="14391" width="5.125" style="4" customWidth="1"/>
    <col min="14392" max="14396" width="4.625" style="4" customWidth="1"/>
    <col min="14397" max="14397" width="5.125" style="4" customWidth="1"/>
    <col min="14398" max="14402" width="4.625" style="4" customWidth="1"/>
    <col min="14403" max="14403" width="5.125" style="4" customWidth="1"/>
    <col min="14404" max="14408" width="4.625" style="4" customWidth="1"/>
    <col min="14409" max="14409" width="5.125" style="4" customWidth="1"/>
    <col min="14410" max="14414" width="4.625" style="4" customWidth="1"/>
    <col min="14415" max="14415" width="5.125" style="4" customWidth="1"/>
    <col min="14416" max="14420" width="4.625" style="4" customWidth="1"/>
    <col min="14421" max="14421" width="5.125" style="4" customWidth="1"/>
    <col min="14422" max="14426" width="4.625" style="4" customWidth="1"/>
    <col min="14427" max="14427" width="6.125" style="4" customWidth="1"/>
    <col min="14428" max="14428" width="7" style="4" customWidth="1"/>
    <col min="14429" max="14580" width="9" style="4"/>
    <col min="14581" max="14581" width="3" style="4" customWidth="1"/>
    <col min="14582" max="14582" width="16.875" style="4" customWidth="1"/>
    <col min="14583" max="14583" width="5.25" style="4" customWidth="1"/>
    <col min="14584" max="14584" width="6.875" style="4" customWidth="1"/>
    <col min="14585" max="14585" width="5.25" style="4" customWidth="1"/>
    <col min="14586" max="14586" width="5.125" style="4" customWidth="1"/>
    <col min="14587" max="14591" width="4.625" style="4" customWidth="1"/>
    <col min="14592" max="14592" width="5.125" style="4" customWidth="1"/>
    <col min="14593" max="14597" width="4.625" style="4" customWidth="1"/>
    <col min="14598" max="14598" width="5.125" style="4" customWidth="1"/>
    <col min="14599" max="14603" width="4.625" style="4" customWidth="1"/>
    <col min="14604" max="14604" width="5.125" style="4" customWidth="1"/>
    <col min="14605" max="14609" width="4.625" style="4" customWidth="1"/>
    <col min="14610" max="14610" width="5.125" style="4" customWidth="1"/>
    <col min="14611" max="14615" width="4.625" style="4" customWidth="1"/>
    <col min="14616" max="14616" width="5.125" style="4" customWidth="1"/>
    <col min="14617" max="14621" width="4.625" style="4" customWidth="1"/>
    <col min="14622" max="14622" width="5.125" style="4" customWidth="1"/>
    <col min="14623" max="14627" width="4.625" style="4" customWidth="1"/>
    <col min="14628" max="14628" width="5.125" style="4" customWidth="1"/>
    <col min="14629" max="14633" width="4.625" style="4" customWidth="1"/>
    <col min="14634" max="14634" width="5.25" style="4" customWidth="1"/>
    <col min="14635" max="14635" width="5.125" style="4" customWidth="1"/>
    <col min="14636" max="14640" width="4.625" style="4" customWidth="1"/>
    <col min="14641" max="14641" width="5.125" style="4" customWidth="1"/>
    <col min="14642" max="14646" width="4.625" style="4" customWidth="1"/>
    <col min="14647" max="14647" width="5.125" style="4" customWidth="1"/>
    <col min="14648" max="14652" width="4.625" style="4" customWidth="1"/>
    <col min="14653" max="14653" width="5.125" style="4" customWidth="1"/>
    <col min="14654" max="14658" width="4.625" style="4" customWidth="1"/>
    <col min="14659" max="14659" width="5.125" style="4" customWidth="1"/>
    <col min="14660" max="14664" width="4.625" style="4" customWidth="1"/>
    <col min="14665" max="14665" width="5.125" style="4" customWidth="1"/>
    <col min="14666" max="14670" width="4.625" style="4" customWidth="1"/>
    <col min="14671" max="14671" width="5.125" style="4" customWidth="1"/>
    <col min="14672" max="14676" width="4.625" style="4" customWidth="1"/>
    <col min="14677" max="14677" width="5.125" style="4" customWidth="1"/>
    <col min="14678" max="14682" width="4.625" style="4" customWidth="1"/>
    <col min="14683" max="14683" width="6.125" style="4" customWidth="1"/>
    <col min="14684" max="14684" width="7" style="4" customWidth="1"/>
    <col min="14685" max="14836" width="9" style="4"/>
    <col min="14837" max="14837" width="3" style="4" customWidth="1"/>
    <col min="14838" max="14838" width="16.875" style="4" customWidth="1"/>
    <col min="14839" max="14839" width="5.25" style="4" customWidth="1"/>
    <col min="14840" max="14840" width="6.875" style="4" customWidth="1"/>
    <col min="14841" max="14841" width="5.25" style="4" customWidth="1"/>
    <col min="14842" max="14842" width="5.125" style="4" customWidth="1"/>
    <col min="14843" max="14847" width="4.625" style="4" customWidth="1"/>
    <col min="14848" max="14848" width="5.125" style="4" customWidth="1"/>
    <col min="14849" max="14853" width="4.625" style="4" customWidth="1"/>
    <col min="14854" max="14854" width="5.125" style="4" customWidth="1"/>
    <col min="14855" max="14859" width="4.625" style="4" customWidth="1"/>
    <col min="14860" max="14860" width="5.125" style="4" customWidth="1"/>
    <col min="14861" max="14865" width="4.625" style="4" customWidth="1"/>
    <col min="14866" max="14866" width="5.125" style="4" customWidth="1"/>
    <col min="14867" max="14871" width="4.625" style="4" customWidth="1"/>
    <col min="14872" max="14872" width="5.125" style="4" customWidth="1"/>
    <col min="14873" max="14877" width="4.625" style="4" customWidth="1"/>
    <col min="14878" max="14878" width="5.125" style="4" customWidth="1"/>
    <col min="14879" max="14883" width="4.625" style="4" customWidth="1"/>
    <col min="14884" max="14884" width="5.125" style="4" customWidth="1"/>
    <col min="14885" max="14889" width="4.625" style="4" customWidth="1"/>
    <col min="14890" max="14890" width="5.25" style="4" customWidth="1"/>
    <col min="14891" max="14891" width="5.125" style="4" customWidth="1"/>
    <col min="14892" max="14896" width="4.625" style="4" customWidth="1"/>
    <col min="14897" max="14897" width="5.125" style="4" customWidth="1"/>
    <col min="14898" max="14902" width="4.625" style="4" customWidth="1"/>
    <col min="14903" max="14903" width="5.125" style="4" customWidth="1"/>
    <col min="14904" max="14908" width="4.625" style="4" customWidth="1"/>
    <col min="14909" max="14909" width="5.125" style="4" customWidth="1"/>
    <col min="14910" max="14914" width="4.625" style="4" customWidth="1"/>
    <col min="14915" max="14915" width="5.125" style="4" customWidth="1"/>
    <col min="14916" max="14920" width="4.625" style="4" customWidth="1"/>
    <col min="14921" max="14921" width="5.125" style="4" customWidth="1"/>
    <col min="14922" max="14926" width="4.625" style="4" customWidth="1"/>
    <col min="14927" max="14927" width="5.125" style="4" customWidth="1"/>
    <col min="14928" max="14932" width="4.625" style="4" customWidth="1"/>
    <col min="14933" max="14933" width="5.125" style="4" customWidth="1"/>
    <col min="14934" max="14938" width="4.625" style="4" customWidth="1"/>
    <col min="14939" max="14939" width="6.125" style="4" customWidth="1"/>
    <col min="14940" max="14940" width="7" style="4" customWidth="1"/>
    <col min="14941" max="15092" width="9" style="4"/>
    <col min="15093" max="15093" width="3" style="4" customWidth="1"/>
    <col min="15094" max="15094" width="16.875" style="4" customWidth="1"/>
    <col min="15095" max="15095" width="5.25" style="4" customWidth="1"/>
    <col min="15096" max="15096" width="6.875" style="4" customWidth="1"/>
    <col min="15097" max="15097" width="5.25" style="4" customWidth="1"/>
    <col min="15098" max="15098" width="5.125" style="4" customWidth="1"/>
    <col min="15099" max="15103" width="4.625" style="4" customWidth="1"/>
    <col min="15104" max="15104" width="5.125" style="4" customWidth="1"/>
    <col min="15105" max="15109" width="4.625" style="4" customWidth="1"/>
    <col min="15110" max="15110" width="5.125" style="4" customWidth="1"/>
    <col min="15111" max="15115" width="4.625" style="4" customWidth="1"/>
    <col min="15116" max="15116" width="5.125" style="4" customWidth="1"/>
    <col min="15117" max="15121" width="4.625" style="4" customWidth="1"/>
    <col min="15122" max="15122" width="5.125" style="4" customWidth="1"/>
    <col min="15123" max="15127" width="4.625" style="4" customWidth="1"/>
    <col min="15128" max="15128" width="5.125" style="4" customWidth="1"/>
    <col min="15129" max="15133" width="4.625" style="4" customWidth="1"/>
    <col min="15134" max="15134" width="5.125" style="4" customWidth="1"/>
    <col min="15135" max="15139" width="4.625" style="4" customWidth="1"/>
    <col min="15140" max="15140" width="5.125" style="4" customWidth="1"/>
    <col min="15141" max="15145" width="4.625" style="4" customWidth="1"/>
    <col min="15146" max="15146" width="5.25" style="4" customWidth="1"/>
    <col min="15147" max="15147" width="5.125" style="4" customWidth="1"/>
    <col min="15148" max="15152" width="4.625" style="4" customWidth="1"/>
    <col min="15153" max="15153" width="5.125" style="4" customWidth="1"/>
    <col min="15154" max="15158" width="4.625" style="4" customWidth="1"/>
    <col min="15159" max="15159" width="5.125" style="4" customWidth="1"/>
    <col min="15160" max="15164" width="4.625" style="4" customWidth="1"/>
    <col min="15165" max="15165" width="5.125" style="4" customWidth="1"/>
    <col min="15166" max="15170" width="4.625" style="4" customWidth="1"/>
    <col min="15171" max="15171" width="5.125" style="4" customWidth="1"/>
    <col min="15172" max="15176" width="4.625" style="4" customWidth="1"/>
    <col min="15177" max="15177" width="5.125" style="4" customWidth="1"/>
    <col min="15178" max="15182" width="4.625" style="4" customWidth="1"/>
    <col min="15183" max="15183" width="5.125" style="4" customWidth="1"/>
    <col min="15184" max="15188" width="4.625" style="4" customWidth="1"/>
    <col min="15189" max="15189" width="5.125" style="4" customWidth="1"/>
    <col min="15190" max="15194" width="4.625" style="4" customWidth="1"/>
    <col min="15195" max="15195" width="6.125" style="4" customWidth="1"/>
    <col min="15196" max="15196" width="7" style="4" customWidth="1"/>
    <col min="15197" max="15348" width="9" style="4"/>
    <col min="15349" max="15349" width="3" style="4" customWidth="1"/>
    <col min="15350" max="15350" width="16.875" style="4" customWidth="1"/>
    <col min="15351" max="15351" width="5.25" style="4" customWidth="1"/>
    <col min="15352" max="15352" width="6.875" style="4" customWidth="1"/>
    <col min="15353" max="15353" width="5.25" style="4" customWidth="1"/>
    <col min="15354" max="15354" width="5.125" style="4" customWidth="1"/>
    <col min="15355" max="15359" width="4.625" style="4" customWidth="1"/>
    <col min="15360" max="15360" width="5.125" style="4" customWidth="1"/>
    <col min="15361" max="15365" width="4.625" style="4" customWidth="1"/>
    <col min="15366" max="15366" width="5.125" style="4" customWidth="1"/>
    <col min="15367" max="15371" width="4.625" style="4" customWidth="1"/>
    <col min="15372" max="15372" width="5.125" style="4" customWidth="1"/>
    <col min="15373" max="15377" width="4.625" style="4" customWidth="1"/>
    <col min="15378" max="15378" width="5.125" style="4" customWidth="1"/>
    <col min="15379" max="15383" width="4.625" style="4" customWidth="1"/>
    <col min="15384" max="15384" width="5.125" style="4" customWidth="1"/>
    <col min="15385" max="15389" width="4.625" style="4" customWidth="1"/>
    <col min="15390" max="15390" width="5.125" style="4" customWidth="1"/>
    <col min="15391" max="15395" width="4.625" style="4" customWidth="1"/>
    <col min="15396" max="15396" width="5.125" style="4" customWidth="1"/>
    <col min="15397" max="15401" width="4.625" style="4" customWidth="1"/>
    <col min="15402" max="15402" width="5.25" style="4" customWidth="1"/>
    <col min="15403" max="15403" width="5.125" style="4" customWidth="1"/>
    <col min="15404" max="15408" width="4.625" style="4" customWidth="1"/>
    <col min="15409" max="15409" width="5.125" style="4" customWidth="1"/>
    <col min="15410" max="15414" width="4.625" style="4" customWidth="1"/>
    <col min="15415" max="15415" width="5.125" style="4" customWidth="1"/>
    <col min="15416" max="15420" width="4.625" style="4" customWidth="1"/>
    <col min="15421" max="15421" width="5.125" style="4" customWidth="1"/>
    <col min="15422" max="15426" width="4.625" style="4" customWidth="1"/>
    <col min="15427" max="15427" width="5.125" style="4" customWidth="1"/>
    <col min="15428" max="15432" width="4.625" style="4" customWidth="1"/>
    <col min="15433" max="15433" width="5.125" style="4" customWidth="1"/>
    <col min="15434" max="15438" width="4.625" style="4" customWidth="1"/>
    <col min="15439" max="15439" width="5.125" style="4" customWidth="1"/>
    <col min="15440" max="15444" width="4.625" style="4" customWidth="1"/>
    <col min="15445" max="15445" width="5.125" style="4" customWidth="1"/>
    <col min="15446" max="15450" width="4.625" style="4" customWidth="1"/>
    <col min="15451" max="15451" width="6.125" style="4" customWidth="1"/>
    <col min="15452" max="15452" width="7" style="4" customWidth="1"/>
    <col min="15453" max="15604" width="9" style="4"/>
    <col min="15605" max="15605" width="3" style="4" customWidth="1"/>
    <col min="15606" max="15606" width="16.875" style="4" customWidth="1"/>
    <col min="15607" max="15607" width="5.25" style="4" customWidth="1"/>
    <col min="15608" max="15608" width="6.875" style="4" customWidth="1"/>
    <col min="15609" max="15609" width="5.25" style="4" customWidth="1"/>
    <col min="15610" max="15610" width="5.125" style="4" customWidth="1"/>
    <col min="15611" max="15615" width="4.625" style="4" customWidth="1"/>
    <col min="15616" max="15616" width="5.125" style="4" customWidth="1"/>
    <col min="15617" max="15621" width="4.625" style="4" customWidth="1"/>
    <col min="15622" max="15622" width="5.125" style="4" customWidth="1"/>
    <col min="15623" max="15627" width="4.625" style="4" customWidth="1"/>
    <col min="15628" max="15628" width="5.125" style="4" customWidth="1"/>
    <col min="15629" max="15633" width="4.625" style="4" customWidth="1"/>
    <col min="15634" max="15634" width="5.125" style="4" customWidth="1"/>
    <col min="15635" max="15639" width="4.625" style="4" customWidth="1"/>
    <col min="15640" max="15640" width="5.125" style="4" customWidth="1"/>
    <col min="15641" max="15645" width="4.625" style="4" customWidth="1"/>
    <col min="15646" max="15646" width="5.125" style="4" customWidth="1"/>
    <col min="15647" max="15651" width="4.625" style="4" customWidth="1"/>
    <col min="15652" max="15652" width="5.125" style="4" customWidth="1"/>
    <col min="15653" max="15657" width="4.625" style="4" customWidth="1"/>
    <col min="15658" max="15658" width="5.25" style="4" customWidth="1"/>
    <col min="15659" max="15659" width="5.125" style="4" customWidth="1"/>
    <col min="15660" max="15664" width="4.625" style="4" customWidth="1"/>
    <col min="15665" max="15665" width="5.125" style="4" customWidth="1"/>
    <col min="15666" max="15670" width="4.625" style="4" customWidth="1"/>
    <col min="15671" max="15671" width="5.125" style="4" customWidth="1"/>
    <col min="15672" max="15676" width="4.625" style="4" customWidth="1"/>
    <col min="15677" max="15677" width="5.125" style="4" customWidth="1"/>
    <col min="15678" max="15682" width="4.625" style="4" customWidth="1"/>
    <col min="15683" max="15683" width="5.125" style="4" customWidth="1"/>
    <col min="15684" max="15688" width="4.625" style="4" customWidth="1"/>
    <col min="15689" max="15689" width="5.125" style="4" customWidth="1"/>
    <col min="15690" max="15694" width="4.625" style="4" customWidth="1"/>
    <col min="15695" max="15695" width="5.125" style="4" customWidth="1"/>
    <col min="15696" max="15700" width="4.625" style="4" customWidth="1"/>
    <col min="15701" max="15701" width="5.125" style="4" customWidth="1"/>
    <col min="15702" max="15706" width="4.625" style="4" customWidth="1"/>
    <col min="15707" max="15707" width="6.125" style="4" customWidth="1"/>
    <col min="15708" max="15708" width="7" style="4" customWidth="1"/>
    <col min="15709" max="15860" width="9" style="4"/>
    <col min="15861" max="15861" width="3" style="4" customWidth="1"/>
    <col min="15862" max="15862" width="16.875" style="4" customWidth="1"/>
    <col min="15863" max="15863" width="5.25" style="4" customWidth="1"/>
    <col min="15864" max="15864" width="6.875" style="4" customWidth="1"/>
    <col min="15865" max="15865" width="5.25" style="4" customWidth="1"/>
    <col min="15866" max="15866" width="5.125" style="4" customWidth="1"/>
    <col min="15867" max="15871" width="4.625" style="4" customWidth="1"/>
    <col min="15872" max="15872" width="5.125" style="4" customWidth="1"/>
    <col min="15873" max="15877" width="4.625" style="4" customWidth="1"/>
    <col min="15878" max="15878" width="5.125" style="4" customWidth="1"/>
    <col min="15879" max="15883" width="4.625" style="4" customWidth="1"/>
    <col min="15884" max="15884" width="5.125" style="4" customWidth="1"/>
    <col min="15885" max="15889" width="4.625" style="4" customWidth="1"/>
    <col min="15890" max="15890" width="5.125" style="4" customWidth="1"/>
    <col min="15891" max="15895" width="4.625" style="4" customWidth="1"/>
    <col min="15896" max="15896" width="5.125" style="4" customWidth="1"/>
    <col min="15897" max="15901" width="4.625" style="4" customWidth="1"/>
    <col min="15902" max="15902" width="5.125" style="4" customWidth="1"/>
    <col min="15903" max="15907" width="4.625" style="4" customWidth="1"/>
    <col min="15908" max="15908" width="5.125" style="4" customWidth="1"/>
    <col min="15909" max="15913" width="4.625" style="4" customWidth="1"/>
    <col min="15914" max="15914" width="5.25" style="4" customWidth="1"/>
    <col min="15915" max="15915" width="5.125" style="4" customWidth="1"/>
    <col min="15916" max="15920" width="4.625" style="4" customWidth="1"/>
    <col min="15921" max="15921" width="5.125" style="4" customWidth="1"/>
    <col min="15922" max="15926" width="4.625" style="4" customWidth="1"/>
    <col min="15927" max="15927" width="5.125" style="4" customWidth="1"/>
    <col min="15928" max="15932" width="4.625" style="4" customWidth="1"/>
    <col min="15933" max="15933" width="5.125" style="4" customWidth="1"/>
    <col min="15934" max="15938" width="4.625" style="4" customWidth="1"/>
    <col min="15939" max="15939" width="5.125" style="4" customWidth="1"/>
    <col min="15940" max="15944" width="4.625" style="4" customWidth="1"/>
    <col min="15945" max="15945" width="5.125" style="4" customWidth="1"/>
    <col min="15946" max="15950" width="4.625" style="4" customWidth="1"/>
    <col min="15951" max="15951" width="5.125" style="4" customWidth="1"/>
    <col min="15952" max="15956" width="4.625" style="4" customWidth="1"/>
    <col min="15957" max="15957" width="5.125" style="4" customWidth="1"/>
    <col min="15958" max="15962" width="4.625" style="4" customWidth="1"/>
    <col min="15963" max="15963" width="6.125" style="4" customWidth="1"/>
    <col min="15964" max="15964" width="7" style="4" customWidth="1"/>
    <col min="15965" max="16116" width="9" style="4"/>
    <col min="16117" max="16117" width="3" style="4" customWidth="1"/>
    <col min="16118" max="16118" width="16.875" style="4" customWidth="1"/>
    <col min="16119" max="16119" width="5.25" style="4" customWidth="1"/>
    <col min="16120" max="16120" width="6.875" style="4" customWidth="1"/>
    <col min="16121" max="16121" width="5.25" style="4" customWidth="1"/>
    <col min="16122" max="16122" width="5.125" style="4" customWidth="1"/>
    <col min="16123" max="16127" width="4.625" style="4" customWidth="1"/>
    <col min="16128" max="16128" width="5.125" style="4" customWidth="1"/>
    <col min="16129" max="16133" width="4.625" style="4" customWidth="1"/>
    <col min="16134" max="16134" width="5.125" style="4" customWidth="1"/>
    <col min="16135" max="16139" width="4.625" style="4" customWidth="1"/>
    <col min="16140" max="16140" width="5.125" style="4" customWidth="1"/>
    <col min="16141" max="16145" width="4.625" style="4" customWidth="1"/>
    <col min="16146" max="16146" width="5.125" style="4" customWidth="1"/>
    <col min="16147" max="16151" width="4.625" style="4" customWidth="1"/>
    <col min="16152" max="16152" width="5.125" style="4" customWidth="1"/>
    <col min="16153" max="16157" width="4.625" style="4" customWidth="1"/>
    <col min="16158" max="16158" width="5.125" style="4" customWidth="1"/>
    <col min="16159" max="16163" width="4.625" style="4" customWidth="1"/>
    <col min="16164" max="16164" width="5.125" style="4" customWidth="1"/>
    <col min="16165" max="16169" width="4.625" style="4" customWidth="1"/>
    <col min="16170" max="16170" width="5.25" style="4" customWidth="1"/>
    <col min="16171" max="16171" width="5.125" style="4" customWidth="1"/>
    <col min="16172" max="16176" width="4.625" style="4" customWidth="1"/>
    <col min="16177" max="16177" width="5.125" style="4" customWidth="1"/>
    <col min="16178" max="16182" width="4.625" style="4" customWidth="1"/>
    <col min="16183" max="16183" width="5.125" style="4" customWidth="1"/>
    <col min="16184" max="16188" width="4.625" style="4" customWidth="1"/>
    <col min="16189" max="16189" width="5.125" style="4" customWidth="1"/>
    <col min="16190" max="16194" width="4.625" style="4" customWidth="1"/>
    <col min="16195" max="16195" width="5.125" style="4" customWidth="1"/>
    <col min="16196" max="16200" width="4.625" style="4" customWidth="1"/>
    <col min="16201" max="16201" width="5.125" style="4" customWidth="1"/>
    <col min="16202" max="16206" width="4.625" style="4" customWidth="1"/>
    <col min="16207" max="16207" width="5.125" style="4" customWidth="1"/>
    <col min="16208" max="16212" width="4.625" style="4" customWidth="1"/>
    <col min="16213" max="16213" width="5.125" style="4" customWidth="1"/>
    <col min="16214" max="16218" width="4.625" style="4" customWidth="1"/>
    <col min="16219" max="16219" width="6.125" style="4" customWidth="1"/>
    <col min="16220" max="16220" width="7" style="4" customWidth="1"/>
    <col min="16221" max="16384" width="9" style="4"/>
  </cols>
  <sheetData>
    <row r="1" spans="1:91" ht="17.25" customHeight="1" x14ac:dyDescent="0.4">
      <c r="B1" s="4" t="s">
        <v>67</v>
      </c>
    </row>
    <row r="2" spans="1:91" ht="18.75" customHeight="1" x14ac:dyDescent="0.4"/>
    <row r="3" spans="1:91" ht="33" customHeight="1" x14ac:dyDescent="0.4"/>
    <row r="5" spans="1:91" ht="17.25" customHeight="1" x14ac:dyDescent="0.4">
      <c r="B5" s="6" t="s">
        <v>32</v>
      </c>
    </row>
    <row r="7" spans="1:91" x14ac:dyDescent="0.4">
      <c r="E7" s="4" t="s">
        <v>33</v>
      </c>
    </row>
    <row r="8" spans="1:91" ht="13.5" customHeight="1" x14ac:dyDescent="0.4"/>
    <row r="9" spans="1:91" ht="17.25" customHeight="1" x14ac:dyDescent="0.4">
      <c r="E9" s="6" t="s">
        <v>262</v>
      </c>
    </row>
    <row r="10" spans="1:91" x14ac:dyDescent="0.4">
      <c r="AZ10" s="14"/>
      <c r="BA10" s="14"/>
      <c r="BB10" s="14"/>
    </row>
    <row r="11" spans="1:91" ht="30" customHeight="1" x14ac:dyDescent="0.4">
      <c r="A11" s="7"/>
      <c r="B11" s="8" t="s">
        <v>35</v>
      </c>
      <c r="C11" s="250"/>
      <c r="D11" s="251"/>
      <c r="E11" s="9" t="s">
        <v>36</v>
      </c>
      <c r="F11" s="11"/>
      <c r="G11" s="8" t="s">
        <v>38</v>
      </c>
      <c r="H11" s="8"/>
      <c r="I11" s="8" t="s">
        <v>69</v>
      </c>
      <c r="J11" s="12"/>
      <c r="K11" s="12"/>
      <c r="L11" s="10" t="s">
        <v>68</v>
      </c>
      <c r="M11" s="11"/>
      <c r="N11" s="8" t="s">
        <v>38</v>
      </c>
      <c r="O11" s="8"/>
      <c r="P11" s="8" t="s">
        <v>69</v>
      </c>
      <c r="Q11" s="12"/>
      <c r="S11" s="13" t="s">
        <v>246</v>
      </c>
      <c r="AW11" s="59"/>
      <c r="AX11" s="53"/>
      <c r="AY11" s="53"/>
      <c r="AZ11" s="53"/>
      <c r="BA11" s="15"/>
      <c r="BB11" s="15"/>
      <c r="BC11" s="53"/>
      <c r="BD11" s="15"/>
      <c r="BE11" s="13"/>
      <c r="BF11" s="13"/>
      <c r="BG11" s="13"/>
      <c r="BH11" s="14"/>
      <c r="BJ11" s="15"/>
      <c r="BK11" s="13"/>
      <c r="BL11" s="13"/>
      <c r="BM11" s="13"/>
      <c r="BN11" s="14"/>
      <c r="BP11" s="15"/>
      <c r="BQ11" s="13"/>
      <c r="BR11" s="13"/>
      <c r="BS11" s="13"/>
      <c r="BT11" s="14"/>
      <c r="BV11" s="15"/>
      <c r="BW11" s="13"/>
      <c r="BX11" s="13"/>
      <c r="BY11" s="13"/>
      <c r="BZ11" s="14"/>
    </row>
    <row r="12" spans="1:91" ht="26.25" customHeight="1" x14ac:dyDescent="0.4">
      <c r="A12" s="16"/>
      <c r="B12" s="16"/>
      <c r="C12" s="17"/>
      <c r="D12" s="18"/>
      <c r="E12" s="122" t="s">
        <v>40</v>
      </c>
      <c r="F12" s="113"/>
      <c r="G12" s="113"/>
      <c r="H12" s="113"/>
      <c r="I12" s="113"/>
      <c r="J12" s="113"/>
      <c r="K12" s="58"/>
      <c r="L12" s="57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88"/>
      <c r="AQ12" s="188"/>
      <c r="AR12" s="188"/>
      <c r="AS12" s="188"/>
      <c r="AT12" s="188"/>
      <c r="AU12" s="188"/>
      <c r="AV12" s="55" t="s">
        <v>41</v>
      </c>
      <c r="AW12" s="113"/>
      <c r="AX12" s="113"/>
      <c r="AY12" s="113"/>
      <c r="AZ12" s="113"/>
      <c r="BA12" s="113"/>
      <c r="BB12" s="58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88"/>
      <c r="CH12" s="188"/>
      <c r="CI12" s="188"/>
      <c r="CJ12" s="188"/>
      <c r="CK12" s="188"/>
      <c r="CL12" s="188"/>
      <c r="CM12" s="56"/>
    </row>
    <row r="13" spans="1:91" ht="29.25" customHeight="1" x14ac:dyDescent="0.4">
      <c r="A13" s="23"/>
      <c r="B13" s="17" t="s">
        <v>44</v>
      </c>
      <c r="C13" s="17" t="s">
        <v>45</v>
      </c>
      <c r="D13" s="18" t="s">
        <v>48</v>
      </c>
      <c r="E13" s="260" t="s">
        <v>105</v>
      </c>
      <c r="F13" s="258" t="s">
        <v>49</v>
      </c>
      <c r="G13" s="258" t="s">
        <v>50</v>
      </c>
      <c r="H13" s="258" t="s">
        <v>51</v>
      </c>
      <c r="I13" s="258" t="s">
        <v>52</v>
      </c>
      <c r="J13" s="258" t="s">
        <v>53</v>
      </c>
      <c r="K13" s="258" t="s">
        <v>102</v>
      </c>
      <c r="L13" s="262" t="s">
        <v>184</v>
      </c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4"/>
      <c r="AV13" s="266" t="s">
        <v>105</v>
      </c>
      <c r="AW13" s="258" t="s">
        <v>49</v>
      </c>
      <c r="AX13" s="258" t="s">
        <v>50</v>
      </c>
      <c r="AY13" s="258" t="s">
        <v>51</v>
      </c>
      <c r="AZ13" s="258" t="s">
        <v>52</v>
      </c>
      <c r="BA13" s="258" t="s">
        <v>53</v>
      </c>
      <c r="BB13" s="258" t="s">
        <v>102</v>
      </c>
      <c r="BC13" s="265" t="s">
        <v>184</v>
      </c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</row>
    <row r="14" spans="1:91" ht="27" customHeight="1" x14ac:dyDescent="0.4">
      <c r="A14" s="23"/>
      <c r="B14" s="17"/>
      <c r="C14" s="17"/>
      <c r="D14" s="18"/>
      <c r="E14" s="261"/>
      <c r="F14" s="259"/>
      <c r="G14" s="259"/>
      <c r="H14" s="259"/>
      <c r="I14" s="259"/>
      <c r="J14" s="259"/>
      <c r="K14" s="259"/>
      <c r="L14" s="232" t="s">
        <v>62</v>
      </c>
      <c r="M14" s="232"/>
      <c r="N14" s="232"/>
      <c r="O14" s="232"/>
      <c r="P14" s="232"/>
      <c r="Q14" s="233"/>
      <c r="R14" s="231" t="s">
        <v>63</v>
      </c>
      <c r="S14" s="232"/>
      <c r="T14" s="232"/>
      <c r="U14" s="232"/>
      <c r="V14" s="232"/>
      <c r="W14" s="233"/>
      <c r="X14" s="231" t="s">
        <v>64</v>
      </c>
      <c r="Y14" s="232"/>
      <c r="Z14" s="232"/>
      <c r="AA14" s="232"/>
      <c r="AB14" s="232"/>
      <c r="AC14" s="233"/>
      <c r="AD14" s="231" t="s">
        <v>65</v>
      </c>
      <c r="AE14" s="232"/>
      <c r="AF14" s="232"/>
      <c r="AG14" s="232"/>
      <c r="AH14" s="232"/>
      <c r="AI14" s="233"/>
      <c r="AJ14" s="231" t="s">
        <v>260</v>
      </c>
      <c r="AK14" s="232"/>
      <c r="AL14" s="232"/>
      <c r="AM14" s="232"/>
      <c r="AN14" s="232"/>
      <c r="AO14" s="233"/>
      <c r="AP14" s="231" t="s">
        <v>259</v>
      </c>
      <c r="AQ14" s="232"/>
      <c r="AR14" s="232"/>
      <c r="AS14" s="232"/>
      <c r="AT14" s="232"/>
      <c r="AU14" s="233"/>
      <c r="AV14" s="261"/>
      <c r="AW14" s="261"/>
      <c r="AX14" s="261"/>
      <c r="AY14" s="261"/>
      <c r="AZ14" s="261"/>
      <c r="BA14" s="261"/>
      <c r="BB14" s="261"/>
      <c r="BC14" s="231" t="s">
        <v>62</v>
      </c>
      <c r="BD14" s="232"/>
      <c r="BE14" s="232"/>
      <c r="BF14" s="232"/>
      <c r="BG14" s="232"/>
      <c r="BH14" s="233"/>
      <c r="BI14" s="231" t="s">
        <v>63</v>
      </c>
      <c r="BJ14" s="232"/>
      <c r="BK14" s="232"/>
      <c r="BL14" s="232"/>
      <c r="BM14" s="232"/>
      <c r="BN14" s="233"/>
      <c r="BO14" s="231" t="s">
        <v>64</v>
      </c>
      <c r="BP14" s="232"/>
      <c r="BQ14" s="232"/>
      <c r="BR14" s="232"/>
      <c r="BS14" s="232"/>
      <c r="BT14" s="233"/>
      <c r="BU14" s="231" t="s">
        <v>70</v>
      </c>
      <c r="BV14" s="232"/>
      <c r="BW14" s="232"/>
      <c r="BX14" s="232"/>
      <c r="BY14" s="232"/>
      <c r="BZ14" s="233"/>
      <c r="CA14" s="231" t="s">
        <v>101</v>
      </c>
      <c r="CB14" s="232"/>
      <c r="CC14" s="232"/>
      <c r="CD14" s="232"/>
      <c r="CE14" s="232"/>
      <c r="CF14" s="233"/>
      <c r="CG14" s="231" t="s">
        <v>259</v>
      </c>
      <c r="CH14" s="232"/>
      <c r="CI14" s="232"/>
      <c r="CJ14" s="232"/>
      <c r="CK14" s="232"/>
      <c r="CL14" s="233"/>
    </row>
    <row r="15" spans="1:91" ht="115.5" customHeight="1" x14ac:dyDescent="0.4">
      <c r="A15" s="34"/>
      <c r="B15" s="35"/>
      <c r="C15" s="35"/>
      <c r="D15" s="36"/>
      <c r="E15" s="261"/>
      <c r="F15" s="259"/>
      <c r="G15" s="259"/>
      <c r="H15" s="259"/>
      <c r="I15" s="259"/>
      <c r="J15" s="259"/>
      <c r="K15" s="259"/>
      <c r="L15" s="37"/>
      <c r="M15" s="123" t="s">
        <v>49</v>
      </c>
      <c r="N15" s="123" t="s">
        <v>50</v>
      </c>
      <c r="O15" s="123" t="s">
        <v>51</v>
      </c>
      <c r="P15" s="123" t="s">
        <v>52</v>
      </c>
      <c r="Q15" s="123" t="s">
        <v>53</v>
      </c>
      <c r="R15" s="35"/>
      <c r="S15" s="123" t="s">
        <v>49</v>
      </c>
      <c r="T15" s="123" t="s">
        <v>50</v>
      </c>
      <c r="U15" s="123" t="s">
        <v>51</v>
      </c>
      <c r="V15" s="123" t="s">
        <v>52</v>
      </c>
      <c r="W15" s="123" t="s">
        <v>53</v>
      </c>
      <c r="X15" s="35"/>
      <c r="Y15" s="123" t="s">
        <v>49</v>
      </c>
      <c r="Z15" s="123" t="s">
        <v>50</v>
      </c>
      <c r="AA15" s="123" t="s">
        <v>51</v>
      </c>
      <c r="AB15" s="123" t="s">
        <v>52</v>
      </c>
      <c r="AC15" s="123" t="s">
        <v>53</v>
      </c>
      <c r="AD15" s="35"/>
      <c r="AE15" s="123" t="s">
        <v>49</v>
      </c>
      <c r="AF15" s="123" t="s">
        <v>50</v>
      </c>
      <c r="AG15" s="123" t="s">
        <v>51</v>
      </c>
      <c r="AH15" s="123" t="s">
        <v>52</v>
      </c>
      <c r="AI15" s="123" t="s">
        <v>53</v>
      </c>
      <c r="AJ15" s="35"/>
      <c r="AK15" s="123" t="s">
        <v>49</v>
      </c>
      <c r="AL15" s="123" t="s">
        <v>50</v>
      </c>
      <c r="AM15" s="123" t="s">
        <v>51</v>
      </c>
      <c r="AN15" s="123" t="s">
        <v>52</v>
      </c>
      <c r="AO15" s="123" t="s">
        <v>53</v>
      </c>
      <c r="AP15" s="35"/>
      <c r="AQ15" s="189" t="s">
        <v>49</v>
      </c>
      <c r="AR15" s="189" t="s">
        <v>50</v>
      </c>
      <c r="AS15" s="189" t="s">
        <v>51</v>
      </c>
      <c r="AT15" s="189" t="s">
        <v>52</v>
      </c>
      <c r="AU15" s="189" t="s">
        <v>53</v>
      </c>
      <c r="AV15" s="261"/>
      <c r="AW15" s="261"/>
      <c r="AX15" s="261"/>
      <c r="AY15" s="261"/>
      <c r="AZ15" s="261"/>
      <c r="BA15" s="261"/>
      <c r="BB15" s="261"/>
      <c r="BC15" s="35"/>
      <c r="BD15" s="123" t="s">
        <v>49</v>
      </c>
      <c r="BE15" s="123" t="s">
        <v>50</v>
      </c>
      <c r="BF15" s="123" t="s">
        <v>51</v>
      </c>
      <c r="BG15" s="123" t="s">
        <v>52</v>
      </c>
      <c r="BH15" s="123" t="s">
        <v>53</v>
      </c>
      <c r="BI15" s="35"/>
      <c r="BJ15" s="123" t="s">
        <v>49</v>
      </c>
      <c r="BK15" s="123" t="s">
        <v>50</v>
      </c>
      <c r="BL15" s="123" t="s">
        <v>51</v>
      </c>
      <c r="BM15" s="123" t="s">
        <v>52</v>
      </c>
      <c r="BN15" s="123" t="s">
        <v>53</v>
      </c>
      <c r="BO15" s="35"/>
      <c r="BP15" s="123" t="s">
        <v>49</v>
      </c>
      <c r="BQ15" s="123" t="s">
        <v>50</v>
      </c>
      <c r="BR15" s="123" t="s">
        <v>51</v>
      </c>
      <c r="BS15" s="123" t="s">
        <v>52</v>
      </c>
      <c r="BT15" s="123" t="s">
        <v>53</v>
      </c>
      <c r="BU15" s="35"/>
      <c r="BV15" s="123" t="s">
        <v>49</v>
      </c>
      <c r="BW15" s="123" t="s">
        <v>50</v>
      </c>
      <c r="BX15" s="123" t="s">
        <v>51</v>
      </c>
      <c r="BY15" s="123" t="s">
        <v>52</v>
      </c>
      <c r="BZ15" s="123" t="s">
        <v>53</v>
      </c>
      <c r="CA15" s="35"/>
      <c r="CB15" s="123" t="s">
        <v>49</v>
      </c>
      <c r="CC15" s="123" t="s">
        <v>50</v>
      </c>
      <c r="CD15" s="123" t="s">
        <v>51</v>
      </c>
      <c r="CE15" s="123" t="s">
        <v>52</v>
      </c>
      <c r="CF15" s="123" t="s">
        <v>53</v>
      </c>
      <c r="CG15" s="35"/>
      <c r="CH15" s="189" t="s">
        <v>49</v>
      </c>
      <c r="CI15" s="189" t="s">
        <v>50</v>
      </c>
      <c r="CJ15" s="189" t="s">
        <v>51</v>
      </c>
      <c r="CK15" s="189" t="s">
        <v>52</v>
      </c>
      <c r="CL15" s="189" t="s">
        <v>53</v>
      </c>
    </row>
    <row r="16" spans="1:91" ht="47.25" customHeight="1" x14ac:dyDescent="0.4">
      <c r="A16" s="142">
        <v>1</v>
      </c>
      <c r="B16" s="143" t="s">
        <v>71</v>
      </c>
      <c r="C16" s="144"/>
      <c r="D16" s="145"/>
      <c r="E16" s="146">
        <f>SUM(F16:J16)</f>
        <v>3.83</v>
      </c>
      <c r="F16" s="146">
        <f>M16+S16+Y16+AE16+AK16</f>
        <v>1</v>
      </c>
      <c r="G16" s="146">
        <f>N16+T16+Z16+AF16+AL16</f>
        <v>1</v>
      </c>
      <c r="H16" s="146">
        <f>O16+U16+AA16+AG16+AM16</f>
        <v>0.83</v>
      </c>
      <c r="I16" s="146">
        <f>P16+V16+AB16+AH16+AN16</f>
        <v>1</v>
      </c>
      <c r="J16" s="146">
        <f>Q16+W16+AC16+AI16+AO16</f>
        <v>0</v>
      </c>
      <c r="K16" s="146" t="str">
        <f>IF('様式２－１ (記入例)'!K16=E16,"○","×")</f>
        <v>○</v>
      </c>
      <c r="L16" s="147">
        <f>SUM(M16:Q16)</f>
        <v>0</v>
      </c>
      <c r="M16" s="147"/>
      <c r="N16" s="147"/>
      <c r="O16" s="147"/>
      <c r="P16" s="147"/>
      <c r="Q16" s="147"/>
      <c r="R16" s="147">
        <f>SUM(S16:W16)</f>
        <v>0</v>
      </c>
      <c r="S16" s="147"/>
      <c r="T16" s="147"/>
      <c r="U16" s="147"/>
      <c r="V16" s="147"/>
      <c r="W16" s="147"/>
      <c r="X16" s="147">
        <f>SUM(Y16:AC16)</f>
        <v>1</v>
      </c>
      <c r="Y16" s="147">
        <v>1</v>
      </c>
      <c r="Z16" s="147"/>
      <c r="AA16" s="147"/>
      <c r="AB16" s="147"/>
      <c r="AC16" s="147"/>
      <c r="AD16" s="147">
        <f>SUM(AE16:AI16)</f>
        <v>1</v>
      </c>
      <c r="AE16" s="147"/>
      <c r="AF16" s="147">
        <v>1</v>
      </c>
      <c r="AG16" s="147"/>
      <c r="AH16" s="147"/>
      <c r="AI16" s="147"/>
      <c r="AJ16" s="147">
        <f>SUM(AK16:AO16)</f>
        <v>1.83</v>
      </c>
      <c r="AK16" s="147"/>
      <c r="AL16" s="147"/>
      <c r="AM16" s="147">
        <v>0.83</v>
      </c>
      <c r="AN16" s="147">
        <v>1</v>
      </c>
      <c r="AO16" s="147"/>
      <c r="AP16" s="147">
        <f>SUM(AQ16:AU16)</f>
        <v>0</v>
      </c>
      <c r="AQ16" s="147"/>
      <c r="AR16" s="147"/>
      <c r="AS16" s="147"/>
      <c r="AT16" s="147"/>
      <c r="AU16" s="147"/>
      <c r="AV16" s="146">
        <f>SUM(AW16:BA16)</f>
        <v>1.9100000000000001</v>
      </c>
      <c r="AW16" s="146">
        <f>BD16+BJ16+BP16+BV16+CB16</f>
        <v>1</v>
      </c>
      <c r="AX16" s="146">
        <f>BE16+BK16+BQ16+BW16+CC16</f>
        <v>0</v>
      </c>
      <c r="AY16" s="146">
        <f>BF16+BL16+BR16+BX16+CD16</f>
        <v>0</v>
      </c>
      <c r="AZ16" s="146">
        <f>BG16+BM16+BS16+BY16+CE16</f>
        <v>0.33</v>
      </c>
      <c r="BA16" s="146">
        <f>BH16+BN16+BT16+BZ16+CF16</f>
        <v>0.57999999999999996</v>
      </c>
      <c r="BB16" s="146" t="str">
        <f>IF('様式２－１ (記入例)'!Q16=AV16,"○","×")</f>
        <v>○</v>
      </c>
      <c r="BC16" s="147">
        <f>SUM(BD16:BH16)</f>
        <v>0.57999999999999996</v>
      </c>
      <c r="BD16" s="147"/>
      <c r="BE16" s="147"/>
      <c r="BF16" s="147"/>
      <c r="BG16" s="147"/>
      <c r="BH16" s="147">
        <v>0.57999999999999996</v>
      </c>
      <c r="BI16" s="147">
        <f>SUM(BJ16:BN16)</f>
        <v>0.33</v>
      </c>
      <c r="BJ16" s="147"/>
      <c r="BK16" s="147"/>
      <c r="BL16" s="147"/>
      <c r="BM16" s="147">
        <v>0.33</v>
      </c>
      <c r="BN16" s="147"/>
      <c r="BO16" s="147">
        <f>SUM(BP16:BT16)</f>
        <v>0</v>
      </c>
      <c r="BP16" s="147"/>
      <c r="BQ16" s="147"/>
      <c r="BR16" s="147"/>
      <c r="BS16" s="147"/>
      <c r="BT16" s="147"/>
      <c r="BU16" s="147">
        <f>SUM(BV16:BZ16)</f>
        <v>1</v>
      </c>
      <c r="BV16" s="147">
        <v>1</v>
      </c>
      <c r="BW16" s="147"/>
      <c r="BX16" s="147"/>
      <c r="BY16" s="147"/>
      <c r="BZ16" s="147"/>
      <c r="CA16" s="147">
        <f>SUM(CB16:CF16)</f>
        <v>0</v>
      </c>
      <c r="CB16" s="147"/>
      <c r="CC16" s="147"/>
      <c r="CD16" s="147"/>
      <c r="CE16" s="147"/>
      <c r="CF16" s="147"/>
      <c r="CG16" s="147">
        <f>SUM(CH16:CL16)</f>
        <v>0</v>
      </c>
      <c r="CH16" s="147"/>
      <c r="CI16" s="147"/>
      <c r="CJ16" s="147"/>
      <c r="CK16" s="147"/>
      <c r="CL16" s="147"/>
    </row>
    <row r="17" spans="1:90" ht="47.25" customHeight="1" x14ac:dyDescent="0.4">
      <c r="A17" s="142">
        <v>2</v>
      </c>
      <c r="B17" s="143" t="s">
        <v>72</v>
      </c>
      <c r="C17" s="144"/>
      <c r="D17" s="148"/>
      <c r="E17" s="146">
        <f t="shared" ref="E17:E23" si="0">SUM(F17:J17)</f>
        <v>0</v>
      </c>
      <c r="F17" s="146">
        <f t="shared" ref="F17:J23" si="1">M17+S17+Y17+AE17+AK17</f>
        <v>0</v>
      </c>
      <c r="G17" s="146">
        <f t="shared" si="1"/>
        <v>0</v>
      </c>
      <c r="H17" s="146">
        <f t="shared" si="1"/>
        <v>0</v>
      </c>
      <c r="I17" s="146">
        <f t="shared" si="1"/>
        <v>0</v>
      </c>
      <c r="J17" s="146">
        <f t="shared" si="1"/>
        <v>0</v>
      </c>
      <c r="K17" s="146" t="str">
        <f>IF('様式２－１ (記入例)'!K17=E17,"○","×")</f>
        <v>○</v>
      </c>
      <c r="L17" s="147">
        <f t="shared" ref="L17:L23" si="2">SUM(M17:Q17)</f>
        <v>0</v>
      </c>
      <c r="M17" s="147"/>
      <c r="N17" s="147"/>
      <c r="O17" s="147"/>
      <c r="P17" s="147"/>
      <c r="Q17" s="147"/>
      <c r="R17" s="147">
        <f t="shared" ref="R17:R23" si="3">SUM(S17:W17)</f>
        <v>0</v>
      </c>
      <c r="S17" s="147"/>
      <c r="T17" s="147"/>
      <c r="U17" s="147"/>
      <c r="V17" s="147"/>
      <c r="W17" s="147"/>
      <c r="X17" s="147">
        <f t="shared" ref="X17:X23" si="4">SUM(Y17:AC17)</f>
        <v>0</v>
      </c>
      <c r="Y17" s="147"/>
      <c r="Z17" s="147"/>
      <c r="AA17" s="147"/>
      <c r="AB17" s="147"/>
      <c r="AC17" s="147"/>
      <c r="AD17" s="147">
        <f t="shared" ref="AD17:AD23" si="5">SUM(AE17:AI17)</f>
        <v>0</v>
      </c>
      <c r="AE17" s="147"/>
      <c r="AF17" s="147"/>
      <c r="AG17" s="147"/>
      <c r="AH17" s="147"/>
      <c r="AI17" s="147"/>
      <c r="AJ17" s="147">
        <f t="shared" ref="AJ17:AJ23" si="6">SUM(AK17:AO17)</f>
        <v>0</v>
      </c>
      <c r="AK17" s="147"/>
      <c r="AL17" s="147"/>
      <c r="AM17" s="147"/>
      <c r="AN17" s="147"/>
      <c r="AO17" s="147"/>
      <c r="AP17" s="147">
        <f t="shared" ref="AP17:AP23" si="7">SUM(AQ17:AU17)</f>
        <v>0</v>
      </c>
      <c r="AQ17" s="147"/>
      <c r="AR17" s="147"/>
      <c r="AS17" s="147"/>
      <c r="AT17" s="147"/>
      <c r="AU17" s="147"/>
      <c r="AV17" s="146">
        <f t="shared" ref="AV17:AV23" si="8">SUM(AW17:BA17)</f>
        <v>0</v>
      </c>
      <c r="AW17" s="146">
        <f t="shared" ref="AW17:BA23" si="9">BD17+BJ17+BP17+BV17+CB17</f>
        <v>0</v>
      </c>
      <c r="AX17" s="146">
        <f t="shared" si="9"/>
        <v>0</v>
      </c>
      <c r="AY17" s="146">
        <f t="shared" si="9"/>
        <v>0</v>
      </c>
      <c r="AZ17" s="146">
        <f t="shared" si="9"/>
        <v>0</v>
      </c>
      <c r="BA17" s="146">
        <f t="shared" si="9"/>
        <v>0</v>
      </c>
      <c r="BB17" s="146" t="str">
        <f>IF('様式２－１ (記入例)'!Q17=AV17,"○","×")</f>
        <v>○</v>
      </c>
      <c r="BC17" s="147">
        <f t="shared" ref="BC17:BC23" si="10">SUM(BD17:BH17)</f>
        <v>0</v>
      </c>
      <c r="BD17" s="147"/>
      <c r="BE17" s="147"/>
      <c r="BF17" s="147"/>
      <c r="BG17" s="147"/>
      <c r="BH17" s="147"/>
      <c r="BI17" s="147">
        <f t="shared" ref="BI17:BI23" si="11">SUM(BJ17:BN17)</f>
        <v>0</v>
      </c>
      <c r="BJ17" s="147"/>
      <c r="BK17" s="147"/>
      <c r="BL17" s="147"/>
      <c r="BM17" s="147"/>
      <c r="BN17" s="147"/>
      <c r="BO17" s="147">
        <f t="shared" ref="BO17:BO23" si="12">SUM(BP17:BT17)</f>
        <v>0</v>
      </c>
      <c r="BP17" s="147"/>
      <c r="BQ17" s="147"/>
      <c r="BR17" s="147"/>
      <c r="BS17" s="147"/>
      <c r="BT17" s="147"/>
      <c r="BU17" s="147">
        <f t="shared" ref="BU17:BU23" si="13">SUM(BV17:BZ17)</f>
        <v>0</v>
      </c>
      <c r="BV17" s="147"/>
      <c r="BW17" s="147"/>
      <c r="BX17" s="147"/>
      <c r="BY17" s="147"/>
      <c r="BZ17" s="147"/>
      <c r="CA17" s="147">
        <f t="shared" ref="CA17:CA23" si="14">SUM(CB17:CF17)</f>
        <v>0</v>
      </c>
      <c r="CB17" s="147"/>
      <c r="CC17" s="147"/>
      <c r="CD17" s="147"/>
      <c r="CE17" s="147"/>
      <c r="CF17" s="147"/>
      <c r="CG17" s="147">
        <f t="shared" ref="CG17:CG23" si="15">SUM(CH17:CL17)</f>
        <v>0</v>
      </c>
      <c r="CH17" s="147"/>
      <c r="CI17" s="147"/>
      <c r="CJ17" s="147"/>
      <c r="CK17" s="147"/>
      <c r="CL17" s="147"/>
    </row>
    <row r="18" spans="1:90" ht="47.25" customHeight="1" x14ac:dyDescent="0.4">
      <c r="A18" s="142">
        <v>3</v>
      </c>
      <c r="B18" s="143" t="s">
        <v>73</v>
      </c>
      <c r="C18" s="144"/>
      <c r="D18" s="148"/>
      <c r="E18" s="146">
        <f t="shared" si="0"/>
        <v>0</v>
      </c>
      <c r="F18" s="146">
        <f t="shared" si="1"/>
        <v>0</v>
      </c>
      <c r="G18" s="146">
        <f t="shared" si="1"/>
        <v>0</v>
      </c>
      <c r="H18" s="146">
        <f t="shared" si="1"/>
        <v>0</v>
      </c>
      <c r="I18" s="146">
        <f t="shared" si="1"/>
        <v>0</v>
      </c>
      <c r="J18" s="146">
        <f t="shared" si="1"/>
        <v>0</v>
      </c>
      <c r="K18" s="146" t="str">
        <f>IF('様式２－１ (記入例)'!K18=E18,"○","×")</f>
        <v>○</v>
      </c>
      <c r="L18" s="147">
        <f t="shared" si="2"/>
        <v>0</v>
      </c>
      <c r="M18" s="147"/>
      <c r="N18" s="147"/>
      <c r="O18" s="147"/>
      <c r="P18" s="147"/>
      <c r="Q18" s="147"/>
      <c r="R18" s="147">
        <f t="shared" si="3"/>
        <v>0</v>
      </c>
      <c r="S18" s="147"/>
      <c r="T18" s="147"/>
      <c r="U18" s="147"/>
      <c r="V18" s="147"/>
      <c r="W18" s="147"/>
      <c r="X18" s="147">
        <f t="shared" si="4"/>
        <v>0</v>
      </c>
      <c r="Y18" s="147"/>
      <c r="Z18" s="147"/>
      <c r="AA18" s="147"/>
      <c r="AB18" s="147"/>
      <c r="AC18" s="147"/>
      <c r="AD18" s="147">
        <f t="shared" si="5"/>
        <v>0</v>
      </c>
      <c r="AE18" s="147"/>
      <c r="AF18" s="147"/>
      <c r="AG18" s="147"/>
      <c r="AH18" s="147"/>
      <c r="AI18" s="147"/>
      <c r="AJ18" s="147">
        <f t="shared" si="6"/>
        <v>0</v>
      </c>
      <c r="AK18" s="147"/>
      <c r="AL18" s="147"/>
      <c r="AM18" s="147"/>
      <c r="AN18" s="147"/>
      <c r="AO18" s="147"/>
      <c r="AP18" s="147">
        <f t="shared" si="7"/>
        <v>0</v>
      </c>
      <c r="AQ18" s="147"/>
      <c r="AR18" s="147"/>
      <c r="AS18" s="147"/>
      <c r="AT18" s="147"/>
      <c r="AU18" s="147"/>
      <c r="AV18" s="146">
        <f t="shared" si="8"/>
        <v>0</v>
      </c>
      <c r="AW18" s="146">
        <f t="shared" si="9"/>
        <v>0</v>
      </c>
      <c r="AX18" s="146">
        <f t="shared" si="9"/>
        <v>0</v>
      </c>
      <c r="AY18" s="146">
        <f t="shared" si="9"/>
        <v>0</v>
      </c>
      <c r="AZ18" s="146">
        <f t="shared" si="9"/>
        <v>0</v>
      </c>
      <c r="BA18" s="146">
        <f t="shared" si="9"/>
        <v>0</v>
      </c>
      <c r="BB18" s="146" t="str">
        <f>IF('様式２－１ (記入例)'!Q18=AV18,"○","×")</f>
        <v>○</v>
      </c>
      <c r="BC18" s="147">
        <f t="shared" si="10"/>
        <v>0</v>
      </c>
      <c r="BD18" s="147"/>
      <c r="BE18" s="147"/>
      <c r="BF18" s="147"/>
      <c r="BG18" s="147"/>
      <c r="BH18" s="147"/>
      <c r="BI18" s="147">
        <f t="shared" si="11"/>
        <v>0</v>
      </c>
      <c r="BJ18" s="147"/>
      <c r="BK18" s="147"/>
      <c r="BL18" s="147"/>
      <c r="BM18" s="147"/>
      <c r="BN18" s="147"/>
      <c r="BO18" s="147">
        <f t="shared" si="12"/>
        <v>0</v>
      </c>
      <c r="BP18" s="147"/>
      <c r="BQ18" s="147"/>
      <c r="BR18" s="147"/>
      <c r="BS18" s="147"/>
      <c r="BT18" s="147"/>
      <c r="BU18" s="147">
        <f t="shared" si="13"/>
        <v>0</v>
      </c>
      <c r="BV18" s="147"/>
      <c r="BW18" s="147"/>
      <c r="BX18" s="147"/>
      <c r="BY18" s="147"/>
      <c r="BZ18" s="147"/>
      <c r="CA18" s="147">
        <f t="shared" si="14"/>
        <v>0</v>
      </c>
      <c r="CB18" s="147"/>
      <c r="CC18" s="147"/>
      <c r="CD18" s="147"/>
      <c r="CE18" s="147"/>
      <c r="CF18" s="147"/>
      <c r="CG18" s="147">
        <f t="shared" si="15"/>
        <v>0</v>
      </c>
      <c r="CH18" s="147"/>
      <c r="CI18" s="147"/>
      <c r="CJ18" s="147"/>
      <c r="CK18" s="147"/>
      <c r="CL18" s="147"/>
    </row>
    <row r="19" spans="1:90" ht="47.25" customHeight="1" x14ac:dyDescent="0.4">
      <c r="A19" s="142">
        <v>4</v>
      </c>
      <c r="B19" s="143" t="s">
        <v>74</v>
      </c>
      <c r="C19" s="144"/>
      <c r="D19" s="148"/>
      <c r="E19" s="146">
        <f t="shared" si="0"/>
        <v>0</v>
      </c>
      <c r="F19" s="146">
        <f t="shared" si="1"/>
        <v>0</v>
      </c>
      <c r="G19" s="146">
        <f t="shared" si="1"/>
        <v>0</v>
      </c>
      <c r="H19" s="146">
        <f t="shared" si="1"/>
        <v>0</v>
      </c>
      <c r="I19" s="146">
        <f t="shared" si="1"/>
        <v>0</v>
      </c>
      <c r="J19" s="146">
        <f t="shared" si="1"/>
        <v>0</v>
      </c>
      <c r="K19" s="146" t="str">
        <f>IF('様式２－１ (記入例)'!K19=E19,"○","×")</f>
        <v>○</v>
      </c>
      <c r="L19" s="147">
        <f t="shared" si="2"/>
        <v>0</v>
      </c>
      <c r="M19" s="147"/>
      <c r="N19" s="147"/>
      <c r="O19" s="147"/>
      <c r="P19" s="147"/>
      <c r="Q19" s="147"/>
      <c r="R19" s="147">
        <f t="shared" si="3"/>
        <v>0</v>
      </c>
      <c r="S19" s="147"/>
      <c r="T19" s="147"/>
      <c r="U19" s="147"/>
      <c r="V19" s="147"/>
      <c r="W19" s="147"/>
      <c r="X19" s="147">
        <f t="shared" si="4"/>
        <v>0</v>
      </c>
      <c r="Y19" s="147"/>
      <c r="Z19" s="147"/>
      <c r="AA19" s="147"/>
      <c r="AB19" s="147"/>
      <c r="AC19" s="147"/>
      <c r="AD19" s="147">
        <f t="shared" si="5"/>
        <v>0</v>
      </c>
      <c r="AE19" s="147"/>
      <c r="AF19" s="147"/>
      <c r="AG19" s="147"/>
      <c r="AH19" s="147"/>
      <c r="AI19" s="147"/>
      <c r="AJ19" s="147">
        <f t="shared" si="6"/>
        <v>0</v>
      </c>
      <c r="AK19" s="147"/>
      <c r="AL19" s="147"/>
      <c r="AM19" s="147"/>
      <c r="AN19" s="147"/>
      <c r="AO19" s="147"/>
      <c r="AP19" s="147">
        <f t="shared" si="7"/>
        <v>0</v>
      </c>
      <c r="AQ19" s="147"/>
      <c r="AR19" s="147"/>
      <c r="AS19" s="147"/>
      <c r="AT19" s="147"/>
      <c r="AU19" s="147"/>
      <c r="AV19" s="146">
        <f t="shared" si="8"/>
        <v>0</v>
      </c>
      <c r="AW19" s="146">
        <f t="shared" si="9"/>
        <v>0</v>
      </c>
      <c r="AX19" s="146">
        <f t="shared" si="9"/>
        <v>0</v>
      </c>
      <c r="AY19" s="146">
        <f t="shared" si="9"/>
        <v>0</v>
      </c>
      <c r="AZ19" s="146">
        <f t="shared" si="9"/>
        <v>0</v>
      </c>
      <c r="BA19" s="146">
        <f t="shared" si="9"/>
        <v>0</v>
      </c>
      <c r="BB19" s="146" t="str">
        <f>IF('様式２－１ (記入例)'!Q19=AV19,"○","×")</f>
        <v>○</v>
      </c>
      <c r="BC19" s="147">
        <f t="shared" si="10"/>
        <v>0</v>
      </c>
      <c r="BD19" s="147"/>
      <c r="BE19" s="147"/>
      <c r="BF19" s="147"/>
      <c r="BG19" s="147"/>
      <c r="BH19" s="147"/>
      <c r="BI19" s="147">
        <f t="shared" si="11"/>
        <v>0</v>
      </c>
      <c r="BJ19" s="147"/>
      <c r="BK19" s="147"/>
      <c r="BL19" s="147"/>
      <c r="BM19" s="147"/>
      <c r="BN19" s="147"/>
      <c r="BO19" s="147">
        <f t="shared" si="12"/>
        <v>0</v>
      </c>
      <c r="BP19" s="147"/>
      <c r="BQ19" s="147"/>
      <c r="BR19" s="147"/>
      <c r="BS19" s="147"/>
      <c r="BT19" s="147"/>
      <c r="BU19" s="147">
        <f t="shared" si="13"/>
        <v>0</v>
      </c>
      <c r="BV19" s="147"/>
      <c r="BW19" s="147"/>
      <c r="BX19" s="147"/>
      <c r="BY19" s="147"/>
      <c r="BZ19" s="147"/>
      <c r="CA19" s="147">
        <f t="shared" si="14"/>
        <v>0</v>
      </c>
      <c r="CB19" s="147"/>
      <c r="CC19" s="147"/>
      <c r="CD19" s="147"/>
      <c r="CE19" s="147"/>
      <c r="CF19" s="147"/>
      <c r="CG19" s="147">
        <f t="shared" si="15"/>
        <v>0</v>
      </c>
      <c r="CH19" s="147"/>
      <c r="CI19" s="147"/>
      <c r="CJ19" s="147"/>
      <c r="CK19" s="147"/>
      <c r="CL19" s="147"/>
    </row>
    <row r="20" spans="1:90" ht="47.25" customHeight="1" x14ac:dyDescent="0.4">
      <c r="A20" s="142">
        <v>5</v>
      </c>
      <c r="B20" s="143" t="s">
        <v>75</v>
      </c>
      <c r="C20" s="144"/>
      <c r="D20" s="148"/>
      <c r="E20" s="146">
        <f t="shared" si="0"/>
        <v>0</v>
      </c>
      <c r="F20" s="146">
        <f t="shared" si="1"/>
        <v>0</v>
      </c>
      <c r="G20" s="146">
        <f t="shared" si="1"/>
        <v>0</v>
      </c>
      <c r="H20" s="146">
        <f t="shared" si="1"/>
        <v>0</v>
      </c>
      <c r="I20" s="146">
        <f t="shared" si="1"/>
        <v>0</v>
      </c>
      <c r="J20" s="146">
        <f t="shared" si="1"/>
        <v>0</v>
      </c>
      <c r="K20" s="146" t="str">
        <f>IF('様式２－１ (記入例)'!K20=E20,"○","×")</f>
        <v>○</v>
      </c>
      <c r="L20" s="147">
        <f t="shared" si="2"/>
        <v>0</v>
      </c>
      <c r="M20" s="147"/>
      <c r="N20" s="147"/>
      <c r="O20" s="147"/>
      <c r="P20" s="147"/>
      <c r="Q20" s="147"/>
      <c r="R20" s="147">
        <f t="shared" si="3"/>
        <v>0</v>
      </c>
      <c r="S20" s="147"/>
      <c r="T20" s="147"/>
      <c r="U20" s="147"/>
      <c r="V20" s="147"/>
      <c r="W20" s="147"/>
      <c r="X20" s="147">
        <f t="shared" si="4"/>
        <v>0</v>
      </c>
      <c r="Y20" s="147"/>
      <c r="Z20" s="147"/>
      <c r="AA20" s="147"/>
      <c r="AB20" s="147"/>
      <c r="AC20" s="147"/>
      <c r="AD20" s="147">
        <f t="shared" si="5"/>
        <v>0</v>
      </c>
      <c r="AE20" s="147"/>
      <c r="AF20" s="147"/>
      <c r="AG20" s="147"/>
      <c r="AH20" s="147"/>
      <c r="AI20" s="147"/>
      <c r="AJ20" s="147">
        <f t="shared" si="6"/>
        <v>0</v>
      </c>
      <c r="AK20" s="147"/>
      <c r="AL20" s="147"/>
      <c r="AM20" s="147"/>
      <c r="AN20" s="147"/>
      <c r="AO20" s="147"/>
      <c r="AP20" s="147">
        <f t="shared" si="7"/>
        <v>0</v>
      </c>
      <c r="AQ20" s="147"/>
      <c r="AR20" s="147"/>
      <c r="AS20" s="147"/>
      <c r="AT20" s="147"/>
      <c r="AU20" s="147"/>
      <c r="AV20" s="146">
        <f t="shared" si="8"/>
        <v>0</v>
      </c>
      <c r="AW20" s="146">
        <f t="shared" si="9"/>
        <v>0</v>
      </c>
      <c r="AX20" s="146">
        <f t="shared" si="9"/>
        <v>0</v>
      </c>
      <c r="AY20" s="146">
        <f t="shared" si="9"/>
        <v>0</v>
      </c>
      <c r="AZ20" s="146">
        <f t="shared" si="9"/>
        <v>0</v>
      </c>
      <c r="BA20" s="146">
        <f t="shared" si="9"/>
        <v>0</v>
      </c>
      <c r="BB20" s="146" t="str">
        <f>IF('様式２－１ (記入例)'!Q20=AV20,"○","×")</f>
        <v>○</v>
      </c>
      <c r="BC20" s="147">
        <f t="shared" si="10"/>
        <v>0</v>
      </c>
      <c r="BD20" s="147"/>
      <c r="BE20" s="147"/>
      <c r="BF20" s="147"/>
      <c r="BG20" s="147"/>
      <c r="BH20" s="147"/>
      <c r="BI20" s="147">
        <f t="shared" si="11"/>
        <v>0</v>
      </c>
      <c r="BJ20" s="147"/>
      <c r="BK20" s="147"/>
      <c r="BL20" s="147"/>
      <c r="BM20" s="147"/>
      <c r="BN20" s="147"/>
      <c r="BO20" s="147">
        <f t="shared" si="12"/>
        <v>0</v>
      </c>
      <c r="BP20" s="147"/>
      <c r="BQ20" s="147"/>
      <c r="BR20" s="147"/>
      <c r="BS20" s="147"/>
      <c r="BT20" s="147"/>
      <c r="BU20" s="147">
        <f t="shared" si="13"/>
        <v>0</v>
      </c>
      <c r="BV20" s="147"/>
      <c r="BW20" s="147"/>
      <c r="BX20" s="147"/>
      <c r="BY20" s="147"/>
      <c r="BZ20" s="147"/>
      <c r="CA20" s="147">
        <f t="shared" si="14"/>
        <v>0</v>
      </c>
      <c r="CB20" s="147"/>
      <c r="CC20" s="147"/>
      <c r="CD20" s="147"/>
      <c r="CE20" s="147"/>
      <c r="CF20" s="147"/>
      <c r="CG20" s="147">
        <f t="shared" si="15"/>
        <v>0</v>
      </c>
      <c r="CH20" s="147"/>
      <c r="CI20" s="147"/>
      <c r="CJ20" s="147"/>
      <c r="CK20" s="147"/>
      <c r="CL20" s="147"/>
    </row>
    <row r="21" spans="1:90" ht="47.25" customHeight="1" x14ac:dyDescent="0.4">
      <c r="A21" s="142">
        <v>6</v>
      </c>
      <c r="B21" s="143" t="s">
        <v>76</v>
      </c>
      <c r="C21" s="144"/>
      <c r="D21" s="148"/>
      <c r="E21" s="146">
        <f t="shared" si="0"/>
        <v>0</v>
      </c>
      <c r="F21" s="146">
        <f t="shared" si="1"/>
        <v>0</v>
      </c>
      <c r="G21" s="146">
        <f t="shared" si="1"/>
        <v>0</v>
      </c>
      <c r="H21" s="146">
        <f t="shared" si="1"/>
        <v>0</v>
      </c>
      <c r="I21" s="146">
        <f t="shared" si="1"/>
        <v>0</v>
      </c>
      <c r="J21" s="146">
        <f t="shared" si="1"/>
        <v>0</v>
      </c>
      <c r="K21" s="146" t="str">
        <f>IF('様式２－１ (記入例)'!K21=E21,"○","×")</f>
        <v>○</v>
      </c>
      <c r="L21" s="147">
        <f t="shared" si="2"/>
        <v>0</v>
      </c>
      <c r="M21" s="147"/>
      <c r="N21" s="147"/>
      <c r="O21" s="147"/>
      <c r="P21" s="147"/>
      <c r="Q21" s="147"/>
      <c r="R21" s="147">
        <f t="shared" si="3"/>
        <v>0</v>
      </c>
      <c r="S21" s="147"/>
      <c r="T21" s="147"/>
      <c r="U21" s="147"/>
      <c r="V21" s="147"/>
      <c r="W21" s="147"/>
      <c r="X21" s="147">
        <f t="shared" si="4"/>
        <v>0</v>
      </c>
      <c r="Y21" s="147"/>
      <c r="Z21" s="147"/>
      <c r="AA21" s="147"/>
      <c r="AB21" s="147"/>
      <c r="AC21" s="147"/>
      <c r="AD21" s="147">
        <f t="shared" si="5"/>
        <v>0</v>
      </c>
      <c r="AE21" s="147"/>
      <c r="AF21" s="147"/>
      <c r="AG21" s="147"/>
      <c r="AH21" s="147"/>
      <c r="AI21" s="147"/>
      <c r="AJ21" s="147">
        <f t="shared" si="6"/>
        <v>0</v>
      </c>
      <c r="AK21" s="147"/>
      <c r="AL21" s="147"/>
      <c r="AM21" s="147"/>
      <c r="AN21" s="147"/>
      <c r="AO21" s="147"/>
      <c r="AP21" s="147">
        <f t="shared" si="7"/>
        <v>0</v>
      </c>
      <c r="AQ21" s="147"/>
      <c r="AR21" s="147"/>
      <c r="AS21" s="147"/>
      <c r="AT21" s="147"/>
      <c r="AU21" s="147"/>
      <c r="AV21" s="146">
        <f t="shared" si="8"/>
        <v>0</v>
      </c>
      <c r="AW21" s="146">
        <f t="shared" si="9"/>
        <v>0</v>
      </c>
      <c r="AX21" s="146">
        <f t="shared" si="9"/>
        <v>0</v>
      </c>
      <c r="AY21" s="146">
        <f t="shared" si="9"/>
        <v>0</v>
      </c>
      <c r="AZ21" s="146">
        <f t="shared" si="9"/>
        <v>0</v>
      </c>
      <c r="BA21" s="146">
        <f t="shared" si="9"/>
        <v>0</v>
      </c>
      <c r="BB21" s="146" t="str">
        <f>IF('様式２－１ (記入例)'!Q21=AV21,"○","×")</f>
        <v>○</v>
      </c>
      <c r="BC21" s="147">
        <f t="shared" si="10"/>
        <v>0</v>
      </c>
      <c r="BD21" s="147"/>
      <c r="BE21" s="147"/>
      <c r="BF21" s="147"/>
      <c r="BG21" s="147"/>
      <c r="BH21" s="147"/>
      <c r="BI21" s="147">
        <f t="shared" si="11"/>
        <v>0</v>
      </c>
      <c r="BJ21" s="147"/>
      <c r="BK21" s="147"/>
      <c r="BL21" s="147"/>
      <c r="BM21" s="147"/>
      <c r="BN21" s="147"/>
      <c r="BO21" s="147">
        <f t="shared" si="12"/>
        <v>0</v>
      </c>
      <c r="BP21" s="147"/>
      <c r="BQ21" s="147"/>
      <c r="BR21" s="147"/>
      <c r="BS21" s="147"/>
      <c r="BT21" s="147"/>
      <c r="BU21" s="147">
        <f t="shared" si="13"/>
        <v>0</v>
      </c>
      <c r="BV21" s="147"/>
      <c r="BW21" s="147"/>
      <c r="BX21" s="147"/>
      <c r="BY21" s="147"/>
      <c r="BZ21" s="147"/>
      <c r="CA21" s="147">
        <f t="shared" si="14"/>
        <v>0</v>
      </c>
      <c r="CB21" s="147"/>
      <c r="CC21" s="147"/>
      <c r="CD21" s="147"/>
      <c r="CE21" s="147"/>
      <c r="CF21" s="147"/>
      <c r="CG21" s="147">
        <f t="shared" si="15"/>
        <v>0</v>
      </c>
      <c r="CH21" s="147"/>
      <c r="CI21" s="147"/>
      <c r="CJ21" s="147"/>
      <c r="CK21" s="147"/>
      <c r="CL21" s="147"/>
    </row>
    <row r="22" spans="1:90" ht="47.25" customHeight="1" x14ac:dyDescent="0.4">
      <c r="A22" s="142">
        <v>7</v>
      </c>
      <c r="B22" s="143" t="s">
        <v>77</v>
      </c>
      <c r="C22" s="144"/>
      <c r="D22" s="148"/>
      <c r="E22" s="146">
        <f t="shared" si="0"/>
        <v>0</v>
      </c>
      <c r="F22" s="146">
        <f t="shared" si="1"/>
        <v>0</v>
      </c>
      <c r="G22" s="146">
        <f t="shared" si="1"/>
        <v>0</v>
      </c>
      <c r="H22" s="146">
        <f t="shared" si="1"/>
        <v>0</v>
      </c>
      <c r="I22" s="146">
        <f t="shared" si="1"/>
        <v>0</v>
      </c>
      <c r="J22" s="146">
        <f t="shared" si="1"/>
        <v>0</v>
      </c>
      <c r="K22" s="146" t="str">
        <f>IF('様式２－１ (記入例)'!K22=E22,"○","×")</f>
        <v>○</v>
      </c>
      <c r="L22" s="147">
        <f t="shared" si="2"/>
        <v>0</v>
      </c>
      <c r="M22" s="147"/>
      <c r="N22" s="147"/>
      <c r="O22" s="147"/>
      <c r="P22" s="147"/>
      <c r="Q22" s="147"/>
      <c r="R22" s="147">
        <f t="shared" si="3"/>
        <v>0</v>
      </c>
      <c r="S22" s="147"/>
      <c r="T22" s="147"/>
      <c r="U22" s="147"/>
      <c r="V22" s="147"/>
      <c r="W22" s="147"/>
      <c r="X22" s="147">
        <f t="shared" si="4"/>
        <v>0</v>
      </c>
      <c r="Y22" s="147"/>
      <c r="Z22" s="147"/>
      <c r="AA22" s="147"/>
      <c r="AB22" s="147"/>
      <c r="AC22" s="147"/>
      <c r="AD22" s="147">
        <f t="shared" si="5"/>
        <v>0</v>
      </c>
      <c r="AE22" s="147"/>
      <c r="AF22" s="147"/>
      <c r="AG22" s="147"/>
      <c r="AH22" s="147"/>
      <c r="AI22" s="147"/>
      <c r="AJ22" s="147">
        <f t="shared" si="6"/>
        <v>0</v>
      </c>
      <c r="AK22" s="147"/>
      <c r="AL22" s="147"/>
      <c r="AM22" s="147"/>
      <c r="AN22" s="147"/>
      <c r="AO22" s="147"/>
      <c r="AP22" s="147">
        <f t="shared" si="7"/>
        <v>0</v>
      </c>
      <c r="AQ22" s="147"/>
      <c r="AR22" s="147"/>
      <c r="AS22" s="147"/>
      <c r="AT22" s="147"/>
      <c r="AU22" s="147"/>
      <c r="AV22" s="146">
        <f t="shared" si="8"/>
        <v>0</v>
      </c>
      <c r="AW22" s="146">
        <f t="shared" si="9"/>
        <v>0</v>
      </c>
      <c r="AX22" s="146">
        <f t="shared" si="9"/>
        <v>0</v>
      </c>
      <c r="AY22" s="146">
        <f t="shared" si="9"/>
        <v>0</v>
      </c>
      <c r="AZ22" s="146">
        <f t="shared" si="9"/>
        <v>0</v>
      </c>
      <c r="BA22" s="146">
        <f t="shared" si="9"/>
        <v>0</v>
      </c>
      <c r="BB22" s="146" t="str">
        <f>IF('様式２－１ (記入例)'!Q22=AV22,"○","×")</f>
        <v>○</v>
      </c>
      <c r="BC22" s="147">
        <f t="shared" si="10"/>
        <v>0</v>
      </c>
      <c r="BD22" s="147"/>
      <c r="BE22" s="147"/>
      <c r="BF22" s="147"/>
      <c r="BG22" s="147"/>
      <c r="BH22" s="147"/>
      <c r="BI22" s="147">
        <f t="shared" si="11"/>
        <v>0</v>
      </c>
      <c r="BJ22" s="147"/>
      <c r="BK22" s="147"/>
      <c r="BL22" s="147"/>
      <c r="BM22" s="147"/>
      <c r="BN22" s="147"/>
      <c r="BO22" s="147">
        <f t="shared" si="12"/>
        <v>0</v>
      </c>
      <c r="BP22" s="147"/>
      <c r="BQ22" s="147"/>
      <c r="BR22" s="147"/>
      <c r="BS22" s="147"/>
      <c r="BT22" s="147"/>
      <c r="BU22" s="147">
        <f t="shared" si="13"/>
        <v>0</v>
      </c>
      <c r="BV22" s="147"/>
      <c r="BW22" s="147"/>
      <c r="BX22" s="147"/>
      <c r="BY22" s="147"/>
      <c r="BZ22" s="147"/>
      <c r="CA22" s="147">
        <f t="shared" si="14"/>
        <v>0</v>
      </c>
      <c r="CB22" s="147"/>
      <c r="CC22" s="147"/>
      <c r="CD22" s="147"/>
      <c r="CE22" s="147"/>
      <c r="CF22" s="147"/>
      <c r="CG22" s="147">
        <f t="shared" si="15"/>
        <v>0</v>
      </c>
      <c r="CH22" s="147"/>
      <c r="CI22" s="147"/>
      <c r="CJ22" s="147"/>
      <c r="CK22" s="147"/>
      <c r="CL22" s="147"/>
    </row>
    <row r="23" spans="1:90" ht="47.25" customHeight="1" x14ac:dyDescent="0.4">
      <c r="A23" s="142">
        <v>8</v>
      </c>
      <c r="B23" s="143" t="s">
        <v>78</v>
      </c>
      <c r="C23" s="144"/>
      <c r="D23" s="148"/>
      <c r="E23" s="146">
        <f t="shared" si="0"/>
        <v>0</v>
      </c>
      <c r="F23" s="146">
        <f t="shared" si="1"/>
        <v>0</v>
      </c>
      <c r="G23" s="146">
        <f t="shared" si="1"/>
        <v>0</v>
      </c>
      <c r="H23" s="146">
        <f t="shared" si="1"/>
        <v>0</v>
      </c>
      <c r="I23" s="146">
        <f t="shared" si="1"/>
        <v>0</v>
      </c>
      <c r="J23" s="146">
        <f t="shared" si="1"/>
        <v>0</v>
      </c>
      <c r="K23" s="146" t="str">
        <f>IF('様式２－１ (記入例)'!K23=E23,"○","×")</f>
        <v>○</v>
      </c>
      <c r="L23" s="147">
        <f t="shared" si="2"/>
        <v>0</v>
      </c>
      <c r="M23" s="147"/>
      <c r="N23" s="147"/>
      <c r="O23" s="147"/>
      <c r="P23" s="147"/>
      <c r="Q23" s="147"/>
      <c r="R23" s="147">
        <f t="shared" si="3"/>
        <v>0</v>
      </c>
      <c r="S23" s="147"/>
      <c r="T23" s="147"/>
      <c r="U23" s="147"/>
      <c r="V23" s="147"/>
      <c r="W23" s="147"/>
      <c r="X23" s="147">
        <f t="shared" si="4"/>
        <v>0</v>
      </c>
      <c r="Y23" s="147"/>
      <c r="Z23" s="147"/>
      <c r="AA23" s="147"/>
      <c r="AB23" s="147"/>
      <c r="AC23" s="147"/>
      <c r="AD23" s="147">
        <f t="shared" si="5"/>
        <v>0</v>
      </c>
      <c r="AE23" s="147"/>
      <c r="AF23" s="147"/>
      <c r="AG23" s="147"/>
      <c r="AH23" s="147"/>
      <c r="AI23" s="147"/>
      <c r="AJ23" s="147">
        <f t="shared" si="6"/>
        <v>0</v>
      </c>
      <c r="AK23" s="147"/>
      <c r="AL23" s="147"/>
      <c r="AM23" s="147"/>
      <c r="AN23" s="147"/>
      <c r="AO23" s="147"/>
      <c r="AP23" s="147">
        <f t="shared" si="7"/>
        <v>0</v>
      </c>
      <c r="AQ23" s="147"/>
      <c r="AR23" s="147"/>
      <c r="AS23" s="147"/>
      <c r="AT23" s="147"/>
      <c r="AU23" s="147"/>
      <c r="AV23" s="146">
        <f t="shared" si="8"/>
        <v>0</v>
      </c>
      <c r="AW23" s="146">
        <f t="shared" si="9"/>
        <v>0</v>
      </c>
      <c r="AX23" s="146">
        <f t="shared" si="9"/>
        <v>0</v>
      </c>
      <c r="AY23" s="146">
        <f t="shared" si="9"/>
        <v>0</v>
      </c>
      <c r="AZ23" s="146">
        <f t="shared" si="9"/>
        <v>0</v>
      </c>
      <c r="BA23" s="146">
        <f t="shared" si="9"/>
        <v>0</v>
      </c>
      <c r="BB23" s="146" t="str">
        <f>IF('様式２－１ (記入例)'!Q23=AV23,"○","×")</f>
        <v>○</v>
      </c>
      <c r="BC23" s="147">
        <f t="shared" si="10"/>
        <v>0</v>
      </c>
      <c r="BD23" s="147"/>
      <c r="BE23" s="147"/>
      <c r="BF23" s="147"/>
      <c r="BG23" s="147"/>
      <c r="BH23" s="147"/>
      <c r="BI23" s="147">
        <f t="shared" si="11"/>
        <v>0</v>
      </c>
      <c r="BJ23" s="147"/>
      <c r="BK23" s="147"/>
      <c r="BL23" s="147"/>
      <c r="BM23" s="147"/>
      <c r="BN23" s="147"/>
      <c r="BO23" s="147">
        <f t="shared" si="12"/>
        <v>0</v>
      </c>
      <c r="BP23" s="147"/>
      <c r="BQ23" s="147"/>
      <c r="BR23" s="147"/>
      <c r="BS23" s="147"/>
      <c r="BT23" s="147"/>
      <c r="BU23" s="147">
        <f t="shared" si="13"/>
        <v>0</v>
      </c>
      <c r="BV23" s="147"/>
      <c r="BW23" s="147"/>
      <c r="BX23" s="147"/>
      <c r="BY23" s="147"/>
      <c r="BZ23" s="147"/>
      <c r="CA23" s="147">
        <f t="shared" si="14"/>
        <v>0</v>
      </c>
      <c r="CB23" s="147"/>
      <c r="CC23" s="147"/>
      <c r="CD23" s="147"/>
      <c r="CE23" s="147"/>
      <c r="CF23" s="147"/>
      <c r="CG23" s="147">
        <f t="shared" si="15"/>
        <v>0</v>
      </c>
      <c r="CH23" s="147"/>
      <c r="CI23" s="147"/>
      <c r="CJ23" s="147"/>
      <c r="CK23" s="147"/>
      <c r="CL23" s="147"/>
    </row>
    <row r="24" spans="1:90" ht="41.25" customHeight="1" x14ac:dyDescent="0.4">
      <c r="A24" s="142"/>
      <c r="B24" s="142" t="s">
        <v>60</v>
      </c>
      <c r="C24" s="149">
        <f t="shared" ref="C24:J24" si="16">SUM(C16:C23)</f>
        <v>0</v>
      </c>
      <c r="D24" s="149">
        <f>SUM(D16:D23)</f>
        <v>0</v>
      </c>
      <c r="E24" s="150">
        <f t="shared" si="16"/>
        <v>3.83</v>
      </c>
      <c r="F24" s="150">
        <f t="shared" si="16"/>
        <v>1</v>
      </c>
      <c r="G24" s="150">
        <f t="shared" si="16"/>
        <v>1</v>
      </c>
      <c r="H24" s="150">
        <f t="shared" si="16"/>
        <v>0.83</v>
      </c>
      <c r="I24" s="150">
        <f t="shared" si="16"/>
        <v>1</v>
      </c>
      <c r="J24" s="150">
        <f t="shared" si="16"/>
        <v>0</v>
      </c>
      <c r="K24" s="146" t="str">
        <f>IF('様式２－１ (記入例)'!K24=E24,"○","×")</f>
        <v>○</v>
      </c>
      <c r="L24" s="150">
        <f t="shared" ref="L24:AO24" si="17">SUM(L16:L23)</f>
        <v>0</v>
      </c>
      <c r="M24" s="150">
        <f t="shared" si="17"/>
        <v>0</v>
      </c>
      <c r="N24" s="150">
        <f t="shared" si="17"/>
        <v>0</v>
      </c>
      <c r="O24" s="150">
        <f t="shared" si="17"/>
        <v>0</v>
      </c>
      <c r="P24" s="150">
        <f t="shared" si="17"/>
        <v>0</v>
      </c>
      <c r="Q24" s="150">
        <f t="shared" si="17"/>
        <v>0</v>
      </c>
      <c r="R24" s="150">
        <f t="shared" si="17"/>
        <v>0</v>
      </c>
      <c r="S24" s="150">
        <f t="shared" si="17"/>
        <v>0</v>
      </c>
      <c r="T24" s="150">
        <f t="shared" si="17"/>
        <v>0</v>
      </c>
      <c r="U24" s="150">
        <f t="shared" si="17"/>
        <v>0</v>
      </c>
      <c r="V24" s="150">
        <f t="shared" si="17"/>
        <v>0</v>
      </c>
      <c r="W24" s="150">
        <f t="shared" si="17"/>
        <v>0</v>
      </c>
      <c r="X24" s="150">
        <f t="shared" si="17"/>
        <v>1</v>
      </c>
      <c r="Y24" s="150">
        <f t="shared" si="17"/>
        <v>1</v>
      </c>
      <c r="Z24" s="150">
        <f t="shared" si="17"/>
        <v>0</v>
      </c>
      <c r="AA24" s="150">
        <f t="shared" si="17"/>
        <v>0</v>
      </c>
      <c r="AB24" s="150">
        <f t="shared" si="17"/>
        <v>0</v>
      </c>
      <c r="AC24" s="150">
        <f t="shared" si="17"/>
        <v>0</v>
      </c>
      <c r="AD24" s="150">
        <f t="shared" si="17"/>
        <v>1</v>
      </c>
      <c r="AE24" s="150">
        <f t="shared" si="17"/>
        <v>0</v>
      </c>
      <c r="AF24" s="150">
        <f t="shared" si="17"/>
        <v>1</v>
      </c>
      <c r="AG24" s="150">
        <f t="shared" si="17"/>
        <v>0</v>
      </c>
      <c r="AH24" s="150">
        <f t="shared" si="17"/>
        <v>0</v>
      </c>
      <c r="AI24" s="150">
        <f t="shared" si="17"/>
        <v>0</v>
      </c>
      <c r="AJ24" s="150">
        <f t="shared" si="17"/>
        <v>1.83</v>
      </c>
      <c r="AK24" s="150">
        <f t="shared" si="17"/>
        <v>0</v>
      </c>
      <c r="AL24" s="150">
        <f t="shared" si="17"/>
        <v>0</v>
      </c>
      <c r="AM24" s="150">
        <f t="shared" si="17"/>
        <v>0.83</v>
      </c>
      <c r="AN24" s="150">
        <f t="shared" si="17"/>
        <v>1</v>
      </c>
      <c r="AO24" s="150">
        <f t="shared" si="17"/>
        <v>0</v>
      </c>
      <c r="AP24" s="150">
        <f t="shared" ref="AP24:AU24" si="18">SUM(AP16:AP23)</f>
        <v>0</v>
      </c>
      <c r="AQ24" s="150">
        <f t="shared" si="18"/>
        <v>0</v>
      </c>
      <c r="AR24" s="150">
        <f t="shared" si="18"/>
        <v>0</v>
      </c>
      <c r="AS24" s="150">
        <f t="shared" si="18"/>
        <v>0</v>
      </c>
      <c r="AT24" s="150">
        <f t="shared" si="18"/>
        <v>0</v>
      </c>
      <c r="AU24" s="150">
        <f t="shared" si="18"/>
        <v>0</v>
      </c>
      <c r="AV24" s="150">
        <f t="shared" ref="AV24:AZ24" si="19">SUM(AV16:AV23)</f>
        <v>1.9100000000000001</v>
      </c>
      <c r="AW24" s="150">
        <f t="shared" si="19"/>
        <v>1</v>
      </c>
      <c r="AX24" s="150">
        <f t="shared" si="19"/>
        <v>0</v>
      </c>
      <c r="AY24" s="150">
        <f t="shared" si="19"/>
        <v>0</v>
      </c>
      <c r="AZ24" s="150">
        <f t="shared" si="19"/>
        <v>0.33</v>
      </c>
      <c r="BA24" s="150">
        <f>SUM(BA16:BA23)</f>
        <v>0.57999999999999996</v>
      </c>
      <c r="BB24" s="146" t="str">
        <f>IF('様式２－１ (記入例)'!Q24=AV24,"○","×")</f>
        <v>○</v>
      </c>
      <c r="BC24" s="150">
        <f>SUM(BC16:BC23)</f>
        <v>0.57999999999999996</v>
      </c>
      <c r="BD24" s="150">
        <f t="shared" ref="BD24:CF24" si="20">SUM(BD16:BD23)</f>
        <v>0</v>
      </c>
      <c r="BE24" s="150">
        <f t="shared" si="20"/>
        <v>0</v>
      </c>
      <c r="BF24" s="150">
        <f t="shared" si="20"/>
        <v>0</v>
      </c>
      <c r="BG24" s="150">
        <f t="shared" si="20"/>
        <v>0</v>
      </c>
      <c r="BH24" s="150">
        <f t="shared" si="20"/>
        <v>0.57999999999999996</v>
      </c>
      <c r="BI24" s="150">
        <f t="shared" si="20"/>
        <v>0.33</v>
      </c>
      <c r="BJ24" s="150">
        <f t="shared" si="20"/>
        <v>0</v>
      </c>
      <c r="BK24" s="150">
        <f t="shared" si="20"/>
        <v>0</v>
      </c>
      <c r="BL24" s="150">
        <f t="shared" si="20"/>
        <v>0</v>
      </c>
      <c r="BM24" s="150">
        <f t="shared" si="20"/>
        <v>0.33</v>
      </c>
      <c r="BN24" s="150">
        <f t="shared" si="20"/>
        <v>0</v>
      </c>
      <c r="BO24" s="150">
        <f t="shared" si="20"/>
        <v>0</v>
      </c>
      <c r="BP24" s="150">
        <f t="shared" si="20"/>
        <v>0</v>
      </c>
      <c r="BQ24" s="150">
        <f t="shared" si="20"/>
        <v>0</v>
      </c>
      <c r="BR24" s="150">
        <f t="shared" si="20"/>
        <v>0</v>
      </c>
      <c r="BS24" s="150">
        <f t="shared" si="20"/>
        <v>0</v>
      </c>
      <c r="BT24" s="150">
        <f t="shared" si="20"/>
        <v>0</v>
      </c>
      <c r="BU24" s="150">
        <f t="shared" si="20"/>
        <v>1</v>
      </c>
      <c r="BV24" s="150">
        <f t="shared" si="20"/>
        <v>1</v>
      </c>
      <c r="BW24" s="150">
        <f t="shared" si="20"/>
        <v>0</v>
      </c>
      <c r="BX24" s="150">
        <f t="shared" si="20"/>
        <v>0</v>
      </c>
      <c r="BY24" s="150">
        <f t="shared" si="20"/>
        <v>0</v>
      </c>
      <c r="BZ24" s="150">
        <f t="shared" si="20"/>
        <v>0</v>
      </c>
      <c r="CA24" s="150">
        <f t="shared" si="20"/>
        <v>0</v>
      </c>
      <c r="CB24" s="150">
        <f t="shared" si="20"/>
        <v>0</v>
      </c>
      <c r="CC24" s="150">
        <f t="shared" si="20"/>
        <v>0</v>
      </c>
      <c r="CD24" s="150">
        <f t="shared" si="20"/>
        <v>0</v>
      </c>
      <c r="CE24" s="150">
        <f t="shared" si="20"/>
        <v>0</v>
      </c>
      <c r="CF24" s="150">
        <f t="shared" si="20"/>
        <v>0</v>
      </c>
      <c r="CG24" s="150">
        <f t="shared" ref="CG24:CL24" si="21">SUM(CG16:CG23)</f>
        <v>0</v>
      </c>
      <c r="CH24" s="150">
        <f t="shared" si="21"/>
        <v>0</v>
      </c>
      <c r="CI24" s="150">
        <f t="shared" si="21"/>
        <v>0</v>
      </c>
      <c r="CJ24" s="150">
        <f t="shared" si="21"/>
        <v>0</v>
      </c>
      <c r="CK24" s="150">
        <f t="shared" si="21"/>
        <v>0</v>
      </c>
      <c r="CL24" s="150">
        <f t="shared" si="21"/>
        <v>0</v>
      </c>
    </row>
    <row r="25" spans="1:90" ht="14.25" x14ac:dyDescent="0.4">
      <c r="B25" s="227"/>
      <c r="C25" s="228"/>
      <c r="D25" s="228"/>
    </row>
    <row r="26" spans="1:90" x14ac:dyDescent="0.4">
      <c r="D26" s="52" t="s">
        <v>247</v>
      </c>
      <c r="E26" s="52"/>
      <c r="AV26" s="52"/>
    </row>
    <row r="27" spans="1:90" x14ac:dyDescent="0.4">
      <c r="D27" s="4" t="s">
        <v>61</v>
      </c>
    </row>
  </sheetData>
  <mergeCells count="30">
    <mergeCell ref="CG14:CL14"/>
    <mergeCell ref="BC13:CL13"/>
    <mergeCell ref="C11:D11"/>
    <mergeCell ref="E13:E15"/>
    <mergeCell ref="F13:F15"/>
    <mergeCell ref="G13:G15"/>
    <mergeCell ref="H13:H15"/>
    <mergeCell ref="L14:Q14"/>
    <mergeCell ref="R14:W14"/>
    <mergeCell ref="X14:AC14"/>
    <mergeCell ref="AD14:AI14"/>
    <mergeCell ref="AJ14:AO14"/>
    <mergeCell ref="AV13:AV15"/>
    <mergeCell ref="AW13:AW15"/>
    <mergeCell ref="AX13:AX15"/>
    <mergeCell ref="BC14:BH14"/>
    <mergeCell ref="BI14:BN14"/>
    <mergeCell ref="BO14:BT14"/>
    <mergeCell ref="BU14:BZ14"/>
    <mergeCell ref="CA14:CF14"/>
    <mergeCell ref="AP14:AU14"/>
    <mergeCell ref="B25:D25"/>
    <mergeCell ref="AY13:AY15"/>
    <mergeCell ref="AZ13:AZ15"/>
    <mergeCell ref="BA13:BA15"/>
    <mergeCell ref="BB13:BB15"/>
    <mergeCell ref="J13:J15"/>
    <mergeCell ref="K13:K15"/>
    <mergeCell ref="I13:I15"/>
    <mergeCell ref="L13:AU13"/>
  </mergeCells>
  <phoneticPr fontId="1"/>
  <pageMargins left="0.48" right="0.17" top="1.38" bottom="0.63" header="0.51200000000000001" footer="0.51200000000000001"/>
  <pageSetup paperSize="8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I57"/>
  <sheetViews>
    <sheetView zoomScaleNormal="100" workbookViewId="0">
      <selection activeCell="A40" sqref="A40:B40"/>
    </sheetView>
  </sheetViews>
  <sheetFormatPr defaultRowHeight="18.75" x14ac:dyDescent="0.4"/>
  <cols>
    <col min="1" max="1" width="4.25" customWidth="1"/>
    <col min="2" max="2" width="19.875" customWidth="1"/>
    <col min="3" max="9" width="10.375" customWidth="1"/>
    <col min="10" max="10" width="10.375" style="2" customWidth="1"/>
    <col min="11" max="11" width="16.5" style="2" customWidth="1"/>
    <col min="12" max="12" width="16.5" customWidth="1"/>
    <col min="14" max="14" width="15.25" customWidth="1"/>
  </cols>
  <sheetData>
    <row r="1" spans="1:11" x14ac:dyDescent="0.4">
      <c r="A1" s="83" t="s">
        <v>167</v>
      </c>
      <c r="B1" s="83"/>
      <c r="C1" s="83"/>
      <c r="D1" s="83"/>
      <c r="E1" s="83"/>
      <c r="F1" s="83"/>
      <c r="G1" s="83"/>
      <c r="H1" s="83"/>
      <c r="I1" s="83"/>
      <c r="J1" s="84"/>
    </row>
    <row r="2" spans="1:11" x14ac:dyDescent="0.4">
      <c r="A2" s="83"/>
      <c r="B2" s="83"/>
      <c r="C2" s="83"/>
      <c r="D2" s="83"/>
      <c r="E2" s="83"/>
      <c r="F2" s="83"/>
      <c r="G2" s="83"/>
      <c r="H2" s="83"/>
      <c r="I2" s="83"/>
      <c r="J2" s="84"/>
    </row>
    <row r="3" spans="1:11" x14ac:dyDescent="0.4">
      <c r="A3" s="83" t="s">
        <v>104</v>
      </c>
      <c r="B3" s="83"/>
      <c r="C3" s="83"/>
      <c r="D3" s="83"/>
      <c r="E3" s="83"/>
      <c r="F3" s="83"/>
      <c r="G3" s="83"/>
      <c r="H3" s="83"/>
      <c r="I3" s="83"/>
      <c r="J3" s="84"/>
    </row>
    <row r="4" spans="1:11" x14ac:dyDescent="0.4">
      <c r="A4" s="222"/>
      <c r="B4" s="222"/>
      <c r="C4" s="85" t="s">
        <v>129</v>
      </c>
      <c r="D4" s="91" t="s">
        <v>133</v>
      </c>
      <c r="E4" s="91" t="s">
        <v>134</v>
      </c>
      <c r="F4" s="85" t="s">
        <v>135</v>
      </c>
      <c r="G4" s="85" t="s">
        <v>136</v>
      </c>
      <c r="H4" s="85" t="s">
        <v>137</v>
      </c>
      <c r="I4" s="91" t="s">
        <v>108</v>
      </c>
      <c r="J4" s="78"/>
      <c r="K4"/>
    </row>
    <row r="5" spans="1:11" ht="19.5" thickBot="1" x14ac:dyDescent="0.45">
      <c r="A5" s="201" t="s">
        <v>116</v>
      </c>
      <c r="B5" s="201"/>
      <c r="C5" s="165">
        <f t="shared" ref="C5:C30" si="0">SUM(D5:H5)</f>
        <v>0</v>
      </c>
      <c r="D5" s="165">
        <f>D6+D13</f>
        <v>0</v>
      </c>
      <c r="E5" s="165">
        <f>E6+E13</f>
        <v>0</v>
      </c>
      <c r="F5" s="165">
        <f>F6+F13</f>
        <v>0</v>
      </c>
      <c r="G5" s="165">
        <f>G6+G13</f>
        <v>0</v>
      </c>
      <c r="H5" s="165">
        <f>H6+H13</f>
        <v>0</v>
      </c>
      <c r="I5" s="93" t="str">
        <f>IF('入所申込者一覧（様式１－１用）'!$F$261=+C5,"○","×")</f>
        <v>○</v>
      </c>
      <c r="J5" s="94" t="s">
        <v>114</v>
      </c>
      <c r="K5"/>
    </row>
    <row r="6" spans="1:11" x14ac:dyDescent="0.4">
      <c r="A6" s="200" t="s">
        <v>106</v>
      </c>
      <c r="B6" s="200"/>
      <c r="C6" s="166">
        <f t="shared" si="0"/>
        <v>0</v>
      </c>
      <c r="D6" s="166">
        <f>SUM(D7:D12)</f>
        <v>0</v>
      </c>
      <c r="E6" s="166">
        <f>SUM(E7:E12)</f>
        <v>0</v>
      </c>
      <c r="F6" s="166">
        <f>SUM(F7:F12)</f>
        <v>0</v>
      </c>
      <c r="G6" s="166">
        <f>SUM(G7:G12)</f>
        <v>0</v>
      </c>
      <c r="H6" s="166">
        <f>SUM(H7:H12)</f>
        <v>0</v>
      </c>
      <c r="I6" s="96"/>
      <c r="J6" s="97"/>
      <c r="K6"/>
    </row>
    <row r="7" spans="1:11" x14ac:dyDescent="0.4">
      <c r="A7" s="202" t="s">
        <v>2</v>
      </c>
      <c r="B7" s="78" t="s">
        <v>10</v>
      </c>
      <c r="C7" s="167">
        <f t="shared" si="0"/>
        <v>0</v>
      </c>
      <c r="D7" s="167">
        <f>SUMIFS('入所申込者一覧（様式１－１用）'!$F$10:$F$259,'入所申込者一覧（様式１－１用）'!$B$10:$B$259,"要介護１",'入所申込者一覧（様式１－１用）'!$C$10:$C$259,"①３か月以内",'入所申込者一覧（様式１－１用）'!$D$10:$D$259,"在宅")</f>
        <v>0</v>
      </c>
      <c r="E7" s="167">
        <f>SUMIFS('入所申込者一覧（様式１－１用）'!$F$10:$F$259,'入所申込者一覧（様式１－１用）'!$B$10:$B$259,"要介護２",'入所申込者一覧（様式１－１用）'!$C$10:$C$259,"①３か月以内",'入所申込者一覧（様式１－１用）'!$D$10:$D$259,"在宅")</f>
        <v>0</v>
      </c>
      <c r="F7" s="167">
        <f>SUMIFS('入所申込者一覧（様式１－１用）'!$F$10:$F$259,'入所申込者一覧（様式１－１用）'!$B$10:$B$259,"要介護３",'入所申込者一覧（様式１－１用）'!$C$10:$C$259,"①３か月以内",'入所申込者一覧（様式１－１用）'!$D$10:$D$259,"在宅")</f>
        <v>0</v>
      </c>
      <c r="G7" s="167">
        <f>SUMIFS('入所申込者一覧（様式１－１用）'!$F$10:$F$259,'入所申込者一覧（様式１－１用）'!$B$10:$B$259,"要介護４",'入所申込者一覧（様式１－１用）'!$C$10:$C$259,"①３か月以内",'入所申込者一覧（様式１－１用）'!$D$10:$D$259,"在宅")</f>
        <v>0</v>
      </c>
      <c r="H7" s="167">
        <f>SUMIFS('入所申込者一覧（様式１－１用）'!$F$10:$F$259,'入所申込者一覧（様式１－１用）'!$B$10:$B$259,"要介護５",'入所申込者一覧（様式１－１用）'!$C$10:$C$259,"①３か月以内",'入所申込者一覧（様式１－１用）'!$D$10:$D$259,"在宅")</f>
        <v>0</v>
      </c>
      <c r="I7" s="205"/>
      <c r="J7" s="222"/>
      <c r="K7"/>
    </row>
    <row r="8" spans="1:11" x14ac:dyDescent="0.4">
      <c r="A8" s="202"/>
      <c r="B8" s="78" t="s">
        <v>13</v>
      </c>
      <c r="C8" s="167">
        <f t="shared" si="0"/>
        <v>0</v>
      </c>
      <c r="D8" s="167">
        <f>SUMIFS('入所申込者一覧（様式１－１用）'!$F$10:$F$259,'入所申込者一覧（様式１－１用）'!$B$10:$B$259,"要介護１",'入所申込者一覧（様式１－１用）'!$C$10:$C$259,"②３か月～６か月前",'入所申込者一覧（様式１－１用）'!$D$10:$D$259,"在宅")</f>
        <v>0</v>
      </c>
      <c r="E8" s="167">
        <f>SUMIFS('入所申込者一覧（様式１－１用）'!$F$10:$F$259,'入所申込者一覧（様式１－１用）'!$B$10:$B$259,"要介護２",'入所申込者一覧（様式１－１用）'!$C$10:$C$259,"②３か月～６か月前",'入所申込者一覧（様式１－１用）'!$D$10:$D$259,"在宅")</f>
        <v>0</v>
      </c>
      <c r="F8" s="167">
        <f>SUMIFS('入所申込者一覧（様式１－１用）'!$F$10:$F$259,'入所申込者一覧（様式１－１用）'!$B$10:$B$259,"要介護３",'入所申込者一覧（様式１－１用）'!$C$10:$C$259,"②３か月～６か月前",'入所申込者一覧（様式１－１用）'!$D$10:$D$259,"在宅")</f>
        <v>0</v>
      </c>
      <c r="G8" s="167">
        <f>SUMIFS('入所申込者一覧（様式１－１用）'!$F$10:$F$259,'入所申込者一覧（様式１－１用）'!$B$10:$B$259,"要介護４",'入所申込者一覧（様式１－１用）'!$C$10:$C$259,"②３か月～６か月前",'入所申込者一覧（様式１－１用）'!$D$10:$D$259,"在宅")</f>
        <v>0</v>
      </c>
      <c r="H8" s="167">
        <f>SUMIFS('入所申込者一覧（様式１－１用）'!$F$10:$F$259,'入所申込者一覧（様式１－１用）'!$B$10:$B$259,"要介護５",'入所申込者一覧（様式１－１用）'!$C$10:$C$259,"②３か月～６か月前",'入所申込者一覧（様式１－１用）'!$D$10:$D$259,"在宅")</f>
        <v>0</v>
      </c>
      <c r="I8" s="205"/>
      <c r="J8" s="222"/>
      <c r="K8"/>
    </row>
    <row r="9" spans="1:11" x14ac:dyDescent="0.4">
      <c r="A9" s="202"/>
      <c r="B9" s="78" t="s">
        <v>20</v>
      </c>
      <c r="C9" s="167">
        <f t="shared" si="0"/>
        <v>0</v>
      </c>
      <c r="D9" s="167">
        <f>SUMIFS('入所申込者一覧（様式１－１用）'!$F$10:$F$259,'入所申込者一覧（様式１－１用）'!$B$10:$B$259,"要介護１",'入所申込者一覧（様式１－１用）'!$C$10:$C$259,"③６か月～１年前",'入所申込者一覧（様式１－１用）'!$D$10:$D$259,"在宅")</f>
        <v>0</v>
      </c>
      <c r="E9" s="167">
        <f>SUMIFS('入所申込者一覧（様式１－１用）'!$F$10:$F$259,'入所申込者一覧（様式１－１用）'!$B$10:$B$259,"要介護２",'入所申込者一覧（様式１－１用）'!$C$10:$C$259,"③６か月～１年前",'入所申込者一覧（様式１－１用）'!$D$10:$D$259,"在宅")</f>
        <v>0</v>
      </c>
      <c r="F9" s="167">
        <f>SUMIFS('入所申込者一覧（様式１－１用）'!$F$10:$F$259,'入所申込者一覧（様式１－１用）'!$B$10:$B$259,"要介護３",'入所申込者一覧（様式１－１用）'!$C$10:$C$259,"③６か月～１年前",'入所申込者一覧（様式１－１用）'!$D$10:$D$259,"在宅")</f>
        <v>0</v>
      </c>
      <c r="G9" s="167">
        <f>SUMIFS('入所申込者一覧（様式１－１用）'!$F$10:$F$259,'入所申込者一覧（様式１－１用）'!$B$10:$B$259,"要介護４",'入所申込者一覧（様式１－１用）'!$C$10:$C$259,"③６か月～１年前",'入所申込者一覧（様式１－１用）'!$D$10:$D$259,"在宅")</f>
        <v>0</v>
      </c>
      <c r="H9" s="167">
        <f>SUMIFS('入所申込者一覧（様式１－１用）'!$F$10:$F$259,'入所申込者一覧（様式１－１用）'!$B$10:$B$259,"要介護５",'入所申込者一覧（様式１－１用）'!$C$10:$C$259,"③６か月～１年前",'入所申込者一覧（様式１－１用）'!$D$10:$D$259,"在宅")</f>
        <v>0</v>
      </c>
      <c r="I9" s="205"/>
      <c r="J9" s="222"/>
      <c r="K9"/>
    </row>
    <row r="10" spans="1:11" x14ac:dyDescent="0.4">
      <c r="A10" s="202"/>
      <c r="B10" s="78" t="s">
        <v>14</v>
      </c>
      <c r="C10" s="167">
        <f>SUM(D10:H10)</f>
        <v>0</v>
      </c>
      <c r="D10" s="167">
        <f>SUMIFS('入所申込者一覧（様式１－１用）'!$F$10:$F$259,'入所申込者一覧（様式１－１用）'!$B$10:$B$259,"要介護１",'入所申込者一覧（様式１－１用）'!$C$10:$C$259,"④１～２年前",'入所申込者一覧（様式１－１用）'!$D$10:$D$259,"在宅")</f>
        <v>0</v>
      </c>
      <c r="E10" s="167">
        <f>SUMIFS('入所申込者一覧（様式１－１用）'!$F$10:$F$259,'入所申込者一覧（様式１－１用）'!$B$10:$B$259,"要介護２",'入所申込者一覧（様式１－１用）'!$C$10:$C$259,"④１～２年前",'入所申込者一覧（様式１－１用）'!$D$10:$D$259,"在宅")</f>
        <v>0</v>
      </c>
      <c r="F10" s="167">
        <f>SUMIFS('入所申込者一覧（様式１－１用）'!$F$10:$F$259,'入所申込者一覧（様式１－１用）'!$B$10:$B$259,"要介護３",'入所申込者一覧（様式１－１用）'!$C$10:$C$259,"④１～２年前",'入所申込者一覧（様式１－１用）'!$D$10:$D$259,"在宅")</f>
        <v>0</v>
      </c>
      <c r="G10" s="167">
        <f>SUMIFS('入所申込者一覧（様式１－１用）'!$F$10:$F$259,'入所申込者一覧（様式１－１用）'!$B$10:$B$259,"要介護４",'入所申込者一覧（様式１－１用）'!$C$10:$C$259,"④１～２年前",'入所申込者一覧（様式１－１用）'!$D$10:$D$259,"在宅")</f>
        <v>0</v>
      </c>
      <c r="H10" s="167">
        <f>SUMIFS('入所申込者一覧（様式１－１用）'!$F$10:$F$259,'入所申込者一覧（様式１－１用）'!$B$10:$B$259,"要介護５",'入所申込者一覧（様式１－１用）'!$C$10:$C$259,"④１～２年前",'入所申込者一覧（様式１－１用）'!$D$10:$D$259,"在宅")</f>
        <v>0</v>
      </c>
      <c r="I10" s="205"/>
      <c r="J10" s="222"/>
      <c r="K10"/>
    </row>
    <row r="11" spans="1:11" x14ac:dyDescent="0.4">
      <c r="A11" s="203"/>
      <c r="B11" s="108" t="s">
        <v>248</v>
      </c>
      <c r="C11" s="167">
        <f>SUM(D11:H11)</f>
        <v>0</v>
      </c>
      <c r="D11" s="167">
        <f>SUMIFS('入所申込者一覧（様式１－１用）'!$F$10:$F$259,'入所申込者一覧（様式１－１用）'!$B$10:$B$259,"要介護１",'入所申込者一覧（様式１－１用）'!$C$10:$C$259,"⑤２～３年前",'入所申込者一覧（様式１－１用）'!$D$10:$D$259,"在宅")</f>
        <v>0</v>
      </c>
      <c r="E11" s="167">
        <f>SUMIFS('入所申込者一覧（様式１－１用）'!$F$10:$F$259,'入所申込者一覧（様式１－１用）'!$B$10:$B$259,"要介護２",'入所申込者一覧（様式１－１用）'!$C$10:$C$259,"⑤２～３年前",'入所申込者一覧（様式１－１用）'!$D$10:$D$259,"在宅")</f>
        <v>0</v>
      </c>
      <c r="F11" s="167">
        <f>SUMIFS('入所申込者一覧（様式１－１用）'!$F$10:$F$259,'入所申込者一覧（様式１－１用）'!$B$10:$B$259,"要介護３",'入所申込者一覧（様式１－１用）'!$C$10:$C$259,"⑤２～３年前",'入所申込者一覧（様式１－１用）'!$D$10:$D$259,"在宅")</f>
        <v>0</v>
      </c>
      <c r="G11" s="167">
        <f>SUMIFS('入所申込者一覧（様式１－１用）'!$F$10:$F$259,'入所申込者一覧（様式１－１用）'!$B$10:$B$259,"要介護４",'入所申込者一覧（様式１－１用）'!$C$10:$C$259,"⑤２～３年前",'入所申込者一覧（様式１－１用）'!$D$10:$D$259,"在宅")</f>
        <v>0</v>
      </c>
      <c r="H11" s="167">
        <f>SUMIFS('入所申込者一覧（様式１－１用）'!$F$10:$F$259,'入所申込者一覧（様式１－１用）'!$B$10:$B$259,"要介護５",'入所申込者一覧（様式１－１用）'!$C$10:$C$259,"⑤２～３年前",'入所申込者一覧（様式１－１用）'!$D$10:$D$259,"在宅")</f>
        <v>0</v>
      </c>
      <c r="I11" s="220"/>
      <c r="J11" s="216"/>
      <c r="K11"/>
    </row>
    <row r="12" spans="1:11" ht="19.5" thickBot="1" x14ac:dyDescent="0.45">
      <c r="A12" s="204"/>
      <c r="B12" s="92" t="s">
        <v>249</v>
      </c>
      <c r="C12" s="165">
        <f t="shared" si="0"/>
        <v>0</v>
      </c>
      <c r="D12" s="190">
        <f>SUMIFS('入所申込者一覧（様式１－１用）'!$F$10:$F$259,'入所申込者一覧（様式１－１用）'!$B$10:$B$259,"要介護１",'入所申込者一覧（様式１－１用）'!$C$10:$C$259,"⑥３年以上前",'入所申込者一覧（様式１－１用）'!$D$10:$D$259,"在宅")</f>
        <v>0</v>
      </c>
      <c r="E12" s="190">
        <f>SUMIFS('入所申込者一覧（様式１－１用）'!$F$10:$F$259,'入所申込者一覧（様式１－１用）'!$B$10:$B$259,"要介護２",'入所申込者一覧（様式１－１用）'!$C$10:$C$259,"⑥３年以上前",'入所申込者一覧（様式１－１用）'!$D$10:$D$259,"在宅")</f>
        <v>0</v>
      </c>
      <c r="F12" s="190">
        <f>SUMIFS('入所申込者一覧（様式１－１用）'!$F$10:$F$259,'入所申込者一覧（様式１－１用）'!$B$10:$B$259,"要介護３",'入所申込者一覧（様式１－１用）'!$C$10:$C$259,"⑥３年以上前",'入所申込者一覧（様式１－１用）'!$D$10:$D$259,"在宅")</f>
        <v>0</v>
      </c>
      <c r="G12" s="190">
        <f>SUMIFS('入所申込者一覧（様式１－１用）'!$F$10:$F$259,'入所申込者一覧（様式１－１用）'!$B$10:$B$259,"要介護４",'入所申込者一覧（様式１－１用）'!$C$10:$C$259,"⑥３年以上前",'入所申込者一覧（様式１－１用）'!$D$10:$D$259,"在宅")</f>
        <v>0</v>
      </c>
      <c r="H12" s="190">
        <f>SUMIFS('入所申込者一覧（様式１－１用）'!$F$10:$F$259,'入所申込者一覧（様式１－１用）'!$B$10:$B$259,"要介護５",'入所申込者一覧（様式１－１用）'!$C$10:$C$259,"⑥３年以上前",'入所申込者一覧（様式１－１用）'!$D$10:$D$259,"在宅")</f>
        <v>0</v>
      </c>
      <c r="I12" s="221"/>
      <c r="J12" s="201"/>
      <c r="K12"/>
    </row>
    <row r="13" spans="1:11" x14ac:dyDescent="0.4">
      <c r="A13" s="218" t="s">
        <v>107</v>
      </c>
      <c r="B13" s="219"/>
      <c r="C13" s="166">
        <f>SUM(D13:H13)</f>
        <v>0</v>
      </c>
      <c r="D13" s="166">
        <f>SUM(D14:D24)</f>
        <v>0</v>
      </c>
      <c r="E13" s="166">
        <f>SUM(E14:E24)</f>
        <v>0</v>
      </c>
      <c r="F13" s="166">
        <f>SUM(F14:F24)</f>
        <v>0</v>
      </c>
      <c r="G13" s="166">
        <f>SUM(G14:G24)</f>
        <v>0</v>
      </c>
      <c r="H13" s="166">
        <f>SUM(H14:H24)</f>
        <v>0</v>
      </c>
      <c r="I13" s="98" t="str">
        <f>IF(+C5=+C6+C13,"○","×")</f>
        <v>○</v>
      </c>
      <c r="J13" s="99" t="s">
        <v>115</v>
      </c>
      <c r="K13"/>
    </row>
    <row r="14" spans="1:11" x14ac:dyDescent="0.4">
      <c r="A14" s="202" t="s">
        <v>110</v>
      </c>
      <c r="B14" s="78" t="s">
        <v>21</v>
      </c>
      <c r="C14" s="167">
        <f t="shared" si="0"/>
        <v>0</v>
      </c>
      <c r="D14" s="167">
        <f>SUMIFS('入所申込者一覧（様式１－１用）'!$F$10:$F$259,'入所申込者一覧（様式１－１用）'!$B$10:$B$259,"要介護１",'入所申込者一覧（様式１－１用）'!$E$10:$E$259,"①介護医療院")</f>
        <v>0</v>
      </c>
      <c r="E14" s="167">
        <f>SUMIFS('入所申込者一覧（様式１－１用）'!$F$10:$F$259,'入所申込者一覧（様式１－１用）'!$B$10:$B$259,"要介護２",'入所申込者一覧（様式１－１用）'!$E$10:$E$259,"①介護医療院")</f>
        <v>0</v>
      </c>
      <c r="F14" s="167">
        <f>SUMIFS('入所申込者一覧（様式１－１用）'!$F$10:$F$259,'入所申込者一覧（様式１－１用）'!$B$10:$B$259,"要介護３",'入所申込者一覧（様式１－１用）'!$E$10:$E$259,"①介護医療院")</f>
        <v>0</v>
      </c>
      <c r="G14" s="167">
        <f>SUMIFS('入所申込者一覧（様式１－１用）'!$F$10:$F$259,'入所申込者一覧（様式１－１用）'!$B$10:$B$259,"要介護４",'入所申込者一覧（様式１－１用）'!$E$10:$E$259,"①介護医療院")</f>
        <v>0</v>
      </c>
      <c r="H14" s="167">
        <f>SUMIFS('入所申込者一覧（様式１－１用）'!$F$10:$F$259,'入所申込者一覧（様式１－１用）'!$B$10:$B$259,"要介護５",'入所申込者一覧（様式１－１用）'!$E$10:$E$259,"①介護医療院")</f>
        <v>0</v>
      </c>
      <c r="I14" s="216"/>
      <c r="J14" s="216"/>
      <c r="K14"/>
    </row>
    <row r="15" spans="1:11" x14ac:dyDescent="0.4">
      <c r="A15" s="202"/>
      <c r="B15" s="78" t="s">
        <v>22</v>
      </c>
      <c r="C15" s="167">
        <f t="shared" si="0"/>
        <v>0</v>
      </c>
      <c r="D15" s="167">
        <f>SUMIFS('入所申込者一覧（様式１－１用）'!$F$10:$F$259,'入所申込者一覧（様式１－１用）'!$B$10:$B$259,"要介護１",'入所申込者一覧（様式１－１用）'!$E$10:$E$259,"②介護療養型医療施設")</f>
        <v>0</v>
      </c>
      <c r="E15" s="167">
        <f>SUMIFS('入所申込者一覧（様式１－１用）'!$F$10:$F$259,'入所申込者一覧（様式１－１用）'!$B$10:$B$259,"要介護２",'入所申込者一覧（様式１－１用）'!$E$10:$E$259,"②介護療養型医療施設")</f>
        <v>0</v>
      </c>
      <c r="F15" s="167">
        <f>SUMIFS('入所申込者一覧（様式１－１用）'!$F$10:$F$259,'入所申込者一覧（様式１－１用）'!$B$10:$B$259,"要介護３",'入所申込者一覧（様式１－１用）'!$E$10:$E$259,"②介護療養型医療施設")</f>
        <v>0</v>
      </c>
      <c r="G15" s="167">
        <f>SUMIFS('入所申込者一覧（様式１－１用）'!$F$10:$F$259,'入所申込者一覧（様式１－１用）'!$B$10:$B$259,"要介護４",'入所申込者一覧（様式１－１用）'!$E$10:$E$259,"②介護療養型医療施設")</f>
        <v>0</v>
      </c>
      <c r="H15" s="167">
        <f>SUMIFS('入所申込者一覧（様式１－１用）'!$F$10:$F$259,'入所申込者一覧（様式１－１用）'!$B$10:$B$259,"要介護５",'入所申込者一覧（様式１－１用）'!$E$10:$E$259,"②介護療養型医療施設")</f>
        <v>0</v>
      </c>
      <c r="I15" s="217"/>
      <c r="J15" s="217"/>
      <c r="K15"/>
    </row>
    <row r="16" spans="1:11" x14ac:dyDescent="0.4">
      <c r="A16" s="202"/>
      <c r="B16" s="78" t="s">
        <v>23</v>
      </c>
      <c r="C16" s="167">
        <f t="shared" si="0"/>
        <v>0</v>
      </c>
      <c r="D16" s="167">
        <f>SUMIFS('入所申込者一覧（様式１－１用）'!$F$10:$F$259,'入所申込者一覧（様式１－１用）'!$B$10:$B$259,"要介護１",'入所申込者一覧（様式１－１用）'!$E$10:$E$259,"③介護老人保健施設")</f>
        <v>0</v>
      </c>
      <c r="E16" s="167">
        <f>SUMIFS('入所申込者一覧（様式１－１用）'!$F$10:$F$259,'入所申込者一覧（様式１－１用）'!$B$10:$B$259,"要介護２",'入所申込者一覧（様式１－１用）'!$E$10:$E$259,"③介護老人保健施設")</f>
        <v>0</v>
      </c>
      <c r="F16" s="167">
        <f>SUMIFS('入所申込者一覧（様式１－１用）'!$F$10:$F$259,'入所申込者一覧（様式１－１用）'!$B$10:$B$259,"要介護３",'入所申込者一覧（様式１－１用）'!$E$10:$E$259,"③介護老人保健施設")</f>
        <v>0</v>
      </c>
      <c r="G16" s="167">
        <f>SUMIFS('入所申込者一覧（様式１－１用）'!$F$10:$F$259,'入所申込者一覧（様式１－１用）'!$B$10:$B$259,"要介護４",'入所申込者一覧（様式１－１用）'!$E$10:$E$259,"③介護老人保健施設")</f>
        <v>0</v>
      </c>
      <c r="H16" s="167">
        <f>SUMIFS('入所申込者一覧（様式１－１用）'!$F$10:$F$259,'入所申込者一覧（様式１－１用）'!$B$10:$B$259,"要介護５",'入所申込者一覧（様式１－１用）'!$E$10:$E$259,"③介護老人保健施設")</f>
        <v>0</v>
      </c>
      <c r="I16" s="217"/>
      <c r="J16" s="217"/>
      <c r="K16"/>
    </row>
    <row r="17" spans="1:23" ht="27" x14ac:dyDescent="0.4">
      <c r="A17" s="202"/>
      <c r="B17" s="100" t="s">
        <v>24</v>
      </c>
      <c r="C17" s="167">
        <f t="shared" si="0"/>
        <v>0</v>
      </c>
      <c r="D17" s="167">
        <f>SUMIFS('入所申込者一覧（様式１－１用）'!$F$10:$F$259,'入所申込者一覧（様式１－１用）'!$B$10:$B$259,"要介護１",'入所申込者一覧（様式１－１用）'!$E$10:$E$259,"④医療機関（病院又は診療所）")</f>
        <v>0</v>
      </c>
      <c r="E17" s="167">
        <f>SUMIFS('入所申込者一覧（様式１－１用）'!$F$10:$F$259,'入所申込者一覧（様式１－１用）'!$B$10:$B$259,"要介護２",'入所申込者一覧（様式１－１用）'!$E$10:$E$259,"④医療機関（病院又は診療所）")</f>
        <v>0</v>
      </c>
      <c r="F17" s="167">
        <f>SUMIFS('入所申込者一覧（様式１－１用）'!$F$10:$F$259,'入所申込者一覧（様式１－１用）'!$B$10:$B$259,"要介護３",'入所申込者一覧（様式１－１用）'!$E$10:$E$259,"④医療機関（病院又は診療所）")</f>
        <v>0</v>
      </c>
      <c r="G17" s="167">
        <f>SUMIFS('入所申込者一覧（様式１－１用）'!$F$10:$F$259,'入所申込者一覧（様式１－１用）'!$B$10:$B$259,"要介護４",'入所申込者一覧（様式１－１用）'!$E$10:$E$259,"④医療機関（病院又は診療所）")</f>
        <v>0</v>
      </c>
      <c r="H17" s="167">
        <f>SUMIFS('入所申込者一覧（様式１－１用）'!$F$10:$F$259,'入所申込者一覧（様式１－１用）'!$B$10:$B$259,"要介護５",'入所申込者一覧（様式１－１用）'!$E$10:$E$259,"④医療機関（病院又は診療所）")</f>
        <v>0</v>
      </c>
      <c r="I17" s="217"/>
      <c r="J17" s="217"/>
      <c r="K17"/>
    </row>
    <row r="18" spans="1:23" ht="27" x14ac:dyDescent="0.4">
      <c r="A18" s="202"/>
      <c r="B18" s="100" t="s">
        <v>25</v>
      </c>
      <c r="C18" s="167">
        <f t="shared" si="0"/>
        <v>0</v>
      </c>
      <c r="D18" s="167">
        <f>SUMIFS('入所申込者一覧（様式１－１用）'!$F$10:$F$259,'入所申込者一覧（様式１－１用）'!$B$10:$B$259,"要介護１",'入所申込者一覧（様式１－１用）'!$E$10:$E$259,"⑤他の特別養護老人ホーム")</f>
        <v>0</v>
      </c>
      <c r="E18" s="167">
        <f>SUMIFS('入所申込者一覧（様式１－１用）'!$F$10:$F$259,'入所申込者一覧（様式１－１用）'!$B$10:$B$259,"要介護２",'入所申込者一覧（様式１－１用）'!$E$10:$E$259,"⑤他の特別養護老人ホーム")</f>
        <v>0</v>
      </c>
      <c r="F18" s="167">
        <f>SUMIFS('入所申込者一覧（様式１－１用）'!$F$10:$F$259,'入所申込者一覧（様式１－１用）'!$B$10:$B$259,"要介護３",'入所申込者一覧（様式１－１用）'!$E$10:$E$259,"⑤他の特別養護老人ホーム")</f>
        <v>0</v>
      </c>
      <c r="G18" s="167">
        <f>SUMIFS('入所申込者一覧（様式１－１用）'!$F$10:$F$259,'入所申込者一覧（様式１－１用）'!$B$10:$B$259,"要介護４",'入所申込者一覧（様式１－１用）'!$E$10:$E$259,"⑤他の特別養護老人ホーム")</f>
        <v>0</v>
      </c>
      <c r="H18" s="167">
        <f>SUMIFS('入所申込者一覧（様式１－１用）'!$F$10:$F$259,'入所申込者一覧（様式１－１用）'!$B$10:$B$259,"要介護５",'入所申込者一覧（様式１－１用）'!$E$10:$E$259,"⑤他の特別養護老人ホーム")</f>
        <v>0</v>
      </c>
      <c r="I18" s="217"/>
      <c r="J18" s="217"/>
      <c r="K18"/>
    </row>
    <row r="19" spans="1:23" x14ac:dyDescent="0.4">
      <c r="A19" s="202"/>
      <c r="B19" s="78" t="s">
        <v>26</v>
      </c>
      <c r="C19" s="167">
        <f t="shared" si="0"/>
        <v>0</v>
      </c>
      <c r="D19" s="167">
        <f>SUMIFS('入所申込者一覧（様式１－１用）'!$F$10:$F$259,'入所申込者一覧（様式１－１用）'!$B$10:$B$259,"要介護１",'入所申込者一覧（様式１－１用）'!$E$10:$E$259,"⑥養護老人ホーム")</f>
        <v>0</v>
      </c>
      <c r="E19" s="167">
        <f>SUMIFS('入所申込者一覧（様式１－１用）'!$F$10:$F$259,'入所申込者一覧（様式１－１用）'!$B$10:$B$259,"要介護２",'入所申込者一覧（様式１－１用）'!$E$10:$E$259,"⑥養護老人ホーム")</f>
        <v>0</v>
      </c>
      <c r="F19" s="167">
        <f>SUMIFS('入所申込者一覧（様式１－１用）'!$F$10:$F$259,'入所申込者一覧（様式１－１用）'!$B$10:$B$259,"要介護３",'入所申込者一覧（様式１－１用）'!$E$10:$E$259,"⑥養護老人ホーム")</f>
        <v>0</v>
      </c>
      <c r="G19" s="167">
        <f>SUMIFS('入所申込者一覧（様式１－１用）'!$F$10:$F$259,'入所申込者一覧（様式１－１用）'!$B$10:$B$259,"要介護４",'入所申込者一覧（様式１－１用）'!$E$10:$E$259,"⑥養護老人ホーム")</f>
        <v>0</v>
      </c>
      <c r="H19" s="167">
        <f>SUMIFS('入所申込者一覧（様式１－１用）'!$F$10:$F$259,'入所申込者一覧（様式１－１用）'!$B$10:$B$259,"要介護５",'入所申込者一覧（様式１－１用）'!$E$10:$E$259,"⑥養護老人ホーム")</f>
        <v>0</v>
      </c>
      <c r="I19" s="217"/>
      <c r="J19" s="217"/>
      <c r="K19"/>
    </row>
    <row r="20" spans="1:23" x14ac:dyDescent="0.4">
      <c r="A20" s="202"/>
      <c r="B20" s="78" t="s">
        <v>27</v>
      </c>
      <c r="C20" s="167">
        <f t="shared" si="0"/>
        <v>0</v>
      </c>
      <c r="D20" s="167">
        <f>SUMIFS('入所申込者一覧（様式１－１用）'!$F$10:$F$259,'入所申込者一覧（様式１－１用）'!$B$10:$B$259,"要介護１",'入所申込者一覧（様式１－１用）'!$E$10:$E$259,"⑦軽費老人ホーム")</f>
        <v>0</v>
      </c>
      <c r="E20" s="167">
        <f>SUMIFS('入所申込者一覧（様式１－１用）'!$F$10:$F$259,'入所申込者一覧（様式１－１用）'!$B$10:$B$259,"要介護２",'入所申込者一覧（様式１－１用）'!$E$10:$E$259,"⑦軽費老人ホーム")</f>
        <v>0</v>
      </c>
      <c r="F20" s="167">
        <f>SUMIFS('入所申込者一覧（様式１－１用）'!$F$10:$F$259,'入所申込者一覧（様式１－１用）'!$B$10:$B$259,"要介護３",'入所申込者一覧（様式１－１用）'!$E$10:$E$259,"⑦軽費老人ホーム")</f>
        <v>0</v>
      </c>
      <c r="G20" s="167">
        <f>SUMIFS('入所申込者一覧（様式１－１用）'!$F$10:$F$259,'入所申込者一覧（様式１－１用）'!$B$10:$B$259,"要介護４",'入所申込者一覧（様式１－１用）'!$E$10:$E$259,"⑦軽費老人ホーム")</f>
        <v>0</v>
      </c>
      <c r="H20" s="167">
        <f>SUMIFS('入所申込者一覧（様式１－１用）'!$F$10:$F$259,'入所申込者一覧（様式１－１用）'!$B$10:$B$259,"要介護５",'入所申込者一覧（様式１－１用）'!$E$10:$E$259,"⑦軽費老人ホーム")</f>
        <v>0</v>
      </c>
      <c r="I20" s="217"/>
      <c r="J20" s="217"/>
      <c r="K20"/>
    </row>
    <row r="21" spans="1:23" x14ac:dyDescent="0.4">
      <c r="A21" s="202"/>
      <c r="B21" s="78" t="s">
        <v>15</v>
      </c>
      <c r="C21" s="167">
        <f t="shared" si="0"/>
        <v>0</v>
      </c>
      <c r="D21" s="167">
        <f>SUMIFS('入所申込者一覧（様式１－１用）'!$F$10:$F$259,'入所申込者一覧（様式１－１用）'!$B$10:$B$259,"要介護１",'入所申込者一覧（様式１－１用）'!$E$10:$E$259,"⑧グループホーム")</f>
        <v>0</v>
      </c>
      <c r="E21" s="167">
        <f>SUMIFS('入所申込者一覧（様式１－１用）'!$F$10:$F$259,'入所申込者一覧（様式１－１用）'!$B$10:$B$259,"要介護２",'入所申込者一覧（様式１－１用）'!$E$10:$E$259,"⑧グループホーム")</f>
        <v>0</v>
      </c>
      <c r="F21" s="167">
        <f>SUMIFS('入所申込者一覧（様式１－１用）'!$F$10:$F$259,'入所申込者一覧（様式１－１用）'!$B$10:$B$259,"要介護３",'入所申込者一覧（様式１－１用）'!$E$10:$E$259,"⑧グループホーム")</f>
        <v>0</v>
      </c>
      <c r="G21" s="167">
        <f>SUMIFS('入所申込者一覧（様式１－１用）'!$F$10:$F$259,'入所申込者一覧（様式１－１用）'!$B$10:$B$259,"要介護４",'入所申込者一覧（様式１－１用）'!$E$10:$E$259,"⑧グループホーム")</f>
        <v>0</v>
      </c>
      <c r="H21" s="167">
        <f>SUMIFS('入所申込者一覧（様式１－１用）'!$F$10:$F$259,'入所申込者一覧（様式１－１用）'!$B$10:$B$259,"要介護５",'入所申込者一覧（様式１－１用）'!$E$10:$E$259,"⑧グループホーム")</f>
        <v>0</v>
      </c>
      <c r="I21" s="217"/>
      <c r="J21" s="217"/>
      <c r="K21"/>
    </row>
    <row r="22" spans="1:23" x14ac:dyDescent="0.4">
      <c r="A22" s="202"/>
      <c r="B22" s="78" t="s">
        <v>28</v>
      </c>
      <c r="C22" s="167">
        <f t="shared" si="0"/>
        <v>0</v>
      </c>
      <c r="D22" s="167">
        <f>SUMIFS('入所申込者一覧（様式１－１用）'!$F$10:$F$259,'入所申込者一覧（様式１－１用）'!$B$10:$B$259,"要介護１",'入所申込者一覧（様式１－１用）'!$E$10:$E$259,"⑨有料老人ホーム")</f>
        <v>0</v>
      </c>
      <c r="E22" s="167">
        <f>SUMIFS('入所申込者一覧（様式１－１用）'!$F$10:$F$259,'入所申込者一覧（様式１－１用）'!$B$10:$B$259,"要介護２",'入所申込者一覧（様式１－１用）'!$E$10:$E$259,"⑨有料老人ホーム")</f>
        <v>0</v>
      </c>
      <c r="F22" s="167">
        <f>SUMIFS('入所申込者一覧（様式１－１用）'!$F$10:$F$259,'入所申込者一覧（様式１－１用）'!$B$10:$B$259,"要介護３",'入所申込者一覧（様式１－１用）'!$E$10:$E$259,"⑨有料老人ホーム")</f>
        <v>0</v>
      </c>
      <c r="G22" s="167">
        <f>SUMIFS('入所申込者一覧（様式１－１用）'!$F$10:$F$259,'入所申込者一覧（様式１－１用）'!$B$10:$B$259,"要介護４",'入所申込者一覧（様式１－１用）'!$E$10:$E$259,"⑨有料老人ホーム")</f>
        <v>0</v>
      </c>
      <c r="H22" s="167">
        <f>SUMIFS('入所申込者一覧（様式１－１用）'!$F$10:$F$259,'入所申込者一覧（様式１－１用）'!$B$10:$B$259,"要介護５",'入所申込者一覧（様式１－１用）'!$E$10:$E$259,"⑨有料老人ホーム")</f>
        <v>0</v>
      </c>
      <c r="I22" s="217"/>
      <c r="J22" s="217"/>
      <c r="K22"/>
    </row>
    <row r="23" spans="1:23" ht="27" x14ac:dyDescent="0.4">
      <c r="A23" s="202"/>
      <c r="B23" s="100" t="s">
        <v>29</v>
      </c>
      <c r="C23" s="167">
        <f t="shared" si="0"/>
        <v>0</v>
      </c>
      <c r="D23" s="167">
        <f>SUMIFS('入所申込者一覧（様式１－１用）'!$F$10:$F$259,'入所申込者一覧（様式１－１用）'!$B$10:$B$259,"要介護１",'入所申込者一覧（様式１－１用）'!$E$10:$E$259,"⑩サービス付き高齢者向け住宅")</f>
        <v>0</v>
      </c>
      <c r="E23" s="167">
        <f>SUMIFS('入所申込者一覧（様式１－１用）'!$F$10:$F$259,'入所申込者一覧（様式１－１用）'!$B$10:$B$259,"要介護２",'入所申込者一覧（様式１－１用）'!$E$10:$E$259,"⑩サービス付き高齢者向け住宅")</f>
        <v>0</v>
      </c>
      <c r="F23" s="167">
        <f>SUMIFS('入所申込者一覧（様式１－１用）'!$F$10:$F$259,'入所申込者一覧（様式１－１用）'!$B$10:$B$259,"要介護３",'入所申込者一覧（様式１－１用）'!$E$10:$E$259,"⑩サービス付き高齢者向け住宅")</f>
        <v>0</v>
      </c>
      <c r="G23" s="167">
        <f>SUMIFS('入所申込者一覧（様式１－１用）'!$F$10:$F$259,'入所申込者一覧（様式１－１用）'!$B$10:$B$259,"要介護４",'入所申込者一覧（様式１－１用）'!$E$10:$E$259,"⑩サービス付き高齢者向け住宅")</f>
        <v>0</v>
      </c>
      <c r="H23" s="167">
        <f>SUMIFS('入所申込者一覧（様式１－１用）'!$F$10:$F$259,'入所申込者一覧（様式１－１用）'!$B$10:$B$259,"要介護５",'入所申込者一覧（様式１－１用）'!$E$10:$E$259,"⑩サービス付き高齢者向け住宅")</f>
        <v>0</v>
      </c>
      <c r="I23" s="217"/>
      <c r="J23" s="217"/>
      <c r="K23"/>
    </row>
    <row r="24" spans="1:23" x14ac:dyDescent="0.4">
      <c r="A24" s="202"/>
      <c r="B24" s="78" t="s">
        <v>30</v>
      </c>
      <c r="C24" s="167">
        <f t="shared" si="0"/>
        <v>0</v>
      </c>
      <c r="D24" s="167">
        <f>SUMIFS('入所申込者一覧（様式１－１用）'!$F$10:$F$259,'入所申込者一覧（様式１－１用）'!$B$10:$B$259,"要介護１",'入所申込者一覧（様式１－１用）'!$E$10:$E$259,"⑪その他")</f>
        <v>0</v>
      </c>
      <c r="E24" s="167">
        <f>SUMIFS('入所申込者一覧（様式１－１用）'!$F$10:$F$259,'入所申込者一覧（様式１－１用）'!$B$10:$B$259,"要介護２",'入所申込者一覧（様式１－１用）'!$E$10:$E$259,"⑪その他")</f>
        <v>0</v>
      </c>
      <c r="F24" s="167">
        <f>SUMIFS('入所申込者一覧（様式１－１用）'!$F$10:$F$259,'入所申込者一覧（様式１－１用）'!$B$10:$B$259,"要介護３",'入所申込者一覧（様式１－１用）'!$E$10:$E$259,"⑪その他")</f>
        <v>0</v>
      </c>
      <c r="G24" s="167">
        <f>SUMIFS('入所申込者一覧（様式１－１用）'!$F$10:$F$259,'入所申込者一覧（様式１－１用）'!$B$10:$B$259,"要介護４",'入所申込者一覧（様式１－１用）'!$E$10:$E$259,"⑪その他")</f>
        <v>0</v>
      </c>
      <c r="H24" s="167">
        <f>SUMIFS('入所申込者一覧（様式１－１用）'!$F$10:$F$259,'入所申込者一覧（様式１－１用）'!$B$10:$B$259,"要介護５",'入所申込者一覧（様式１－１用）'!$E$10:$E$259,"⑪その他")</f>
        <v>0</v>
      </c>
      <c r="I24" s="200"/>
      <c r="J24" s="200"/>
      <c r="K24"/>
    </row>
    <row r="25" spans="1:23" x14ac:dyDescent="0.4">
      <c r="A25" s="202" t="s">
        <v>109</v>
      </c>
      <c r="B25" s="78" t="s">
        <v>10</v>
      </c>
      <c r="C25" s="167">
        <f t="shared" si="0"/>
        <v>0</v>
      </c>
      <c r="D25" s="167">
        <f>SUMIFS('入所申込者一覧（様式１－１用）'!$F$10:$F$259,'入所申込者一覧（様式１－１用）'!$B$10:$B$259,"要介護１",'入所申込者一覧（様式１－１用）'!$C$10:$C$259,"①３か月以内",'入所申込者一覧（様式１－１用）'!$D$10:$D$259,"在宅以外")</f>
        <v>0</v>
      </c>
      <c r="E25" s="167">
        <f>SUMIFS('入所申込者一覧（様式１－１用）'!$F$10:$F$259,'入所申込者一覧（様式１－１用）'!$B$10:$B$259,"要介護２",'入所申込者一覧（様式１－１用）'!$C$10:$C$259,"①３か月以内",'入所申込者一覧（様式１－１用）'!$D$10:$D$259,"在宅以外")</f>
        <v>0</v>
      </c>
      <c r="F25" s="167">
        <f>SUMIFS('入所申込者一覧（様式１－１用）'!$F$10:$F$259,'入所申込者一覧（様式１－１用）'!$B$10:$B$259,"要介護３",'入所申込者一覧（様式１－１用）'!$C$10:$C$259,"①３か月以内",'入所申込者一覧（様式１－１用）'!$D$10:$D$259,"在宅以外")</f>
        <v>0</v>
      </c>
      <c r="G25" s="167">
        <f>SUMIFS('入所申込者一覧（様式１－１用）'!$F$10:$F$259,'入所申込者一覧（様式１－１用）'!$B$10:$B$259,"要介護４",'入所申込者一覧（様式１－１用）'!$C$10:$C$259,"①３か月以内",'入所申込者一覧（様式１－１用）'!$D$10:$D$259,"在宅以外")</f>
        <v>0</v>
      </c>
      <c r="H25" s="167">
        <f>SUMIFS('入所申込者一覧（様式１－１用）'!$F$10:$F$259,'入所申込者一覧（様式１－１用）'!$B$10:$B$259,"要介護５",'入所申込者一覧（様式１－１用）'!$C$10:$C$259,"①３か月以内",'入所申込者一覧（様式１－１用）'!$D$10:$D$259,"在宅以外")</f>
        <v>0</v>
      </c>
      <c r="I25" s="216"/>
      <c r="J25" s="216"/>
      <c r="K25"/>
    </row>
    <row r="26" spans="1:23" x14ac:dyDescent="0.4">
      <c r="A26" s="202"/>
      <c r="B26" s="78" t="s">
        <v>13</v>
      </c>
      <c r="C26" s="167">
        <f t="shared" si="0"/>
        <v>0</v>
      </c>
      <c r="D26" s="167">
        <f>SUMIFS('入所申込者一覧（様式１－１用）'!$F$10:$F$259,'入所申込者一覧（様式１－１用）'!$B$10:$B$259,"要介護１",'入所申込者一覧（様式１－１用）'!$C$10:$C$259,"②３か月～６か月前",'入所申込者一覧（様式１－１用）'!$D$10:$D$259,"在宅以外")</f>
        <v>0</v>
      </c>
      <c r="E26" s="167">
        <f>SUMIFS('入所申込者一覧（様式１－１用）'!$F$10:$F$259,'入所申込者一覧（様式１－１用）'!$B$10:$B$259,"要介護２",'入所申込者一覧（様式１－１用）'!$C$10:$C$259,"②３か月～６か月前",'入所申込者一覧（様式１－１用）'!$D$10:$D$259,"在宅以外")</f>
        <v>0</v>
      </c>
      <c r="F26" s="167">
        <f>SUMIFS('入所申込者一覧（様式１－１用）'!$F$10:$F$259,'入所申込者一覧（様式１－１用）'!$B$10:$B$259,"要介護３",'入所申込者一覧（様式１－１用）'!$C$10:$C$259,"②３か月～６か月前",'入所申込者一覧（様式１－１用）'!$D$10:$D$259,"在宅以外")</f>
        <v>0</v>
      </c>
      <c r="G26" s="167">
        <f>SUMIFS('入所申込者一覧（様式１－１用）'!$F$10:$F$259,'入所申込者一覧（様式１－１用）'!$B$10:$B$259,"要介護４",'入所申込者一覧（様式１－１用）'!$C$10:$C$259,"②３か月～６か月前",'入所申込者一覧（様式１－１用）'!$D$10:$D$259,"在宅以外")</f>
        <v>0</v>
      </c>
      <c r="H26" s="167">
        <f>SUMIFS('入所申込者一覧（様式１－１用）'!$F$10:$F$259,'入所申込者一覧（様式１－１用）'!$B$10:$B$259,"要介護５",'入所申込者一覧（様式１－１用）'!$C$10:$C$259,"②３か月～６か月前",'入所申込者一覧（様式１－１用）'!$D$10:$D$259,"在宅以外")</f>
        <v>0</v>
      </c>
      <c r="I26" s="217"/>
      <c r="J26" s="217"/>
      <c r="K26"/>
    </row>
    <row r="27" spans="1:23" x14ac:dyDescent="0.4">
      <c r="A27" s="202"/>
      <c r="B27" s="78" t="s">
        <v>20</v>
      </c>
      <c r="C27" s="167">
        <f t="shared" si="0"/>
        <v>0</v>
      </c>
      <c r="D27" s="167">
        <f>SUMIFS('入所申込者一覧（様式１－１用）'!$F$10:$F$259,'入所申込者一覧（様式１－１用）'!$B$10:$B$259,"要介護１",'入所申込者一覧（様式１－１用）'!$C$10:$C$259,"③６か月～１年前",'入所申込者一覧（様式１－１用）'!$D$10:$D$259,"在宅以外")</f>
        <v>0</v>
      </c>
      <c r="E27" s="167">
        <f>SUMIFS('入所申込者一覧（様式１－１用）'!$F$10:$F$259,'入所申込者一覧（様式１－１用）'!$B$10:$B$259,"要介護２",'入所申込者一覧（様式１－１用）'!$C$10:$C$259,"③６か月～１年前",'入所申込者一覧（様式１－１用）'!$D$10:$D$259,"在宅以外")</f>
        <v>0</v>
      </c>
      <c r="F27" s="167">
        <f>SUMIFS('入所申込者一覧（様式１－１用）'!$F$10:$F$259,'入所申込者一覧（様式１－１用）'!$B$10:$B$259,"要介護３",'入所申込者一覧（様式１－１用）'!$C$10:$C$259,"③６か月～１年前",'入所申込者一覧（様式１－１用）'!$D$10:$D$259,"在宅以外")</f>
        <v>0</v>
      </c>
      <c r="G27" s="167">
        <f>SUMIFS('入所申込者一覧（様式１－１用）'!$F$10:$F$259,'入所申込者一覧（様式１－１用）'!$B$10:$B$259,"要介護４",'入所申込者一覧（様式１－１用）'!$C$10:$C$259,"③６か月～１年前",'入所申込者一覧（様式１－１用）'!$D$10:$D$259,"在宅以外")</f>
        <v>0</v>
      </c>
      <c r="H27" s="167">
        <f>SUMIFS('入所申込者一覧（様式１－１用）'!$F$10:$F$259,'入所申込者一覧（様式１－１用）'!$B$10:$B$259,"要介護５",'入所申込者一覧（様式１－１用）'!$C$10:$C$259,"③６か月～１年前",'入所申込者一覧（様式１－１用）'!$D$10:$D$259,"在宅以外")</f>
        <v>0</v>
      </c>
      <c r="I27" s="217"/>
      <c r="J27" s="217"/>
      <c r="K27"/>
    </row>
    <row r="28" spans="1:23" x14ac:dyDescent="0.4">
      <c r="A28" s="202"/>
      <c r="B28" s="78" t="s">
        <v>14</v>
      </c>
      <c r="C28" s="167">
        <f t="shared" si="0"/>
        <v>0</v>
      </c>
      <c r="D28" s="167">
        <f>SUMIFS('入所申込者一覧（様式１－１用）'!$F$10:$F$259,'入所申込者一覧（様式１－１用）'!$B$10:$B$259,"要介護１",'入所申込者一覧（様式１－１用）'!$C$10:$C$259,"④１～２年前",'入所申込者一覧（様式１－１用）'!$D$10:$D$259,"在宅以外")</f>
        <v>0</v>
      </c>
      <c r="E28" s="167">
        <f>SUMIFS('入所申込者一覧（様式１－１用）'!$F$10:$F$259,'入所申込者一覧（様式１－１用）'!$B$10:$B$259,"要介護２",'入所申込者一覧（様式１－１用）'!$C$10:$C$259,"④１～２年前",'入所申込者一覧（様式１－１用）'!$D$10:$D$259,"在宅以外")</f>
        <v>0</v>
      </c>
      <c r="F28" s="167">
        <f>SUMIFS('入所申込者一覧（様式１－１用）'!$F$10:$F$259,'入所申込者一覧（様式１－１用）'!$B$10:$B$259,"要介護３",'入所申込者一覧（様式１－１用）'!$C$10:$C$259,"④１～２年前",'入所申込者一覧（様式１－１用）'!$D$10:$D$259,"在宅以外")</f>
        <v>0</v>
      </c>
      <c r="G28" s="167">
        <f>SUMIFS('入所申込者一覧（様式１－１用）'!$F$10:$F$259,'入所申込者一覧（様式１－１用）'!$B$10:$B$259,"要介護４",'入所申込者一覧（様式１－１用）'!$C$10:$C$259,"④１～２年前",'入所申込者一覧（様式１－１用）'!$D$10:$D$259,"在宅以外")</f>
        <v>0</v>
      </c>
      <c r="H28" s="167">
        <f>SUMIFS('入所申込者一覧（様式１－１用）'!$F$10:$F$259,'入所申込者一覧（様式１－１用）'!$B$10:$B$259,"要介護５",'入所申込者一覧（様式１－１用）'!$C$10:$C$259,"④１～２年前",'入所申込者一覧（様式１－１用）'!$D$10:$D$259,"在宅以外")</f>
        <v>0</v>
      </c>
      <c r="I28" s="217"/>
      <c r="J28" s="217"/>
      <c r="K28"/>
    </row>
    <row r="29" spans="1:23" x14ac:dyDescent="0.4">
      <c r="A29" s="202"/>
      <c r="B29" s="108" t="s">
        <v>248</v>
      </c>
      <c r="C29" s="167">
        <f t="shared" si="0"/>
        <v>0</v>
      </c>
      <c r="D29" s="167">
        <f>SUMIFS('入所申込者一覧（様式１－１用）'!$F$10:$F$259,'入所申込者一覧（様式１－１用）'!$B$10:$B$259,"要介護１",'入所申込者一覧（様式１－１用）'!$C$10:$C$259,"⑤２～３年前",'入所申込者一覧（様式１－１用）'!$D$10:$D$259,"在宅以外")</f>
        <v>0</v>
      </c>
      <c r="E29" s="167">
        <f>SUMIFS('入所申込者一覧（様式１－１用）'!$F$10:$F$259,'入所申込者一覧（様式１－１用）'!$B$10:$B$259,"要介護２",'入所申込者一覧（様式１－１用）'!$C$10:$C$259,"⑤２～３年前",'入所申込者一覧（様式１－１用）'!$D$10:$D$259,"在宅以外")</f>
        <v>0</v>
      </c>
      <c r="F29" s="167">
        <f>SUMIFS('入所申込者一覧（様式１－１用）'!$F$10:$F$259,'入所申込者一覧（様式１－１用）'!$B$10:$B$259,"要介護３",'入所申込者一覧（様式１－１用）'!$C$10:$C$259,"⑤２～３年前",'入所申込者一覧（様式１－１用）'!$D$10:$D$259,"在宅以外")</f>
        <v>0</v>
      </c>
      <c r="G29" s="167">
        <f>SUMIFS('入所申込者一覧（様式１－１用）'!$F$10:$F$259,'入所申込者一覧（様式１－１用）'!$B$10:$B$259,"要介護４",'入所申込者一覧（様式１－１用）'!$C$10:$C$259,"⑤２～３年前",'入所申込者一覧（様式１－１用）'!$D$10:$D$259,"在宅以外")</f>
        <v>0</v>
      </c>
      <c r="H29" s="167">
        <f>SUMIFS('入所申込者一覧（様式１－１用）'!$F$10:$F$259,'入所申込者一覧（様式１－１用）'!$B$10:$B$259,"要介護５",'入所申込者一覧（様式１－１用）'!$C$10:$C$259,"⑤２～３年前",'入所申込者一覧（様式１－１用）'!$D$10:$D$259,"在宅以外")</f>
        <v>0</v>
      </c>
      <c r="I29" s="217"/>
      <c r="J29" s="217"/>
      <c r="K29"/>
    </row>
    <row r="30" spans="1:23" x14ac:dyDescent="0.4">
      <c r="A30" s="202"/>
      <c r="B30" s="78" t="s">
        <v>249</v>
      </c>
      <c r="C30" s="167">
        <f t="shared" si="0"/>
        <v>0</v>
      </c>
      <c r="D30" s="167">
        <f>SUMIFS('入所申込者一覧（様式１－１用）'!$F$10:$F$259,'入所申込者一覧（様式１－１用）'!$B$10:$B$259,"要介護１",'入所申込者一覧（様式１－１用）'!$C$10:$C$259,"⑥３年以上前",'入所申込者一覧（様式１－１用）'!$D$10:$D$259,"在宅以外")</f>
        <v>0</v>
      </c>
      <c r="E30" s="167">
        <f>SUMIFS('入所申込者一覧（様式１－１用）'!$F$10:$F$259,'入所申込者一覧（様式１－１用）'!$B$10:$B$259,"要介護２",'入所申込者一覧（様式１－１用）'!$C$10:$C$259,"⑥３年以上前",'入所申込者一覧（様式１－１用）'!$D$10:$D$259,"在宅以外")</f>
        <v>0</v>
      </c>
      <c r="F30" s="167">
        <f>SUMIFS('入所申込者一覧（様式１－１用）'!$F$10:$F$259,'入所申込者一覧（様式１－１用）'!$B$10:$B$259,"要介護３",'入所申込者一覧（様式１－１用）'!$C$10:$C$259,"⑥３年以上前",'入所申込者一覧（様式１－１用）'!$D$10:$D$259,"在宅以外")</f>
        <v>0</v>
      </c>
      <c r="G30" s="167">
        <f>SUMIFS('入所申込者一覧（様式１－１用）'!$F$10:$F$259,'入所申込者一覧（様式１－１用）'!$B$10:$B$259,"要介護４",'入所申込者一覧（様式１－１用）'!$C$10:$C$259,"⑥３年以上前",'入所申込者一覧（様式１－１用）'!$D$10:$D$259,"在宅以外")</f>
        <v>0</v>
      </c>
      <c r="H30" s="167">
        <f>SUMIFS('入所申込者一覧（様式１－１用）'!$F$10:$F$259,'入所申込者一覧（様式１－１用）'!$B$10:$B$259,"要介護５",'入所申込者一覧（様式１－１用）'!$C$10:$C$259,"⑥３年以上前",'入所申込者一覧（様式１－１用）'!$D$10:$D$259,"在宅以外")</f>
        <v>0</v>
      </c>
      <c r="I30" s="200"/>
      <c r="J30" s="200"/>
      <c r="K30"/>
    </row>
    <row r="31" spans="1:23" x14ac:dyDescent="0.4">
      <c r="A31" s="83"/>
      <c r="B31" s="83"/>
      <c r="C31" s="83"/>
      <c r="D31" s="83"/>
      <c r="E31" s="83"/>
      <c r="F31" s="83"/>
      <c r="G31" s="83"/>
      <c r="H31" s="83"/>
      <c r="I31" s="83"/>
      <c r="J31" s="84"/>
    </row>
    <row r="32" spans="1:23" x14ac:dyDescent="0.4">
      <c r="A32" s="60" t="s">
        <v>155</v>
      </c>
      <c r="B32" s="83"/>
      <c r="C32" s="83"/>
      <c r="D32" s="83"/>
      <c r="E32" s="83"/>
      <c r="F32" s="83"/>
      <c r="G32" s="83"/>
      <c r="H32" s="83"/>
      <c r="I32" s="87"/>
      <c r="J32" s="83"/>
      <c r="K32"/>
      <c r="W32" s="61"/>
    </row>
    <row r="33" spans="1:35" x14ac:dyDescent="0.4">
      <c r="A33" s="206"/>
      <c r="B33" s="207"/>
      <c r="C33" s="101" t="s">
        <v>133</v>
      </c>
      <c r="D33" s="64" t="s">
        <v>138</v>
      </c>
      <c r="E33" s="64" t="s">
        <v>135</v>
      </c>
      <c r="F33" s="64" t="s">
        <v>6</v>
      </c>
      <c r="G33" s="64" t="s">
        <v>137</v>
      </c>
      <c r="H33" s="64" t="s">
        <v>105</v>
      </c>
      <c r="I33" s="73"/>
      <c r="J33" s="66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198"/>
      <c r="X33" s="198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4">
      <c r="A34" s="208" t="s">
        <v>119</v>
      </c>
      <c r="B34" s="209"/>
      <c r="C34" s="125"/>
      <c r="D34" s="126"/>
      <c r="E34" s="126"/>
      <c r="F34" s="125"/>
      <c r="G34" s="125"/>
      <c r="H34" s="70">
        <f>COUNTA(C34:G34)</f>
        <v>0</v>
      </c>
      <c r="I34" s="74"/>
      <c r="J34" s="102"/>
      <c r="K34" s="68"/>
      <c r="L34" s="67"/>
      <c r="M34" s="68"/>
      <c r="N34" s="67"/>
      <c r="O34" s="68"/>
      <c r="P34" s="67"/>
      <c r="Q34" s="63"/>
      <c r="R34" s="63"/>
      <c r="S34" s="63"/>
      <c r="T34" s="63"/>
      <c r="U34" s="63"/>
      <c r="V34" s="63"/>
      <c r="W34" s="196"/>
      <c r="X34" s="19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4">
      <c r="A35" s="210"/>
      <c r="B35" s="211"/>
      <c r="C35" s="125"/>
      <c r="D35" s="126"/>
      <c r="E35" s="126"/>
      <c r="F35" s="125"/>
      <c r="G35" s="125"/>
      <c r="H35" s="70">
        <f>COUNTA(C35:G35)</f>
        <v>0</v>
      </c>
      <c r="I35" s="74"/>
      <c r="J35" s="102"/>
      <c r="K35" s="68"/>
      <c r="L35" s="67"/>
      <c r="M35" s="68"/>
      <c r="N35" s="67"/>
      <c r="O35" s="68"/>
      <c r="P35" s="67"/>
      <c r="Q35" s="63"/>
      <c r="R35" s="63"/>
      <c r="S35" s="63"/>
      <c r="T35" s="63"/>
      <c r="U35" s="63"/>
      <c r="V35" s="63"/>
      <c r="W35" s="196"/>
      <c r="X35" s="19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4">
      <c r="A36" s="212"/>
      <c r="B36" s="213"/>
      <c r="C36" s="125"/>
      <c r="D36" s="126"/>
      <c r="E36" s="126"/>
      <c r="F36" s="125"/>
      <c r="G36" s="125"/>
      <c r="H36" s="70">
        <f>COUNTA(C36:G36)</f>
        <v>0</v>
      </c>
      <c r="I36" s="74"/>
      <c r="J36" s="102"/>
      <c r="K36" s="68"/>
      <c r="L36" s="67"/>
      <c r="M36" s="68"/>
      <c r="N36" s="67"/>
      <c r="O36" s="68"/>
      <c r="P36" s="67"/>
      <c r="Q36" s="63"/>
      <c r="R36" s="63"/>
      <c r="S36" s="63"/>
      <c r="T36" s="63"/>
      <c r="U36" s="63"/>
      <c r="V36" s="63"/>
      <c r="W36" s="196"/>
      <c r="X36" s="19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4">
      <c r="A37" s="214" t="s">
        <v>118</v>
      </c>
      <c r="B37" s="215"/>
      <c r="C37" s="103">
        <f>COUNTA(C34:C36)</f>
        <v>0</v>
      </c>
      <c r="D37" s="103">
        <f>COUNTA(D34:D36)</f>
        <v>0</v>
      </c>
      <c r="E37" s="103">
        <f>COUNTA(E34:E36)</f>
        <v>0</v>
      </c>
      <c r="F37" s="103">
        <f>COUNTA(F34:F36)</f>
        <v>0</v>
      </c>
      <c r="G37" s="103">
        <f>COUNTA(G34:G36)</f>
        <v>0</v>
      </c>
      <c r="H37" s="71">
        <f>SUM(C37:G37)</f>
        <v>0</v>
      </c>
      <c r="I37" s="75"/>
      <c r="J37" s="76"/>
      <c r="K37" s="76"/>
      <c r="L37" s="77"/>
      <c r="M37" s="68"/>
      <c r="N37" s="67"/>
      <c r="O37" s="68"/>
      <c r="P37" s="67"/>
      <c r="Q37" s="199"/>
      <c r="R37" s="199"/>
      <c r="S37" s="63"/>
      <c r="T37" s="63"/>
      <c r="U37" s="63"/>
      <c r="V37" s="63"/>
      <c r="W37" s="196"/>
      <c r="X37" s="19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4">
      <c r="A38" s="83"/>
      <c r="B38" s="83"/>
      <c r="C38" s="83"/>
      <c r="D38" s="83"/>
      <c r="E38" s="83"/>
      <c r="F38" s="83"/>
      <c r="G38" s="83"/>
      <c r="H38" s="83"/>
      <c r="I38" s="83"/>
      <c r="J38" s="83"/>
      <c r="K38"/>
      <c r="W38" s="61"/>
    </row>
    <row r="39" spans="1:35" x14ac:dyDescent="0.4">
      <c r="A39" s="60" t="s">
        <v>263</v>
      </c>
      <c r="B39" s="83"/>
      <c r="C39" s="83"/>
      <c r="D39" s="83"/>
      <c r="E39" s="83"/>
      <c r="F39" s="83"/>
      <c r="G39" s="83"/>
      <c r="H39" s="83"/>
      <c r="I39" s="83"/>
      <c r="J39" s="83"/>
      <c r="K39"/>
      <c r="L39" s="1"/>
      <c r="W39" s="61"/>
    </row>
    <row r="40" spans="1:35" x14ac:dyDescent="0.4">
      <c r="A40" s="205" t="s">
        <v>157</v>
      </c>
      <c r="B40" s="205"/>
      <c r="C40" s="85" t="s">
        <v>205</v>
      </c>
      <c r="D40" s="85" t="s">
        <v>130</v>
      </c>
      <c r="E40" s="205" t="s">
        <v>139</v>
      </c>
      <c r="F40" s="205"/>
      <c r="G40" s="85" t="s">
        <v>132</v>
      </c>
      <c r="H40" s="205" t="s">
        <v>140</v>
      </c>
      <c r="I40" s="222"/>
      <c r="J40" s="222"/>
      <c r="K40" s="63"/>
      <c r="L40" s="67"/>
      <c r="M40" s="1"/>
      <c r="N40" s="1"/>
      <c r="O40" s="1"/>
      <c r="P40" s="1"/>
      <c r="Q40" s="1"/>
      <c r="R40" s="1"/>
      <c r="S40" s="1"/>
      <c r="T40" s="1"/>
      <c r="U40" s="1"/>
      <c r="V40" s="1"/>
      <c r="W40" s="72"/>
      <c r="X40" s="1"/>
    </row>
    <row r="41" spans="1:35" x14ac:dyDescent="0.4">
      <c r="A41" s="223"/>
      <c r="B41" s="223"/>
      <c r="C41" s="104"/>
      <c r="D41" s="104"/>
      <c r="E41" s="224" t="s">
        <v>131</v>
      </c>
      <c r="F41" s="224"/>
      <c r="G41" s="104"/>
      <c r="H41" s="223"/>
      <c r="I41" s="223"/>
      <c r="J41" s="223"/>
      <c r="K41" s="63"/>
      <c r="L41" s="1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</row>
    <row r="42" spans="1:35" x14ac:dyDescent="0.4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1"/>
      <c r="L42" s="1"/>
      <c r="W42" s="61"/>
    </row>
    <row r="43" spans="1:35" x14ac:dyDescent="0.4">
      <c r="A43" s="62" t="s">
        <v>156</v>
      </c>
      <c r="B43" s="83"/>
      <c r="C43" s="83"/>
      <c r="D43" s="83"/>
      <c r="E43" s="83"/>
      <c r="F43" s="83"/>
      <c r="G43" s="83"/>
      <c r="H43" s="83"/>
      <c r="I43" s="83"/>
      <c r="J43" s="83"/>
      <c r="K43"/>
      <c r="L43" s="1"/>
      <c r="W43" s="61"/>
    </row>
    <row r="44" spans="1:35" x14ac:dyDescent="0.4">
      <c r="A44" s="87"/>
      <c r="B44" s="79"/>
      <c r="C44" s="78" t="s">
        <v>120</v>
      </c>
      <c r="D44" s="81"/>
      <c r="E44" s="78" t="s">
        <v>141</v>
      </c>
      <c r="F44" s="82"/>
      <c r="G44" s="78" t="s">
        <v>146</v>
      </c>
      <c r="H44" s="82"/>
      <c r="I44" s="78" t="s">
        <v>151</v>
      </c>
      <c r="J44" s="82"/>
      <c r="K44" s="1"/>
      <c r="L44" s="1"/>
      <c r="M44" s="1"/>
      <c r="N44" s="1"/>
      <c r="W44" s="61"/>
    </row>
    <row r="45" spans="1:35" x14ac:dyDescent="0.4">
      <c r="A45" s="87"/>
      <c r="B45" s="105"/>
      <c r="C45" s="78" t="s">
        <v>121</v>
      </c>
      <c r="D45" s="82"/>
      <c r="E45" s="78" t="s">
        <v>142</v>
      </c>
      <c r="F45" s="82"/>
      <c r="G45" s="78" t="s">
        <v>147</v>
      </c>
      <c r="H45" s="82"/>
      <c r="I45" s="78" t="s">
        <v>152</v>
      </c>
      <c r="J45" s="82"/>
      <c r="K45" s="1"/>
      <c r="L45" s="1"/>
      <c r="M45" s="63"/>
      <c r="N45" s="63"/>
    </row>
    <row r="46" spans="1:35" x14ac:dyDescent="0.4">
      <c r="A46" s="87"/>
      <c r="B46" s="105"/>
      <c r="C46" s="78" t="s">
        <v>122</v>
      </c>
      <c r="D46" s="82"/>
      <c r="E46" s="78" t="s">
        <v>143</v>
      </c>
      <c r="F46" s="82"/>
      <c r="G46" s="78" t="s">
        <v>148</v>
      </c>
      <c r="H46" s="82"/>
      <c r="I46" s="78" t="s">
        <v>153</v>
      </c>
      <c r="J46" s="82"/>
      <c r="K46" s="1"/>
      <c r="L46" s="1"/>
      <c r="M46" s="63"/>
      <c r="N46" s="63"/>
    </row>
    <row r="47" spans="1:35" x14ac:dyDescent="0.4">
      <c r="A47" s="87"/>
      <c r="B47" s="105"/>
      <c r="C47" s="78" t="s">
        <v>123</v>
      </c>
      <c r="D47" s="82"/>
      <c r="E47" s="78" t="s">
        <v>144</v>
      </c>
      <c r="F47" s="82"/>
      <c r="G47" s="78" t="s">
        <v>149</v>
      </c>
      <c r="H47" s="82"/>
      <c r="I47" s="78" t="s">
        <v>154</v>
      </c>
      <c r="J47" s="82"/>
      <c r="K47" s="1"/>
      <c r="L47" s="1"/>
      <c r="M47" s="63"/>
      <c r="N47" s="63"/>
    </row>
    <row r="48" spans="1:35" x14ac:dyDescent="0.4">
      <c r="A48" s="87"/>
      <c r="B48" s="105"/>
      <c r="C48" s="78" t="s">
        <v>125</v>
      </c>
      <c r="D48" s="82"/>
      <c r="E48" s="78" t="s">
        <v>145</v>
      </c>
      <c r="F48" s="82"/>
      <c r="G48" s="78" t="s">
        <v>150</v>
      </c>
      <c r="H48" s="82"/>
      <c r="I48" s="78"/>
      <c r="J48" s="82"/>
      <c r="K48" s="1"/>
      <c r="L48" s="1"/>
      <c r="M48" s="63"/>
      <c r="N48" s="63"/>
    </row>
    <row r="49" spans="1:11" x14ac:dyDescent="0.4">
      <c r="A49" s="83"/>
      <c r="B49" s="87"/>
      <c r="C49" s="83"/>
      <c r="D49" s="83"/>
      <c r="E49" s="83"/>
      <c r="F49" s="83"/>
      <c r="G49" s="83"/>
      <c r="H49" s="83"/>
      <c r="I49" s="87"/>
      <c r="J49" s="83"/>
      <c r="K49"/>
    </row>
    <row r="50" spans="1:11" x14ac:dyDescent="0.4">
      <c r="A50" s="83" t="s">
        <v>163</v>
      </c>
      <c r="B50" s="83"/>
      <c r="C50" s="83"/>
      <c r="D50" s="83"/>
      <c r="E50" s="83"/>
      <c r="F50" s="83"/>
      <c r="G50" s="83"/>
      <c r="H50" s="83"/>
      <c r="I50" s="83" t="s">
        <v>124</v>
      </c>
      <c r="J50" s="83"/>
    </row>
    <row r="51" spans="1:11" x14ac:dyDescent="0.4">
      <c r="A51" s="83" t="s">
        <v>164</v>
      </c>
      <c r="B51" s="83"/>
      <c r="C51" s="83"/>
      <c r="D51" s="83"/>
      <c r="E51" s="83"/>
      <c r="F51" s="83"/>
      <c r="G51" s="83"/>
      <c r="H51" s="83"/>
      <c r="I51" s="83" t="s">
        <v>126</v>
      </c>
      <c r="J51" s="83"/>
    </row>
    <row r="52" spans="1:11" x14ac:dyDescent="0.4">
      <c r="A52" s="83" t="s">
        <v>223</v>
      </c>
      <c r="B52" s="83"/>
      <c r="C52" s="83"/>
      <c r="D52" s="83"/>
      <c r="E52" s="83"/>
      <c r="F52" s="83"/>
      <c r="G52" s="83"/>
      <c r="H52" s="83"/>
      <c r="I52" s="106" t="s">
        <v>165</v>
      </c>
      <c r="J52" s="83"/>
    </row>
    <row r="53" spans="1:11" x14ac:dyDescent="0.4">
      <c r="A53" s="83"/>
      <c r="B53" s="83" t="s">
        <v>224</v>
      </c>
      <c r="C53" s="83"/>
      <c r="D53" s="83"/>
      <c r="E53" s="83"/>
      <c r="F53" s="83"/>
      <c r="G53" s="83"/>
      <c r="H53" s="83"/>
      <c r="I53" s="107" t="s">
        <v>128</v>
      </c>
      <c r="J53" s="83"/>
    </row>
    <row r="54" spans="1:11" x14ac:dyDescent="0.4">
      <c r="A54" s="83" t="s">
        <v>127</v>
      </c>
      <c r="B54" s="83"/>
      <c r="C54" s="83"/>
      <c r="D54" s="83"/>
      <c r="E54" s="83"/>
      <c r="F54" s="83"/>
      <c r="G54" s="83"/>
      <c r="H54" s="83"/>
      <c r="I54" s="108"/>
      <c r="J54" s="83"/>
    </row>
    <row r="55" spans="1:11" x14ac:dyDescent="0.4">
      <c r="A55" s="83" t="s">
        <v>222</v>
      </c>
      <c r="B55" s="83" t="s">
        <v>166</v>
      </c>
      <c r="C55" s="83"/>
      <c r="D55" s="83"/>
      <c r="E55" s="83"/>
      <c r="F55" s="83"/>
      <c r="G55" s="83"/>
      <c r="H55" s="83"/>
      <c r="I55" s="95"/>
      <c r="J55" s="84"/>
    </row>
    <row r="56" spans="1:11" x14ac:dyDescent="0.4">
      <c r="A56" s="83"/>
      <c r="B56" s="83"/>
      <c r="C56" s="83"/>
      <c r="D56" s="83"/>
      <c r="E56" s="83"/>
      <c r="F56" s="83"/>
      <c r="G56" s="83"/>
      <c r="H56" s="83"/>
      <c r="J56" s="84"/>
    </row>
    <row r="57" spans="1:11" x14ac:dyDescent="0.4">
      <c r="A57" s="83"/>
      <c r="B57" s="83"/>
      <c r="C57" s="83"/>
      <c r="D57" s="83"/>
      <c r="E57" s="83"/>
      <c r="F57" s="83"/>
      <c r="G57" s="83"/>
      <c r="H57" s="83"/>
      <c r="I57" s="83"/>
      <c r="J57" s="84"/>
    </row>
  </sheetData>
  <mergeCells count="28">
    <mergeCell ref="J25:J30"/>
    <mergeCell ref="A4:B4"/>
    <mergeCell ref="A41:B41"/>
    <mergeCell ref="E40:F40"/>
    <mergeCell ref="E41:F41"/>
    <mergeCell ref="H40:J40"/>
    <mergeCell ref="H41:J41"/>
    <mergeCell ref="Q37:R37"/>
    <mergeCell ref="A6:B6"/>
    <mergeCell ref="A5:B5"/>
    <mergeCell ref="A7:A12"/>
    <mergeCell ref="A40:B40"/>
    <mergeCell ref="A33:B33"/>
    <mergeCell ref="A34:B36"/>
    <mergeCell ref="A37:B37"/>
    <mergeCell ref="A14:A24"/>
    <mergeCell ref="A25:A30"/>
    <mergeCell ref="I14:I24"/>
    <mergeCell ref="A13:B13"/>
    <mergeCell ref="I7:I12"/>
    <mergeCell ref="J7:J12"/>
    <mergeCell ref="J14:J24"/>
    <mergeCell ref="I25:I30"/>
    <mergeCell ref="W35:X35"/>
    <mergeCell ref="W33:X33"/>
    <mergeCell ref="W34:X34"/>
    <mergeCell ref="W36:X36"/>
    <mergeCell ref="W37:X37"/>
  </mergeCells>
  <phoneticPr fontId="1"/>
  <pageMargins left="0.7" right="0.7" top="0.75" bottom="0.75" header="0.3" footer="0.3"/>
  <pageSetup paperSize="9" scale="70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267"/>
  <sheetViews>
    <sheetView zoomScaleNormal="100" workbookViewId="0">
      <selection activeCell="D31" sqref="D31"/>
    </sheetView>
  </sheetViews>
  <sheetFormatPr defaultRowHeight="18.75" x14ac:dyDescent="0.4"/>
  <cols>
    <col min="1" max="6" width="21.5" customWidth="1"/>
    <col min="7" max="7" width="5" style="2" customWidth="1"/>
    <col min="8" max="9" width="16.5" customWidth="1"/>
    <col min="10" max="10" width="15.25" customWidth="1"/>
  </cols>
  <sheetData>
    <row r="1" spans="1:11" x14ac:dyDescent="0.4">
      <c r="A1" s="83" t="s">
        <v>168</v>
      </c>
      <c r="B1" s="83"/>
      <c r="C1" s="83"/>
      <c r="D1" s="83"/>
      <c r="E1" s="83"/>
      <c r="F1" s="83"/>
      <c r="G1" s="83"/>
      <c r="H1" s="83"/>
      <c r="I1" s="83"/>
      <c r="J1" s="84"/>
      <c r="K1" s="2"/>
    </row>
    <row r="2" spans="1:11" x14ac:dyDescent="0.4">
      <c r="A2" s="83"/>
      <c r="B2" s="83"/>
      <c r="C2" s="83"/>
      <c r="D2" s="83"/>
      <c r="F2" s="83" t="s">
        <v>162</v>
      </c>
      <c r="G2" s="83"/>
      <c r="H2" s="83"/>
      <c r="J2" s="84"/>
      <c r="K2" s="2"/>
    </row>
    <row r="3" spans="1:11" x14ac:dyDescent="0.4">
      <c r="A3" s="83" t="s">
        <v>188</v>
      </c>
      <c r="B3" s="83"/>
      <c r="C3" s="83"/>
      <c r="D3" s="83"/>
      <c r="E3" s="83"/>
      <c r="F3" s="83"/>
      <c r="G3" s="83"/>
      <c r="H3" s="83"/>
      <c r="I3" s="83"/>
      <c r="J3" s="84"/>
      <c r="K3" s="2"/>
    </row>
    <row r="4" spans="1:11" x14ac:dyDescent="0.4">
      <c r="A4" s="83"/>
      <c r="B4" s="83"/>
      <c r="C4" s="83"/>
      <c r="D4" s="83"/>
      <c r="E4" s="83" t="s">
        <v>111</v>
      </c>
      <c r="F4" s="83"/>
      <c r="G4" s="83"/>
      <c r="I4" s="83"/>
      <c r="J4" s="84"/>
      <c r="K4" s="2"/>
    </row>
    <row r="5" spans="1:11" x14ac:dyDescent="0.4">
      <c r="A5" s="168" t="s">
        <v>117</v>
      </c>
      <c r="B5" s="168"/>
      <c r="C5" s="168" t="s">
        <v>219</v>
      </c>
      <c r="D5" s="169"/>
      <c r="E5" s="168" t="s">
        <v>220</v>
      </c>
      <c r="F5" s="169"/>
      <c r="G5" s="89"/>
      <c r="H5" s="102"/>
      <c r="I5" s="89"/>
      <c r="J5" s="89"/>
      <c r="K5" s="2"/>
    </row>
    <row r="6" spans="1:11" x14ac:dyDescent="0.4">
      <c r="A6" s="192" t="s">
        <v>112</v>
      </c>
      <c r="B6" s="193"/>
      <c r="C6" s="193"/>
      <c r="D6" s="193"/>
      <c r="E6" s="193"/>
      <c r="F6" s="193"/>
      <c r="G6" s="102"/>
      <c r="H6" s="102"/>
      <c r="I6" s="102"/>
      <c r="J6" s="102"/>
      <c r="K6" s="2"/>
    </row>
    <row r="7" spans="1:11" x14ac:dyDescent="0.4">
      <c r="A7" s="194" t="s">
        <v>169</v>
      </c>
      <c r="B7" s="195"/>
      <c r="C7" s="195"/>
      <c r="D7" s="195"/>
      <c r="E7" s="195"/>
      <c r="F7" s="195"/>
      <c r="G7" s="171"/>
      <c r="H7" s="171"/>
      <c r="I7" s="171"/>
      <c r="J7" s="171"/>
      <c r="K7" s="2"/>
    </row>
    <row r="8" spans="1:11" x14ac:dyDescent="0.4">
      <c r="A8" s="83" t="s">
        <v>103</v>
      </c>
      <c r="B8" s="83"/>
      <c r="C8" s="83"/>
      <c r="D8" s="83"/>
      <c r="E8" s="175" t="s">
        <v>226</v>
      </c>
      <c r="F8" s="83"/>
      <c r="H8" s="2"/>
    </row>
    <row r="9" spans="1:11" x14ac:dyDescent="0.4">
      <c r="A9" s="158" t="s">
        <v>0</v>
      </c>
      <c r="B9" s="158" t="s">
        <v>8</v>
      </c>
      <c r="C9" s="158" t="s">
        <v>2</v>
      </c>
      <c r="D9" s="158" t="s">
        <v>9</v>
      </c>
      <c r="E9" s="158" t="s">
        <v>206</v>
      </c>
      <c r="F9" s="158" t="s">
        <v>1</v>
      </c>
      <c r="G9" s="3"/>
      <c r="H9" s="184" t="s">
        <v>237</v>
      </c>
      <c r="I9" s="106"/>
    </row>
    <row r="10" spans="1:11" x14ac:dyDescent="0.4">
      <c r="A10" s="156"/>
      <c r="B10" s="159"/>
      <c r="C10" s="187" t="s">
        <v>225</v>
      </c>
      <c r="D10" s="159"/>
      <c r="E10" s="159"/>
      <c r="F10" s="159"/>
      <c r="G10" s="3"/>
      <c r="H10" s="182" t="s">
        <v>238</v>
      </c>
      <c r="I10" s="183"/>
    </row>
    <row r="11" spans="1:11" x14ac:dyDescent="0.4">
      <c r="A11" s="156"/>
      <c r="B11" s="174"/>
      <c r="C11" s="187" t="s">
        <v>225</v>
      </c>
      <c r="D11" s="174"/>
      <c r="E11" s="174"/>
      <c r="F11" s="174"/>
      <c r="G11" s="3"/>
      <c r="H11" s="177" t="s">
        <v>228</v>
      </c>
      <c r="I11" s="178" t="s">
        <v>232</v>
      </c>
    </row>
    <row r="12" spans="1:11" x14ac:dyDescent="0.4">
      <c r="A12" s="156"/>
      <c r="B12" s="174"/>
      <c r="C12" s="187" t="s">
        <v>225</v>
      </c>
      <c r="D12" s="174"/>
      <c r="E12" s="174"/>
      <c r="F12" s="174"/>
      <c r="G12" s="3"/>
      <c r="H12" s="177" t="s">
        <v>227</v>
      </c>
      <c r="I12" s="178" t="s">
        <v>233</v>
      </c>
    </row>
    <row r="13" spans="1:11" x14ac:dyDescent="0.4">
      <c r="A13" s="156"/>
      <c r="B13" s="174"/>
      <c r="C13" s="187" t="s">
        <v>225</v>
      </c>
      <c r="D13" s="174"/>
      <c r="E13" s="174"/>
      <c r="F13" s="174"/>
      <c r="G13" s="3"/>
      <c r="H13" s="177" t="s">
        <v>229</v>
      </c>
      <c r="I13" s="178" t="s">
        <v>234</v>
      </c>
    </row>
    <row r="14" spans="1:11" x14ac:dyDescent="0.4">
      <c r="A14" s="156"/>
      <c r="B14" s="174"/>
      <c r="C14" s="187" t="s">
        <v>225</v>
      </c>
      <c r="D14" s="174"/>
      <c r="E14" s="174"/>
      <c r="F14" s="174"/>
      <c r="G14" s="3"/>
      <c r="H14" s="177" t="s">
        <v>230</v>
      </c>
      <c r="I14" s="178" t="s">
        <v>236</v>
      </c>
    </row>
    <row r="15" spans="1:11" x14ac:dyDescent="0.4">
      <c r="A15" s="156"/>
      <c r="B15" s="172"/>
      <c r="C15" s="187" t="s">
        <v>225</v>
      </c>
      <c r="D15" s="172"/>
      <c r="E15" s="172"/>
      <c r="F15" s="174"/>
      <c r="G15" s="3"/>
      <c r="H15" s="179" t="s">
        <v>231</v>
      </c>
      <c r="I15" s="180" t="s">
        <v>235</v>
      </c>
    </row>
    <row r="16" spans="1:11" x14ac:dyDescent="0.4">
      <c r="A16" s="156"/>
      <c r="B16" s="172" t="s">
        <v>225</v>
      </c>
      <c r="C16" s="187" t="s">
        <v>225</v>
      </c>
      <c r="D16" s="172" t="s">
        <v>225</v>
      </c>
      <c r="E16" s="172" t="s">
        <v>225</v>
      </c>
      <c r="F16" s="172"/>
      <c r="G16" s="3"/>
      <c r="H16" s="3"/>
    </row>
    <row r="17" spans="1:8" x14ac:dyDescent="0.4">
      <c r="A17" s="156"/>
      <c r="B17" s="172" t="s">
        <v>225</v>
      </c>
      <c r="C17" s="187" t="s">
        <v>225</v>
      </c>
      <c r="D17" s="172" t="s">
        <v>225</v>
      </c>
      <c r="E17" s="172" t="s">
        <v>225</v>
      </c>
      <c r="F17" s="172"/>
      <c r="G17" s="3"/>
      <c r="H17" s="3"/>
    </row>
    <row r="18" spans="1:8" x14ac:dyDescent="0.4">
      <c r="A18" s="156"/>
      <c r="B18" s="172" t="s">
        <v>225</v>
      </c>
      <c r="C18" s="187" t="s">
        <v>225</v>
      </c>
      <c r="D18" s="172" t="s">
        <v>225</v>
      </c>
      <c r="E18" s="172" t="s">
        <v>225</v>
      </c>
      <c r="F18" s="172"/>
      <c r="G18" s="3"/>
      <c r="H18" s="3"/>
    </row>
    <row r="19" spans="1:8" x14ac:dyDescent="0.4">
      <c r="A19" s="156"/>
      <c r="B19" s="172" t="s">
        <v>225</v>
      </c>
      <c r="C19" s="187" t="s">
        <v>225</v>
      </c>
      <c r="D19" s="172" t="s">
        <v>225</v>
      </c>
      <c r="E19" s="172" t="s">
        <v>225</v>
      </c>
      <c r="F19" s="172"/>
      <c r="G19" s="3"/>
      <c r="H19" s="3"/>
    </row>
    <row r="20" spans="1:8" x14ac:dyDescent="0.4">
      <c r="A20" s="156"/>
      <c r="B20" s="172" t="s">
        <v>225</v>
      </c>
      <c r="C20" s="187" t="s">
        <v>225</v>
      </c>
      <c r="D20" s="172" t="s">
        <v>225</v>
      </c>
      <c r="E20" s="172" t="s">
        <v>225</v>
      </c>
      <c r="F20" s="172"/>
      <c r="G20" s="3"/>
      <c r="H20" s="3"/>
    </row>
    <row r="21" spans="1:8" x14ac:dyDescent="0.4">
      <c r="A21" s="156"/>
      <c r="B21" s="172" t="s">
        <v>225</v>
      </c>
      <c r="C21" s="187" t="s">
        <v>225</v>
      </c>
      <c r="D21" s="172" t="s">
        <v>225</v>
      </c>
      <c r="E21" s="172" t="s">
        <v>225</v>
      </c>
      <c r="F21" s="172"/>
      <c r="G21" s="3"/>
      <c r="H21" s="3"/>
    </row>
    <row r="22" spans="1:8" x14ac:dyDescent="0.4">
      <c r="A22" s="156"/>
      <c r="B22" s="172" t="s">
        <v>225</v>
      </c>
      <c r="C22" s="187" t="s">
        <v>225</v>
      </c>
      <c r="D22" s="172" t="s">
        <v>225</v>
      </c>
      <c r="E22" s="172" t="s">
        <v>225</v>
      </c>
      <c r="F22" s="172"/>
      <c r="G22" s="3"/>
      <c r="H22" s="3"/>
    </row>
    <row r="23" spans="1:8" x14ac:dyDescent="0.4">
      <c r="A23" s="156"/>
      <c r="B23" s="172" t="s">
        <v>225</v>
      </c>
      <c r="C23" s="187" t="s">
        <v>225</v>
      </c>
      <c r="D23" s="172" t="s">
        <v>225</v>
      </c>
      <c r="E23" s="172" t="s">
        <v>225</v>
      </c>
      <c r="F23" s="172"/>
      <c r="G23" s="3"/>
      <c r="H23" s="3"/>
    </row>
    <row r="24" spans="1:8" x14ac:dyDescent="0.4">
      <c r="A24" s="156"/>
      <c r="B24" s="172" t="s">
        <v>225</v>
      </c>
      <c r="C24" s="187" t="s">
        <v>225</v>
      </c>
      <c r="D24" s="172" t="s">
        <v>225</v>
      </c>
      <c r="E24" s="172" t="s">
        <v>225</v>
      </c>
      <c r="F24" s="172"/>
      <c r="G24" s="3"/>
      <c r="H24" s="3"/>
    </row>
    <row r="25" spans="1:8" x14ac:dyDescent="0.4">
      <c r="A25" s="156"/>
      <c r="B25" s="172" t="s">
        <v>225</v>
      </c>
      <c r="C25" s="187" t="s">
        <v>225</v>
      </c>
      <c r="D25" s="172" t="s">
        <v>225</v>
      </c>
      <c r="E25" s="172" t="s">
        <v>225</v>
      </c>
      <c r="F25" s="172"/>
      <c r="G25" s="3"/>
      <c r="H25" s="3"/>
    </row>
    <row r="26" spans="1:8" x14ac:dyDescent="0.4">
      <c r="A26" s="156"/>
      <c r="B26" s="172" t="s">
        <v>225</v>
      </c>
      <c r="C26" s="187" t="s">
        <v>225</v>
      </c>
      <c r="D26" s="172" t="s">
        <v>225</v>
      </c>
      <c r="E26" s="172" t="s">
        <v>225</v>
      </c>
      <c r="F26" s="172"/>
      <c r="G26" s="3"/>
      <c r="H26" s="3"/>
    </row>
    <row r="27" spans="1:8" x14ac:dyDescent="0.4">
      <c r="A27" s="156"/>
      <c r="B27" s="172" t="s">
        <v>225</v>
      </c>
      <c r="C27" s="187" t="s">
        <v>225</v>
      </c>
      <c r="D27" s="172" t="s">
        <v>225</v>
      </c>
      <c r="E27" s="172" t="s">
        <v>225</v>
      </c>
      <c r="F27" s="172"/>
      <c r="G27" s="3"/>
      <c r="H27" s="3"/>
    </row>
    <row r="28" spans="1:8" x14ac:dyDescent="0.4">
      <c r="A28" s="156"/>
      <c r="B28" s="172" t="s">
        <v>225</v>
      </c>
      <c r="C28" s="187" t="s">
        <v>225</v>
      </c>
      <c r="D28" s="172" t="s">
        <v>225</v>
      </c>
      <c r="E28" s="172" t="s">
        <v>225</v>
      </c>
      <c r="F28" s="172"/>
      <c r="G28" s="3"/>
      <c r="H28" s="3"/>
    </row>
    <row r="29" spans="1:8" x14ac:dyDescent="0.4">
      <c r="A29" s="156"/>
      <c r="B29" s="172" t="s">
        <v>225</v>
      </c>
      <c r="C29" s="187" t="s">
        <v>225</v>
      </c>
      <c r="D29" s="172" t="s">
        <v>225</v>
      </c>
      <c r="E29" s="172" t="s">
        <v>225</v>
      </c>
      <c r="F29" s="172"/>
      <c r="G29" s="3"/>
      <c r="H29" s="3"/>
    </row>
    <row r="30" spans="1:8" x14ac:dyDescent="0.4">
      <c r="A30" s="156"/>
      <c r="B30" s="172" t="s">
        <v>225</v>
      </c>
      <c r="C30" s="187" t="s">
        <v>225</v>
      </c>
      <c r="D30" s="172" t="s">
        <v>225</v>
      </c>
      <c r="E30" s="172" t="s">
        <v>225</v>
      </c>
      <c r="F30" s="172"/>
      <c r="G30" s="3"/>
      <c r="H30" s="3"/>
    </row>
    <row r="31" spans="1:8" x14ac:dyDescent="0.4">
      <c r="A31" s="156"/>
      <c r="B31" s="172" t="s">
        <v>225</v>
      </c>
      <c r="C31" s="187" t="s">
        <v>225</v>
      </c>
      <c r="D31" s="172" t="s">
        <v>225</v>
      </c>
      <c r="E31" s="172" t="s">
        <v>225</v>
      </c>
      <c r="F31" s="172"/>
      <c r="G31" s="3"/>
      <c r="H31" s="3"/>
    </row>
    <row r="32" spans="1:8" x14ac:dyDescent="0.4">
      <c r="A32" s="156"/>
      <c r="B32" s="172" t="s">
        <v>225</v>
      </c>
      <c r="C32" s="187" t="s">
        <v>225</v>
      </c>
      <c r="D32" s="172" t="s">
        <v>225</v>
      </c>
      <c r="E32" s="172" t="s">
        <v>225</v>
      </c>
      <c r="F32" s="172"/>
      <c r="G32" s="3"/>
      <c r="H32" s="3"/>
    </row>
    <row r="33" spans="1:8" x14ac:dyDescent="0.4">
      <c r="A33" s="156"/>
      <c r="B33" s="172" t="s">
        <v>225</v>
      </c>
      <c r="C33" s="187" t="s">
        <v>225</v>
      </c>
      <c r="D33" s="172" t="s">
        <v>225</v>
      </c>
      <c r="E33" s="172" t="s">
        <v>225</v>
      </c>
      <c r="F33" s="172"/>
      <c r="G33" s="3"/>
      <c r="H33" s="3"/>
    </row>
    <row r="34" spans="1:8" x14ac:dyDescent="0.4">
      <c r="A34" s="156"/>
      <c r="B34" s="172" t="s">
        <v>225</v>
      </c>
      <c r="C34" s="187" t="s">
        <v>225</v>
      </c>
      <c r="D34" s="172" t="s">
        <v>225</v>
      </c>
      <c r="E34" s="172" t="s">
        <v>225</v>
      </c>
      <c r="F34" s="172"/>
      <c r="G34" s="3"/>
      <c r="H34" s="3"/>
    </row>
    <row r="35" spans="1:8" x14ac:dyDescent="0.4">
      <c r="A35" s="156"/>
      <c r="B35" s="172" t="s">
        <v>225</v>
      </c>
      <c r="C35" s="187" t="s">
        <v>225</v>
      </c>
      <c r="D35" s="172" t="s">
        <v>225</v>
      </c>
      <c r="E35" s="172" t="s">
        <v>225</v>
      </c>
      <c r="F35" s="172"/>
      <c r="G35" s="3"/>
      <c r="H35" s="3"/>
    </row>
    <row r="36" spans="1:8" x14ac:dyDescent="0.4">
      <c r="A36" s="156"/>
      <c r="B36" s="172" t="s">
        <v>225</v>
      </c>
      <c r="C36" s="187" t="s">
        <v>225</v>
      </c>
      <c r="D36" s="172" t="s">
        <v>225</v>
      </c>
      <c r="E36" s="172" t="s">
        <v>225</v>
      </c>
      <c r="F36" s="172"/>
      <c r="G36" s="3"/>
      <c r="H36" s="3"/>
    </row>
    <row r="37" spans="1:8" x14ac:dyDescent="0.4">
      <c r="A37" s="156"/>
      <c r="B37" s="172" t="s">
        <v>225</v>
      </c>
      <c r="C37" s="187" t="s">
        <v>225</v>
      </c>
      <c r="D37" s="172" t="s">
        <v>225</v>
      </c>
      <c r="E37" s="172" t="s">
        <v>225</v>
      </c>
      <c r="F37" s="172"/>
      <c r="G37" s="3"/>
      <c r="H37" s="3"/>
    </row>
    <row r="38" spans="1:8" x14ac:dyDescent="0.4">
      <c r="A38" s="156"/>
      <c r="B38" s="172" t="s">
        <v>225</v>
      </c>
      <c r="C38" s="187" t="s">
        <v>225</v>
      </c>
      <c r="D38" s="172" t="s">
        <v>225</v>
      </c>
      <c r="E38" s="172" t="s">
        <v>225</v>
      </c>
      <c r="F38" s="172"/>
      <c r="G38" s="3"/>
      <c r="H38" s="3"/>
    </row>
    <row r="39" spans="1:8" x14ac:dyDescent="0.4">
      <c r="A39" s="156"/>
      <c r="B39" s="172" t="s">
        <v>225</v>
      </c>
      <c r="C39" s="187" t="s">
        <v>225</v>
      </c>
      <c r="D39" s="172" t="s">
        <v>225</v>
      </c>
      <c r="E39" s="172" t="s">
        <v>225</v>
      </c>
      <c r="F39" s="172"/>
      <c r="G39" s="3"/>
      <c r="H39" s="3"/>
    </row>
    <row r="40" spans="1:8" x14ac:dyDescent="0.4">
      <c r="A40" s="156"/>
      <c r="B40" s="172" t="s">
        <v>225</v>
      </c>
      <c r="C40" s="187" t="s">
        <v>225</v>
      </c>
      <c r="D40" s="172" t="s">
        <v>225</v>
      </c>
      <c r="E40" s="172" t="s">
        <v>225</v>
      </c>
      <c r="F40" s="172"/>
      <c r="G40" s="3"/>
      <c r="H40" s="3"/>
    </row>
    <row r="41" spans="1:8" x14ac:dyDescent="0.4">
      <c r="A41" s="156"/>
      <c r="B41" s="172" t="s">
        <v>225</v>
      </c>
      <c r="C41" s="187" t="s">
        <v>225</v>
      </c>
      <c r="D41" s="172" t="s">
        <v>225</v>
      </c>
      <c r="E41" s="172" t="s">
        <v>225</v>
      </c>
      <c r="F41" s="172"/>
      <c r="G41" s="3"/>
      <c r="H41" s="3"/>
    </row>
    <row r="42" spans="1:8" x14ac:dyDescent="0.4">
      <c r="A42" s="156"/>
      <c r="B42" s="172" t="s">
        <v>225</v>
      </c>
      <c r="C42" s="187" t="s">
        <v>225</v>
      </c>
      <c r="D42" s="172" t="s">
        <v>225</v>
      </c>
      <c r="E42" s="172" t="s">
        <v>225</v>
      </c>
      <c r="F42" s="172"/>
      <c r="G42" s="3"/>
      <c r="H42" s="3"/>
    </row>
    <row r="43" spans="1:8" x14ac:dyDescent="0.4">
      <c r="A43" s="156"/>
      <c r="B43" s="172" t="s">
        <v>225</v>
      </c>
      <c r="C43" s="187" t="s">
        <v>225</v>
      </c>
      <c r="D43" s="172" t="s">
        <v>225</v>
      </c>
      <c r="E43" s="172" t="s">
        <v>225</v>
      </c>
      <c r="F43" s="172"/>
      <c r="G43" s="3"/>
      <c r="H43" s="3"/>
    </row>
    <row r="44" spans="1:8" x14ac:dyDescent="0.4">
      <c r="A44" s="156"/>
      <c r="B44" s="172" t="s">
        <v>225</v>
      </c>
      <c r="C44" s="187" t="s">
        <v>225</v>
      </c>
      <c r="D44" s="172" t="s">
        <v>225</v>
      </c>
      <c r="E44" s="172" t="s">
        <v>225</v>
      </c>
      <c r="F44" s="172"/>
      <c r="G44" s="3"/>
      <c r="H44" s="3"/>
    </row>
    <row r="45" spans="1:8" x14ac:dyDescent="0.4">
      <c r="A45" s="156"/>
      <c r="B45" s="172" t="s">
        <v>225</v>
      </c>
      <c r="C45" s="187" t="s">
        <v>225</v>
      </c>
      <c r="D45" s="172" t="s">
        <v>225</v>
      </c>
      <c r="E45" s="172" t="s">
        <v>225</v>
      </c>
      <c r="F45" s="172"/>
      <c r="G45" s="3"/>
      <c r="H45" s="3"/>
    </row>
    <row r="46" spans="1:8" x14ac:dyDescent="0.4">
      <c r="A46" s="156"/>
      <c r="B46" s="172" t="s">
        <v>225</v>
      </c>
      <c r="C46" s="187" t="s">
        <v>225</v>
      </c>
      <c r="D46" s="172" t="s">
        <v>225</v>
      </c>
      <c r="E46" s="172" t="s">
        <v>225</v>
      </c>
      <c r="F46" s="172"/>
      <c r="G46" s="3"/>
      <c r="H46" s="3"/>
    </row>
    <row r="47" spans="1:8" x14ac:dyDescent="0.4">
      <c r="A47" s="156"/>
      <c r="B47" s="172" t="s">
        <v>225</v>
      </c>
      <c r="C47" s="187" t="s">
        <v>225</v>
      </c>
      <c r="D47" s="172" t="s">
        <v>225</v>
      </c>
      <c r="E47" s="172" t="s">
        <v>225</v>
      </c>
      <c r="F47" s="172"/>
      <c r="G47" s="3"/>
      <c r="H47" s="3"/>
    </row>
    <row r="48" spans="1:8" x14ac:dyDescent="0.4">
      <c r="A48" s="156"/>
      <c r="B48" s="172" t="s">
        <v>225</v>
      </c>
      <c r="C48" s="187" t="s">
        <v>225</v>
      </c>
      <c r="D48" s="172" t="s">
        <v>225</v>
      </c>
      <c r="E48" s="172" t="s">
        <v>225</v>
      </c>
      <c r="F48" s="172"/>
      <c r="G48" s="3"/>
      <c r="H48" s="3"/>
    </row>
    <row r="49" spans="1:8" x14ac:dyDescent="0.4">
      <c r="A49" s="156"/>
      <c r="B49" s="172" t="s">
        <v>225</v>
      </c>
      <c r="C49" s="187" t="s">
        <v>225</v>
      </c>
      <c r="D49" s="172" t="s">
        <v>225</v>
      </c>
      <c r="E49" s="172" t="s">
        <v>225</v>
      </c>
      <c r="F49" s="172"/>
      <c r="G49" s="3"/>
      <c r="H49" s="3"/>
    </row>
    <row r="50" spans="1:8" x14ac:dyDescent="0.4">
      <c r="A50" s="156"/>
      <c r="B50" s="172" t="s">
        <v>225</v>
      </c>
      <c r="C50" s="187" t="s">
        <v>225</v>
      </c>
      <c r="D50" s="172" t="s">
        <v>225</v>
      </c>
      <c r="E50" s="172" t="s">
        <v>225</v>
      </c>
      <c r="F50" s="172"/>
      <c r="G50" s="3"/>
      <c r="H50" s="3"/>
    </row>
    <row r="51" spans="1:8" x14ac:dyDescent="0.4">
      <c r="A51" s="156"/>
      <c r="B51" s="172" t="s">
        <v>225</v>
      </c>
      <c r="C51" s="187" t="s">
        <v>225</v>
      </c>
      <c r="D51" s="172" t="s">
        <v>225</v>
      </c>
      <c r="E51" s="172" t="s">
        <v>225</v>
      </c>
      <c r="F51" s="172"/>
      <c r="G51" s="3"/>
      <c r="H51" s="3"/>
    </row>
    <row r="52" spans="1:8" x14ac:dyDescent="0.4">
      <c r="A52" s="156"/>
      <c r="B52" s="172" t="s">
        <v>225</v>
      </c>
      <c r="C52" s="187" t="s">
        <v>225</v>
      </c>
      <c r="D52" s="172" t="s">
        <v>225</v>
      </c>
      <c r="E52" s="172" t="s">
        <v>225</v>
      </c>
      <c r="F52" s="172"/>
      <c r="G52" s="3"/>
      <c r="H52" s="3"/>
    </row>
    <row r="53" spans="1:8" x14ac:dyDescent="0.4">
      <c r="A53" s="156"/>
      <c r="B53" s="172" t="s">
        <v>225</v>
      </c>
      <c r="C53" s="187" t="s">
        <v>225</v>
      </c>
      <c r="D53" s="172" t="s">
        <v>225</v>
      </c>
      <c r="E53" s="172" t="s">
        <v>225</v>
      </c>
      <c r="F53" s="172"/>
      <c r="G53" s="3"/>
      <c r="H53" s="3"/>
    </row>
    <row r="54" spans="1:8" x14ac:dyDescent="0.4">
      <c r="A54" s="156"/>
      <c r="B54" s="172" t="s">
        <v>225</v>
      </c>
      <c r="C54" s="187" t="s">
        <v>225</v>
      </c>
      <c r="D54" s="172" t="s">
        <v>225</v>
      </c>
      <c r="E54" s="172" t="s">
        <v>225</v>
      </c>
      <c r="F54" s="172"/>
      <c r="G54" s="3"/>
      <c r="H54" s="3"/>
    </row>
    <row r="55" spans="1:8" x14ac:dyDescent="0.4">
      <c r="A55" s="156"/>
      <c r="B55" s="172" t="s">
        <v>225</v>
      </c>
      <c r="C55" s="187" t="s">
        <v>225</v>
      </c>
      <c r="D55" s="172" t="s">
        <v>225</v>
      </c>
      <c r="E55" s="172" t="s">
        <v>225</v>
      </c>
      <c r="F55" s="172"/>
      <c r="G55" s="3"/>
      <c r="H55" s="3"/>
    </row>
    <row r="56" spans="1:8" x14ac:dyDescent="0.4">
      <c r="A56" s="156"/>
      <c r="B56" s="172" t="s">
        <v>225</v>
      </c>
      <c r="C56" s="187" t="s">
        <v>225</v>
      </c>
      <c r="D56" s="172" t="s">
        <v>225</v>
      </c>
      <c r="E56" s="172" t="s">
        <v>225</v>
      </c>
      <c r="F56" s="172"/>
      <c r="G56" s="3"/>
      <c r="H56" s="3"/>
    </row>
    <row r="57" spans="1:8" x14ac:dyDescent="0.4">
      <c r="A57" s="156"/>
      <c r="B57" s="172" t="s">
        <v>225</v>
      </c>
      <c r="C57" s="187" t="s">
        <v>225</v>
      </c>
      <c r="D57" s="172" t="s">
        <v>225</v>
      </c>
      <c r="E57" s="172" t="s">
        <v>225</v>
      </c>
      <c r="F57" s="172"/>
      <c r="G57" s="3"/>
      <c r="H57" s="3"/>
    </row>
    <row r="58" spans="1:8" x14ac:dyDescent="0.4">
      <c r="A58" s="156"/>
      <c r="B58" s="172" t="s">
        <v>225</v>
      </c>
      <c r="C58" s="187" t="s">
        <v>225</v>
      </c>
      <c r="D58" s="172" t="s">
        <v>225</v>
      </c>
      <c r="E58" s="172" t="s">
        <v>225</v>
      </c>
      <c r="F58" s="172"/>
      <c r="G58" s="3"/>
      <c r="H58" s="3"/>
    </row>
    <row r="59" spans="1:8" x14ac:dyDescent="0.4">
      <c r="A59" s="156"/>
      <c r="B59" s="172" t="s">
        <v>225</v>
      </c>
      <c r="C59" s="187" t="s">
        <v>225</v>
      </c>
      <c r="D59" s="172" t="s">
        <v>225</v>
      </c>
      <c r="E59" s="172" t="s">
        <v>225</v>
      </c>
      <c r="F59" s="172"/>
      <c r="G59" s="3"/>
      <c r="H59" s="3"/>
    </row>
    <row r="60" spans="1:8" x14ac:dyDescent="0.4">
      <c r="A60" s="156"/>
      <c r="B60" s="172" t="s">
        <v>225</v>
      </c>
      <c r="C60" s="187" t="s">
        <v>225</v>
      </c>
      <c r="D60" s="172" t="s">
        <v>225</v>
      </c>
      <c r="E60" s="172" t="s">
        <v>225</v>
      </c>
      <c r="F60" s="172"/>
      <c r="G60" s="3"/>
      <c r="H60" s="3"/>
    </row>
    <row r="61" spans="1:8" x14ac:dyDescent="0.4">
      <c r="A61" s="156"/>
      <c r="B61" s="172" t="s">
        <v>225</v>
      </c>
      <c r="C61" s="187" t="s">
        <v>225</v>
      </c>
      <c r="D61" s="172" t="s">
        <v>225</v>
      </c>
      <c r="E61" s="172" t="s">
        <v>225</v>
      </c>
      <c r="F61" s="172"/>
      <c r="G61" s="3"/>
      <c r="H61" s="3"/>
    </row>
    <row r="62" spans="1:8" x14ac:dyDescent="0.4">
      <c r="A62" s="156"/>
      <c r="B62" s="172" t="s">
        <v>225</v>
      </c>
      <c r="C62" s="187" t="s">
        <v>225</v>
      </c>
      <c r="D62" s="172" t="s">
        <v>225</v>
      </c>
      <c r="E62" s="172" t="s">
        <v>225</v>
      </c>
      <c r="F62" s="172"/>
      <c r="G62" s="3"/>
      <c r="H62" s="3"/>
    </row>
    <row r="63" spans="1:8" x14ac:dyDescent="0.4">
      <c r="A63" s="156"/>
      <c r="B63" s="172" t="s">
        <v>225</v>
      </c>
      <c r="C63" s="187" t="s">
        <v>225</v>
      </c>
      <c r="D63" s="172" t="s">
        <v>225</v>
      </c>
      <c r="E63" s="172" t="s">
        <v>225</v>
      </c>
      <c r="F63" s="172"/>
      <c r="G63" s="3"/>
      <c r="H63" s="3"/>
    </row>
    <row r="64" spans="1:8" x14ac:dyDescent="0.4">
      <c r="A64" s="156"/>
      <c r="B64" s="172" t="s">
        <v>225</v>
      </c>
      <c r="C64" s="187" t="s">
        <v>225</v>
      </c>
      <c r="D64" s="172" t="s">
        <v>225</v>
      </c>
      <c r="E64" s="172" t="s">
        <v>225</v>
      </c>
      <c r="F64" s="172"/>
      <c r="G64" s="3"/>
      <c r="H64" s="3"/>
    </row>
    <row r="65" spans="1:8" x14ac:dyDescent="0.4">
      <c r="A65" s="156"/>
      <c r="B65" s="172" t="s">
        <v>225</v>
      </c>
      <c r="C65" s="187" t="s">
        <v>225</v>
      </c>
      <c r="D65" s="172" t="s">
        <v>225</v>
      </c>
      <c r="E65" s="172" t="s">
        <v>225</v>
      </c>
      <c r="F65" s="172"/>
      <c r="G65" s="3"/>
      <c r="H65" s="3"/>
    </row>
    <row r="66" spans="1:8" x14ac:dyDescent="0.4">
      <c r="A66" s="156"/>
      <c r="B66" s="172" t="s">
        <v>225</v>
      </c>
      <c r="C66" s="187" t="s">
        <v>225</v>
      </c>
      <c r="D66" s="172" t="s">
        <v>225</v>
      </c>
      <c r="E66" s="172" t="s">
        <v>225</v>
      </c>
      <c r="F66" s="172"/>
      <c r="G66" s="3"/>
      <c r="H66" s="3"/>
    </row>
    <row r="67" spans="1:8" x14ac:dyDescent="0.4">
      <c r="A67" s="156"/>
      <c r="B67" s="172" t="s">
        <v>225</v>
      </c>
      <c r="C67" s="187" t="s">
        <v>225</v>
      </c>
      <c r="D67" s="172" t="s">
        <v>225</v>
      </c>
      <c r="E67" s="172" t="s">
        <v>225</v>
      </c>
      <c r="F67" s="172"/>
      <c r="G67" s="3"/>
      <c r="H67" s="3"/>
    </row>
    <row r="68" spans="1:8" x14ac:dyDescent="0.4">
      <c r="A68" s="156"/>
      <c r="B68" s="172" t="s">
        <v>225</v>
      </c>
      <c r="C68" s="187" t="s">
        <v>225</v>
      </c>
      <c r="D68" s="172" t="s">
        <v>225</v>
      </c>
      <c r="E68" s="172" t="s">
        <v>225</v>
      </c>
      <c r="F68" s="172"/>
      <c r="G68" s="3"/>
      <c r="H68" s="3"/>
    </row>
    <row r="69" spans="1:8" x14ac:dyDescent="0.4">
      <c r="A69" s="156"/>
      <c r="B69" s="172" t="s">
        <v>225</v>
      </c>
      <c r="C69" s="187" t="s">
        <v>225</v>
      </c>
      <c r="D69" s="172" t="s">
        <v>225</v>
      </c>
      <c r="E69" s="172" t="s">
        <v>225</v>
      </c>
      <c r="F69" s="172"/>
      <c r="G69" s="3"/>
      <c r="H69" s="3"/>
    </row>
    <row r="70" spans="1:8" x14ac:dyDescent="0.4">
      <c r="A70" s="156"/>
      <c r="B70" s="172" t="s">
        <v>225</v>
      </c>
      <c r="C70" s="187" t="s">
        <v>225</v>
      </c>
      <c r="D70" s="172" t="s">
        <v>225</v>
      </c>
      <c r="E70" s="172" t="s">
        <v>225</v>
      </c>
      <c r="F70" s="172"/>
      <c r="G70" s="3"/>
      <c r="H70" s="3"/>
    </row>
    <row r="71" spans="1:8" x14ac:dyDescent="0.4">
      <c r="A71" s="156"/>
      <c r="B71" s="172" t="s">
        <v>225</v>
      </c>
      <c r="C71" s="187" t="s">
        <v>225</v>
      </c>
      <c r="D71" s="172" t="s">
        <v>225</v>
      </c>
      <c r="E71" s="172" t="s">
        <v>225</v>
      </c>
      <c r="F71" s="172"/>
      <c r="G71" s="3"/>
      <c r="H71" s="3"/>
    </row>
    <row r="72" spans="1:8" x14ac:dyDescent="0.4">
      <c r="A72" s="156"/>
      <c r="B72" s="172" t="s">
        <v>225</v>
      </c>
      <c r="C72" s="187" t="s">
        <v>225</v>
      </c>
      <c r="D72" s="172" t="s">
        <v>225</v>
      </c>
      <c r="E72" s="172" t="s">
        <v>225</v>
      </c>
      <c r="F72" s="172"/>
      <c r="G72" s="3"/>
      <c r="H72" s="3"/>
    </row>
    <row r="73" spans="1:8" x14ac:dyDescent="0.4">
      <c r="A73" s="156"/>
      <c r="B73" s="172" t="s">
        <v>225</v>
      </c>
      <c r="C73" s="187" t="s">
        <v>225</v>
      </c>
      <c r="D73" s="172" t="s">
        <v>225</v>
      </c>
      <c r="E73" s="172" t="s">
        <v>225</v>
      </c>
      <c r="F73" s="172"/>
      <c r="G73" s="3"/>
      <c r="H73" s="3"/>
    </row>
    <row r="74" spans="1:8" x14ac:dyDescent="0.4">
      <c r="A74" s="156"/>
      <c r="B74" s="172" t="s">
        <v>225</v>
      </c>
      <c r="C74" s="187" t="s">
        <v>225</v>
      </c>
      <c r="D74" s="172" t="s">
        <v>225</v>
      </c>
      <c r="E74" s="172" t="s">
        <v>225</v>
      </c>
      <c r="F74" s="172"/>
      <c r="G74" s="3"/>
      <c r="H74" s="3"/>
    </row>
    <row r="75" spans="1:8" x14ac:dyDescent="0.4">
      <c r="A75" s="156"/>
      <c r="B75" s="172" t="s">
        <v>225</v>
      </c>
      <c r="C75" s="187" t="s">
        <v>225</v>
      </c>
      <c r="D75" s="172" t="s">
        <v>225</v>
      </c>
      <c r="E75" s="172" t="s">
        <v>225</v>
      </c>
      <c r="F75" s="172"/>
      <c r="G75" s="3"/>
      <c r="H75" s="3"/>
    </row>
    <row r="76" spans="1:8" x14ac:dyDescent="0.4">
      <c r="A76" s="156"/>
      <c r="B76" s="172" t="s">
        <v>225</v>
      </c>
      <c r="C76" s="187" t="s">
        <v>225</v>
      </c>
      <c r="D76" s="172" t="s">
        <v>225</v>
      </c>
      <c r="E76" s="172" t="s">
        <v>225</v>
      </c>
      <c r="F76" s="172"/>
      <c r="G76" s="3"/>
      <c r="H76" s="3"/>
    </row>
    <row r="77" spans="1:8" x14ac:dyDescent="0.4">
      <c r="A77" s="156"/>
      <c r="B77" s="172" t="s">
        <v>225</v>
      </c>
      <c r="C77" s="187" t="s">
        <v>225</v>
      </c>
      <c r="D77" s="172" t="s">
        <v>225</v>
      </c>
      <c r="E77" s="172" t="s">
        <v>225</v>
      </c>
      <c r="F77" s="172"/>
      <c r="G77" s="3"/>
      <c r="H77" s="3"/>
    </row>
    <row r="78" spans="1:8" x14ac:dyDescent="0.4">
      <c r="A78" s="156"/>
      <c r="B78" s="172" t="s">
        <v>225</v>
      </c>
      <c r="C78" s="187" t="s">
        <v>225</v>
      </c>
      <c r="D78" s="172" t="s">
        <v>225</v>
      </c>
      <c r="E78" s="172" t="s">
        <v>225</v>
      </c>
      <c r="F78" s="172"/>
      <c r="G78" s="3"/>
      <c r="H78" s="3"/>
    </row>
    <row r="79" spans="1:8" x14ac:dyDescent="0.4">
      <c r="A79" s="156"/>
      <c r="B79" s="172" t="s">
        <v>225</v>
      </c>
      <c r="C79" s="187" t="s">
        <v>225</v>
      </c>
      <c r="D79" s="172" t="s">
        <v>225</v>
      </c>
      <c r="E79" s="172" t="s">
        <v>225</v>
      </c>
      <c r="F79" s="172"/>
      <c r="G79" s="3"/>
      <c r="H79" s="3"/>
    </row>
    <row r="80" spans="1:8" x14ac:dyDescent="0.4">
      <c r="A80" s="156"/>
      <c r="B80" s="172" t="s">
        <v>225</v>
      </c>
      <c r="C80" s="187" t="s">
        <v>225</v>
      </c>
      <c r="D80" s="172" t="s">
        <v>225</v>
      </c>
      <c r="E80" s="172" t="s">
        <v>225</v>
      </c>
      <c r="F80" s="172"/>
      <c r="G80" s="3"/>
      <c r="H80" s="3"/>
    </row>
    <row r="81" spans="1:8" x14ac:dyDescent="0.4">
      <c r="A81" s="156"/>
      <c r="B81" s="172" t="s">
        <v>225</v>
      </c>
      <c r="C81" s="187" t="s">
        <v>225</v>
      </c>
      <c r="D81" s="172" t="s">
        <v>225</v>
      </c>
      <c r="E81" s="172" t="s">
        <v>225</v>
      </c>
      <c r="F81" s="172"/>
      <c r="G81" s="3"/>
      <c r="H81" s="3"/>
    </row>
    <row r="82" spans="1:8" x14ac:dyDescent="0.4">
      <c r="A82" s="156"/>
      <c r="B82" s="172" t="s">
        <v>225</v>
      </c>
      <c r="C82" s="187" t="s">
        <v>225</v>
      </c>
      <c r="D82" s="172" t="s">
        <v>225</v>
      </c>
      <c r="E82" s="172" t="s">
        <v>225</v>
      </c>
      <c r="F82" s="172"/>
      <c r="G82" s="3"/>
      <c r="H82" s="3"/>
    </row>
    <row r="83" spans="1:8" x14ac:dyDescent="0.4">
      <c r="A83" s="156"/>
      <c r="B83" s="172" t="s">
        <v>225</v>
      </c>
      <c r="C83" s="187" t="s">
        <v>225</v>
      </c>
      <c r="D83" s="172" t="s">
        <v>225</v>
      </c>
      <c r="E83" s="172" t="s">
        <v>225</v>
      </c>
      <c r="F83" s="172"/>
      <c r="G83" s="3"/>
      <c r="H83" s="3"/>
    </row>
    <row r="84" spans="1:8" x14ac:dyDescent="0.4">
      <c r="A84" s="156"/>
      <c r="B84" s="172" t="s">
        <v>225</v>
      </c>
      <c r="C84" s="187" t="s">
        <v>225</v>
      </c>
      <c r="D84" s="172" t="s">
        <v>225</v>
      </c>
      <c r="E84" s="172" t="s">
        <v>225</v>
      </c>
      <c r="F84" s="172"/>
      <c r="G84" s="3"/>
      <c r="H84" s="3"/>
    </row>
    <row r="85" spans="1:8" x14ac:dyDescent="0.4">
      <c r="A85" s="156"/>
      <c r="B85" s="172" t="s">
        <v>225</v>
      </c>
      <c r="C85" s="187" t="s">
        <v>225</v>
      </c>
      <c r="D85" s="172" t="s">
        <v>225</v>
      </c>
      <c r="E85" s="172" t="s">
        <v>225</v>
      </c>
      <c r="F85" s="172"/>
      <c r="G85" s="3"/>
      <c r="H85" s="3"/>
    </row>
    <row r="86" spans="1:8" x14ac:dyDescent="0.4">
      <c r="A86" s="156"/>
      <c r="B86" s="172" t="s">
        <v>225</v>
      </c>
      <c r="C86" s="187" t="s">
        <v>225</v>
      </c>
      <c r="D86" s="172" t="s">
        <v>225</v>
      </c>
      <c r="E86" s="172" t="s">
        <v>225</v>
      </c>
      <c r="F86" s="172"/>
      <c r="G86" s="3"/>
      <c r="H86" s="3"/>
    </row>
    <row r="87" spans="1:8" x14ac:dyDescent="0.4">
      <c r="A87" s="156"/>
      <c r="B87" s="172" t="s">
        <v>225</v>
      </c>
      <c r="C87" s="187" t="s">
        <v>225</v>
      </c>
      <c r="D87" s="172" t="s">
        <v>225</v>
      </c>
      <c r="E87" s="172" t="s">
        <v>225</v>
      </c>
      <c r="F87" s="172"/>
      <c r="G87" s="3"/>
      <c r="H87" s="3"/>
    </row>
    <row r="88" spans="1:8" x14ac:dyDescent="0.4">
      <c r="A88" s="156"/>
      <c r="B88" s="172" t="s">
        <v>225</v>
      </c>
      <c r="C88" s="187" t="s">
        <v>225</v>
      </c>
      <c r="D88" s="172" t="s">
        <v>225</v>
      </c>
      <c r="E88" s="172" t="s">
        <v>225</v>
      </c>
      <c r="F88" s="172"/>
      <c r="G88" s="3"/>
      <c r="H88" s="3"/>
    </row>
    <row r="89" spans="1:8" x14ac:dyDescent="0.4">
      <c r="A89" s="156"/>
      <c r="B89" s="172" t="s">
        <v>225</v>
      </c>
      <c r="C89" s="187" t="s">
        <v>225</v>
      </c>
      <c r="D89" s="172" t="s">
        <v>225</v>
      </c>
      <c r="E89" s="172" t="s">
        <v>225</v>
      </c>
      <c r="F89" s="172"/>
      <c r="G89" s="3"/>
      <c r="H89" s="3"/>
    </row>
    <row r="90" spans="1:8" x14ac:dyDescent="0.4">
      <c r="A90" s="156"/>
      <c r="B90" s="172" t="s">
        <v>225</v>
      </c>
      <c r="C90" s="187" t="s">
        <v>225</v>
      </c>
      <c r="D90" s="172" t="s">
        <v>225</v>
      </c>
      <c r="E90" s="172" t="s">
        <v>225</v>
      </c>
      <c r="F90" s="172"/>
      <c r="G90" s="3"/>
      <c r="H90" s="3"/>
    </row>
    <row r="91" spans="1:8" x14ac:dyDescent="0.4">
      <c r="A91" s="156"/>
      <c r="B91" s="172" t="s">
        <v>225</v>
      </c>
      <c r="C91" s="187" t="s">
        <v>225</v>
      </c>
      <c r="D91" s="172" t="s">
        <v>225</v>
      </c>
      <c r="E91" s="172" t="s">
        <v>225</v>
      </c>
      <c r="F91" s="172"/>
      <c r="G91" s="3"/>
      <c r="H91" s="3"/>
    </row>
    <row r="92" spans="1:8" x14ac:dyDescent="0.4">
      <c r="A92" s="156"/>
      <c r="B92" s="172" t="s">
        <v>225</v>
      </c>
      <c r="C92" s="187" t="s">
        <v>225</v>
      </c>
      <c r="D92" s="172" t="s">
        <v>225</v>
      </c>
      <c r="E92" s="172" t="s">
        <v>225</v>
      </c>
      <c r="F92" s="172"/>
      <c r="G92" s="3"/>
      <c r="H92" s="3"/>
    </row>
    <row r="93" spans="1:8" x14ac:dyDescent="0.4">
      <c r="A93" s="156"/>
      <c r="B93" s="172" t="s">
        <v>225</v>
      </c>
      <c r="C93" s="187" t="s">
        <v>225</v>
      </c>
      <c r="D93" s="172" t="s">
        <v>225</v>
      </c>
      <c r="E93" s="172" t="s">
        <v>225</v>
      </c>
      <c r="F93" s="172"/>
      <c r="G93" s="3"/>
      <c r="H93" s="3"/>
    </row>
    <row r="94" spans="1:8" x14ac:dyDescent="0.4">
      <c r="A94" s="156"/>
      <c r="B94" s="172" t="s">
        <v>225</v>
      </c>
      <c r="C94" s="187" t="s">
        <v>225</v>
      </c>
      <c r="D94" s="172" t="s">
        <v>225</v>
      </c>
      <c r="E94" s="172" t="s">
        <v>225</v>
      </c>
      <c r="F94" s="172"/>
      <c r="G94" s="3"/>
      <c r="H94" s="3"/>
    </row>
    <row r="95" spans="1:8" x14ac:dyDescent="0.4">
      <c r="A95" s="156"/>
      <c r="B95" s="172" t="s">
        <v>225</v>
      </c>
      <c r="C95" s="187" t="s">
        <v>225</v>
      </c>
      <c r="D95" s="172" t="s">
        <v>225</v>
      </c>
      <c r="E95" s="172" t="s">
        <v>225</v>
      </c>
      <c r="F95" s="172"/>
      <c r="G95" s="3"/>
      <c r="H95" s="3"/>
    </row>
    <row r="96" spans="1:8" x14ac:dyDescent="0.4">
      <c r="A96" s="156"/>
      <c r="B96" s="172" t="s">
        <v>225</v>
      </c>
      <c r="C96" s="187" t="s">
        <v>225</v>
      </c>
      <c r="D96" s="172" t="s">
        <v>225</v>
      </c>
      <c r="E96" s="172" t="s">
        <v>225</v>
      </c>
      <c r="F96" s="172"/>
      <c r="G96" s="3"/>
      <c r="H96" s="3"/>
    </row>
    <row r="97" spans="1:8" x14ac:dyDescent="0.4">
      <c r="A97" s="156"/>
      <c r="B97" s="172" t="s">
        <v>225</v>
      </c>
      <c r="C97" s="187" t="s">
        <v>225</v>
      </c>
      <c r="D97" s="172" t="s">
        <v>225</v>
      </c>
      <c r="E97" s="172" t="s">
        <v>225</v>
      </c>
      <c r="F97" s="172"/>
      <c r="G97" s="3"/>
      <c r="H97" s="3"/>
    </row>
    <row r="98" spans="1:8" x14ac:dyDescent="0.4">
      <c r="A98" s="156"/>
      <c r="B98" s="172" t="s">
        <v>225</v>
      </c>
      <c r="C98" s="187" t="s">
        <v>225</v>
      </c>
      <c r="D98" s="172" t="s">
        <v>225</v>
      </c>
      <c r="E98" s="172" t="s">
        <v>225</v>
      </c>
      <c r="F98" s="172"/>
      <c r="G98" s="3"/>
      <c r="H98" s="3"/>
    </row>
    <row r="99" spans="1:8" x14ac:dyDescent="0.4">
      <c r="A99" s="156"/>
      <c r="B99" s="172" t="s">
        <v>225</v>
      </c>
      <c r="C99" s="187" t="s">
        <v>225</v>
      </c>
      <c r="D99" s="172" t="s">
        <v>225</v>
      </c>
      <c r="E99" s="172" t="s">
        <v>225</v>
      </c>
      <c r="F99" s="172"/>
      <c r="G99" s="3"/>
      <c r="H99" s="3"/>
    </row>
    <row r="100" spans="1:8" x14ac:dyDescent="0.4">
      <c r="A100" s="156"/>
      <c r="B100" s="172" t="s">
        <v>225</v>
      </c>
      <c r="C100" s="187" t="s">
        <v>225</v>
      </c>
      <c r="D100" s="172" t="s">
        <v>225</v>
      </c>
      <c r="E100" s="172" t="s">
        <v>225</v>
      </c>
      <c r="F100" s="172"/>
      <c r="G100" s="3"/>
      <c r="H100" s="3"/>
    </row>
    <row r="101" spans="1:8" x14ac:dyDescent="0.4">
      <c r="A101" s="156"/>
      <c r="B101" s="172" t="s">
        <v>225</v>
      </c>
      <c r="C101" s="187" t="s">
        <v>225</v>
      </c>
      <c r="D101" s="172" t="s">
        <v>225</v>
      </c>
      <c r="E101" s="172" t="s">
        <v>225</v>
      </c>
      <c r="F101" s="172"/>
      <c r="G101" s="3"/>
      <c r="H101" s="3"/>
    </row>
    <row r="102" spans="1:8" x14ac:dyDescent="0.4">
      <c r="A102" s="156"/>
      <c r="B102" s="172" t="s">
        <v>225</v>
      </c>
      <c r="C102" s="187" t="s">
        <v>225</v>
      </c>
      <c r="D102" s="172" t="s">
        <v>225</v>
      </c>
      <c r="E102" s="172" t="s">
        <v>225</v>
      </c>
      <c r="F102" s="172"/>
      <c r="G102" s="3"/>
      <c r="H102" s="3"/>
    </row>
    <row r="103" spans="1:8" x14ac:dyDescent="0.4">
      <c r="A103" s="156"/>
      <c r="B103" s="172" t="s">
        <v>225</v>
      </c>
      <c r="C103" s="187" t="s">
        <v>225</v>
      </c>
      <c r="D103" s="172" t="s">
        <v>225</v>
      </c>
      <c r="E103" s="172" t="s">
        <v>225</v>
      </c>
      <c r="F103" s="172"/>
      <c r="G103" s="3"/>
      <c r="H103" s="3"/>
    </row>
    <row r="104" spans="1:8" x14ac:dyDescent="0.4">
      <c r="A104" s="156"/>
      <c r="B104" s="172" t="s">
        <v>225</v>
      </c>
      <c r="C104" s="187" t="s">
        <v>225</v>
      </c>
      <c r="D104" s="172" t="s">
        <v>225</v>
      </c>
      <c r="E104" s="172" t="s">
        <v>225</v>
      </c>
      <c r="F104" s="172"/>
      <c r="G104" s="3"/>
      <c r="H104" s="3"/>
    </row>
    <row r="105" spans="1:8" x14ac:dyDescent="0.4">
      <c r="A105" s="156"/>
      <c r="B105" s="172" t="s">
        <v>225</v>
      </c>
      <c r="C105" s="187" t="s">
        <v>225</v>
      </c>
      <c r="D105" s="172" t="s">
        <v>225</v>
      </c>
      <c r="E105" s="172" t="s">
        <v>225</v>
      </c>
      <c r="F105" s="172"/>
      <c r="G105" s="3"/>
      <c r="H105" s="3"/>
    </row>
    <row r="106" spans="1:8" x14ac:dyDescent="0.4">
      <c r="A106" s="156"/>
      <c r="B106" s="172" t="s">
        <v>225</v>
      </c>
      <c r="C106" s="187" t="s">
        <v>225</v>
      </c>
      <c r="D106" s="172" t="s">
        <v>225</v>
      </c>
      <c r="E106" s="172" t="s">
        <v>225</v>
      </c>
      <c r="F106" s="172"/>
      <c r="G106" s="3"/>
      <c r="H106" s="3"/>
    </row>
    <row r="107" spans="1:8" x14ac:dyDescent="0.4">
      <c r="A107" s="156"/>
      <c r="B107" s="172" t="s">
        <v>225</v>
      </c>
      <c r="C107" s="187" t="s">
        <v>225</v>
      </c>
      <c r="D107" s="172" t="s">
        <v>225</v>
      </c>
      <c r="E107" s="172" t="s">
        <v>225</v>
      </c>
      <c r="F107" s="172"/>
      <c r="G107" s="3"/>
      <c r="H107" s="3"/>
    </row>
    <row r="108" spans="1:8" x14ac:dyDescent="0.4">
      <c r="A108" s="156"/>
      <c r="B108" s="172" t="s">
        <v>225</v>
      </c>
      <c r="C108" s="187" t="s">
        <v>225</v>
      </c>
      <c r="D108" s="172" t="s">
        <v>225</v>
      </c>
      <c r="E108" s="172" t="s">
        <v>225</v>
      </c>
      <c r="F108" s="172"/>
      <c r="G108" s="3"/>
      <c r="H108" s="3"/>
    </row>
    <row r="109" spans="1:8" x14ac:dyDescent="0.4">
      <c r="A109" s="156"/>
      <c r="B109" s="172" t="s">
        <v>225</v>
      </c>
      <c r="C109" s="187" t="s">
        <v>225</v>
      </c>
      <c r="D109" s="172" t="s">
        <v>225</v>
      </c>
      <c r="E109" s="172" t="s">
        <v>225</v>
      </c>
      <c r="F109" s="172"/>
      <c r="G109" s="3"/>
      <c r="H109" s="3"/>
    </row>
    <row r="110" spans="1:8" x14ac:dyDescent="0.4">
      <c r="A110" s="156"/>
      <c r="B110" s="172" t="s">
        <v>225</v>
      </c>
      <c r="C110" s="187" t="s">
        <v>225</v>
      </c>
      <c r="D110" s="172" t="s">
        <v>225</v>
      </c>
      <c r="E110" s="172" t="s">
        <v>225</v>
      </c>
      <c r="F110" s="172"/>
      <c r="G110" s="3"/>
      <c r="H110" s="3"/>
    </row>
    <row r="111" spans="1:8" x14ac:dyDescent="0.4">
      <c r="A111" s="156"/>
      <c r="B111" s="172" t="s">
        <v>225</v>
      </c>
      <c r="C111" s="187" t="s">
        <v>225</v>
      </c>
      <c r="D111" s="172" t="s">
        <v>225</v>
      </c>
      <c r="E111" s="172" t="s">
        <v>225</v>
      </c>
      <c r="F111" s="172"/>
      <c r="G111" s="3"/>
      <c r="H111" s="3"/>
    </row>
    <row r="112" spans="1:8" x14ac:dyDescent="0.4">
      <c r="A112" s="156"/>
      <c r="B112" s="172" t="s">
        <v>225</v>
      </c>
      <c r="C112" s="187" t="s">
        <v>225</v>
      </c>
      <c r="D112" s="172" t="s">
        <v>225</v>
      </c>
      <c r="E112" s="172" t="s">
        <v>225</v>
      </c>
      <c r="F112" s="172"/>
      <c r="G112" s="3"/>
      <c r="H112" s="3"/>
    </row>
    <row r="113" spans="1:8" x14ac:dyDescent="0.4">
      <c r="A113" s="156"/>
      <c r="B113" s="172" t="s">
        <v>225</v>
      </c>
      <c r="C113" s="187" t="s">
        <v>225</v>
      </c>
      <c r="D113" s="172" t="s">
        <v>225</v>
      </c>
      <c r="E113" s="172" t="s">
        <v>225</v>
      </c>
      <c r="F113" s="172"/>
      <c r="G113" s="3"/>
      <c r="H113" s="3"/>
    </row>
    <row r="114" spans="1:8" x14ac:dyDescent="0.4">
      <c r="A114" s="156"/>
      <c r="B114" s="172" t="s">
        <v>225</v>
      </c>
      <c r="C114" s="187" t="s">
        <v>225</v>
      </c>
      <c r="D114" s="172" t="s">
        <v>225</v>
      </c>
      <c r="E114" s="172" t="s">
        <v>225</v>
      </c>
      <c r="F114" s="172"/>
      <c r="G114" s="3"/>
      <c r="H114" s="3"/>
    </row>
    <row r="115" spans="1:8" x14ac:dyDescent="0.4">
      <c r="A115" s="156"/>
      <c r="B115" s="172" t="s">
        <v>225</v>
      </c>
      <c r="C115" s="187" t="s">
        <v>225</v>
      </c>
      <c r="D115" s="172" t="s">
        <v>225</v>
      </c>
      <c r="E115" s="172" t="s">
        <v>225</v>
      </c>
      <c r="F115" s="172"/>
      <c r="G115" s="3"/>
      <c r="H115" s="3"/>
    </row>
    <row r="116" spans="1:8" x14ac:dyDescent="0.4">
      <c r="A116" s="156"/>
      <c r="B116" s="172" t="s">
        <v>225</v>
      </c>
      <c r="C116" s="187" t="s">
        <v>225</v>
      </c>
      <c r="D116" s="172" t="s">
        <v>225</v>
      </c>
      <c r="E116" s="172" t="s">
        <v>225</v>
      </c>
      <c r="F116" s="172"/>
      <c r="G116" s="3"/>
      <c r="H116" s="3"/>
    </row>
    <row r="117" spans="1:8" x14ac:dyDescent="0.4">
      <c r="A117" s="156"/>
      <c r="B117" s="172" t="s">
        <v>225</v>
      </c>
      <c r="C117" s="187" t="s">
        <v>225</v>
      </c>
      <c r="D117" s="172" t="s">
        <v>225</v>
      </c>
      <c r="E117" s="172" t="s">
        <v>225</v>
      </c>
      <c r="F117" s="172"/>
      <c r="G117" s="3"/>
      <c r="H117" s="3"/>
    </row>
    <row r="118" spans="1:8" x14ac:dyDescent="0.4">
      <c r="A118" s="156"/>
      <c r="B118" s="172" t="s">
        <v>225</v>
      </c>
      <c r="C118" s="187" t="s">
        <v>225</v>
      </c>
      <c r="D118" s="172" t="s">
        <v>225</v>
      </c>
      <c r="E118" s="172" t="s">
        <v>225</v>
      </c>
      <c r="F118" s="172"/>
      <c r="G118" s="3"/>
      <c r="H118" s="3"/>
    </row>
    <row r="119" spans="1:8" x14ac:dyDescent="0.4">
      <c r="A119" s="156"/>
      <c r="B119" s="172" t="s">
        <v>225</v>
      </c>
      <c r="C119" s="187" t="s">
        <v>225</v>
      </c>
      <c r="D119" s="172" t="s">
        <v>225</v>
      </c>
      <c r="E119" s="172" t="s">
        <v>225</v>
      </c>
      <c r="F119" s="172"/>
      <c r="G119" s="3"/>
      <c r="H119" s="3"/>
    </row>
    <row r="120" spans="1:8" x14ac:dyDescent="0.4">
      <c r="A120" s="156"/>
      <c r="B120" s="172" t="s">
        <v>225</v>
      </c>
      <c r="C120" s="187" t="s">
        <v>225</v>
      </c>
      <c r="D120" s="172" t="s">
        <v>225</v>
      </c>
      <c r="E120" s="172" t="s">
        <v>225</v>
      </c>
      <c r="F120" s="172"/>
      <c r="G120" s="3"/>
      <c r="H120" s="3"/>
    </row>
    <row r="121" spans="1:8" x14ac:dyDescent="0.4">
      <c r="A121" s="156"/>
      <c r="B121" s="172" t="s">
        <v>225</v>
      </c>
      <c r="C121" s="187" t="s">
        <v>225</v>
      </c>
      <c r="D121" s="172" t="s">
        <v>225</v>
      </c>
      <c r="E121" s="172" t="s">
        <v>225</v>
      </c>
      <c r="F121" s="172"/>
      <c r="G121" s="3"/>
      <c r="H121" s="3"/>
    </row>
    <row r="122" spans="1:8" x14ac:dyDescent="0.4">
      <c r="A122" s="156"/>
      <c r="B122" s="172" t="s">
        <v>225</v>
      </c>
      <c r="C122" s="187" t="s">
        <v>225</v>
      </c>
      <c r="D122" s="172" t="s">
        <v>225</v>
      </c>
      <c r="E122" s="172" t="s">
        <v>225</v>
      </c>
      <c r="F122" s="172"/>
      <c r="G122" s="3"/>
      <c r="H122" s="3"/>
    </row>
    <row r="123" spans="1:8" x14ac:dyDescent="0.4">
      <c r="A123" s="156"/>
      <c r="B123" s="172" t="s">
        <v>225</v>
      </c>
      <c r="C123" s="187" t="s">
        <v>225</v>
      </c>
      <c r="D123" s="172" t="s">
        <v>225</v>
      </c>
      <c r="E123" s="172" t="s">
        <v>225</v>
      </c>
      <c r="F123" s="172"/>
      <c r="G123" s="3"/>
      <c r="H123" s="3"/>
    </row>
    <row r="124" spans="1:8" x14ac:dyDescent="0.4">
      <c r="A124" s="156"/>
      <c r="B124" s="172" t="s">
        <v>225</v>
      </c>
      <c r="C124" s="187" t="s">
        <v>225</v>
      </c>
      <c r="D124" s="172" t="s">
        <v>225</v>
      </c>
      <c r="E124" s="172" t="s">
        <v>225</v>
      </c>
      <c r="F124" s="172"/>
      <c r="G124" s="3"/>
      <c r="H124" s="3"/>
    </row>
    <row r="125" spans="1:8" x14ac:dyDescent="0.4">
      <c r="A125" s="156"/>
      <c r="B125" s="172" t="s">
        <v>225</v>
      </c>
      <c r="C125" s="187" t="s">
        <v>225</v>
      </c>
      <c r="D125" s="172" t="s">
        <v>225</v>
      </c>
      <c r="E125" s="172" t="s">
        <v>225</v>
      </c>
      <c r="F125" s="172"/>
      <c r="G125" s="3"/>
      <c r="H125" s="3"/>
    </row>
    <row r="126" spans="1:8" x14ac:dyDescent="0.4">
      <c r="A126" s="156"/>
      <c r="B126" s="172" t="s">
        <v>225</v>
      </c>
      <c r="C126" s="187" t="s">
        <v>225</v>
      </c>
      <c r="D126" s="172" t="s">
        <v>225</v>
      </c>
      <c r="E126" s="172" t="s">
        <v>225</v>
      </c>
      <c r="F126" s="172"/>
      <c r="G126" s="3"/>
      <c r="H126" s="3"/>
    </row>
    <row r="127" spans="1:8" x14ac:dyDescent="0.4">
      <c r="A127" s="156"/>
      <c r="B127" s="172" t="s">
        <v>225</v>
      </c>
      <c r="C127" s="187" t="s">
        <v>225</v>
      </c>
      <c r="D127" s="172" t="s">
        <v>225</v>
      </c>
      <c r="E127" s="172" t="s">
        <v>225</v>
      </c>
      <c r="F127" s="172"/>
      <c r="G127" s="3"/>
      <c r="H127" s="3"/>
    </row>
    <row r="128" spans="1:8" x14ac:dyDescent="0.4">
      <c r="A128" s="156"/>
      <c r="B128" s="172" t="s">
        <v>225</v>
      </c>
      <c r="C128" s="187" t="s">
        <v>225</v>
      </c>
      <c r="D128" s="172" t="s">
        <v>225</v>
      </c>
      <c r="E128" s="172" t="s">
        <v>225</v>
      </c>
      <c r="F128" s="172"/>
      <c r="G128" s="3"/>
      <c r="H128" s="3"/>
    </row>
    <row r="129" spans="1:8" x14ac:dyDescent="0.4">
      <c r="A129" s="156"/>
      <c r="B129" s="172" t="s">
        <v>225</v>
      </c>
      <c r="C129" s="187" t="s">
        <v>225</v>
      </c>
      <c r="D129" s="172" t="s">
        <v>225</v>
      </c>
      <c r="E129" s="172" t="s">
        <v>225</v>
      </c>
      <c r="F129" s="172"/>
      <c r="G129" s="3"/>
      <c r="H129" s="3"/>
    </row>
    <row r="130" spans="1:8" x14ac:dyDescent="0.4">
      <c r="A130" s="156"/>
      <c r="B130" s="172" t="s">
        <v>225</v>
      </c>
      <c r="C130" s="187" t="s">
        <v>225</v>
      </c>
      <c r="D130" s="172" t="s">
        <v>225</v>
      </c>
      <c r="E130" s="172" t="s">
        <v>225</v>
      </c>
      <c r="F130" s="172"/>
      <c r="G130" s="3"/>
      <c r="H130" s="3"/>
    </row>
    <row r="131" spans="1:8" x14ac:dyDescent="0.4">
      <c r="A131" s="156"/>
      <c r="B131" s="172" t="s">
        <v>225</v>
      </c>
      <c r="C131" s="187" t="s">
        <v>225</v>
      </c>
      <c r="D131" s="172" t="s">
        <v>225</v>
      </c>
      <c r="E131" s="172" t="s">
        <v>225</v>
      </c>
      <c r="F131" s="172"/>
      <c r="G131" s="3"/>
      <c r="H131" s="3"/>
    </row>
    <row r="132" spans="1:8" x14ac:dyDescent="0.4">
      <c r="A132" s="156"/>
      <c r="B132" s="172" t="s">
        <v>225</v>
      </c>
      <c r="C132" s="187" t="s">
        <v>225</v>
      </c>
      <c r="D132" s="172" t="s">
        <v>225</v>
      </c>
      <c r="E132" s="172" t="s">
        <v>225</v>
      </c>
      <c r="F132" s="172"/>
      <c r="G132" s="3"/>
      <c r="H132" s="3"/>
    </row>
    <row r="133" spans="1:8" x14ac:dyDescent="0.4">
      <c r="A133" s="156"/>
      <c r="B133" s="172" t="s">
        <v>225</v>
      </c>
      <c r="C133" s="187" t="s">
        <v>225</v>
      </c>
      <c r="D133" s="172" t="s">
        <v>225</v>
      </c>
      <c r="E133" s="172" t="s">
        <v>225</v>
      </c>
      <c r="F133" s="172"/>
      <c r="G133" s="3"/>
      <c r="H133" s="3"/>
    </row>
    <row r="134" spans="1:8" x14ac:dyDescent="0.4">
      <c r="A134" s="156"/>
      <c r="B134" s="172" t="s">
        <v>225</v>
      </c>
      <c r="C134" s="187" t="s">
        <v>225</v>
      </c>
      <c r="D134" s="172" t="s">
        <v>225</v>
      </c>
      <c r="E134" s="172" t="s">
        <v>225</v>
      </c>
      <c r="F134" s="172"/>
      <c r="G134" s="3"/>
      <c r="H134" s="3"/>
    </row>
    <row r="135" spans="1:8" x14ac:dyDescent="0.4">
      <c r="A135" s="156"/>
      <c r="B135" s="172" t="s">
        <v>225</v>
      </c>
      <c r="C135" s="187" t="s">
        <v>225</v>
      </c>
      <c r="D135" s="172" t="s">
        <v>225</v>
      </c>
      <c r="E135" s="172" t="s">
        <v>225</v>
      </c>
      <c r="F135" s="172"/>
      <c r="G135" s="3"/>
      <c r="H135" s="3"/>
    </row>
    <row r="136" spans="1:8" x14ac:dyDescent="0.4">
      <c r="A136" s="156"/>
      <c r="B136" s="172" t="s">
        <v>225</v>
      </c>
      <c r="C136" s="187" t="s">
        <v>225</v>
      </c>
      <c r="D136" s="172" t="s">
        <v>225</v>
      </c>
      <c r="E136" s="172" t="s">
        <v>225</v>
      </c>
      <c r="F136" s="172"/>
      <c r="G136" s="3"/>
      <c r="H136" s="3"/>
    </row>
    <row r="137" spans="1:8" x14ac:dyDescent="0.4">
      <c r="A137" s="156"/>
      <c r="B137" s="172" t="s">
        <v>225</v>
      </c>
      <c r="C137" s="187" t="s">
        <v>225</v>
      </c>
      <c r="D137" s="172" t="s">
        <v>225</v>
      </c>
      <c r="E137" s="172" t="s">
        <v>225</v>
      </c>
      <c r="F137" s="172"/>
      <c r="G137" s="3"/>
      <c r="H137" s="3"/>
    </row>
    <row r="138" spans="1:8" x14ac:dyDescent="0.4">
      <c r="A138" s="156"/>
      <c r="B138" s="172" t="s">
        <v>225</v>
      </c>
      <c r="C138" s="187" t="s">
        <v>225</v>
      </c>
      <c r="D138" s="172" t="s">
        <v>225</v>
      </c>
      <c r="E138" s="172" t="s">
        <v>225</v>
      </c>
      <c r="F138" s="172"/>
      <c r="G138" s="3"/>
      <c r="H138" s="3"/>
    </row>
    <row r="139" spans="1:8" x14ac:dyDescent="0.4">
      <c r="A139" s="156"/>
      <c r="B139" s="172" t="s">
        <v>225</v>
      </c>
      <c r="C139" s="187" t="s">
        <v>225</v>
      </c>
      <c r="D139" s="172" t="s">
        <v>225</v>
      </c>
      <c r="E139" s="172" t="s">
        <v>225</v>
      </c>
      <c r="F139" s="172"/>
      <c r="G139" s="3"/>
      <c r="H139" s="3"/>
    </row>
    <row r="140" spans="1:8" x14ac:dyDescent="0.4">
      <c r="A140" s="156"/>
      <c r="B140" s="172" t="s">
        <v>225</v>
      </c>
      <c r="C140" s="187" t="s">
        <v>225</v>
      </c>
      <c r="D140" s="172" t="s">
        <v>225</v>
      </c>
      <c r="E140" s="172" t="s">
        <v>225</v>
      </c>
      <c r="F140" s="172"/>
      <c r="G140" s="3"/>
      <c r="H140" s="3"/>
    </row>
    <row r="141" spans="1:8" x14ac:dyDescent="0.4">
      <c r="A141" s="156"/>
      <c r="B141" s="172" t="s">
        <v>225</v>
      </c>
      <c r="C141" s="187" t="s">
        <v>225</v>
      </c>
      <c r="D141" s="172" t="s">
        <v>225</v>
      </c>
      <c r="E141" s="172" t="s">
        <v>225</v>
      </c>
      <c r="F141" s="172"/>
      <c r="G141" s="3"/>
      <c r="H141" s="3"/>
    </row>
    <row r="142" spans="1:8" x14ac:dyDescent="0.4">
      <c r="A142" s="156"/>
      <c r="B142" s="172" t="s">
        <v>225</v>
      </c>
      <c r="C142" s="187" t="s">
        <v>225</v>
      </c>
      <c r="D142" s="172" t="s">
        <v>225</v>
      </c>
      <c r="E142" s="172" t="s">
        <v>225</v>
      </c>
      <c r="F142" s="172"/>
      <c r="G142" s="3"/>
      <c r="H142" s="3"/>
    </row>
    <row r="143" spans="1:8" x14ac:dyDescent="0.4">
      <c r="A143" s="156"/>
      <c r="B143" s="172" t="s">
        <v>225</v>
      </c>
      <c r="C143" s="187" t="s">
        <v>225</v>
      </c>
      <c r="D143" s="172" t="s">
        <v>225</v>
      </c>
      <c r="E143" s="172" t="s">
        <v>225</v>
      </c>
      <c r="F143" s="172"/>
      <c r="G143" s="3"/>
      <c r="H143" s="3"/>
    </row>
    <row r="144" spans="1:8" x14ac:dyDescent="0.4">
      <c r="A144" s="156"/>
      <c r="B144" s="172" t="s">
        <v>225</v>
      </c>
      <c r="C144" s="187" t="s">
        <v>225</v>
      </c>
      <c r="D144" s="172" t="s">
        <v>225</v>
      </c>
      <c r="E144" s="172" t="s">
        <v>225</v>
      </c>
      <c r="F144" s="172"/>
      <c r="G144" s="3"/>
      <c r="H144" s="3"/>
    </row>
    <row r="145" spans="1:8" x14ac:dyDescent="0.4">
      <c r="A145" s="156"/>
      <c r="B145" s="172" t="s">
        <v>225</v>
      </c>
      <c r="C145" s="187" t="s">
        <v>225</v>
      </c>
      <c r="D145" s="172" t="s">
        <v>225</v>
      </c>
      <c r="E145" s="172" t="s">
        <v>225</v>
      </c>
      <c r="F145" s="172"/>
      <c r="G145" s="3"/>
      <c r="H145" s="3"/>
    </row>
    <row r="146" spans="1:8" x14ac:dyDescent="0.4">
      <c r="A146" s="156"/>
      <c r="B146" s="172" t="s">
        <v>225</v>
      </c>
      <c r="C146" s="187" t="s">
        <v>225</v>
      </c>
      <c r="D146" s="172" t="s">
        <v>225</v>
      </c>
      <c r="E146" s="172" t="s">
        <v>225</v>
      </c>
      <c r="F146" s="172"/>
      <c r="G146" s="3"/>
      <c r="H146" s="3"/>
    </row>
    <row r="147" spans="1:8" x14ac:dyDescent="0.4">
      <c r="A147" s="156"/>
      <c r="B147" s="172" t="s">
        <v>225</v>
      </c>
      <c r="C147" s="187" t="s">
        <v>225</v>
      </c>
      <c r="D147" s="172" t="s">
        <v>225</v>
      </c>
      <c r="E147" s="172" t="s">
        <v>225</v>
      </c>
      <c r="F147" s="172"/>
      <c r="G147" s="3"/>
      <c r="H147" s="3"/>
    </row>
    <row r="148" spans="1:8" x14ac:dyDescent="0.4">
      <c r="A148" s="156"/>
      <c r="B148" s="172" t="s">
        <v>225</v>
      </c>
      <c r="C148" s="187" t="s">
        <v>225</v>
      </c>
      <c r="D148" s="172" t="s">
        <v>225</v>
      </c>
      <c r="E148" s="172" t="s">
        <v>225</v>
      </c>
      <c r="F148" s="172"/>
      <c r="G148" s="3"/>
      <c r="H148" s="3"/>
    </row>
    <row r="149" spans="1:8" x14ac:dyDescent="0.4">
      <c r="A149" s="156"/>
      <c r="B149" s="172" t="s">
        <v>225</v>
      </c>
      <c r="C149" s="187" t="s">
        <v>225</v>
      </c>
      <c r="D149" s="172" t="s">
        <v>225</v>
      </c>
      <c r="E149" s="172" t="s">
        <v>225</v>
      </c>
      <c r="F149" s="172"/>
      <c r="G149" s="3"/>
      <c r="H149" s="3"/>
    </row>
    <row r="150" spans="1:8" x14ac:dyDescent="0.4">
      <c r="A150" s="156"/>
      <c r="B150" s="172" t="s">
        <v>225</v>
      </c>
      <c r="C150" s="187" t="s">
        <v>225</v>
      </c>
      <c r="D150" s="172" t="s">
        <v>225</v>
      </c>
      <c r="E150" s="172" t="s">
        <v>225</v>
      </c>
      <c r="F150" s="172"/>
      <c r="G150" s="3"/>
      <c r="H150" s="3"/>
    </row>
    <row r="151" spans="1:8" x14ac:dyDescent="0.4">
      <c r="A151" s="156"/>
      <c r="B151" s="172" t="s">
        <v>225</v>
      </c>
      <c r="C151" s="187" t="s">
        <v>225</v>
      </c>
      <c r="D151" s="172" t="s">
        <v>225</v>
      </c>
      <c r="E151" s="172" t="s">
        <v>225</v>
      </c>
      <c r="F151" s="172"/>
      <c r="G151" s="3"/>
      <c r="H151" s="3"/>
    </row>
    <row r="152" spans="1:8" x14ac:dyDescent="0.4">
      <c r="A152" s="156"/>
      <c r="B152" s="172" t="s">
        <v>225</v>
      </c>
      <c r="C152" s="187" t="s">
        <v>225</v>
      </c>
      <c r="D152" s="172" t="s">
        <v>225</v>
      </c>
      <c r="E152" s="172" t="s">
        <v>225</v>
      </c>
      <c r="F152" s="172"/>
      <c r="G152" s="3"/>
      <c r="H152" s="3"/>
    </row>
    <row r="153" spans="1:8" x14ac:dyDescent="0.4">
      <c r="A153" s="156"/>
      <c r="B153" s="172" t="s">
        <v>225</v>
      </c>
      <c r="C153" s="187" t="s">
        <v>225</v>
      </c>
      <c r="D153" s="172" t="s">
        <v>225</v>
      </c>
      <c r="E153" s="172" t="s">
        <v>225</v>
      </c>
      <c r="F153" s="172"/>
      <c r="G153" s="3"/>
      <c r="H153" s="3"/>
    </row>
    <row r="154" spans="1:8" x14ac:dyDescent="0.4">
      <c r="A154" s="156"/>
      <c r="B154" s="172" t="s">
        <v>225</v>
      </c>
      <c r="C154" s="187" t="s">
        <v>225</v>
      </c>
      <c r="D154" s="172" t="s">
        <v>225</v>
      </c>
      <c r="E154" s="172" t="s">
        <v>225</v>
      </c>
      <c r="F154" s="172"/>
      <c r="G154" s="3"/>
      <c r="H154" s="3"/>
    </row>
    <row r="155" spans="1:8" x14ac:dyDescent="0.4">
      <c r="A155" s="156"/>
      <c r="B155" s="172" t="s">
        <v>225</v>
      </c>
      <c r="C155" s="187" t="s">
        <v>225</v>
      </c>
      <c r="D155" s="172" t="s">
        <v>225</v>
      </c>
      <c r="E155" s="172" t="s">
        <v>225</v>
      </c>
      <c r="F155" s="172"/>
      <c r="G155" s="3"/>
      <c r="H155" s="3"/>
    </row>
    <row r="156" spans="1:8" x14ac:dyDescent="0.4">
      <c r="A156" s="156"/>
      <c r="B156" s="172" t="s">
        <v>225</v>
      </c>
      <c r="C156" s="187" t="s">
        <v>225</v>
      </c>
      <c r="D156" s="172" t="s">
        <v>225</v>
      </c>
      <c r="E156" s="172" t="s">
        <v>225</v>
      </c>
      <c r="F156" s="172"/>
      <c r="G156" s="3"/>
      <c r="H156" s="3"/>
    </row>
    <row r="157" spans="1:8" x14ac:dyDescent="0.4">
      <c r="A157" s="156"/>
      <c r="B157" s="172" t="s">
        <v>225</v>
      </c>
      <c r="C157" s="187" t="s">
        <v>225</v>
      </c>
      <c r="D157" s="172" t="s">
        <v>225</v>
      </c>
      <c r="E157" s="172" t="s">
        <v>225</v>
      </c>
      <c r="F157" s="172"/>
      <c r="G157" s="3"/>
      <c r="H157" s="3"/>
    </row>
    <row r="158" spans="1:8" x14ac:dyDescent="0.4">
      <c r="A158" s="156"/>
      <c r="B158" s="172" t="s">
        <v>225</v>
      </c>
      <c r="C158" s="187" t="s">
        <v>225</v>
      </c>
      <c r="D158" s="172" t="s">
        <v>225</v>
      </c>
      <c r="E158" s="172" t="s">
        <v>225</v>
      </c>
      <c r="F158" s="172"/>
      <c r="G158" s="3"/>
      <c r="H158" s="3"/>
    </row>
    <row r="159" spans="1:8" x14ac:dyDescent="0.4">
      <c r="A159" s="156"/>
      <c r="B159" s="172" t="s">
        <v>225</v>
      </c>
      <c r="C159" s="187" t="s">
        <v>225</v>
      </c>
      <c r="D159" s="172" t="s">
        <v>225</v>
      </c>
      <c r="E159" s="172" t="s">
        <v>225</v>
      </c>
      <c r="F159" s="172"/>
      <c r="G159" s="3"/>
      <c r="H159" s="3"/>
    </row>
    <row r="160" spans="1:8" x14ac:dyDescent="0.4">
      <c r="A160" s="156"/>
      <c r="B160" s="172" t="s">
        <v>225</v>
      </c>
      <c r="C160" s="187" t="s">
        <v>225</v>
      </c>
      <c r="D160" s="172" t="s">
        <v>225</v>
      </c>
      <c r="E160" s="172" t="s">
        <v>225</v>
      </c>
      <c r="F160" s="172"/>
      <c r="G160" s="3"/>
      <c r="H160" s="3"/>
    </row>
    <row r="161" spans="1:8" x14ac:dyDescent="0.4">
      <c r="A161" s="156"/>
      <c r="B161" s="172" t="s">
        <v>225</v>
      </c>
      <c r="C161" s="187" t="s">
        <v>225</v>
      </c>
      <c r="D161" s="172" t="s">
        <v>225</v>
      </c>
      <c r="E161" s="172" t="s">
        <v>225</v>
      </c>
      <c r="F161" s="172"/>
      <c r="G161" s="3"/>
      <c r="H161" s="3"/>
    </row>
    <row r="162" spans="1:8" x14ac:dyDescent="0.4">
      <c r="A162" s="156"/>
      <c r="B162" s="172" t="s">
        <v>225</v>
      </c>
      <c r="C162" s="187" t="s">
        <v>225</v>
      </c>
      <c r="D162" s="172" t="s">
        <v>225</v>
      </c>
      <c r="E162" s="172" t="s">
        <v>225</v>
      </c>
      <c r="F162" s="172"/>
      <c r="G162" s="3"/>
      <c r="H162" s="3"/>
    </row>
    <row r="163" spans="1:8" x14ac:dyDescent="0.4">
      <c r="A163" s="156"/>
      <c r="B163" s="172" t="s">
        <v>225</v>
      </c>
      <c r="C163" s="187" t="s">
        <v>225</v>
      </c>
      <c r="D163" s="172" t="s">
        <v>225</v>
      </c>
      <c r="E163" s="172" t="s">
        <v>225</v>
      </c>
      <c r="F163" s="172"/>
      <c r="G163" s="3"/>
      <c r="H163" s="3"/>
    </row>
    <row r="164" spans="1:8" x14ac:dyDescent="0.4">
      <c r="A164" s="156"/>
      <c r="B164" s="172" t="s">
        <v>225</v>
      </c>
      <c r="C164" s="187" t="s">
        <v>225</v>
      </c>
      <c r="D164" s="172" t="s">
        <v>225</v>
      </c>
      <c r="E164" s="172" t="s">
        <v>225</v>
      </c>
      <c r="F164" s="172"/>
      <c r="G164" s="3"/>
      <c r="H164" s="3"/>
    </row>
    <row r="165" spans="1:8" x14ac:dyDescent="0.4">
      <c r="A165" s="156"/>
      <c r="B165" s="172" t="s">
        <v>225</v>
      </c>
      <c r="C165" s="187" t="s">
        <v>225</v>
      </c>
      <c r="D165" s="172" t="s">
        <v>225</v>
      </c>
      <c r="E165" s="172" t="s">
        <v>225</v>
      </c>
      <c r="F165" s="172"/>
      <c r="G165" s="3"/>
      <c r="H165" s="3"/>
    </row>
    <row r="166" spans="1:8" x14ac:dyDescent="0.4">
      <c r="A166" s="156"/>
      <c r="B166" s="172" t="s">
        <v>225</v>
      </c>
      <c r="C166" s="187" t="s">
        <v>225</v>
      </c>
      <c r="D166" s="172" t="s">
        <v>225</v>
      </c>
      <c r="E166" s="172" t="s">
        <v>225</v>
      </c>
      <c r="F166" s="172"/>
      <c r="G166" s="3"/>
      <c r="H166" s="3"/>
    </row>
    <row r="167" spans="1:8" x14ac:dyDescent="0.4">
      <c r="A167" s="156"/>
      <c r="B167" s="172" t="s">
        <v>225</v>
      </c>
      <c r="C167" s="187" t="s">
        <v>225</v>
      </c>
      <c r="D167" s="172" t="s">
        <v>225</v>
      </c>
      <c r="E167" s="172" t="s">
        <v>225</v>
      </c>
      <c r="F167" s="172"/>
      <c r="G167" s="3"/>
      <c r="H167" s="3"/>
    </row>
    <row r="168" spans="1:8" x14ac:dyDescent="0.4">
      <c r="A168" s="156"/>
      <c r="B168" s="172" t="s">
        <v>225</v>
      </c>
      <c r="C168" s="187" t="s">
        <v>225</v>
      </c>
      <c r="D168" s="172" t="s">
        <v>225</v>
      </c>
      <c r="E168" s="172" t="s">
        <v>225</v>
      </c>
      <c r="F168" s="172"/>
      <c r="G168" s="3"/>
      <c r="H168" s="3"/>
    </row>
    <row r="169" spans="1:8" x14ac:dyDescent="0.4">
      <c r="A169" s="156"/>
      <c r="B169" s="172" t="s">
        <v>225</v>
      </c>
      <c r="C169" s="187" t="s">
        <v>225</v>
      </c>
      <c r="D169" s="172" t="s">
        <v>225</v>
      </c>
      <c r="E169" s="172" t="s">
        <v>225</v>
      </c>
      <c r="F169" s="172"/>
      <c r="G169" s="3"/>
      <c r="H169" s="3"/>
    </row>
    <row r="170" spans="1:8" x14ac:dyDescent="0.4">
      <c r="A170" s="156"/>
      <c r="B170" s="172" t="s">
        <v>225</v>
      </c>
      <c r="C170" s="187" t="s">
        <v>225</v>
      </c>
      <c r="D170" s="172" t="s">
        <v>225</v>
      </c>
      <c r="E170" s="172" t="s">
        <v>225</v>
      </c>
      <c r="F170" s="172"/>
      <c r="G170" s="3"/>
      <c r="H170" s="3"/>
    </row>
    <row r="171" spans="1:8" x14ac:dyDescent="0.4">
      <c r="A171" s="156"/>
      <c r="B171" s="172" t="s">
        <v>225</v>
      </c>
      <c r="C171" s="187" t="s">
        <v>225</v>
      </c>
      <c r="D171" s="172" t="s">
        <v>225</v>
      </c>
      <c r="E171" s="172" t="s">
        <v>225</v>
      </c>
      <c r="F171" s="172"/>
      <c r="G171" s="3"/>
      <c r="H171" s="3"/>
    </row>
    <row r="172" spans="1:8" x14ac:dyDescent="0.4">
      <c r="A172" s="156"/>
      <c r="B172" s="172" t="s">
        <v>225</v>
      </c>
      <c r="C172" s="187" t="s">
        <v>225</v>
      </c>
      <c r="D172" s="172" t="s">
        <v>225</v>
      </c>
      <c r="E172" s="172" t="s">
        <v>225</v>
      </c>
      <c r="F172" s="172"/>
      <c r="G172" s="3"/>
      <c r="H172" s="3"/>
    </row>
    <row r="173" spans="1:8" x14ac:dyDescent="0.4">
      <c r="A173" s="156"/>
      <c r="B173" s="172" t="s">
        <v>225</v>
      </c>
      <c r="C173" s="187" t="s">
        <v>225</v>
      </c>
      <c r="D173" s="172" t="s">
        <v>225</v>
      </c>
      <c r="E173" s="172" t="s">
        <v>225</v>
      </c>
      <c r="F173" s="172"/>
      <c r="G173" s="3"/>
      <c r="H173" s="3"/>
    </row>
    <row r="174" spans="1:8" x14ac:dyDescent="0.4">
      <c r="A174" s="156"/>
      <c r="B174" s="172" t="s">
        <v>225</v>
      </c>
      <c r="C174" s="187" t="s">
        <v>225</v>
      </c>
      <c r="D174" s="172" t="s">
        <v>225</v>
      </c>
      <c r="E174" s="172" t="s">
        <v>225</v>
      </c>
      <c r="F174" s="172"/>
      <c r="G174" s="3"/>
      <c r="H174" s="3"/>
    </row>
    <row r="175" spans="1:8" x14ac:dyDescent="0.4">
      <c r="A175" s="156"/>
      <c r="B175" s="172" t="s">
        <v>225</v>
      </c>
      <c r="C175" s="187" t="s">
        <v>225</v>
      </c>
      <c r="D175" s="172" t="s">
        <v>225</v>
      </c>
      <c r="E175" s="172" t="s">
        <v>225</v>
      </c>
      <c r="F175" s="172"/>
      <c r="G175" s="3"/>
      <c r="H175" s="3"/>
    </row>
    <row r="176" spans="1:8" x14ac:dyDescent="0.4">
      <c r="A176" s="156"/>
      <c r="B176" s="172" t="s">
        <v>225</v>
      </c>
      <c r="C176" s="187" t="s">
        <v>225</v>
      </c>
      <c r="D176" s="172" t="s">
        <v>225</v>
      </c>
      <c r="E176" s="172" t="s">
        <v>225</v>
      </c>
      <c r="F176" s="172"/>
      <c r="G176" s="3"/>
      <c r="H176" s="3"/>
    </row>
    <row r="177" spans="1:8" x14ac:dyDescent="0.4">
      <c r="A177" s="156"/>
      <c r="B177" s="172" t="s">
        <v>225</v>
      </c>
      <c r="C177" s="187" t="s">
        <v>225</v>
      </c>
      <c r="D177" s="172" t="s">
        <v>225</v>
      </c>
      <c r="E177" s="172" t="s">
        <v>225</v>
      </c>
      <c r="F177" s="172"/>
      <c r="G177" s="3"/>
      <c r="H177" s="3"/>
    </row>
    <row r="178" spans="1:8" x14ac:dyDescent="0.4">
      <c r="A178" s="156"/>
      <c r="B178" s="172" t="s">
        <v>225</v>
      </c>
      <c r="C178" s="187" t="s">
        <v>225</v>
      </c>
      <c r="D178" s="172" t="s">
        <v>225</v>
      </c>
      <c r="E178" s="172" t="s">
        <v>225</v>
      </c>
      <c r="F178" s="172"/>
      <c r="G178" s="3"/>
      <c r="H178" s="3"/>
    </row>
    <row r="179" spans="1:8" x14ac:dyDescent="0.4">
      <c r="A179" s="156"/>
      <c r="B179" s="172" t="s">
        <v>225</v>
      </c>
      <c r="C179" s="187" t="s">
        <v>225</v>
      </c>
      <c r="D179" s="172" t="s">
        <v>225</v>
      </c>
      <c r="E179" s="172" t="s">
        <v>225</v>
      </c>
      <c r="F179" s="172"/>
      <c r="G179" s="3"/>
      <c r="H179" s="3"/>
    </row>
    <row r="180" spans="1:8" x14ac:dyDescent="0.4">
      <c r="A180" s="156"/>
      <c r="B180" s="172" t="s">
        <v>225</v>
      </c>
      <c r="C180" s="187" t="s">
        <v>225</v>
      </c>
      <c r="D180" s="172" t="s">
        <v>225</v>
      </c>
      <c r="E180" s="172" t="s">
        <v>225</v>
      </c>
      <c r="F180" s="172"/>
      <c r="G180" s="3"/>
      <c r="H180" s="3"/>
    </row>
    <row r="181" spans="1:8" x14ac:dyDescent="0.4">
      <c r="A181" s="156"/>
      <c r="B181" s="172" t="s">
        <v>225</v>
      </c>
      <c r="C181" s="187" t="s">
        <v>225</v>
      </c>
      <c r="D181" s="172" t="s">
        <v>225</v>
      </c>
      <c r="E181" s="172" t="s">
        <v>225</v>
      </c>
      <c r="F181" s="172"/>
      <c r="G181" s="3"/>
      <c r="H181" s="3"/>
    </row>
    <row r="182" spans="1:8" x14ac:dyDescent="0.4">
      <c r="A182" s="156"/>
      <c r="B182" s="172" t="s">
        <v>225</v>
      </c>
      <c r="C182" s="187" t="s">
        <v>225</v>
      </c>
      <c r="D182" s="172" t="s">
        <v>225</v>
      </c>
      <c r="E182" s="172" t="s">
        <v>225</v>
      </c>
      <c r="F182" s="172"/>
      <c r="G182" s="3"/>
      <c r="H182" s="3"/>
    </row>
    <row r="183" spans="1:8" x14ac:dyDescent="0.4">
      <c r="A183" s="156"/>
      <c r="B183" s="172" t="s">
        <v>225</v>
      </c>
      <c r="C183" s="187" t="s">
        <v>225</v>
      </c>
      <c r="D183" s="172" t="s">
        <v>225</v>
      </c>
      <c r="E183" s="172" t="s">
        <v>225</v>
      </c>
      <c r="F183" s="172"/>
      <c r="G183" s="3"/>
      <c r="H183" s="3"/>
    </row>
    <row r="184" spans="1:8" x14ac:dyDescent="0.4">
      <c r="A184" s="156"/>
      <c r="B184" s="172" t="s">
        <v>225</v>
      </c>
      <c r="C184" s="187" t="s">
        <v>225</v>
      </c>
      <c r="D184" s="172" t="s">
        <v>225</v>
      </c>
      <c r="E184" s="172" t="s">
        <v>225</v>
      </c>
      <c r="F184" s="172"/>
      <c r="G184" s="3"/>
      <c r="H184" s="3"/>
    </row>
    <row r="185" spans="1:8" x14ac:dyDescent="0.4">
      <c r="A185" s="156"/>
      <c r="B185" s="172" t="s">
        <v>225</v>
      </c>
      <c r="C185" s="187" t="s">
        <v>225</v>
      </c>
      <c r="D185" s="172" t="s">
        <v>225</v>
      </c>
      <c r="E185" s="172" t="s">
        <v>225</v>
      </c>
      <c r="F185" s="172"/>
      <c r="G185" s="3"/>
      <c r="H185" s="3"/>
    </row>
    <row r="186" spans="1:8" x14ac:dyDescent="0.4">
      <c r="A186" s="156"/>
      <c r="B186" s="172" t="s">
        <v>225</v>
      </c>
      <c r="C186" s="187" t="s">
        <v>225</v>
      </c>
      <c r="D186" s="172" t="s">
        <v>225</v>
      </c>
      <c r="E186" s="172" t="s">
        <v>225</v>
      </c>
      <c r="F186" s="172"/>
      <c r="G186" s="3"/>
      <c r="H186" s="3"/>
    </row>
    <row r="187" spans="1:8" x14ac:dyDescent="0.4">
      <c r="A187" s="156"/>
      <c r="B187" s="172" t="s">
        <v>225</v>
      </c>
      <c r="C187" s="187" t="s">
        <v>225</v>
      </c>
      <c r="D187" s="172" t="s">
        <v>225</v>
      </c>
      <c r="E187" s="172" t="s">
        <v>225</v>
      </c>
      <c r="F187" s="172"/>
      <c r="G187" s="3"/>
      <c r="H187" s="3"/>
    </row>
    <row r="188" spans="1:8" x14ac:dyDescent="0.4">
      <c r="A188" s="156"/>
      <c r="B188" s="172" t="s">
        <v>225</v>
      </c>
      <c r="C188" s="187" t="s">
        <v>225</v>
      </c>
      <c r="D188" s="172" t="s">
        <v>225</v>
      </c>
      <c r="E188" s="172" t="s">
        <v>225</v>
      </c>
      <c r="F188" s="172"/>
      <c r="G188" s="3"/>
      <c r="H188" s="3"/>
    </row>
    <row r="189" spans="1:8" x14ac:dyDescent="0.4">
      <c r="A189" s="156"/>
      <c r="B189" s="172" t="s">
        <v>225</v>
      </c>
      <c r="C189" s="187" t="s">
        <v>225</v>
      </c>
      <c r="D189" s="172" t="s">
        <v>225</v>
      </c>
      <c r="E189" s="172" t="s">
        <v>225</v>
      </c>
      <c r="F189" s="172"/>
      <c r="G189" s="3"/>
      <c r="H189" s="3"/>
    </row>
    <row r="190" spans="1:8" x14ac:dyDescent="0.4">
      <c r="A190" s="156"/>
      <c r="B190" s="172" t="s">
        <v>225</v>
      </c>
      <c r="C190" s="187" t="s">
        <v>225</v>
      </c>
      <c r="D190" s="172" t="s">
        <v>225</v>
      </c>
      <c r="E190" s="172" t="s">
        <v>225</v>
      </c>
      <c r="F190" s="172"/>
      <c r="G190" s="3"/>
      <c r="H190" s="3"/>
    </row>
    <row r="191" spans="1:8" x14ac:dyDescent="0.4">
      <c r="A191" s="156"/>
      <c r="B191" s="172" t="s">
        <v>225</v>
      </c>
      <c r="C191" s="187" t="s">
        <v>225</v>
      </c>
      <c r="D191" s="172" t="s">
        <v>225</v>
      </c>
      <c r="E191" s="172" t="s">
        <v>225</v>
      </c>
      <c r="F191" s="172"/>
      <c r="G191" s="3"/>
      <c r="H191" s="3"/>
    </row>
    <row r="192" spans="1:8" x14ac:dyDescent="0.4">
      <c r="A192" s="156"/>
      <c r="B192" s="172" t="s">
        <v>225</v>
      </c>
      <c r="C192" s="187" t="s">
        <v>225</v>
      </c>
      <c r="D192" s="172" t="s">
        <v>225</v>
      </c>
      <c r="E192" s="172" t="s">
        <v>225</v>
      </c>
      <c r="F192" s="172"/>
      <c r="G192" s="3"/>
      <c r="H192" s="3"/>
    </row>
    <row r="193" spans="1:8" x14ac:dyDescent="0.4">
      <c r="A193" s="156"/>
      <c r="B193" s="172" t="s">
        <v>225</v>
      </c>
      <c r="C193" s="187" t="s">
        <v>225</v>
      </c>
      <c r="D193" s="172" t="s">
        <v>225</v>
      </c>
      <c r="E193" s="172" t="s">
        <v>225</v>
      </c>
      <c r="F193" s="172"/>
      <c r="G193" s="3"/>
      <c r="H193" s="3"/>
    </row>
    <row r="194" spans="1:8" x14ac:dyDescent="0.4">
      <c r="A194" s="156"/>
      <c r="B194" s="172" t="s">
        <v>225</v>
      </c>
      <c r="C194" s="187" t="s">
        <v>225</v>
      </c>
      <c r="D194" s="172" t="s">
        <v>225</v>
      </c>
      <c r="E194" s="172" t="s">
        <v>225</v>
      </c>
      <c r="F194" s="172"/>
      <c r="G194" s="3"/>
      <c r="H194" s="3"/>
    </row>
    <row r="195" spans="1:8" x14ac:dyDescent="0.4">
      <c r="A195" s="156"/>
      <c r="B195" s="172" t="s">
        <v>225</v>
      </c>
      <c r="C195" s="187" t="s">
        <v>225</v>
      </c>
      <c r="D195" s="172" t="s">
        <v>225</v>
      </c>
      <c r="E195" s="172" t="s">
        <v>225</v>
      </c>
      <c r="F195" s="172"/>
      <c r="G195" s="3"/>
      <c r="H195" s="3"/>
    </row>
    <row r="196" spans="1:8" x14ac:dyDescent="0.4">
      <c r="A196" s="156"/>
      <c r="B196" s="172" t="s">
        <v>225</v>
      </c>
      <c r="C196" s="187" t="s">
        <v>225</v>
      </c>
      <c r="D196" s="172" t="s">
        <v>225</v>
      </c>
      <c r="E196" s="172" t="s">
        <v>225</v>
      </c>
      <c r="F196" s="172"/>
      <c r="G196" s="3"/>
      <c r="H196" s="3"/>
    </row>
    <row r="197" spans="1:8" x14ac:dyDescent="0.4">
      <c r="A197" s="156"/>
      <c r="B197" s="172" t="s">
        <v>225</v>
      </c>
      <c r="C197" s="187" t="s">
        <v>225</v>
      </c>
      <c r="D197" s="172" t="s">
        <v>225</v>
      </c>
      <c r="E197" s="172" t="s">
        <v>225</v>
      </c>
      <c r="F197" s="172"/>
      <c r="G197" s="3"/>
      <c r="H197" s="3"/>
    </row>
    <row r="198" spans="1:8" x14ac:dyDescent="0.4">
      <c r="A198" s="156"/>
      <c r="B198" s="172" t="s">
        <v>225</v>
      </c>
      <c r="C198" s="187" t="s">
        <v>225</v>
      </c>
      <c r="D198" s="172" t="s">
        <v>225</v>
      </c>
      <c r="E198" s="172" t="s">
        <v>225</v>
      </c>
      <c r="F198" s="172"/>
      <c r="G198" s="3"/>
      <c r="H198" s="3"/>
    </row>
    <row r="199" spans="1:8" x14ac:dyDescent="0.4">
      <c r="A199" s="156"/>
      <c r="B199" s="172" t="s">
        <v>225</v>
      </c>
      <c r="C199" s="187" t="s">
        <v>225</v>
      </c>
      <c r="D199" s="172" t="s">
        <v>225</v>
      </c>
      <c r="E199" s="172" t="s">
        <v>225</v>
      </c>
      <c r="F199" s="172"/>
      <c r="G199" s="3"/>
      <c r="H199" s="3"/>
    </row>
    <row r="200" spans="1:8" x14ac:dyDescent="0.4">
      <c r="A200" s="156"/>
      <c r="B200" s="172" t="s">
        <v>225</v>
      </c>
      <c r="C200" s="187" t="s">
        <v>225</v>
      </c>
      <c r="D200" s="172" t="s">
        <v>225</v>
      </c>
      <c r="E200" s="172" t="s">
        <v>225</v>
      </c>
      <c r="F200" s="172"/>
      <c r="G200" s="3"/>
      <c r="H200" s="3"/>
    </row>
    <row r="201" spans="1:8" x14ac:dyDescent="0.4">
      <c r="A201" s="156"/>
      <c r="B201" s="172" t="s">
        <v>225</v>
      </c>
      <c r="C201" s="187" t="s">
        <v>225</v>
      </c>
      <c r="D201" s="172" t="s">
        <v>225</v>
      </c>
      <c r="E201" s="172" t="s">
        <v>225</v>
      </c>
      <c r="F201" s="172"/>
      <c r="G201" s="3"/>
      <c r="H201" s="3"/>
    </row>
    <row r="202" spans="1:8" x14ac:dyDescent="0.4">
      <c r="A202" s="156"/>
      <c r="B202" s="172" t="s">
        <v>225</v>
      </c>
      <c r="C202" s="187" t="s">
        <v>225</v>
      </c>
      <c r="D202" s="172" t="s">
        <v>225</v>
      </c>
      <c r="E202" s="172" t="s">
        <v>225</v>
      </c>
      <c r="F202" s="172"/>
      <c r="G202" s="3"/>
      <c r="H202" s="3"/>
    </row>
    <row r="203" spans="1:8" x14ac:dyDescent="0.4">
      <c r="A203" s="156"/>
      <c r="B203" s="172" t="s">
        <v>225</v>
      </c>
      <c r="C203" s="187" t="s">
        <v>225</v>
      </c>
      <c r="D203" s="172" t="s">
        <v>225</v>
      </c>
      <c r="E203" s="172" t="s">
        <v>225</v>
      </c>
      <c r="F203" s="172"/>
      <c r="G203" s="3"/>
      <c r="H203" s="3"/>
    </row>
    <row r="204" spans="1:8" x14ac:dyDescent="0.4">
      <c r="A204" s="156"/>
      <c r="B204" s="172" t="s">
        <v>225</v>
      </c>
      <c r="C204" s="187" t="s">
        <v>225</v>
      </c>
      <c r="D204" s="172" t="s">
        <v>225</v>
      </c>
      <c r="E204" s="172" t="s">
        <v>225</v>
      </c>
      <c r="F204" s="172"/>
      <c r="G204" s="3"/>
      <c r="H204" s="3"/>
    </row>
    <row r="205" spans="1:8" x14ac:dyDescent="0.4">
      <c r="A205" s="156"/>
      <c r="B205" s="172" t="s">
        <v>225</v>
      </c>
      <c r="C205" s="187" t="s">
        <v>225</v>
      </c>
      <c r="D205" s="172" t="s">
        <v>225</v>
      </c>
      <c r="E205" s="172" t="s">
        <v>225</v>
      </c>
      <c r="F205" s="172"/>
      <c r="G205" s="3"/>
      <c r="H205" s="3"/>
    </row>
    <row r="206" spans="1:8" x14ac:dyDescent="0.4">
      <c r="A206" s="156"/>
      <c r="B206" s="172" t="s">
        <v>225</v>
      </c>
      <c r="C206" s="187" t="s">
        <v>225</v>
      </c>
      <c r="D206" s="172" t="s">
        <v>225</v>
      </c>
      <c r="E206" s="172" t="s">
        <v>225</v>
      </c>
      <c r="F206" s="172"/>
      <c r="G206" s="3"/>
      <c r="H206" s="3"/>
    </row>
    <row r="207" spans="1:8" x14ac:dyDescent="0.4">
      <c r="A207" s="156"/>
      <c r="B207" s="172" t="s">
        <v>225</v>
      </c>
      <c r="C207" s="187" t="s">
        <v>225</v>
      </c>
      <c r="D207" s="172" t="s">
        <v>225</v>
      </c>
      <c r="E207" s="172" t="s">
        <v>225</v>
      </c>
      <c r="F207" s="172"/>
      <c r="G207" s="3"/>
      <c r="H207" s="3"/>
    </row>
    <row r="208" spans="1:8" x14ac:dyDescent="0.4">
      <c r="A208" s="156"/>
      <c r="B208" s="172" t="s">
        <v>225</v>
      </c>
      <c r="C208" s="187" t="s">
        <v>225</v>
      </c>
      <c r="D208" s="172" t="s">
        <v>225</v>
      </c>
      <c r="E208" s="172" t="s">
        <v>225</v>
      </c>
      <c r="F208" s="172"/>
      <c r="G208" s="3"/>
      <c r="H208" s="3"/>
    </row>
    <row r="209" spans="1:8" x14ac:dyDescent="0.4">
      <c r="A209" s="156"/>
      <c r="B209" s="172" t="s">
        <v>225</v>
      </c>
      <c r="C209" s="187" t="s">
        <v>225</v>
      </c>
      <c r="D209" s="172" t="s">
        <v>225</v>
      </c>
      <c r="E209" s="172" t="s">
        <v>225</v>
      </c>
      <c r="F209" s="172"/>
      <c r="G209" s="3"/>
      <c r="H209" s="3"/>
    </row>
    <row r="210" spans="1:8" x14ac:dyDescent="0.4">
      <c r="A210" s="156"/>
      <c r="B210" s="172" t="s">
        <v>225</v>
      </c>
      <c r="C210" s="187" t="s">
        <v>225</v>
      </c>
      <c r="D210" s="172" t="s">
        <v>225</v>
      </c>
      <c r="E210" s="172" t="s">
        <v>225</v>
      </c>
      <c r="F210" s="172"/>
      <c r="G210" s="3"/>
      <c r="H210" s="3"/>
    </row>
    <row r="211" spans="1:8" x14ac:dyDescent="0.4">
      <c r="A211" s="156"/>
      <c r="B211" s="172" t="s">
        <v>225</v>
      </c>
      <c r="C211" s="187" t="s">
        <v>225</v>
      </c>
      <c r="D211" s="172" t="s">
        <v>225</v>
      </c>
      <c r="E211" s="172" t="s">
        <v>225</v>
      </c>
      <c r="F211" s="172"/>
      <c r="G211" s="3"/>
      <c r="H211" s="3"/>
    </row>
    <row r="212" spans="1:8" x14ac:dyDescent="0.4">
      <c r="A212" s="156"/>
      <c r="B212" s="172" t="s">
        <v>225</v>
      </c>
      <c r="C212" s="187" t="s">
        <v>225</v>
      </c>
      <c r="D212" s="172" t="s">
        <v>225</v>
      </c>
      <c r="E212" s="172" t="s">
        <v>225</v>
      </c>
      <c r="F212" s="172"/>
      <c r="G212" s="3"/>
      <c r="H212" s="3"/>
    </row>
    <row r="213" spans="1:8" x14ac:dyDescent="0.4">
      <c r="A213" s="156"/>
      <c r="B213" s="172" t="s">
        <v>225</v>
      </c>
      <c r="C213" s="187" t="s">
        <v>225</v>
      </c>
      <c r="D213" s="172" t="s">
        <v>225</v>
      </c>
      <c r="E213" s="172" t="s">
        <v>225</v>
      </c>
      <c r="F213" s="172"/>
      <c r="G213" s="3"/>
      <c r="H213" s="3"/>
    </row>
    <row r="214" spans="1:8" x14ac:dyDescent="0.4">
      <c r="A214" s="156"/>
      <c r="B214" s="172" t="s">
        <v>225</v>
      </c>
      <c r="C214" s="187" t="s">
        <v>225</v>
      </c>
      <c r="D214" s="172" t="s">
        <v>225</v>
      </c>
      <c r="E214" s="172" t="s">
        <v>225</v>
      </c>
      <c r="F214" s="172"/>
      <c r="G214" s="3"/>
      <c r="H214" s="3"/>
    </row>
    <row r="215" spans="1:8" x14ac:dyDescent="0.4">
      <c r="A215" s="156"/>
      <c r="B215" s="172" t="s">
        <v>225</v>
      </c>
      <c r="C215" s="187" t="s">
        <v>225</v>
      </c>
      <c r="D215" s="172" t="s">
        <v>225</v>
      </c>
      <c r="E215" s="172" t="s">
        <v>225</v>
      </c>
      <c r="F215" s="172"/>
      <c r="G215" s="3"/>
      <c r="H215" s="3"/>
    </row>
    <row r="216" spans="1:8" x14ac:dyDescent="0.4">
      <c r="A216" s="156"/>
      <c r="B216" s="172" t="s">
        <v>225</v>
      </c>
      <c r="C216" s="187" t="s">
        <v>225</v>
      </c>
      <c r="D216" s="172" t="s">
        <v>225</v>
      </c>
      <c r="E216" s="172" t="s">
        <v>225</v>
      </c>
      <c r="F216" s="172"/>
      <c r="G216" s="3"/>
      <c r="H216" s="3"/>
    </row>
    <row r="217" spans="1:8" x14ac:dyDescent="0.4">
      <c r="A217" s="156"/>
      <c r="B217" s="172" t="s">
        <v>225</v>
      </c>
      <c r="C217" s="187" t="s">
        <v>225</v>
      </c>
      <c r="D217" s="172" t="s">
        <v>225</v>
      </c>
      <c r="E217" s="172" t="s">
        <v>225</v>
      </c>
      <c r="F217" s="172"/>
      <c r="G217" s="3"/>
      <c r="H217" s="3"/>
    </row>
    <row r="218" spans="1:8" x14ac:dyDescent="0.4">
      <c r="A218" s="156"/>
      <c r="B218" s="172" t="s">
        <v>225</v>
      </c>
      <c r="C218" s="187" t="s">
        <v>225</v>
      </c>
      <c r="D218" s="172" t="s">
        <v>225</v>
      </c>
      <c r="E218" s="172" t="s">
        <v>225</v>
      </c>
      <c r="F218" s="172"/>
      <c r="G218" s="3"/>
      <c r="H218" s="3"/>
    </row>
    <row r="219" spans="1:8" x14ac:dyDescent="0.4">
      <c r="A219" s="156"/>
      <c r="B219" s="172" t="s">
        <v>225</v>
      </c>
      <c r="C219" s="187" t="s">
        <v>225</v>
      </c>
      <c r="D219" s="172" t="s">
        <v>225</v>
      </c>
      <c r="E219" s="172" t="s">
        <v>225</v>
      </c>
      <c r="F219" s="172"/>
      <c r="G219" s="3"/>
      <c r="H219" s="3"/>
    </row>
    <row r="220" spans="1:8" x14ac:dyDescent="0.4">
      <c r="A220" s="156"/>
      <c r="B220" s="172" t="s">
        <v>225</v>
      </c>
      <c r="C220" s="187" t="s">
        <v>225</v>
      </c>
      <c r="D220" s="172" t="s">
        <v>225</v>
      </c>
      <c r="E220" s="172" t="s">
        <v>225</v>
      </c>
      <c r="F220" s="172"/>
      <c r="G220" s="3"/>
      <c r="H220" s="3"/>
    </row>
    <row r="221" spans="1:8" x14ac:dyDescent="0.4">
      <c r="A221" s="156"/>
      <c r="B221" s="172" t="s">
        <v>225</v>
      </c>
      <c r="C221" s="187" t="s">
        <v>225</v>
      </c>
      <c r="D221" s="172" t="s">
        <v>225</v>
      </c>
      <c r="E221" s="172" t="s">
        <v>225</v>
      </c>
      <c r="F221" s="172"/>
      <c r="G221" s="3"/>
      <c r="H221" s="3"/>
    </row>
    <row r="222" spans="1:8" x14ac:dyDescent="0.4">
      <c r="A222" s="156"/>
      <c r="B222" s="172" t="s">
        <v>225</v>
      </c>
      <c r="C222" s="187" t="s">
        <v>225</v>
      </c>
      <c r="D222" s="172" t="s">
        <v>225</v>
      </c>
      <c r="E222" s="172" t="s">
        <v>225</v>
      </c>
      <c r="F222" s="172"/>
      <c r="G222" s="3"/>
      <c r="H222" s="3"/>
    </row>
    <row r="223" spans="1:8" x14ac:dyDescent="0.4">
      <c r="A223" s="156"/>
      <c r="B223" s="172" t="s">
        <v>225</v>
      </c>
      <c r="C223" s="187" t="s">
        <v>225</v>
      </c>
      <c r="D223" s="172" t="s">
        <v>225</v>
      </c>
      <c r="E223" s="172" t="s">
        <v>225</v>
      </c>
      <c r="F223" s="172"/>
      <c r="G223" s="3"/>
      <c r="H223" s="3"/>
    </row>
    <row r="224" spans="1:8" x14ac:dyDescent="0.4">
      <c r="A224" s="156"/>
      <c r="B224" s="172" t="s">
        <v>225</v>
      </c>
      <c r="C224" s="187" t="s">
        <v>225</v>
      </c>
      <c r="D224" s="172" t="s">
        <v>225</v>
      </c>
      <c r="E224" s="172" t="s">
        <v>225</v>
      </c>
      <c r="F224" s="172"/>
      <c r="G224" s="3"/>
      <c r="H224" s="3"/>
    </row>
    <row r="225" spans="1:8" x14ac:dyDescent="0.4">
      <c r="A225" s="156"/>
      <c r="B225" s="172" t="s">
        <v>225</v>
      </c>
      <c r="C225" s="187" t="s">
        <v>225</v>
      </c>
      <c r="D225" s="172" t="s">
        <v>225</v>
      </c>
      <c r="E225" s="172" t="s">
        <v>225</v>
      </c>
      <c r="F225" s="172"/>
      <c r="G225" s="3"/>
      <c r="H225" s="3"/>
    </row>
    <row r="226" spans="1:8" x14ac:dyDescent="0.4">
      <c r="A226" s="156"/>
      <c r="B226" s="172" t="s">
        <v>225</v>
      </c>
      <c r="C226" s="187" t="s">
        <v>225</v>
      </c>
      <c r="D226" s="172" t="s">
        <v>225</v>
      </c>
      <c r="E226" s="172" t="s">
        <v>225</v>
      </c>
      <c r="F226" s="172"/>
      <c r="G226" s="3"/>
      <c r="H226" s="3"/>
    </row>
    <row r="227" spans="1:8" x14ac:dyDescent="0.4">
      <c r="A227" s="156"/>
      <c r="B227" s="172" t="s">
        <v>225</v>
      </c>
      <c r="C227" s="187" t="s">
        <v>225</v>
      </c>
      <c r="D227" s="172" t="s">
        <v>225</v>
      </c>
      <c r="E227" s="172" t="s">
        <v>225</v>
      </c>
      <c r="F227" s="172"/>
      <c r="G227" s="3"/>
      <c r="H227" s="3"/>
    </row>
    <row r="228" spans="1:8" x14ac:dyDescent="0.4">
      <c r="A228" s="156"/>
      <c r="B228" s="172" t="s">
        <v>225</v>
      </c>
      <c r="C228" s="187" t="s">
        <v>225</v>
      </c>
      <c r="D228" s="172" t="s">
        <v>225</v>
      </c>
      <c r="E228" s="172" t="s">
        <v>225</v>
      </c>
      <c r="F228" s="172"/>
      <c r="G228" s="3"/>
      <c r="H228" s="3"/>
    </row>
    <row r="229" spans="1:8" x14ac:dyDescent="0.4">
      <c r="A229" s="156"/>
      <c r="B229" s="172" t="s">
        <v>225</v>
      </c>
      <c r="C229" s="187" t="s">
        <v>225</v>
      </c>
      <c r="D229" s="172" t="s">
        <v>225</v>
      </c>
      <c r="E229" s="172" t="s">
        <v>225</v>
      </c>
      <c r="F229" s="172"/>
      <c r="G229" s="3"/>
      <c r="H229" s="3"/>
    </row>
    <row r="230" spans="1:8" x14ac:dyDescent="0.4">
      <c r="A230" s="156"/>
      <c r="B230" s="172" t="s">
        <v>225</v>
      </c>
      <c r="C230" s="187" t="s">
        <v>225</v>
      </c>
      <c r="D230" s="172" t="s">
        <v>225</v>
      </c>
      <c r="E230" s="172" t="s">
        <v>225</v>
      </c>
      <c r="F230" s="172"/>
      <c r="G230" s="3"/>
      <c r="H230" s="3"/>
    </row>
    <row r="231" spans="1:8" x14ac:dyDescent="0.4">
      <c r="A231" s="156"/>
      <c r="B231" s="172" t="s">
        <v>225</v>
      </c>
      <c r="C231" s="187" t="s">
        <v>225</v>
      </c>
      <c r="D231" s="172" t="s">
        <v>225</v>
      </c>
      <c r="E231" s="172" t="s">
        <v>225</v>
      </c>
      <c r="F231" s="172"/>
      <c r="G231" s="3"/>
      <c r="H231" s="3"/>
    </row>
    <row r="232" spans="1:8" x14ac:dyDescent="0.4">
      <c r="A232" s="156"/>
      <c r="B232" s="172" t="s">
        <v>225</v>
      </c>
      <c r="C232" s="187" t="s">
        <v>225</v>
      </c>
      <c r="D232" s="172" t="s">
        <v>225</v>
      </c>
      <c r="E232" s="172" t="s">
        <v>225</v>
      </c>
      <c r="F232" s="172"/>
      <c r="G232" s="3"/>
      <c r="H232" s="3"/>
    </row>
    <row r="233" spans="1:8" x14ac:dyDescent="0.4">
      <c r="A233" s="156"/>
      <c r="B233" s="172" t="s">
        <v>225</v>
      </c>
      <c r="C233" s="187" t="s">
        <v>225</v>
      </c>
      <c r="D233" s="172" t="s">
        <v>225</v>
      </c>
      <c r="E233" s="172" t="s">
        <v>225</v>
      </c>
      <c r="F233" s="172"/>
      <c r="G233" s="3"/>
      <c r="H233" s="3"/>
    </row>
    <row r="234" spans="1:8" x14ac:dyDescent="0.4">
      <c r="A234" s="156"/>
      <c r="B234" s="172" t="s">
        <v>225</v>
      </c>
      <c r="C234" s="187" t="s">
        <v>225</v>
      </c>
      <c r="D234" s="172" t="s">
        <v>225</v>
      </c>
      <c r="E234" s="172" t="s">
        <v>225</v>
      </c>
      <c r="F234" s="172"/>
      <c r="G234" s="3"/>
      <c r="H234" s="3"/>
    </row>
    <row r="235" spans="1:8" x14ac:dyDescent="0.4">
      <c r="A235" s="156"/>
      <c r="B235" s="172" t="s">
        <v>225</v>
      </c>
      <c r="C235" s="187" t="s">
        <v>225</v>
      </c>
      <c r="D235" s="172" t="s">
        <v>225</v>
      </c>
      <c r="E235" s="172" t="s">
        <v>225</v>
      </c>
      <c r="F235" s="172"/>
      <c r="G235" s="3"/>
      <c r="H235" s="3"/>
    </row>
    <row r="236" spans="1:8" x14ac:dyDescent="0.4">
      <c r="A236" s="156"/>
      <c r="B236" s="172" t="s">
        <v>225</v>
      </c>
      <c r="C236" s="187" t="s">
        <v>225</v>
      </c>
      <c r="D236" s="172" t="s">
        <v>225</v>
      </c>
      <c r="E236" s="172" t="s">
        <v>225</v>
      </c>
      <c r="F236" s="172"/>
      <c r="G236" s="3"/>
      <c r="H236" s="3"/>
    </row>
    <row r="237" spans="1:8" x14ac:dyDescent="0.4">
      <c r="A237" s="156"/>
      <c r="B237" s="172" t="s">
        <v>225</v>
      </c>
      <c r="C237" s="187" t="s">
        <v>225</v>
      </c>
      <c r="D237" s="172" t="s">
        <v>225</v>
      </c>
      <c r="E237" s="172" t="s">
        <v>225</v>
      </c>
      <c r="F237" s="172"/>
      <c r="G237" s="3"/>
      <c r="H237" s="3"/>
    </row>
    <row r="238" spans="1:8" x14ac:dyDescent="0.4">
      <c r="A238" s="156"/>
      <c r="B238" s="172" t="s">
        <v>225</v>
      </c>
      <c r="C238" s="187" t="s">
        <v>225</v>
      </c>
      <c r="D238" s="172" t="s">
        <v>225</v>
      </c>
      <c r="E238" s="172" t="s">
        <v>225</v>
      </c>
      <c r="F238" s="172"/>
      <c r="G238" s="3"/>
      <c r="H238" s="3"/>
    </row>
    <row r="239" spans="1:8" x14ac:dyDescent="0.4">
      <c r="A239" s="156"/>
      <c r="B239" s="172" t="s">
        <v>225</v>
      </c>
      <c r="C239" s="187" t="s">
        <v>225</v>
      </c>
      <c r="D239" s="172" t="s">
        <v>225</v>
      </c>
      <c r="E239" s="172" t="s">
        <v>225</v>
      </c>
      <c r="F239" s="172"/>
      <c r="G239" s="3"/>
      <c r="H239" s="3"/>
    </row>
    <row r="240" spans="1:8" x14ac:dyDescent="0.4">
      <c r="A240" s="156"/>
      <c r="B240" s="172" t="s">
        <v>225</v>
      </c>
      <c r="C240" s="187" t="s">
        <v>225</v>
      </c>
      <c r="D240" s="172" t="s">
        <v>225</v>
      </c>
      <c r="E240" s="172" t="s">
        <v>225</v>
      </c>
      <c r="F240" s="172"/>
      <c r="G240" s="3"/>
      <c r="H240" s="3"/>
    </row>
    <row r="241" spans="1:8" x14ac:dyDescent="0.4">
      <c r="A241" s="156"/>
      <c r="B241" s="172" t="s">
        <v>225</v>
      </c>
      <c r="C241" s="187" t="s">
        <v>225</v>
      </c>
      <c r="D241" s="172" t="s">
        <v>225</v>
      </c>
      <c r="E241" s="172" t="s">
        <v>225</v>
      </c>
      <c r="F241" s="172"/>
      <c r="G241" s="3"/>
      <c r="H241" s="3"/>
    </row>
    <row r="242" spans="1:8" x14ac:dyDescent="0.4">
      <c r="A242" s="156"/>
      <c r="B242" s="172" t="s">
        <v>225</v>
      </c>
      <c r="C242" s="187" t="s">
        <v>225</v>
      </c>
      <c r="D242" s="172" t="s">
        <v>225</v>
      </c>
      <c r="E242" s="172" t="s">
        <v>225</v>
      </c>
      <c r="F242" s="172"/>
      <c r="G242" s="3"/>
      <c r="H242" s="3"/>
    </row>
    <row r="243" spans="1:8" x14ac:dyDescent="0.4">
      <c r="A243" s="156"/>
      <c r="B243" s="172" t="s">
        <v>225</v>
      </c>
      <c r="C243" s="187" t="s">
        <v>225</v>
      </c>
      <c r="D243" s="172" t="s">
        <v>225</v>
      </c>
      <c r="E243" s="172" t="s">
        <v>225</v>
      </c>
      <c r="F243" s="172"/>
      <c r="G243" s="3"/>
      <c r="H243" s="3"/>
    </row>
    <row r="244" spans="1:8" x14ac:dyDescent="0.4">
      <c r="A244" s="156"/>
      <c r="B244" s="172" t="s">
        <v>225</v>
      </c>
      <c r="C244" s="187" t="s">
        <v>225</v>
      </c>
      <c r="D244" s="172" t="s">
        <v>225</v>
      </c>
      <c r="E244" s="172" t="s">
        <v>225</v>
      </c>
      <c r="F244" s="172"/>
      <c r="G244" s="3"/>
      <c r="H244" s="3"/>
    </row>
    <row r="245" spans="1:8" x14ac:dyDescent="0.4">
      <c r="A245" s="156"/>
      <c r="B245" s="172" t="s">
        <v>225</v>
      </c>
      <c r="C245" s="187" t="s">
        <v>225</v>
      </c>
      <c r="D245" s="172" t="s">
        <v>225</v>
      </c>
      <c r="E245" s="172" t="s">
        <v>225</v>
      </c>
      <c r="F245" s="172"/>
      <c r="G245" s="3"/>
      <c r="H245" s="3"/>
    </row>
    <row r="246" spans="1:8" x14ac:dyDescent="0.4">
      <c r="A246" s="156"/>
      <c r="B246" s="172" t="s">
        <v>225</v>
      </c>
      <c r="C246" s="187" t="s">
        <v>225</v>
      </c>
      <c r="D246" s="172" t="s">
        <v>225</v>
      </c>
      <c r="E246" s="172" t="s">
        <v>225</v>
      </c>
      <c r="F246" s="172"/>
      <c r="G246" s="3"/>
      <c r="H246" s="3"/>
    </row>
    <row r="247" spans="1:8" x14ac:dyDescent="0.4">
      <c r="A247" s="156"/>
      <c r="B247" s="172" t="s">
        <v>225</v>
      </c>
      <c r="C247" s="187" t="s">
        <v>225</v>
      </c>
      <c r="D247" s="172" t="s">
        <v>225</v>
      </c>
      <c r="E247" s="172" t="s">
        <v>225</v>
      </c>
      <c r="F247" s="172"/>
      <c r="G247" s="3"/>
      <c r="H247" s="3"/>
    </row>
    <row r="248" spans="1:8" x14ac:dyDescent="0.4">
      <c r="A248" s="156"/>
      <c r="B248" s="172" t="s">
        <v>225</v>
      </c>
      <c r="C248" s="187" t="s">
        <v>225</v>
      </c>
      <c r="D248" s="172" t="s">
        <v>225</v>
      </c>
      <c r="E248" s="172" t="s">
        <v>225</v>
      </c>
      <c r="F248" s="172"/>
      <c r="G248" s="3"/>
      <c r="H248" s="3"/>
    </row>
    <row r="249" spans="1:8" x14ac:dyDescent="0.4">
      <c r="A249" s="156"/>
      <c r="B249" s="172" t="s">
        <v>225</v>
      </c>
      <c r="C249" s="187" t="s">
        <v>225</v>
      </c>
      <c r="D249" s="172" t="s">
        <v>225</v>
      </c>
      <c r="E249" s="172" t="s">
        <v>225</v>
      </c>
      <c r="F249" s="172"/>
      <c r="G249" s="3"/>
      <c r="H249" s="3"/>
    </row>
    <row r="250" spans="1:8" x14ac:dyDescent="0.4">
      <c r="A250" s="156"/>
      <c r="B250" s="172" t="s">
        <v>225</v>
      </c>
      <c r="C250" s="187" t="s">
        <v>225</v>
      </c>
      <c r="D250" s="172" t="s">
        <v>225</v>
      </c>
      <c r="E250" s="172" t="s">
        <v>225</v>
      </c>
      <c r="F250" s="172"/>
      <c r="G250" s="3"/>
      <c r="H250" s="3"/>
    </row>
    <row r="251" spans="1:8" x14ac:dyDescent="0.4">
      <c r="A251" s="156"/>
      <c r="B251" s="172" t="s">
        <v>225</v>
      </c>
      <c r="C251" s="187" t="s">
        <v>225</v>
      </c>
      <c r="D251" s="172" t="s">
        <v>225</v>
      </c>
      <c r="E251" s="172" t="s">
        <v>225</v>
      </c>
      <c r="F251" s="172"/>
      <c r="G251" s="3"/>
      <c r="H251" s="3"/>
    </row>
    <row r="252" spans="1:8" x14ac:dyDescent="0.4">
      <c r="A252" s="156"/>
      <c r="B252" s="172" t="s">
        <v>225</v>
      </c>
      <c r="C252" s="187" t="s">
        <v>225</v>
      </c>
      <c r="D252" s="172" t="s">
        <v>225</v>
      </c>
      <c r="E252" s="172" t="s">
        <v>225</v>
      </c>
      <c r="F252" s="172"/>
      <c r="G252" s="3"/>
      <c r="H252" s="3"/>
    </row>
    <row r="253" spans="1:8" x14ac:dyDescent="0.4">
      <c r="A253" s="156"/>
      <c r="B253" s="172" t="s">
        <v>225</v>
      </c>
      <c r="C253" s="187" t="s">
        <v>225</v>
      </c>
      <c r="D253" s="172" t="s">
        <v>225</v>
      </c>
      <c r="E253" s="172" t="s">
        <v>225</v>
      </c>
      <c r="F253" s="172"/>
      <c r="G253" s="3"/>
      <c r="H253" s="3"/>
    </row>
    <row r="254" spans="1:8" x14ac:dyDescent="0.4">
      <c r="A254" s="156"/>
      <c r="B254" s="172" t="s">
        <v>225</v>
      </c>
      <c r="C254" s="187" t="s">
        <v>225</v>
      </c>
      <c r="D254" s="172" t="s">
        <v>225</v>
      </c>
      <c r="E254" s="172" t="s">
        <v>225</v>
      </c>
      <c r="F254" s="172"/>
      <c r="G254" s="3"/>
      <c r="H254" s="3"/>
    </row>
    <row r="255" spans="1:8" x14ac:dyDescent="0.4">
      <c r="A255" s="156"/>
      <c r="B255" s="172" t="s">
        <v>225</v>
      </c>
      <c r="C255" s="187" t="s">
        <v>225</v>
      </c>
      <c r="D255" s="172" t="s">
        <v>225</v>
      </c>
      <c r="E255" s="172" t="s">
        <v>225</v>
      </c>
      <c r="F255" s="172"/>
      <c r="G255" s="3"/>
      <c r="H255" s="3"/>
    </row>
    <row r="256" spans="1:8" x14ac:dyDescent="0.4">
      <c r="A256" s="156"/>
      <c r="B256" s="172" t="s">
        <v>225</v>
      </c>
      <c r="C256" s="187" t="s">
        <v>225</v>
      </c>
      <c r="D256" s="172" t="s">
        <v>225</v>
      </c>
      <c r="E256" s="172" t="s">
        <v>225</v>
      </c>
      <c r="F256" s="172"/>
      <c r="G256" s="3"/>
      <c r="H256" s="3"/>
    </row>
    <row r="257" spans="1:8" x14ac:dyDescent="0.4">
      <c r="A257" s="156"/>
      <c r="B257" s="172" t="s">
        <v>225</v>
      </c>
      <c r="C257" s="187" t="s">
        <v>225</v>
      </c>
      <c r="D257" s="172" t="s">
        <v>225</v>
      </c>
      <c r="E257" s="172" t="s">
        <v>225</v>
      </c>
      <c r="F257" s="172"/>
      <c r="G257" s="3"/>
      <c r="H257" s="3"/>
    </row>
    <row r="258" spans="1:8" x14ac:dyDescent="0.4">
      <c r="A258" s="156"/>
      <c r="B258" s="172" t="s">
        <v>225</v>
      </c>
      <c r="C258" s="187" t="s">
        <v>225</v>
      </c>
      <c r="D258" s="172" t="s">
        <v>225</v>
      </c>
      <c r="E258" s="172" t="s">
        <v>225</v>
      </c>
      <c r="F258" s="172"/>
      <c r="G258" s="3"/>
      <c r="H258" s="3"/>
    </row>
    <row r="259" spans="1:8" x14ac:dyDescent="0.4">
      <c r="A259" s="156"/>
      <c r="B259" s="172" t="s">
        <v>225</v>
      </c>
      <c r="C259" s="187" t="s">
        <v>225</v>
      </c>
      <c r="D259" s="172" t="s">
        <v>225</v>
      </c>
      <c r="E259" s="172" t="s">
        <v>225</v>
      </c>
      <c r="F259" s="172"/>
      <c r="G259" s="3"/>
      <c r="H259" s="3"/>
    </row>
    <row r="260" spans="1:8" x14ac:dyDescent="0.4">
      <c r="A260" s="90"/>
      <c r="B260" s="86"/>
      <c r="C260" s="86"/>
      <c r="D260" s="163"/>
      <c r="E260" s="162" t="s">
        <v>158</v>
      </c>
      <c r="F260" s="157">
        <f>COUNTA(F10:F259)</f>
        <v>0</v>
      </c>
      <c r="G260" s="3"/>
    </row>
    <row r="261" spans="1:8" x14ac:dyDescent="0.4">
      <c r="A261" s="164"/>
      <c r="B261" s="87"/>
      <c r="C261" s="87"/>
      <c r="D261" s="105"/>
      <c r="E261" s="162" t="s">
        <v>159</v>
      </c>
      <c r="F261" s="157">
        <f>SUM(F10:F259)</f>
        <v>0</v>
      </c>
      <c r="G261" s="3"/>
    </row>
    <row r="262" spans="1:8" x14ac:dyDescent="0.4">
      <c r="A262" s="83"/>
      <c r="B262" s="83"/>
      <c r="C262" s="83"/>
      <c r="D262" s="83"/>
      <c r="E262" s="88"/>
      <c r="F262" s="89"/>
      <c r="G262" s="3"/>
    </row>
    <row r="263" spans="1:8" x14ac:dyDescent="0.4">
      <c r="A263" s="164"/>
      <c r="B263" s="87"/>
      <c r="C263" s="87"/>
      <c r="D263" s="87"/>
      <c r="E263" s="87"/>
      <c r="F263" s="87"/>
    </row>
    <row r="264" spans="1:8" x14ac:dyDescent="0.4">
      <c r="A264" s="164"/>
      <c r="B264" s="87"/>
      <c r="C264" s="87"/>
      <c r="D264" s="87"/>
      <c r="E264" s="87"/>
      <c r="F264" s="87"/>
    </row>
    <row r="265" spans="1:8" x14ac:dyDescent="0.4">
      <c r="A265" s="83"/>
      <c r="B265" s="83"/>
      <c r="C265" s="83"/>
      <c r="D265" s="83"/>
      <c r="E265" s="83"/>
      <c r="F265" s="83"/>
    </row>
    <row r="266" spans="1:8" x14ac:dyDescent="0.4">
      <c r="A266" s="83"/>
      <c r="B266" s="83"/>
      <c r="C266" s="83"/>
      <c r="D266" s="83"/>
      <c r="E266" s="83"/>
      <c r="F266" s="87"/>
    </row>
    <row r="267" spans="1:8" x14ac:dyDescent="0.4">
      <c r="A267" s="83"/>
      <c r="B267" s="83"/>
      <c r="C267" s="83"/>
      <c r="D267" s="83"/>
      <c r="E267" s="83"/>
      <c r="F267" s="83"/>
    </row>
  </sheetData>
  <mergeCells count="2">
    <mergeCell ref="A6:F6"/>
    <mergeCell ref="A7:F7"/>
  </mergeCells>
  <phoneticPr fontId="1"/>
  <dataValidations count="4">
    <dataValidation type="list" allowBlank="1" showInputMessage="1" showErrorMessage="1" sqref="D10:D259">
      <formula1>"　,在宅,在宅以外"</formula1>
    </dataValidation>
    <dataValidation type="list" allowBlank="1" showInputMessage="1" showErrorMessage="1" sqref="E10:E259">
      <formula1>"　,①介護医療院,②介護療養型医療施設,③介護老人保健施設,④医療機関（病院又は診療所）,⑤他の特別養護老人ホーム,⑥養護老人ホーム,⑦軽費老人ホーム,⑧グループホーム,⑨有料老人ホーム,⑩サービス付き高齢者向け住宅,⑪その他"</formula1>
    </dataValidation>
    <dataValidation type="list" allowBlank="1" showInputMessage="1" showErrorMessage="1" sqref="B10:B259">
      <formula1>"　,要介護１,要介護２,要介護３,要介護４,要介護５"</formula1>
    </dataValidation>
    <dataValidation type="list" allowBlank="1" showInputMessage="1" showErrorMessage="1" sqref="C10:C259">
      <formula1>"　,①３か月以内,②３か月～６か月前,③６か月～１年前,④１～２年前,⑤２～３年前,⑥３年以上前"</formula1>
    </dataValidation>
  </dataValidations>
  <pageMargins left="0.7" right="0.7" top="0.75" bottom="0.75" header="0.3" footer="0.3"/>
  <pageSetup paperSize="9" scale="15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I45"/>
  <sheetViews>
    <sheetView zoomScaleNormal="100" workbookViewId="0">
      <selection activeCell="H30" sqref="H30"/>
    </sheetView>
  </sheetViews>
  <sheetFormatPr defaultRowHeight="18.75" x14ac:dyDescent="0.4"/>
  <cols>
    <col min="1" max="1" width="4.25" customWidth="1"/>
    <col min="2" max="2" width="19.875" customWidth="1"/>
    <col min="3" max="9" width="10.375" customWidth="1"/>
    <col min="10" max="10" width="10.375" style="2" customWidth="1"/>
    <col min="11" max="11" width="16.5" style="2" customWidth="1"/>
    <col min="12" max="12" width="16.5" customWidth="1"/>
    <col min="14" max="14" width="15.25" customWidth="1"/>
  </cols>
  <sheetData>
    <row r="1" spans="1:11" x14ac:dyDescent="0.4">
      <c r="A1" s="83" t="s">
        <v>168</v>
      </c>
      <c r="B1" s="83"/>
      <c r="C1" s="83"/>
      <c r="D1" s="83"/>
      <c r="E1" s="83"/>
      <c r="F1" s="83"/>
      <c r="G1" s="83"/>
      <c r="H1" s="83"/>
      <c r="I1" s="83"/>
      <c r="J1" s="84"/>
    </row>
    <row r="2" spans="1:11" x14ac:dyDescent="0.4">
      <c r="A2" s="83"/>
      <c r="B2" s="83"/>
      <c r="C2" s="83"/>
      <c r="D2" s="83"/>
      <c r="E2" s="83"/>
      <c r="F2" s="83"/>
      <c r="G2" s="83"/>
      <c r="H2" s="83"/>
      <c r="I2" s="83"/>
      <c r="J2" s="84"/>
    </row>
    <row r="3" spans="1:11" x14ac:dyDescent="0.4">
      <c r="A3" s="83" t="s">
        <v>104</v>
      </c>
      <c r="B3" s="83"/>
      <c r="C3" s="83"/>
      <c r="D3" s="83"/>
      <c r="E3" s="83"/>
      <c r="F3" s="83"/>
      <c r="G3" s="83"/>
      <c r="H3" s="83"/>
      <c r="I3" s="83"/>
      <c r="J3" s="84"/>
    </row>
    <row r="4" spans="1:11" x14ac:dyDescent="0.4">
      <c r="A4" s="222"/>
      <c r="B4" s="222"/>
      <c r="C4" s="158" t="s">
        <v>105</v>
      </c>
      <c r="D4" s="91" t="s">
        <v>3</v>
      </c>
      <c r="E4" s="91" t="s">
        <v>4</v>
      </c>
      <c r="F4" s="158" t="s">
        <v>5</v>
      </c>
      <c r="G4" s="158" t="s">
        <v>6</v>
      </c>
      <c r="H4" s="158" t="s">
        <v>7</v>
      </c>
      <c r="I4" s="91" t="s">
        <v>108</v>
      </c>
      <c r="J4" s="78"/>
      <c r="K4"/>
    </row>
    <row r="5" spans="1:11" ht="19.5" thickBot="1" x14ac:dyDescent="0.45">
      <c r="A5" s="201" t="s">
        <v>116</v>
      </c>
      <c r="B5" s="201"/>
      <c r="C5" s="165">
        <f t="shared" ref="C5:C30" si="0">SUM(D5:H5)</f>
        <v>0</v>
      </c>
      <c r="D5" s="165">
        <f>D6+D13</f>
        <v>0</v>
      </c>
      <c r="E5" s="165">
        <f>E6+E13</f>
        <v>0</v>
      </c>
      <c r="F5" s="165">
        <f>F6+F13</f>
        <v>0</v>
      </c>
      <c r="G5" s="165">
        <f>G6+G13</f>
        <v>0</v>
      </c>
      <c r="H5" s="165">
        <f>H6+H13</f>
        <v>0</v>
      </c>
      <c r="I5" s="161" t="str">
        <f>IF('入所申込者一覧（様式１－２用）'!$F$261=+C5,"○","×")</f>
        <v>○</v>
      </c>
      <c r="J5" s="94" t="s">
        <v>114</v>
      </c>
      <c r="K5"/>
    </row>
    <row r="6" spans="1:11" x14ac:dyDescent="0.4">
      <c r="A6" s="200" t="s">
        <v>106</v>
      </c>
      <c r="B6" s="200"/>
      <c r="C6" s="166">
        <f t="shared" si="0"/>
        <v>0</v>
      </c>
      <c r="D6" s="166">
        <f>SUM(D7:D12)</f>
        <v>0</v>
      </c>
      <c r="E6" s="166">
        <f>SUM(E7:E12)</f>
        <v>0</v>
      </c>
      <c r="F6" s="166">
        <f>SUM(F7:F12)</f>
        <v>0</v>
      </c>
      <c r="G6" s="166">
        <f>SUM(G7:G12)</f>
        <v>0</v>
      </c>
      <c r="H6" s="166">
        <f>SUM(H7:H12)</f>
        <v>0</v>
      </c>
      <c r="I6" s="96"/>
      <c r="J6" s="160"/>
      <c r="K6"/>
    </row>
    <row r="7" spans="1:11" x14ac:dyDescent="0.4">
      <c r="A7" s="202" t="s">
        <v>2</v>
      </c>
      <c r="B7" s="78" t="s">
        <v>10</v>
      </c>
      <c r="C7" s="167">
        <f t="shared" si="0"/>
        <v>0</v>
      </c>
      <c r="D7" s="167">
        <f>SUMIFS('入所申込者一覧（様式１－２用）'!$F$10:$F$259,'入所申込者一覧（様式１－２用）'!$B$10:$B$259,"要介護１",'入所申込者一覧（様式１－２用）'!$C$10:$C$259,"①３か月以内",'入所申込者一覧（様式１－２用）'!$D$10:$D$259,"在宅")</f>
        <v>0</v>
      </c>
      <c r="E7" s="167">
        <f>SUMIFS('入所申込者一覧（様式１－２用）'!$F$10:$F$259,'入所申込者一覧（様式１－２用）'!$B$10:$B$259,"要介護２",'入所申込者一覧（様式１－２用）'!$C$10:$C$259,"①３か月以内",'入所申込者一覧（様式１－２用）'!$D$10:$D$259,"在宅")</f>
        <v>0</v>
      </c>
      <c r="F7" s="167">
        <f>SUMIFS('入所申込者一覧（様式１－２用）'!$F$10:$F$259,'入所申込者一覧（様式１－２用）'!$B$10:$B$259,"要介護３",'入所申込者一覧（様式１－２用）'!$C$10:$C$259,"①３か月以内",'入所申込者一覧（様式１－２用）'!$D$10:$D$259,"在宅")</f>
        <v>0</v>
      </c>
      <c r="G7" s="167">
        <f>SUMIFS('入所申込者一覧（様式１－２用）'!$F$10:$F$259,'入所申込者一覧（様式１－２用）'!$B$10:$B$259,"要介護４",'入所申込者一覧（様式１－２用）'!$C$10:$C$259,"①３か月以内",'入所申込者一覧（様式１－２用）'!$D$10:$D$259,"在宅")</f>
        <v>0</v>
      </c>
      <c r="H7" s="167">
        <f>SUMIFS('入所申込者一覧（様式１－２用）'!$F$10:$F$259,'入所申込者一覧（様式１－２用）'!$B$10:$B$259,"要介護５",'入所申込者一覧（様式１－２用）'!$C$10:$C$259,"①３か月以内",'入所申込者一覧（様式１－２用）'!$D$10:$D$259,"在宅")</f>
        <v>0</v>
      </c>
      <c r="I7" s="205"/>
      <c r="J7" s="222"/>
      <c r="K7"/>
    </row>
    <row r="8" spans="1:11" x14ac:dyDescent="0.4">
      <c r="A8" s="202"/>
      <c r="B8" s="78" t="s">
        <v>13</v>
      </c>
      <c r="C8" s="167">
        <f t="shared" si="0"/>
        <v>0</v>
      </c>
      <c r="D8" s="167">
        <f>SUMIFS('入所申込者一覧（様式１－２用）'!$F$10:$F$259,'入所申込者一覧（様式１－２用）'!$B$10:$B$259,"要介護１",'入所申込者一覧（様式１－２用）'!$C$10:$C$259,"②３か月～６か月前",'入所申込者一覧（様式１－２用）'!$D$10:$D$259,"在宅")</f>
        <v>0</v>
      </c>
      <c r="E8" s="167">
        <f>SUMIFS('入所申込者一覧（様式１－２用）'!$F$10:$F$259,'入所申込者一覧（様式１－２用）'!$B$10:$B$259,"要介護２",'入所申込者一覧（様式１－２用）'!$C$10:$C$259,"②３か月～６か月前",'入所申込者一覧（様式１－２用）'!$D$10:$D$259,"在宅")</f>
        <v>0</v>
      </c>
      <c r="F8" s="167">
        <f>SUMIFS('入所申込者一覧（様式１－２用）'!$F$10:$F$259,'入所申込者一覧（様式１－２用）'!$B$10:$B$259,"要介護３",'入所申込者一覧（様式１－２用）'!$C$10:$C$259,"②３か月～６か月前",'入所申込者一覧（様式１－２用）'!$D$10:$D$259,"在宅")</f>
        <v>0</v>
      </c>
      <c r="G8" s="167">
        <f>SUMIFS('入所申込者一覧（様式１－２用）'!$F$10:$F$259,'入所申込者一覧（様式１－２用）'!$B$10:$B$259,"要介護４",'入所申込者一覧（様式１－２用）'!$C$10:$C$259,"②３か月～６か月前",'入所申込者一覧（様式１－２用）'!$D$10:$D$259,"在宅")</f>
        <v>0</v>
      </c>
      <c r="H8" s="167">
        <f>SUMIFS('入所申込者一覧（様式１－２用）'!$F$10:$F$259,'入所申込者一覧（様式１－２用）'!$B$10:$B$259,"要介護５",'入所申込者一覧（様式１－２用）'!$C$10:$C$259,"②３か月～６か月前",'入所申込者一覧（様式１－２用）'!$D$10:$D$259,"在宅")</f>
        <v>0</v>
      </c>
      <c r="I8" s="205"/>
      <c r="J8" s="222"/>
      <c r="K8"/>
    </row>
    <row r="9" spans="1:11" x14ac:dyDescent="0.4">
      <c r="A9" s="202"/>
      <c r="B9" s="78" t="s">
        <v>20</v>
      </c>
      <c r="C9" s="167">
        <f t="shared" si="0"/>
        <v>0</v>
      </c>
      <c r="D9" s="167">
        <f>SUMIFS('入所申込者一覧（様式１－２用）'!$F$10:$F$259,'入所申込者一覧（様式１－２用）'!$B$10:$B$259,"要介護１",'入所申込者一覧（様式１－２用）'!$C$10:$C$259,"③６か月～１年前",'入所申込者一覧（様式１－２用）'!$D$10:$D$259,"在宅")</f>
        <v>0</v>
      </c>
      <c r="E9" s="167">
        <f>SUMIFS('入所申込者一覧（様式１－２用）'!$F$10:$F$259,'入所申込者一覧（様式１－２用）'!$B$10:$B$259,"要介護２",'入所申込者一覧（様式１－２用）'!$C$10:$C$259,"③６か月～１年前",'入所申込者一覧（様式１－２用）'!$D$10:$D$259,"在宅")</f>
        <v>0</v>
      </c>
      <c r="F9" s="167">
        <f>SUMIFS('入所申込者一覧（様式１－２用）'!$F$10:$F$259,'入所申込者一覧（様式１－２用）'!$B$10:$B$259,"要介護３",'入所申込者一覧（様式１－２用）'!$C$10:$C$259,"③６か月～１年前",'入所申込者一覧（様式１－２用）'!$D$10:$D$259,"在宅")</f>
        <v>0</v>
      </c>
      <c r="G9" s="167">
        <f>SUMIFS('入所申込者一覧（様式１－２用）'!$F$10:$F$259,'入所申込者一覧（様式１－２用）'!$B$10:$B$259,"要介護４",'入所申込者一覧（様式１－２用）'!$C$10:$C$259,"③６か月～１年前",'入所申込者一覧（様式１－２用）'!$D$10:$D$259,"在宅")</f>
        <v>0</v>
      </c>
      <c r="H9" s="167">
        <f>SUMIFS('入所申込者一覧（様式１－２用）'!$F$10:$F$259,'入所申込者一覧（様式１－２用）'!$B$10:$B$259,"要介護５",'入所申込者一覧（様式１－２用）'!$C$10:$C$259,"③６か月～１年前",'入所申込者一覧（様式１－２用）'!$D$10:$D$259,"在宅")</f>
        <v>0</v>
      </c>
      <c r="I9" s="205"/>
      <c r="J9" s="222"/>
      <c r="K9"/>
    </row>
    <row r="10" spans="1:11" x14ac:dyDescent="0.4">
      <c r="A10" s="202"/>
      <c r="B10" s="78" t="s">
        <v>14</v>
      </c>
      <c r="C10" s="167">
        <f t="shared" si="0"/>
        <v>0</v>
      </c>
      <c r="D10" s="167">
        <f>SUMIFS('入所申込者一覧（様式１－２用）'!$F$10:$F$259,'入所申込者一覧（様式１－２用）'!$B$10:$B$259,"要介護１",'入所申込者一覧（様式１－２用）'!$C$10:$C$259,"④１～２年前",'入所申込者一覧（様式１－２用）'!$D$10:$D$259,"在宅")</f>
        <v>0</v>
      </c>
      <c r="E10" s="167">
        <f>SUMIFS('入所申込者一覧（様式１－２用）'!$F$10:$F$259,'入所申込者一覧（様式１－２用）'!$B$10:$B$259,"要介護２",'入所申込者一覧（様式１－２用）'!$C$10:$C$259,"④１～２年前",'入所申込者一覧（様式１－２用）'!$D$10:$D$259,"在宅")</f>
        <v>0</v>
      </c>
      <c r="F10" s="167">
        <f>SUMIFS('入所申込者一覧（様式１－２用）'!$F$10:$F$259,'入所申込者一覧（様式１－２用）'!$B$10:$B$259,"要介護３",'入所申込者一覧（様式１－２用）'!$C$10:$C$259,"④１～２年前",'入所申込者一覧（様式１－２用）'!$D$10:$D$259,"在宅")</f>
        <v>0</v>
      </c>
      <c r="G10" s="167">
        <f>SUMIFS('入所申込者一覧（様式１－２用）'!$F$10:$F$259,'入所申込者一覧（様式１－２用）'!$B$10:$B$259,"要介護４",'入所申込者一覧（様式１－２用）'!$C$10:$C$259,"④１～２年前",'入所申込者一覧（様式１－２用）'!$D$10:$D$259,"在宅")</f>
        <v>0</v>
      </c>
      <c r="H10" s="167">
        <f>SUMIFS('入所申込者一覧（様式１－２用）'!$F$10:$F$259,'入所申込者一覧（様式１－２用）'!$B$10:$B$259,"要介護５",'入所申込者一覧（様式１－２用）'!$C$10:$C$259,"④１～２年前",'入所申込者一覧（様式１－２用）'!$D$10:$D$259,"在宅")</f>
        <v>0</v>
      </c>
      <c r="I10" s="205"/>
      <c r="J10" s="222"/>
      <c r="K10"/>
    </row>
    <row r="11" spans="1:11" x14ac:dyDescent="0.4">
      <c r="A11" s="203"/>
      <c r="B11" s="108" t="s">
        <v>252</v>
      </c>
      <c r="C11" s="167">
        <f t="shared" si="0"/>
        <v>0</v>
      </c>
      <c r="D11" s="167">
        <f>SUMIFS('入所申込者一覧（様式１－２用）'!$F$10:$F$259,'入所申込者一覧（様式１－２用）'!$B$10:$B$259,"要介護１",'入所申込者一覧（様式１－２用）'!$C$10:$C$259,"⑤２～３年前",'入所申込者一覧（様式１－２用）'!$D$10:$D$259,"在宅")</f>
        <v>0</v>
      </c>
      <c r="E11" s="167">
        <f>SUMIFS('入所申込者一覧（様式１－２用）'!$F$10:$F$259,'入所申込者一覧（様式１－２用）'!$B$10:$B$259,"要介護２",'入所申込者一覧（様式１－２用）'!$C$10:$C$259,"⑤２～３年前",'入所申込者一覧（様式１－２用）'!$D$10:$D$259,"在宅")</f>
        <v>0</v>
      </c>
      <c r="F11" s="167">
        <f>SUMIFS('入所申込者一覧（様式１－２用）'!$F$10:$F$259,'入所申込者一覧（様式１－２用）'!$B$10:$B$259,"要介護３",'入所申込者一覧（様式１－２用）'!$C$10:$C$259,"⑤２～３年前",'入所申込者一覧（様式１－２用）'!$D$10:$D$259,"在宅")</f>
        <v>0</v>
      </c>
      <c r="G11" s="167">
        <f>SUMIFS('入所申込者一覧（様式１－２用）'!$F$10:$F$259,'入所申込者一覧（様式１－２用）'!$B$10:$B$259,"要介護４",'入所申込者一覧（様式１－２用）'!$C$10:$C$259,"⑤２～３年前",'入所申込者一覧（様式１－２用）'!$D$10:$D$259,"在宅")</f>
        <v>0</v>
      </c>
      <c r="H11" s="167">
        <f>SUMIFS('入所申込者一覧（様式１－２用）'!$F$10:$F$259,'入所申込者一覧（様式１－２用）'!$B$10:$B$259,"要介護５",'入所申込者一覧（様式１－２用）'!$C$10:$C$259,"⑤２～３年前",'入所申込者一覧（様式１－２用）'!$D$10:$D$259,"在宅")</f>
        <v>0</v>
      </c>
      <c r="I11" s="220"/>
      <c r="J11" s="216"/>
      <c r="K11"/>
    </row>
    <row r="12" spans="1:11" ht="19.5" thickBot="1" x14ac:dyDescent="0.45">
      <c r="A12" s="204"/>
      <c r="B12" s="92" t="s">
        <v>251</v>
      </c>
      <c r="C12" s="165">
        <f t="shared" si="0"/>
        <v>0</v>
      </c>
      <c r="D12" s="190">
        <f>SUMIFS('入所申込者一覧（様式１－２用）'!$F$10:$F$259,'入所申込者一覧（様式１－２用）'!$B$10:$B$259,"要介護１",'入所申込者一覧（様式１－２用）'!$C$10:$C$259,"⑥３年以上前",'入所申込者一覧（様式１－２用）'!$D$10:$D$259,"在宅")</f>
        <v>0</v>
      </c>
      <c r="E12" s="190">
        <f>SUMIFS('入所申込者一覧（様式１－２用）'!$F$10:$F$259,'入所申込者一覧（様式１－２用）'!$B$10:$B$259,"要介護２",'入所申込者一覧（様式１－２用）'!$C$10:$C$259,"⑥３年以上前",'入所申込者一覧（様式１－２用）'!$D$10:$D$259,"在宅")</f>
        <v>0</v>
      </c>
      <c r="F12" s="190">
        <f>SUMIFS('入所申込者一覧（様式１－２用）'!$F$10:$F$259,'入所申込者一覧（様式１－２用）'!$B$10:$B$259,"要介護３",'入所申込者一覧（様式１－２用）'!$C$10:$C$259,"⑥３年以上前",'入所申込者一覧（様式１－２用）'!$D$10:$D$259,"在宅")</f>
        <v>0</v>
      </c>
      <c r="G12" s="190">
        <f>SUMIFS('入所申込者一覧（様式１－２用）'!$F$10:$F$259,'入所申込者一覧（様式１－２用）'!$B$10:$B$259,"要介護４",'入所申込者一覧（様式１－２用）'!$C$10:$C$259,"⑥３年以上前",'入所申込者一覧（様式１－２用）'!$D$10:$D$259,"在宅")</f>
        <v>0</v>
      </c>
      <c r="H12" s="190">
        <f>SUMIFS('入所申込者一覧（様式１－２用）'!$F$10:$F$259,'入所申込者一覧（様式１－２用）'!$B$10:$B$259,"要介護５",'入所申込者一覧（様式１－２用）'!$C$10:$C$259,"⑥３年以上前",'入所申込者一覧（様式１－２用）'!$D$10:$D$259,"在宅")</f>
        <v>0</v>
      </c>
      <c r="I12" s="221"/>
      <c r="J12" s="201"/>
      <c r="K12"/>
    </row>
    <row r="13" spans="1:11" x14ac:dyDescent="0.4">
      <c r="A13" s="218" t="s">
        <v>107</v>
      </c>
      <c r="B13" s="219"/>
      <c r="C13" s="166">
        <f t="shared" si="0"/>
        <v>0</v>
      </c>
      <c r="D13" s="166">
        <f>SUM(D14:D24)</f>
        <v>0</v>
      </c>
      <c r="E13" s="166">
        <f>SUM(E14:E24)</f>
        <v>0</v>
      </c>
      <c r="F13" s="166">
        <f>SUM(F14:F24)</f>
        <v>0</v>
      </c>
      <c r="G13" s="166">
        <f>SUM(G14:G24)</f>
        <v>0</v>
      </c>
      <c r="H13" s="166">
        <f>SUM(H14:H24)</f>
        <v>0</v>
      </c>
      <c r="I13" s="98" t="str">
        <f>IF(+C5=+C6+C13,"○","×")</f>
        <v>○</v>
      </c>
      <c r="J13" s="99" t="s">
        <v>115</v>
      </c>
      <c r="K13"/>
    </row>
    <row r="14" spans="1:11" x14ac:dyDescent="0.4">
      <c r="A14" s="202" t="s">
        <v>110</v>
      </c>
      <c r="B14" s="78" t="s">
        <v>21</v>
      </c>
      <c r="C14" s="167">
        <f t="shared" si="0"/>
        <v>0</v>
      </c>
      <c r="D14" s="167">
        <f>SUMIFS('入所申込者一覧（様式１－２用）'!$F$10:$F$259,'入所申込者一覧（様式１－２用）'!$B$10:$B$259,"要介護１",'入所申込者一覧（様式１－２用）'!$E$10:$E$259,"①介護医療院")</f>
        <v>0</v>
      </c>
      <c r="E14" s="167">
        <f>SUMIFS('入所申込者一覧（様式１－２用）'!$F$10:$F$259,'入所申込者一覧（様式１－２用）'!$B$10:$B$259,"要介護２",'入所申込者一覧（様式１－２用）'!$E$10:$E$259,"①介護医療院")</f>
        <v>0</v>
      </c>
      <c r="F14" s="167">
        <f>SUMIFS('入所申込者一覧（様式１－２用）'!$F$10:$F$259,'入所申込者一覧（様式１－２用）'!$B$10:$B$259,"要介護３",'入所申込者一覧（様式１－２用）'!$E$10:$E$259,"①介護医療院")</f>
        <v>0</v>
      </c>
      <c r="G14" s="167">
        <f>SUMIFS('入所申込者一覧（様式１－２用）'!$F$10:$F$259,'入所申込者一覧（様式１－２用）'!$B$10:$B$259,"要介護４",'入所申込者一覧（様式１－２用）'!$E$10:$E$259,"①介護医療院")</f>
        <v>0</v>
      </c>
      <c r="H14" s="167">
        <f>SUMIFS('入所申込者一覧（様式１－２用）'!$F$10:$F$259,'入所申込者一覧（様式１－２用）'!$B$10:$B$259,"要介護５",'入所申込者一覧（様式１－２用）'!$E$10:$E$259,"①介護医療院")</f>
        <v>0</v>
      </c>
      <c r="I14" s="216"/>
      <c r="J14" s="216"/>
      <c r="K14"/>
    </row>
    <row r="15" spans="1:11" x14ac:dyDescent="0.4">
      <c r="A15" s="202"/>
      <c r="B15" s="78" t="s">
        <v>22</v>
      </c>
      <c r="C15" s="167">
        <f t="shared" si="0"/>
        <v>0</v>
      </c>
      <c r="D15" s="167">
        <f>SUMIFS('入所申込者一覧（様式１－２用）'!$F$10:$F$259,'入所申込者一覧（様式１－２用）'!$B$10:$B$259,"要介護１",'入所申込者一覧（様式１－２用）'!$E$10:$E$259,"②介護療養型医療施設")</f>
        <v>0</v>
      </c>
      <c r="E15" s="167">
        <f>SUMIFS('入所申込者一覧（様式１－２用）'!$F$10:$F$259,'入所申込者一覧（様式１－２用）'!$B$10:$B$259,"要介護２",'入所申込者一覧（様式１－２用）'!$E$10:$E$259,"②介護療養型医療施設")</f>
        <v>0</v>
      </c>
      <c r="F15" s="167">
        <f>SUMIFS('入所申込者一覧（様式１－２用）'!$F$10:$F$259,'入所申込者一覧（様式１－２用）'!$B$10:$B$259,"要介護３",'入所申込者一覧（様式１－２用）'!$E$10:$E$259,"②介護療養型医療施設")</f>
        <v>0</v>
      </c>
      <c r="G15" s="167">
        <f>SUMIFS('入所申込者一覧（様式１－２用）'!$F$10:$F$259,'入所申込者一覧（様式１－２用）'!$B$10:$B$259,"要介護４",'入所申込者一覧（様式１－２用）'!$E$10:$E$259,"②介護療養型医療施設")</f>
        <v>0</v>
      </c>
      <c r="H15" s="167">
        <f>SUMIFS('入所申込者一覧（様式１－２用）'!$F$10:$F$259,'入所申込者一覧（様式１－２用）'!$B$10:$B$259,"要介護５",'入所申込者一覧（様式１－２用）'!$E$10:$E$259,"②介護療養型医療施設")</f>
        <v>0</v>
      </c>
      <c r="I15" s="217"/>
      <c r="J15" s="217"/>
      <c r="K15"/>
    </row>
    <row r="16" spans="1:11" x14ac:dyDescent="0.4">
      <c r="A16" s="202"/>
      <c r="B16" s="78" t="s">
        <v>23</v>
      </c>
      <c r="C16" s="167">
        <f t="shared" si="0"/>
        <v>0</v>
      </c>
      <c r="D16" s="167">
        <f>SUMIFS('入所申込者一覧（様式１－２用）'!$F$10:$F$259,'入所申込者一覧（様式１－２用）'!$B$10:$B$259,"要介護１",'入所申込者一覧（様式１－２用）'!$E$10:$E$259,"③介護老人保健施設")</f>
        <v>0</v>
      </c>
      <c r="E16" s="167">
        <f>SUMIFS('入所申込者一覧（様式１－２用）'!$F$10:$F$259,'入所申込者一覧（様式１－２用）'!$B$10:$B$259,"要介護２",'入所申込者一覧（様式１－２用）'!$E$10:$E$259,"③介護老人保健施設")</f>
        <v>0</v>
      </c>
      <c r="F16" s="167">
        <f>SUMIFS('入所申込者一覧（様式１－２用）'!$F$10:$F$259,'入所申込者一覧（様式１－２用）'!$B$10:$B$259,"要介護３",'入所申込者一覧（様式１－２用）'!$E$10:$E$259,"③介護老人保健施設")</f>
        <v>0</v>
      </c>
      <c r="G16" s="167">
        <f>SUMIFS('入所申込者一覧（様式１－２用）'!$F$10:$F$259,'入所申込者一覧（様式１－２用）'!$B$10:$B$259,"要介護４",'入所申込者一覧（様式１－２用）'!$E$10:$E$259,"③介護老人保健施設")</f>
        <v>0</v>
      </c>
      <c r="H16" s="167">
        <f>SUMIFS('入所申込者一覧（様式１－２用）'!$F$10:$F$259,'入所申込者一覧（様式１－２用）'!$B$10:$B$259,"要介護５",'入所申込者一覧（様式１－２用）'!$E$10:$E$259,"③介護老人保健施設")</f>
        <v>0</v>
      </c>
      <c r="I16" s="217"/>
      <c r="J16" s="217"/>
      <c r="K16"/>
    </row>
    <row r="17" spans="1:23" ht="27" x14ac:dyDescent="0.4">
      <c r="A17" s="202"/>
      <c r="B17" s="100" t="s">
        <v>24</v>
      </c>
      <c r="C17" s="167">
        <f t="shared" si="0"/>
        <v>0</v>
      </c>
      <c r="D17" s="167">
        <f>SUMIFS('入所申込者一覧（様式１－２用）'!$F$10:$F$259,'入所申込者一覧（様式１－２用）'!$B$10:$B$259,"要介護１",'入所申込者一覧（様式１－２用）'!$E$10:$E$259,"④医療機関（病院又は診療所）")</f>
        <v>0</v>
      </c>
      <c r="E17" s="167">
        <f>SUMIFS('入所申込者一覧（様式１－２用）'!$F$10:$F$259,'入所申込者一覧（様式１－２用）'!$B$10:$B$259,"要介護２",'入所申込者一覧（様式１－２用）'!$E$10:$E$259,"④医療機関（病院又は診療所）")</f>
        <v>0</v>
      </c>
      <c r="F17" s="167">
        <f>SUMIFS('入所申込者一覧（様式１－２用）'!$F$10:$F$259,'入所申込者一覧（様式１－２用）'!$B$10:$B$259,"要介護３",'入所申込者一覧（様式１－２用）'!$E$10:$E$259,"④医療機関（病院又は診療所）")</f>
        <v>0</v>
      </c>
      <c r="G17" s="167">
        <f>SUMIFS('入所申込者一覧（様式１－２用）'!$F$10:$F$259,'入所申込者一覧（様式１－２用）'!$B$10:$B$259,"要介護４",'入所申込者一覧（様式１－２用）'!$E$10:$E$259,"④医療機関（病院又は診療所）")</f>
        <v>0</v>
      </c>
      <c r="H17" s="167">
        <f>SUMIFS('入所申込者一覧（様式１－２用）'!$F$10:$F$259,'入所申込者一覧（様式１－２用）'!$B$10:$B$259,"要介護５",'入所申込者一覧（様式１－２用）'!$E$10:$E$259,"④医療機関（病院又は診療所）")</f>
        <v>0</v>
      </c>
      <c r="I17" s="217"/>
      <c r="J17" s="217"/>
      <c r="K17"/>
    </row>
    <row r="18" spans="1:23" ht="27" x14ac:dyDescent="0.4">
      <c r="A18" s="202"/>
      <c r="B18" s="100" t="s">
        <v>25</v>
      </c>
      <c r="C18" s="167">
        <f t="shared" si="0"/>
        <v>0</v>
      </c>
      <c r="D18" s="167">
        <f>SUMIFS('入所申込者一覧（様式１－２用）'!$F$10:$F$259,'入所申込者一覧（様式１－２用）'!$B$10:$B$259,"要介護１",'入所申込者一覧（様式１－２用）'!$E$10:$E$259,"⑤他の特別養護老人ホーム")</f>
        <v>0</v>
      </c>
      <c r="E18" s="167">
        <f>SUMIFS('入所申込者一覧（様式１－２用）'!$F$10:$F$259,'入所申込者一覧（様式１－２用）'!$B$10:$B$259,"要介護２",'入所申込者一覧（様式１－２用）'!$E$10:$E$259,"⑤他の特別養護老人ホーム")</f>
        <v>0</v>
      </c>
      <c r="F18" s="167">
        <f>SUMIFS('入所申込者一覧（様式１－２用）'!$F$10:$F$259,'入所申込者一覧（様式１－２用）'!$B$10:$B$259,"要介護３",'入所申込者一覧（様式１－２用）'!$E$10:$E$259,"⑤他の特別養護老人ホーム")</f>
        <v>0</v>
      </c>
      <c r="G18" s="167">
        <f>SUMIFS('入所申込者一覧（様式１－２用）'!$F$10:$F$259,'入所申込者一覧（様式１－２用）'!$B$10:$B$259,"要介護４",'入所申込者一覧（様式１－２用）'!$E$10:$E$259,"⑤他の特別養護老人ホーム")</f>
        <v>0</v>
      </c>
      <c r="H18" s="167">
        <f>SUMIFS('入所申込者一覧（様式１－２用）'!$F$10:$F$259,'入所申込者一覧（様式１－２用）'!$B$10:$B$259,"要介護５",'入所申込者一覧（様式１－２用）'!$E$10:$E$259,"⑤他の特別養護老人ホーム")</f>
        <v>0</v>
      </c>
      <c r="I18" s="217"/>
      <c r="J18" s="217"/>
      <c r="K18"/>
    </row>
    <row r="19" spans="1:23" x14ac:dyDescent="0.4">
      <c r="A19" s="202"/>
      <c r="B19" s="78" t="s">
        <v>26</v>
      </c>
      <c r="C19" s="167">
        <f t="shared" si="0"/>
        <v>0</v>
      </c>
      <c r="D19" s="167">
        <f>SUMIFS('入所申込者一覧（様式１－２用）'!$F$10:$F$259,'入所申込者一覧（様式１－２用）'!$B$10:$B$259,"要介護１",'入所申込者一覧（様式１－２用）'!$E$10:$E$259,"⑥養護老人ホーム")</f>
        <v>0</v>
      </c>
      <c r="E19" s="167">
        <f>SUMIFS('入所申込者一覧（様式１－２用）'!$F$10:$F$259,'入所申込者一覧（様式１－２用）'!$B$10:$B$259,"要介護２",'入所申込者一覧（様式１－２用）'!$E$10:$E$259,"⑥養護老人ホーム")</f>
        <v>0</v>
      </c>
      <c r="F19" s="167">
        <f>SUMIFS('入所申込者一覧（様式１－２用）'!$F$10:$F$259,'入所申込者一覧（様式１－２用）'!$B$10:$B$259,"要介護３",'入所申込者一覧（様式１－２用）'!$E$10:$E$259,"⑥養護老人ホーム")</f>
        <v>0</v>
      </c>
      <c r="G19" s="167">
        <f>SUMIFS('入所申込者一覧（様式１－２用）'!$F$10:$F$259,'入所申込者一覧（様式１－２用）'!$B$10:$B$259,"要介護４",'入所申込者一覧（様式１－２用）'!$E$10:$E$259,"⑥養護老人ホーム")</f>
        <v>0</v>
      </c>
      <c r="H19" s="167">
        <f>SUMIFS('入所申込者一覧（様式１－２用）'!$F$10:$F$259,'入所申込者一覧（様式１－２用）'!$B$10:$B$259,"要介護５",'入所申込者一覧（様式１－２用）'!$E$10:$E$259,"⑥養護老人ホーム")</f>
        <v>0</v>
      </c>
      <c r="I19" s="217"/>
      <c r="J19" s="217"/>
      <c r="K19"/>
    </row>
    <row r="20" spans="1:23" x14ac:dyDescent="0.4">
      <c r="A20" s="202"/>
      <c r="B20" s="78" t="s">
        <v>27</v>
      </c>
      <c r="C20" s="167">
        <f t="shared" si="0"/>
        <v>0</v>
      </c>
      <c r="D20" s="167">
        <f>SUMIFS('入所申込者一覧（様式１－２用）'!$F$10:$F$259,'入所申込者一覧（様式１－２用）'!$B$10:$B$259,"要介護１",'入所申込者一覧（様式１－２用）'!$E$10:$E$259,"⑦軽費老人ホーム")</f>
        <v>0</v>
      </c>
      <c r="E20" s="167">
        <f>SUMIFS('入所申込者一覧（様式１－２用）'!$F$10:$F$259,'入所申込者一覧（様式１－２用）'!$B$10:$B$259,"要介護２",'入所申込者一覧（様式１－２用）'!$E$10:$E$259,"⑦軽費老人ホーム")</f>
        <v>0</v>
      </c>
      <c r="F20" s="167">
        <f>SUMIFS('入所申込者一覧（様式１－２用）'!$F$10:$F$259,'入所申込者一覧（様式１－２用）'!$B$10:$B$259,"要介護３",'入所申込者一覧（様式１－２用）'!$E$10:$E$259,"⑦軽費老人ホーム")</f>
        <v>0</v>
      </c>
      <c r="G20" s="167">
        <f>SUMIFS('入所申込者一覧（様式１－２用）'!$F$10:$F$259,'入所申込者一覧（様式１－２用）'!$B$10:$B$259,"要介護４",'入所申込者一覧（様式１－２用）'!$E$10:$E$259,"⑦軽費老人ホーム")</f>
        <v>0</v>
      </c>
      <c r="H20" s="167">
        <f>SUMIFS('入所申込者一覧（様式１－２用）'!$F$10:$F$259,'入所申込者一覧（様式１－２用）'!$B$10:$B$259,"要介護５",'入所申込者一覧（様式１－２用）'!$E$10:$E$259,"⑦軽費老人ホーム")</f>
        <v>0</v>
      </c>
      <c r="I20" s="217"/>
      <c r="J20" s="217"/>
      <c r="K20"/>
    </row>
    <row r="21" spans="1:23" x14ac:dyDescent="0.4">
      <c r="A21" s="202"/>
      <c r="B21" s="78" t="s">
        <v>15</v>
      </c>
      <c r="C21" s="167">
        <f t="shared" si="0"/>
        <v>0</v>
      </c>
      <c r="D21" s="167">
        <f>SUMIFS('入所申込者一覧（様式１－２用）'!$F$10:$F$259,'入所申込者一覧（様式１－２用）'!$B$10:$B$259,"要介護１",'入所申込者一覧（様式１－２用）'!$E$10:$E$259,"⑧グループホーム")</f>
        <v>0</v>
      </c>
      <c r="E21" s="167">
        <f>SUMIFS('入所申込者一覧（様式１－２用）'!$F$10:$F$259,'入所申込者一覧（様式１－２用）'!$B$10:$B$259,"要介護２",'入所申込者一覧（様式１－２用）'!$E$10:$E$259,"⑧グループホーム")</f>
        <v>0</v>
      </c>
      <c r="F21" s="167">
        <f>SUMIFS('入所申込者一覧（様式１－２用）'!$F$10:$F$259,'入所申込者一覧（様式１－２用）'!$B$10:$B$259,"要介護３",'入所申込者一覧（様式１－２用）'!$E$10:$E$259,"⑧グループホーム")</f>
        <v>0</v>
      </c>
      <c r="G21" s="167">
        <f>SUMIFS('入所申込者一覧（様式１－２用）'!$F$10:$F$259,'入所申込者一覧（様式１－２用）'!$B$10:$B$259,"要介護４",'入所申込者一覧（様式１－２用）'!$E$10:$E$259,"⑧グループホーム")</f>
        <v>0</v>
      </c>
      <c r="H21" s="167">
        <f>SUMIFS('入所申込者一覧（様式１－２用）'!$F$10:$F$259,'入所申込者一覧（様式１－２用）'!$B$10:$B$259,"要介護５",'入所申込者一覧（様式１－２用）'!$E$10:$E$259,"⑧グループホーム")</f>
        <v>0</v>
      </c>
      <c r="I21" s="217"/>
      <c r="J21" s="217"/>
      <c r="K21"/>
    </row>
    <row r="22" spans="1:23" x14ac:dyDescent="0.4">
      <c r="A22" s="202"/>
      <c r="B22" s="78" t="s">
        <v>28</v>
      </c>
      <c r="C22" s="167">
        <f t="shared" si="0"/>
        <v>0</v>
      </c>
      <c r="D22" s="167">
        <f>SUMIFS('入所申込者一覧（様式１－２用）'!$F$10:$F$259,'入所申込者一覧（様式１－２用）'!$B$10:$B$259,"要介護１",'入所申込者一覧（様式１－２用）'!$E$10:$E$259,"⑨有料老人ホーム")</f>
        <v>0</v>
      </c>
      <c r="E22" s="167">
        <f>SUMIFS('入所申込者一覧（様式１－２用）'!$F$10:$F$259,'入所申込者一覧（様式１－２用）'!$B$10:$B$259,"要介護２",'入所申込者一覧（様式１－２用）'!$E$10:$E$259,"⑨有料老人ホーム")</f>
        <v>0</v>
      </c>
      <c r="F22" s="167">
        <f>SUMIFS('入所申込者一覧（様式１－２用）'!$F$10:$F$259,'入所申込者一覧（様式１－２用）'!$B$10:$B$259,"要介護３",'入所申込者一覧（様式１－２用）'!$E$10:$E$259,"⑨有料老人ホーム")</f>
        <v>0</v>
      </c>
      <c r="G22" s="167">
        <f>SUMIFS('入所申込者一覧（様式１－２用）'!$F$10:$F$259,'入所申込者一覧（様式１－２用）'!$B$10:$B$259,"要介護４",'入所申込者一覧（様式１－２用）'!$E$10:$E$259,"⑨有料老人ホーム")</f>
        <v>0</v>
      </c>
      <c r="H22" s="167">
        <f>SUMIFS('入所申込者一覧（様式１－２用）'!$F$10:$F$259,'入所申込者一覧（様式１－２用）'!$B$10:$B$259,"要介護５",'入所申込者一覧（様式１－２用）'!$E$10:$E$259,"⑨有料老人ホーム")</f>
        <v>0</v>
      </c>
      <c r="I22" s="217"/>
      <c r="J22" s="217"/>
      <c r="K22"/>
    </row>
    <row r="23" spans="1:23" ht="27" x14ac:dyDescent="0.4">
      <c r="A23" s="202"/>
      <c r="B23" s="100" t="s">
        <v>29</v>
      </c>
      <c r="C23" s="167">
        <f t="shared" si="0"/>
        <v>0</v>
      </c>
      <c r="D23" s="167">
        <f>SUMIFS('入所申込者一覧（様式１－２用）'!$F$10:$F$259,'入所申込者一覧（様式１－２用）'!$B$10:$B$259,"要介護１",'入所申込者一覧（様式１－２用）'!$E$10:$E$259,"⑩サービス付き高齢者向け住宅")</f>
        <v>0</v>
      </c>
      <c r="E23" s="167">
        <f>SUMIFS('入所申込者一覧（様式１－２用）'!$F$10:$F$259,'入所申込者一覧（様式１－２用）'!$B$10:$B$259,"要介護２",'入所申込者一覧（様式１－２用）'!$E$10:$E$259,"⑩サービス付き高齢者向け住宅")</f>
        <v>0</v>
      </c>
      <c r="F23" s="167">
        <f>SUMIFS('入所申込者一覧（様式１－２用）'!$F$10:$F$259,'入所申込者一覧（様式１－２用）'!$B$10:$B$259,"要介護３",'入所申込者一覧（様式１－２用）'!$E$10:$E$259,"⑩サービス付き高齢者向け住宅")</f>
        <v>0</v>
      </c>
      <c r="G23" s="167">
        <f>SUMIFS('入所申込者一覧（様式１－２用）'!$F$10:$F$259,'入所申込者一覧（様式１－２用）'!$B$10:$B$259,"要介護４",'入所申込者一覧（様式１－２用）'!$E$10:$E$259,"⑩サービス付き高齢者向け住宅")</f>
        <v>0</v>
      </c>
      <c r="H23" s="167">
        <f>SUMIFS('入所申込者一覧（様式１－２用）'!$F$10:$F$259,'入所申込者一覧（様式１－２用）'!$B$10:$B$259,"要介護５",'入所申込者一覧（様式１－２用）'!$E$10:$E$259,"⑩サービス付き高齢者向け住宅")</f>
        <v>0</v>
      </c>
      <c r="I23" s="217"/>
      <c r="J23" s="217"/>
      <c r="K23"/>
    </row>
    <row r="24" spans="1:23" x14ac:dyDescent="0.4">
      <c r="A24" s="202"/>
      <c r="B24" s="78" t="s">
        <v>30</v>
      </c>
      <c r="C24" s="167">
        <f t="shared" si="0"/>
        <v>0</v>
      </c>
      <c r="D24" s="167">
        <f>SUMIFS('入所申込者一覧（様式１－２用）'!$F$10:$F$259,'入所申込者一覧（様式１－２用）'!$B$10:$B$259,"要介護１",'入所申込者一覧（様式１－２用）'!$E$10:$E$259,"⑪その他")</f>
        <v>0</v>
      </c>
      <c r="E24" s="167">
        <f>SUMIFS('入所申込者一覧（様式１－２用）'!$F$10:$F$259,'入所申込者一覧（様式１－２用）'!$B$10:$B$259,"要介護２",'入所申込者一覧（様式１－２用）'!$E$10:$E$259,"⑪その他")</f>
        <v>0</v>
      </c>
      <c r="F24" s="167">
        <f>SUMIFS('入所申込者一覧（様式１－２用）'!$F$10:$F$259,'入所申込者一覧（様式１－２用）'!$B$10:$B$259,"要介護３",'入所申込者一覧（様式１－２用）'!$E$10:$E$259,"⑪その他")</f>
        <v>0</v>
      </c>
      <c r="G24" s="167">
        <f>SUMIFS('入所申込者一覧（様式１－２用）'!$F$10:$F$259,'入所申込者一覧（様式１－２用）'!$B$10:$B$259,"要介護４",'入所申込者一覧（様式１－２用）'!$E$10:$E$259,"⑪その他")</f>
        <v>0</v>
      </c>
      <c r="H24" s="167">
        <f>SUMIFS('入所申込者一覧（様式１－２用）'!$F$10:$F$259,'入所申込者一覧（様式１－２用）'!$B$10:$B$259,"要介護５",'入所申込者一覧（様式１－２用）'!$E$10:$E$259,"⑪その他")</f>
        <v>0</v>
      </c>
      <c r="I24" s="200"/>
      <c r="J24" s="200"/>
      <c r="K24"/>
    </row>
    <row r="25" spans="1:23" x14ac:dyDescent="0.4">
      <c r="A25" s="202" t="s">
        <v>2</v>
      </c>
      <c r="B25" s="78" t="s">
        <v>10</v>
      </c>
      <c r="C25" s="167">
        <f t="shared" si="0"/>
        <v>0</v>
      </c>
      <c r="D25" s="167">
        <f>SUMIFS('入所申込者一覧（様式１－２用）'!$F$10:$F$259,'入所申込者一覧（様式１－２用）'!$B$10:$B$259,"要介護１",'入所申込者一覧（様式１－２用）'!$C$10:$C$259,"①３か月以内",'入所申込者一覧（様式１－２用）'!$D$10:$D$259,"在宅以外")</f>
        <v>0</v>
      </c>
      <c r="E25" s="167">
        <f>SUMIFS('入所申込者一覧（様式１－２用）'!$F$10:$F$259,'入所申込者一覧（様式１－２用）'!$B$10:$B$259,"要介護２",'入所申込者一覧（様式１－２用）'!$C$10:$C$259,"①３か月以内",'入所申込者一覧（様式１－２用）'!$D$10:$D$259,"在宅以外")</f>
        <v>0</v>
      </c>
      <c r="F25" s="167">
        <f>SUMIFS('入所申込者一覧（様式１－２用）'!$F$10:$F$259,'入所申込者一覧（様式１－２用）'!$B$10:$B$259,"要介護３",'入所申込者一覧（様式１－２用）'!$C$10:$C$259,"①３か月以内",'入所申込者一覧（様式１－２用）'!$D$10:$D$259,"在宅以外")</f>
        <v>0</v>
      </c>
      <c r="G25" s="167">
        <f>SUMIFS('入所申込者一覧（様式１－２用）'!$F$10:$F$259,'入所申込者一覧（様式１－２用）'!$B$10:$B$259,"要介護４",'入所申込者一覧（様式１－２用）'!$C$10:$C$259,"①３か月以内",'入所申込者一覧（様式１－２用）'!$D$10:$D$259,"在宅以外")</f>
        <v>0</v>
      </c>
      <c r="H25" s="167">
        <f>SUMIFS('入所申込者一覧（様式１－２用）'!$F$10:$F$259,'入所申込者一覧（様式１－２用）'!$B$10:$B$259,"要介護５",'入所申込者一覧（様式１－２用）'!$C$10:$C$259,"①３か月以内",'入所申込者一覧（様式１－２用）'!$D$10:$D$259,"在宅以外")</f>
        <v>0</v>
      </c>
      <c r="I25" s="216"/>
      <c r="J25" s="216"/>
      <c r="K25"/>
    </row>
    <row r="26" spans="1:23" x14ac:dyDescent="0.4">
      <c r="A26" s="202"/>
      <c r="B26" s="78" t="s">
        <v>13</v>
      </c>
      <c r="C26" s="167">
        <f t="shared" si="0"/>
        <v>0</v>
      </c>
      <c r="D26" s="167">
        <f>SUMIFS('入所申込者一覧（様式１－２用）'!$F$10:$F$259,'入所申込者一覧（様式１－２用）'!$B$10:$B$259,"要介護１",'入所申込者一覧（様式１－２用）'!$C$10:$C$259,"②３か月～６か月前",'入所申込者一覧（様式１－２用）'!$D$10:$D$259,"在宅以外")</f>
        <v>0</v>
      </c>
      <c r="E26" s="167">
        <f>SUMIFS('入所申込者一覧（様式１－２用）'!$F$10:$F$259,'入所申込者一覧（様式１－２用）'!$B$10:$B$259,"要介護２",'入所申込者一覧（様式１－２用）'!$C$10:$C$259,"②３か月～６か月前",'入所申込者一覧（様式１－２用）'!$D$10:$D$259,"在宅以外")</f>
        <v>0</v>
      </c>
      <c r="F26" s="167">
        <f>SUMIFS('入所申込者一覧（様式１－２用）'!$F$10:$F$259,'入所申込者一覧（様式１－２用）'!$B$10:$B$259,"要介護３",'入所申込者一覧（様式１－２用）'!$C$10:$C$259,"②３か月～６か月前",'入所申込者一覧（様式１－２用）'!$D$10:$D$259,"在宅以外")</f>
        <v>0</v>
      </c>
      <c r="G26" s="167">
        <f>SUMIFS('入所申込者一覧（様式１－２用）'!$F$10:$F$259,'入所申込者一覧（様式１－２用）'!$B$10:$B$259,"要介護４",'入所申込者一覧（様式１－２用）'!$C$10:$C$259,"②３か月～６か月前",'入所申込者一覧（様式１－２用）'!$D$10:$D$259,"在宅以外")</f>
        <v>0</v>
      </c>
      <c r="H26" s="167">
        <f>SUMIFS('入所申込者一覧（様式１－２用）'!$F$10:$F$259,'入所申込者一覧（様式１－２用）'!$B$10:$B$259,"要介護５",'入所申込者一覧（様式１－２用）'!$C$10:$C$259,"②３か月～６か月前",'入所申込者一覧（様式１－２用）'!$D$10:$D$259,"在宅以外")</f>
        <v>0</v>
      </c>
      <c r="I26" s="217"/>
      <c r="J26" s="217"/>
      <c r="K26"/>
    </row>
    <row r="27" spans="1:23" x14ac:dyDescent="0.4">
      <c r="A27" s="202"/>
      <c r="B27" s="78" t="s">
        <v>20</v>
      </c>
      <c r="C27" s="167">
        <f>SUM(D27:H27)</f>
        <v>0</v>
      </c>
      <c r="D27" s="167">
        <f>SUMIFS('入所申込者一覧（様式１－２用）'!$F$10:$F$259,'入所申込者一覧（様式１－２用）'!$B$10:$B$259,"要介護１",'入所申込者一覧（様式１－２用）'!$C$10:$C$259,"③６か月～１年前",'入所申込者一覧（様式１－２用）'!$D$10:$D$259,"在宅以外")</f>
        <v>0</v>
      </c>
      <c r="E27" s="167">
        <f>SUMIFS('入所申込者一覧（様式１－２用）'!$F$10:$F$259,'入所申込者一覧（様式１－２用）'!$B$10:$B$259,"要介護２",'入所申込者一覧（様式１－２用）'!$C$10:$C$259,"③６か月～１年前",'入所申込者一覧（様式１－２用）'!$D$10:$D$259,"在宅以外")</f>
        <v>0</v>
      </c>
      <c r="F27" s="167">
        <f>SUMIFS('入所申込者一覧（様式１－２用）'!$F$10:$F$259,'入所申込者一覧（様式１－２用）'!$B$10:$B$259,"要介護３",'入所申込者一覧（様式１－２用）'!$C$10:$C$259,"③６か月～１年前",'入所申込者一覧（様式１－２用）'!$D$10:$D$259,"在宅以外")</f>
        <v>0</v>
      </c>
      <c r="G27" s="167">
        <f>SUMIFS('入所申込者一覧（様式１－２用）'!$F$10:$F$259,'入所申込者一覧（様式１－２用）'!$B$10:$B$259,"要介護４",'入所申込者一覧（様式１－２用）'!$C$10:$C$259,"③６か月～１年前",'入所申込者一覧（様式１－２用）'!$D$10:$D$259,"在宅以外")</f>
        <v>0</v>
      </c>
      <c r="H27" s="167">
        <f>SUMIFS('入所申込者一覧（様式１－２用）'!$F$10:$F$259,'入所申込者一覧（様式１－２用）'!$B$10:$B$259,"要介護５",'入所申込者一覧（様式１－２用）'!$C$10:$C$259,"③６か月～１年前",'入所申込者一覧（様式１－２用）'!$D$10:$D$259,"在宅以外")</f>
        <v>0</v>
      </c>
      <c r="I27" s="217"/>
      <c r="J27" s="217"/>
      <c r="K27"/>
    </row>
    <row r="28" spans="1:23" x14ac:dyDescent="0.4">
      <c r="A28" s="202"/>
      <c r="B28" s="78" t="s">
        <v>14</v>
      </c>
      <c r="C28" s="167">
        <f t="shared" si="0"/>
        <v>0</v>
      </c>
      <c r="D28" s="167">
        <f>SUMIFS('入所申込者一覧（様式１－２用）'!$F$10:$F$259,'入所申込者一覧（様式１－２用）'!$B$10:$B$259,"要介護１",'入所申込者一覧（様式１－２用）'!$C$10:$C$259,"④１～２年前",'入所申込者一覧（様式１－２用）'!$D$10:$D$259,"在宅以外")</f>
        <v>0</v>
      </c>
      <c r="E28" s="167">
        <f>SUMIFS('入所申込者一覧（様式１－２用）'!$F$10:$F$259,'入所申込者一覧（様式１－２用）'!$B$10:$B$259,"要介護２",'入所申込者一覧（様式１－２用）'!$C$10:$C$259,"④１～２年前",'入所申込者一覧（様式１－２用）'!$D$10:$D$259,"在宅以外")</f>
        <v>0</v>
      </c>
      <c r="F28" s="167">
        <f>SUMIFS('入所申込者一覧（様式１－２用）'!$F$10:$F$259,'入所申込者一覧（様式１－２用）'!$B$10:$B$259,"要介護３",'入所申込者一覧（様式１－２用）'!$C$10:$C$259,"④１～２年前",'入所申込者一覧（様式１－２用）'!$D$10:$D$259,"在宅以外")</f>
        <v>0</v>
      </c>
      <c r="G28" s="167">
        <f>SUMIFS('入所申込者一覧（様式１－２用）'!$F$10:$F$259,'入所申込者一覧（様式１－２用）'!$B$10:$B$259,"要介護４",'入所申込者一覧（様式１－２用）'!$C$10:$C$259,"④１～２年前",'入所申込者一覧（様式１－２用）'!$D$10:$D$259,"在宅以外")</f>
        <v>0</v>
      </c>
      <c r="H28" s="167">
        <f>SUMIFS('入所申込者一覧（様式１－２用）'!$F$10:$F$259,'入所申込者一覧（様式１－２用）'!$B$10:$B$259,"要介護５",'入所申込者一覧（様式１－２用）'!$C$10:$C$259,"④１～２年前",'入所申込者一覧（様式１－２用）'!$D$10:$D$259,"在宅以外")</f>
        <v>0</v>
      </c>
      <c r="I28" s="217"/>
      <c r="J28" s="217"/>
      <c r="K28"/>
    </row>
    <row r="29" spans="1:23" x14ac:dyDescent="0.4">
      <c r="A29" s="202"/>
      <c r="B29" s="78" t="s">
        <v>253</v>
      </c>
      <c r="C29" s="167">
        <f>SUM(D29:H29)</f>
        <v>0</v>
      </c>
      <c r="D29" s="167">
        <f>SUMIFS('入所申込者一覧（様式１－２用）'!$F$10:$F$259,'入所申込者一覧（様式１－２用）'!$B$10:$B$259,"要介護１",'入所申込者一覧（様式１－２用）'!$C$10:$C$259,"⑤２～３年前",'入所申込者一覧（様式１－２用）'!$D$10:$D$259,"在宅以外")</f>
        <v>0</v>
      </c>
      <c r="E29" s="167">
        <f>SUMIFS('入所申込者一覧（様式１－２用）'!$F$10:$F$259,'入所申込者一覧（様式１－２用）'!$B$10:$B$259,"要介護２",'入所申込者一覧（様式１－２用）'!$C$10:$C$259,"⑤２～３年前",'入所申込者一覧（様式１－２用）'!$D$10:$D$259,"在宅以外")</f>
        <v>0</v>
      </c>
      <c r="F29" s="167">
        <f>SUMIFS('入所申込者一覧（様式１－２用）'!$F$10:$F$259,'入所申込者一覧（様式１－２用）'!$B$10:$B$259,"要介護３",'入所申込者一覧（様式１－２用）'!$C$10:$C$259,"⑤２～３年前",'入所申込者一覧（様式１－２用）'!$D$10:$D$259,"在宅以外")</f>
        <v>0</v>
      </c>
      <c r="G29" s="167">
        <f>SUMIFS('入所申込者一覧（様式１－２用）'!$F$10:$F$259,'入所申込者一覧（様式１－２用）'!$B$10:$B$259,"要介護４",'入所申込者一覧（様式１－２用）'!$C$10:$C$259,"⑤２～３年前",'入所申込者一覧（様式１－２用）'!$D$10:$D$259,"在宅以外")</f>
        <v>0</v>
      </c>
      <c r="H29" s="167">
        <f>SUMIFS('入所申込者一覧（様式１－２用）'!$F$10:$F$259,'入所申込者一覧（様式１－２用）'!$B$10:$B$259,"要介護５",'入所申込者一覧（様式１－２用）'!$C$10:$C$259,"⑤２～３年前",'入所申込者一覧（様式１－２用）'!$D$10:$D$259,"在宅以外")</f>
        <v>0</v>
      </c>
      <c r="I29" s="217"/>
      <c r="J29" s="217"/>
      <c r="K29"/>
    </row>
    <row r="30" spans="1:23" x14ac:dyDescent="0.4">
      <c r="A30" s="202"/>
      <c r="B30" s="78" t="s">
        <v>251</v>
      </c>
      <c r="C30" s="167">
        <f t="shared" si="0"/>
        <v>0</v>
      </c>
      <c r="D30" s="167">
        <f>SUMIFS('入所申込者一覧（様式１－２用）'!$F$10:$F$259,'入所申込者一覧（様式１－２用）'!$B$10:$B$259,"要介護１",'入所申込者一覧（様式１－２用）'!$C$10:$C$259,"⑥３年以上前",'入所申込者一覧（様式１－２用）'!$D$10:$D$259,"在宅以外")</f>
        <v>0</v>
      </c>
      <c r="E30" s="167">
        <f>SUMIFS('入所申込者一覧（様式１－２用）'!$F$10:$F$259,'入所申込者一覧（様式１－２用）'!$B$10:$B$259,"要介護２",'入所申込者一覧（様式１－２用）'!$C$10:$C$259,"⑥３年以上前",'入所申込者一覧（様式１－２用）'!$D$10:$D$259,"在宅以外")</f>
        <v>0</v>
      </c>
      <c r="F30" s="167">
        <f>SUMIFS('入所申込者一覧（様式１－２用）'!$F$10:$F$259,'入所申込者一覧（様式１－２用）'!$B$10:$B$259,"要介護３",'入所申込者一覧（様式１－２用）'!$C$10:$C$259,"⑥３年以上前",'入所申込者一覧（様式１－２用）'!$D$10:$D$259,"在宅以外")</f>
        <v>0</v>
      </c>
      <c r="G30" s="167">
        <f>SUMIFS('入所申込者一覧（様式１－２用）'!$F$10:$F$259,'入所申込者一覧（様式１－２用）'!$B$10:$B$259,"要介護４",'入所申込者一覧（様式１－２用）'!$C$10:$C$259,"⑥３年以上前",'入所申込者一覧（様式１－２用）'!$D$10:$D$259,"在宅以外")</f>
        <v>0</v>
      </c>
      <c r="H30" s="167">
        <f>SUMIFS('入所申込者一覧（様式１－２用）'!$F$10:$F$259,'入所申込者一覧（様式１－２用）'!$B$10:$B$259,"要介護５",'入所申込者一覧（様式１－２用）'!$C$10:$C$259,"⑥３年以上前",'入所申込者一覧（様式１－２用）'!$D$10:$D$259,"在宅以外")</f>
        <v>0</v>
      </c>
      <c r="I30" s="200"/>
      <c r="J30" s="200"/>
      <c r="K30"/>
    </row>
    <row r="31" spans="1:23" x14ac:dyDescent="0.4">
      <c r="A31" s="83"/>
      <c r="B31" s="83"/>
      <c r="C31" s="83"/>
      <c r="D31" s="83"/>
      <c r="E31" s="83"/>
      <c r="F31" s="83"/>
      <c r="G31" s="83"/>
      <c r="H31" s="83"/>
      <c r="I31" s="83"/>
      <c r="J31" s="84"/>
    </row>
    <row r="32" spans="1:23" x14ac:dyDescent="0.4">
      <c r="A32" s="60" t="s">
        <v>155</v>
      </c>
      <c r="B32" s="83"/>
      <c r="C32" s="83"/>
      <c r="D32" s="83"/>
      <c r="E32" s="83"/>
      <c r="F32" s="83"/>
      <c r="G32" s="83"/>
      <c r="H32" s="83"/>
      <c r="I32" s="87"/>
      <c r="J32" s="83"/>
      <c r="K32"/>
      <c r="W32" s="61"/>
    </row>
    <row r="33" spans="1:35" x14ac:dyDescent="0.4">
      <c r="A33" s="206"/>
      <c r="B33" s="207"/>
      <c r="C33" s="101" t="s">
        <v>3</v>
      </c>
      <c r="D33" s="64" t="s">
        <v>138</v>
      </c>
      <c r="E33" s="64" t="s">
        <v>5</v>
      </c>
      <c r="F33" s="64" t="s">
        <v>6</v>
      </c>
      <c r="G33" s="64" t="s">
        <v>7</v>
      </c>
      <c r="H33" s="64" t="s">
        <v>105</v>
      </c>
      <c r="I33" s="73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198"/>
      <c r="X33" s="198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4">
      <c r="A34" s="208" t="s">
        <v>119</v>
      </c>
      <c r="B34" s="209"/>
      <c r="C34" s="125"/>
      <c r="D34" s="126"/>
      <c r="E34" s="126"/>
      <c r="F34" s="125"/>
      <c r="G34" s="125"/>
      <c r="H34" s="70">
        <f>COUNTA(C34:G34)</f>
        <v>0</v>
      </c>
      <c r="I34" s="74"/>
      <c r="J34" s="102"/>
      <c r="K34" s="68"/>
      <c r="L34" s="67"/>
      <c r="M34" s="68"/>
      <c r="N34" s="67"/>
      <c r="O34" s="68"/>
      <c r="P34" s="67"/>
      <c r="Q34" s="69"/>
      <c r="R34" s="69"/>
      <c r="S34" s="69"/>
      <c r="T34" s="69"/>
      <c r="U34" s="69"/>
      <c r="V34" s="69"/>
      <c r="W34" s="196"/>
      <c r="X34" s="19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4">
      <c r="A35" s="210"/>
      <c r="B35" s="211"/>
      <c r="C35" s="125"/>
      <c r="D35" s="126"/>
      <c r="E35" s="126"/>
      <c r="F35" s="125"/>
      <c r="G35" s="125"/>
      <c r="H35" s="70">
        <f>COUNTA(C35:G35)</f>
        <v>0</v>
      </c>
      <c r="I35" s="74"/>
      <c r="J35" s="102"/>
      <c r="K35" s="68"/>
      <c r="L35" s="67"/>
      <c r="M35" s="68"/>
      <c r="N35" s="67"/>
      <c r="O35" s="68"/>
      <c r="P35" s="67"/>
      <c r="Q35" s="69"/>
      <c r="R35" s="69"/>
      <c r="S35" s="69"/>
      <c r="T35" s="69"/>
      <c r="U35" s="69"/>
      <c r="V35" s="69"/>
      <c r="W35" s="196"/>
      <c r="X35" s="19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4">
      <c r="A36" s="212"/>
      <c r="B36" s="213"/>
      <c r="C36" s="125"/>
      <c r="D36" s="126"/>
      <c r="E36" s="126"/>
      <c r="F36" s="125"/>
      <c r="G36" s="125"/>
      <c r="H36" s="70">
        <f>COUNTA(C36:G36)</f>
        <v>0</v>
      </c>
      <c r="I36" s="74"/>
      <c r="J36" s="102"/>
      <c r="K36" s="68"/>
      <c r="L36" s="67"/>
      <c r="M36" s="68"/>
      <c r="N36" s="67"/>
      <c r="O36" s="68"/>
      <c r="P36" s="67"/>
      <c r="Q36" s="69"/>
      <c r="R36" s="69"/>
      <c r="S36" s="69"/>
      <c r="T36" s="69"/>
      <c r="U36" s="69"/>
      <c r="V36" s="69"/>
      <c r="W36" s="196"/>
      <c r="X36" s="19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4">
      <c r="A37" s="214" t="s">
        <v>118</v>
      </c>
      <c r="B37" s="215"/>
      <c r="C37" s="103">
        <f>COUNTA(C34:C36)</f>
        <v>0</v>
      </c>
      <c r="D37" s="103">
        <f>COUNTA(D34:D36)</f>
        <v>0</v>
      </c>
      <c r="E37" s="103">
        <f>COUNTA(E34:E36)</f>
        <v>0</v>
      </c>
      <c r="F37" s="103">
        <f>COUNTA(F34:F36)</f>
        <v>0</v>
      </c>
      <c r="G37" s="103">
        <f>COUNTA(G34:G36)</f>
        <v>0</v>
      </c>
      <c r="H37" s="71">
        <f>SUM(C37:G37)</f>
        <v>0</v>
      </c>
      <c r="I37" s="75"/>
      <c r="J37" s="76"/>
      <c r="K37" s="76"/>
      <c r="L37" s="77"/>
      <c r="M37" s="68"/>
      <c r="N37" s="67"/>
      <c r="O37" s="68"/>
      <c r="P37" s="67"/>
      <c r="Q37" s="199"/>
      <c r="R37" s="199"/>
      <c r="S37" s="69"/>
      <c r="T37" s="69"/>
      <c r="U37" s="69"/>
      <c r="V37" s="69"/>
      <c r="W37" s="196"/>
      <c r="X37" s="19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4">
      <c r="A38" s="83"/>
      <c r="B38" s="87"/>
      <c r="C38" s="83"/>
      <c r="D38" s="83"/>
      <c r="E38" s="83"/>
      <c r="F38" s="83"/>
      <c r="G38" s="83"/>
      <c r="H38" s="83"/>
      <c r="I38" s="87"/>
      <c r="J38" s="83"/>
      <c r="K38"/>
    </row>
    <row r="39" spans="1:35" x14ac:dyDescent="0.4">
      <c r="A39" s="83" t="s">
        <v>163</v>
      </c>
      <c r="B39" s="83"/>
      <c r="C39" s="83"/>
      <c r="D39" s="83"/>
      <c r="E39" s="83"/>
      <c r="F39" s="83"/>
      <c r="G39" s="83"/>
      <c r="H39" s="83"/>
      <c r="I39" s="83" t="s">
        <v>124</v>
      </c>
      <c r="J39" s="83"/>
    </row>
    <row r="40" spans="1:35" x14ac:dyDescent="0.4">
      <c r="A40" s="83" t="s">
        <v>164</v>
      </c>
      <c r="B40" s="83"/>
      <c r="C40" s="83"/>
      <c r="D40" s="83"/>
      <c r="E40" s="83"/>
      <c r="F40" s="83"/>
      <c r="G40" s="83"/>
      <c r="H40" s="83"/>
      <c r="I40" s="83" t="s">
        <v>126</v>
      </c>
      <c r="J40" s="83"/>
    </row>
    <row r="41" spans="1:35" x14ac:dyDescent="0.4">
      <c r="A41" s="83" t="s">
        <v>223</v>
      </c>
      <c r="B41" s="83"/>
      <c r="C41" s="83"/>
      <c r="D41" s="83"/>
      <c r="E41" s="83"/>
      <c r="F41" s="83"/>
      <c r="G41" s="83"/>
      <c r="H41" s="83"/>
      <c r="I41" s="106" t="s">
        <v>165</v>
      </c>
      <c r="J41" s="83"/>
    </row>
    <row r="42" spans="1:35" x14ac:dyDescent="0.4">
      <c r="A42" s="83"/>
      <c r="B42" s="83" t="s">
        <v>224</v>
      </c>
      <c r="C42" s="83"/>
      <c r="D42" s="83"/>
      <c r="E42" s="83"/>
      <c r="F42" s="83"/>
      <c r="G42" s="83"/>
      <c r="H42" s="83"/>
      <c r="I42" s="107" t="s">
        <v>128</v>
      </c>
      <c r="J42" s="83"/>
    </row>
    <row r="43" spans="1:35" x14ac:dyDescent="0.4">
      <c r="A43" s="83" t="s">
        <v>127</v>
      </c>
      <c r="B43" s="83"/>
      <c r="C43" s="83"/>
      <c r="D43" s="83"/>
      <c r="E43" s="83"/>
      <c r="F43" s="83"/>
      <c r="G43" s="83"/>
      <c r="H43" s="83"/>
      <c r="I43" s="108"/>
      <c r="J43" s="84"/>
    </row>
    <row r="44" spans="1:35" x14ac:dyDescent="0.4">
      <c r="A44" s="83" t="s">
        <v>222</v>
      </c>
      <c r="B44" s="83" t="s">
        <v>166</v>
      </c>
      <c r="C44" s="83"/>
      <c r="D44" s="83"/>
      <c r="E44" s="83"/>
      <c r="F44" s="83"/>
      <c r="G44" s="83"/>
      <c r="H44" s="83"/>
      <c r="I44" s="95"/>
      <c r="J44" s="84"/>
    </row>
    <row r="45" spans="1:35" x14ac:dyDescent="0.4">
      <c r="A45" s="83"/>
      <c r="B45" s="83"/>
      <c r="C45" s="83"/>
      <c r="D45" s="83"/>
      <c r="E45" s="83"/>
      <c r="F45" s="83"/>
      <c r="G45" s="83"/>
      <c r="H45" s="83"/>
      <c r="I45" s="83"/>
      <c r="J45" s="84"/>
    </row>
  </sheetData>
  <mergeCells count="22">
    <mergeCell ref="J7:J12"/>
    <mergeCell ref="A13:B13"/>
    <mergeCell ref="A14:A24"/>
    <mergeCell ref="A4:B4"/>
    <mergeCell ref="A5:B5"/>
    <mergeCell ref="A6:B6"/>
    <mergeCell ref="A7:A12"/>
    <mergeCell ref="I7:I12"/>
    <mergeCell ref="I14:I24"/>
    <mergeCell ref="J14:J24"/>
    <mergeCell ref="A25:A30"/>
    <mergeCell ref="A37:B37"/>
    <mergeCell ref="Q37:R37"/>
    <mergeCell ref="I25:I30"/>
    <mergeCell ref="J25:J30"/>
    <mergeCell ref="W37:X37"/>
    <mergeCell ref="A33:B33"/>
    <mergeCell ref="W33:X33"/>
    <mergeCell ref="A34:B36"/>
    <mergeCell ref="W34:X34"/>
    <mergeCell ref="W35:X35"/>
    <mergeCell ref="W36:X36"/>
  </mergeCells>
  <phoneticPr fontId="1"/>
  <pageMargins left="0.7" right="0.7" top="0.75" bottom="0.75" header="0.3" footer="0.3"/>
  <pageSetup paperSize="9" scale="75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267"/>
  <sheetViews>
    <sheetView workbookViewId="0">
      <selection activeCell="C10" sqref="C10"/>
    </sheetView>
  </sheetViews>
  <sheetFormatPr defaultRowHeight="18.75" x14ac:dyDescent="0.4"/>
  <cols>
    <col min="1" max="6" width="21.5" customWidth="1"/>
    <col min="7" max="7" width="5" style="2" customWidth="1"/>
    <col min="8" max="9" width="16.5" customWidth="1"/>
    <col min="10" max="10" width="15.25" customWidth="1"/>
  </cols>
  <sheetData>
    <row r="1" spans="1:11" x14ac:dyDescent="0.4">
      <c r="A1" s="83" t="s">
        <v>170</v>
      </c>
      <c r="B1" s="83"/>
      <c r="C1" s="83"/>
      <c r="D1" s="83"/>
      <c r="E1" s="83"/>
      <c r="F1" s="83"/>
      <c r="G1" s="83"/>
      <c r="H1" s="83"/>
      <c r="I1" s="83"/>
      <c r="J1" s="84"/>
      <c r="K1" s="2"/>
    </row>
    <row r="2" spans="1:11" x14ac:dyDescent="0.4">
      <c r="A2" s="83"/>
      <c r="B2" s="83"/>
      <c r="C2" s="83"/>
      <c r="D2" s="83"/>
      <c r="E2" s="83"/>
      <c r="F2" s="83" t="s">
        <v>162</v>
      </c>
      <c r="G2" s="83"/>
      <c r="H2" s="83"/>
      <c r="J2" s="84"/>
      <c r="K2" s="2"/>
    </row>
    <row r="3" spans="1:11" x14ac:dyDescent="0.4">
      <c r="A3" s="83" t="s">
        <v>187</v>
      </c>
      <c r="B3" s="83"/>
      <c r="C3" s="83"/>
      <c r="D3" s="83"/>
      <c r="E3" s="83"/>
      <c r="F3" s="83"/>
      <c r="G3" s="83"/>
      <c r="H3" s="83"/>
      <c r="I3" s="83"/>
      <c r="J3" s="84"/>
      <c r="K3" s="2"/>
    </row>
    <row r="4" spans="1:11" x14ac:dyDescent="0.4">
      <c r="A4" s="83"/>
      <c r="B4" s="83"/>
      <c r="C4" s="83"/>
      <c r="D4" s="83"/>
      <c r="E4" s="83" t="s">
        <v>111</v>
      </c>
      <c r="F4" s="83"/>
      <c r="G4" s="87"/>
      <c r="H4" s="1"/>
      <c r="I4" s="83"/>
      <c r="J4" s="84"/>
      <c r="K4" s="2"/>
    </row>
    <row r="5" spans="1:11" x14ac:dyDescent="0.4">
      <c r="A5" s="168" t="s">
        <v>117</v>
      </c>
      <c r="B5" s="168"/>
      <c r="C5" s="168" t="s">
        <v>160</v>
      </c>
      <c r="D5" s="169"/>
      <c r="E5" s="168" t="s">
        <v>161</v>
      </c>
      <c r="F5" s="169"/>
      <c r="G5" s="173"/>
      <c r="H5" s="102"/>
      <c r="I5" s="89"/>
      <c r="J5" s="89"/>
      <c r="K5" s="2"/>
    </row>
    <row r="6" spans="1:11" x14ac:dyDescent="0.4">
      <c r="A6" s="192" t="s">
        <v>112</v>
      </c>
      <c r="B6" s="193"/>
      <c r="C6" s="193"/>
      <c r="D6" s="193"/>
      <c r="E6" s="193"/>
      <c r="F6" s="193"/>
      <c r="G6" s="102"/>
      <c r="H6" s="102"/>
      <c r="I6" s="102"/>
      <c r="J6" s="102"/>
      <c r="K6" s="2"/>
    </row>
    <row r="7" spans="1:11" x14ac:dyDescent="0.4">
      <c r="A7" s="194" t="s">
        <v>171</v>
      </c>
      <c r="B7" s="195"/>
      <c r="C7" s="195"/>
      <c r="D7" s="195"/>
      <c r="E7" s="195"/>
      <c r="F7" s="195"/>
      <c r="G7" s="171"/>
      <c r="H7" s="171"/>
      <c r="I7" s="171"/>
      <c r="J7" s="171"/>
      <c r="K7" s="2"/>
    </row>
    <row r="8" spans="1:11" x14ac:dyDescent="0.4">
      <c r="A8" s="83" t="s">
        <v>103</v>
      </c>
      <c r="B8" s="83"/>
      <c r="C8" s="83"/>
      <c r="D8" s="83"/>
      <c r="E8" s="175" t="s">
        <v>226</v>
      </c>
      <c r="F8" s="83"/>
      <c r="H8" s="2"/>
    </row>
    <row r="9" spans="1:11" x14ac:dyDescent="0.4">
      <c r="A9" s="158" t="s">
        <v>0</v>
      </c>
      <c r="B9" s="158" t="s">
        <v>8</v>
      </c>
      <c r="C9" s="158" t="s">
        <v>2</v>
      </c>
      <c r="D9" s="158" t="s">
        <v>9</v>
      </c>
      <c r="E9" s="158" t="s">
        <v>206</v>
      </c>
      <c r="F9" s="158" t="s">
        <v>1</v>
      </c>
      <c r="G9" s="3"/>
      <c r="H9" s="184" t="s">
        <v>237</v>
      </c>
      <c r="I9" s="106"/>
    </row>
    <row r="10" spans="1:11" x14ac:dyDescent="0.4">
      <c r="A10" s="156"/>
      <c r="B10" s="159"/>
      <c r="C10" s="187" t="s">
        <v>225</v>
      </c>
      <c r="D10" s="159"/>
      <c r="E10" s="159"/>
      <c r="F10" s="159"/>
      <c r="G10" s="3"/>
      <c r="H10" s="182" t="s">
        <v>238</v>
      </c>
      <c r="I10" s="183"/>
    </row>
    <row r="11" spans="1:11" x14ac:dyDescent="0.4">
      <c r="A11" s="156"/>
      <c r="B11" s="174"/>
      <c r="C11" s="187" t="s">
        <v>225</v>
      </c>
      <c r="D11" s="174"/>
      <c r="E11" s="174"/>
      <c r="F11" s="174"/>
      <c r="G11" s="3"/>
      <c r="H11" s="177" t="s">
        <v>228</v>
      </c>
      <c r="I11" s="178" t="s">
        <v>232</v>
      </c>
    </row>
    <row r="12" spans="1:11" x14ac:dyDescent="0.4">
      <c r="A12" s="156"/>
      <c r="B12" s="174"/>
      <c r="C12" s="187" t="s">
        <v>225</v>
      </c>
      <c r="D12" s="174"/>
      <c r="E12" s="174"/>
      <c r="F12" s="174"/>
      <c r="G12" s="3"/>
      <c r="H12" s="177" t="s">
        <v>227</v>
      </c>
      <c r="I12" s="178" t="s">
        <v>233</v>
      </c>
    </row>
    <row r="13" spans="1:11" x14ac:dyDescent="0.4">
      <c r="A13" s="156"/>
      <c r="B13" s="174"/>
      <c r="C13" s="187" t="s">
        <v>225</v>
      </c>
      <c r="D13" s="174"/>
      <c r="E13" s="174"/>
      <c r="F13" s="174"/>
      <c r="G13" s="3"/>
      <c r="H13" s="177" t="s">
        <v>229</v>
      </c>
      <c r="I13" s="178" t="s">
        <v>234</v>
      </c>
    </row>
    <row r="14" spans="1:11" x14ac:dyDescent="0.4">
      <c r="A14" s="156"/>
      <c r="B14" s="174"/>
      <c r="C14" s="187" t="s">
        <v>225</v>
      </c>
      <c r="D14" s="174"/>
      <c r="E14" s="174"/>
      <c r="F14" s="174"/>
      <c r="G14" s="3"/>
      <c r="H14" s="177" t="s">
        <v>230</v>
      </c>
      <c r="I14" s="178" t="s">
        <v>236</v>
      </c>
    </row>
    <row r="15" spans="1:11" x14ac:dyDescent="0.4">
      <c r="A15" s="156"/>
      <c r="B15" s="172"/>
      <c r="C15" s="187" t="s">
        <v>225</v>
      </c>
      <c r="D15" s="172"/>
      <c r="E15" s="172"/>
      <c r="F15" s="172"/>
      <c r="G15" s="3"/>
      <c r="H15" s="179" t="s">
        <v>231</v>
      </c>
      <c r="I15" s="180" t="s">
        <v>235</v>
      </c>
    </row>
    <row r="16" spans="1:11" x14ac:dyDescent="0.4">
      <c r="A16" s="156"/>
      <c r="B16" s="172"/>
      <c r="C16" s="187" t="s">
        <v>225</v>
      </c>
      <c r="D16" s="172"/>
      <c r="E16" s="172"/>
      <c r="F16" s="172"/>
      <c r="G16" s="3"/>
      <c r="H16" s="3"/>
    </row>
    <row r="17" spans="1:8" x14ac:dyDescent="0.4">
      <c r="A17" s="156"/>
      <c r="B17" s="172"/>
      <c r="C17" s="187" t="s">
        <v>225</v>
      </c>
      <c r="D17" s="172"/>
      <c r="E17" s="172"/>
      <c r="F17" s="172"/>
      <c r="G17" s="3"/>
      <c r="H17" s="3"/>
    </row>
    <row r="18" spans="1:8" x14ac:dyDescent="0.4">
      <c r="A18" s="156"/>
      <c r="B18" s="172" t="s">
        <v>225</v>
      </c>
      <c r="C18" s="187" t="s">
        <v>225</v>
      </c>
      <c r="D18" s="172"/>
      <c r="E18" s="172"/>
      <c r="F18" s="172"/>
      <c r="G18" s="3"/>
      <c r="H18" s="3"/>
    </row>
    <row r="19" spans="1:8" x14ac:dyDescent="0.4">
      <c r="A19" s="156"/>
      <c r="B19" s="172" t="s">
        <v>225</v>
      </c>
      <c r="C19" s="187" t="s">
        <v>225</v>
      </c>
      <c r="D19" s="172"/>
      <c r="E19" s="172"/>
      <c r="F19" s="172"/>
      <c r="G19" s="3"/>
      <c r="H19" s="3"/>
    </row>
    <row r="20" spans="1:8" x14ac:dyDescent="0.4">
      <c r="A20" s="156"/>
      <c r="B20" s="172" t="s">
        <v>225</v>
      </c>
      <c r="C20" s="187" t="s">
        <v>225</v>
      </c>
      <c r="D20" s="172"/>
      <c r="E20" s="172"/>
      <c r="F20" s="172"/>
      <c r="G20" s="3"/>
      <c r="H20" s="3"/>
    </row>
    <row r="21" spans="1:8" x14ac:dyDescent="0.4">
      <c r="A21" s="156"/>
      <c r="B21" s="172" t="s">
        <v>225</v>
      </c>
      <c r="C21" s="187" t="s">
        <v>225</v>
      </c>
      <c r="D21" s="172"/>
      <c r="E21" s="172"/>
      <c r="F21" s="172"/>
      <c r="G21" s="3"/>
      <c r="H21" s="3"/>
    </row>
    <row r="22" spans="1:8" x14ac:dyDescent="0.4">
      <c r="A22" s="156"/>
      <c r="B22" s="172" t="s">
        <v>225</v>
      </c>
      <c r="C22" s="187" t="s">
        <v>225</v>
      </c>
      <c r="D22" s="172"/>
      <c r="E22" s="172"/>
      <c r="F22" s="172"/>
      <c r="G22" s="3"/>
      <c r="H22" s="3"/>
    </row>
    <row r="23" spans="1:8" x14ac:dyDescent="0.4">
      <c r="A23" s="156"/>
      <c r="B23" s="172" t="s">
        <v>225</v>
      </c>
      <c r="C23" s="187" t="s">
        <v>225</v>
      </c>
      <c r="D23" s="172"/>
      <c r="E23" s="172"/>
      <c r="F23" s="172"/>
      <c r="G23" s="3"/>
      <c r="H23" s="3"/>
    </row>
    <row r="24" spans="1:8" x14ac:dyDescent="0.4">
      <c r="A24" s="156"/>
      <c r="B24" s="172" t="s">
        <v>225</v>
      </c>
      <c r="C24" s="187" t="s">
        <v>225</v>
      </c>
      <c r="D24" s="172"/>
      <c r="E24" s="172"/>
      <c r="F24" s="172"/>
      <c r="G24" s="3"/>
      <c r="H24" s="3"/>
    </row>
    <row r="25" spans="1:8" x14ac:dyDescent="0.4">
      <c r="A25" s="156"/>
      <c r="B25" s="172" t="s">
        <v>225</v>
      </c>
      <c r="C25" s="187" t="s">
        <v>225</v>
      </c>
      <c r="D25" s="172"/>
      <c r="E25" s="172"/>
      <c r="F25" s="172"/>
      <c r="G25" s="3"/>
      <c r="H25" s="3"/>
    </row>
    <row r="26" spans="1:8" x14ac:dyDescent="0.4">
      <c r="A26" s="156"/>
      <c r="B26" s="172" t="s">
        <v>225</v>
      </c>
      <c r="C26" s="187" t="s">
        <v>225</v>
      </c>
      <c r="D26" s="172"/>
      <c r="E26" s="172"/>
      <c r="F26" s="172"/>
      <c r="G26" s="3"/>
      <c r="H26" s="3"/>
    </row>
    <row r="27" spans="1:8" x14ac:dyDescent="0.4">
      <c r="A27" s="156"/>
      <c r="B27" s="172" t="s">
        <v>225</v>
      </c>
      <c r="C27" s="187" t="s">
        <v>225</v>
      </c>
      <c r="D27" s="172"/>
      <c r="E27" s="172"/>
      <c r="F27" s="172"/>
      <c r="G27" s="3"/>
      <c r="H27" s="3"/>
    </row>
    <row r="28" spans="1:8" x14ac:dyDescent="0.4">
      <c r="A28" s="156"/>
      <c r="B28" s="172" t="s">
        <v>225</v>
      </c>
      <c r="C28" s="187" t="s">
        <v>225</v>
      </c>
      <c r="D28" s="172"/>
      <c r="E28" s="172"/>
      <c r="F28" s="172"/>
      <c r="G28" s="3"/>
      <c r="H28" s="3"/>
    </row>
    <row r="29" spans="1:8" x14ac:dyDescent="0.4">
      <c r="A29" s="156"/>
      <c r="B29" s="172" t="s">
        <v>225</v>
      </c>
      <c r="C29" s="187" t="s">
        <v>225</v>
      </c>
      <c r="D29" s="172"/>
      <c r="E29" s="172"/>
      <c r="F29" s="172"/>
      <c r="G29" s="3"/>
      <c r="H29" s="3"/>
    </row>
    <row r="30" spans="1:8" x14ac:dyDescent="0.4">
      <c r="A30" s="156"/>
      <c r="B30" s="172" t="s">
        <v>225</v>
      </c>
      <c r="C30" s="187" t="s">
        <v>225</v>
      </c>
      <c r="D30" s="172"/>
      <c r="E30" s="172"/>
      <c r="F30" s="172"/>
      <c r="G30" s="3"/>
      <c r="H30" s="3"/>
    </row>
    <row r="31" spans="1:8" x14ac:dyDescent="0.4">
      <c r="A31" s="156"/>
      <c r="B31" s="172" t="s">
        <v>225</v>
      </c>
      <c r="C31" s="187" t="s">
        <v>225</v>
      </c>
      <c r="D31" s="172"/>
      <c r="E31" s="172"/>
      <c r="F31" s="172"/>
      <c r="G31" s="3"/>
      <c r="H31" s="3"/>
    </row>
    <row r="32" spans="1:8" x14ac:dyDescent="0.4">
      <c r="A32" s="156"/>
      <c r="B32" s="172" t="s">
        <v>225</v>
      </c>
      <c r="C32" s="187" t="s">
        <v>225</v>
      </c>
      <c r="D32" s="172"/>
      <c r="E32" s="172"/>
      <c r="F32" s="172"/>
      <c r="G32" s="3"/>
      <c r="H32" s="3"/>
    </row>
    <row r="33" spans="1:8" x14ac:dyDescent="0.4">
      <c r="A33" s="156"/>
      <c r="B33" s="172" t="s">
        <v>225</v>
      </c>
      <c r="C33" s="187" t="s">
        <v>225</v>
      </c>
      <c r="D33" s="172"/>
      <c r="E33" s="172"/>
      <c r="F33" s="172"/>
      <c r="G33" s="3"/>
      <c r="H33" s="3"/>
    </row>
    <row r="34" spans="1:8" x14ac:dyDescent="0.4">
      <c r="A34" s="156"/>
      <c r="B34" s="172" t="s">
        <v>225</v>
      </c>
      <c r="C34" s="187" t="s">
        <v>225</v>
      </c>
      <c r="D34" s="172"/>
      <c r="E34" s="172"/>
      <c r="F34" s="172"/>
      <c r="G34" s="3"/>
      <c r="H34" s="3"/>
    </row>
    <row r="35" spans="1:8" x14ac:dyDescent="0.4">
      <c r="A35" s="156"/>
      <c r="B35" s="172" t="s">
        <v>225</v>
      </c>
      <c r="C35" s="187" t="s">
        <v>225</v>
      </c>
      <c r="D35" s="172"/>
      <c r="E35" s="172"/>
      <c r="F35" s="172"/>
      <c r="G35" s="3"/>
      <c r="H35" s="3"/>
    </row>
    <row r="36" spans="1:8" x14ac:dyDescent="0.4">
      <c r="A36" s="156"/>
      <c r="B36" s="172" t="s">
        <v>225</v>
      </c>
      <c r="C36" s="187" t="s">
        <v>225</v>
      </c>
      <c r="D36" s="172"/>
      <c r="E36" s="172"/>
      <c r="F36" s="172"/>
      <c r="G36" s="3"/>
      <c r="H36" s="3"/>
    </row>
    <row r="37" spans="1:8" x14ac:dyDescent="0.4">
      <c r="A37" s="156"/>
      <c r="B37" s="172" t="s">
        <v>225</v>
      </c>
      <c r="C37" s="187" t="s">
        <v>225</v>
      </c>
      <c r="D37" s="172"/>
      <c r="E37" s="172"/>
      <c r="F37" s="172"/>
      <c r="G37" s="3"/>
      <c r="H37" s="3"/>
    </row>
    <row r="38" spans="1:8" x14ac:dyDescent="0.4">
      <c r="A38" s="156"/>
      <c r="B38" s="172" t="s">
        <v>225</v>
      </c>
      <c r="C38" s="187" t="s">
        <v>225</v>
      </c>
      <c r="D38" s="172"/>
      <c r="E38" s="172"/>
      <c r="F38" s="172"/>
      <c r="G38" s="3"/>
      <c r="H38" s="3"/>
    </row>
    <row r="39" spans="1:8" x14ac:dyDescent="0.4">
      <c r="A39" s="156"/>
      <c r="B39" s="172" t="s">
        <v>225</v>
      </c>
      <c r="C39" s="187" t="s">
        <v>225</v>
      </c>
      <c r="D39" s="172"/>
      <c r="E39" s="172"/>
      <c r="F39" s="172"/>
      <c r="G39" s="3"/>
      <c r="H39" s="3"/>
    </row>
    <row r="40" spans="1:8" x14ac:dyDescent="0.4">
      <c r="A40" s="156"/>
      <c r="B40" s="172" t="s">
        <v>225</v>
      </c>
      <c r="C40" s="187" t="s">
        <v>225</v>
      </c>
      <c r="D40" s="172"/>
      <c r="E40" s="172"/>
      <c r="F40" s="172"/>
      <c r="G40" s="3"/>
      <c r="H40" s="3"/>
    </row>
    <row r="41" spans="1:8" x14ac:dyDescent="0.4">
      <c r="A41" s="156"/>
      <c r="B41" s="172" t="s">
        <v>225</v>
      </c>
      <c r="C41" s="187" t="s">
        <v>225</v>
      </c>
      <c r="D41" s="172"/>
      <c r="E41" s="172"/>
      <c r="F41" s="172"/>
      <c r="G41" s="3"/>
      <c r="H41" s="3"/>
    </row>
    <row r="42" spans="1:8" x14ac:dyDescent="0.4">
      <c r="A42" s="156"/>
      <c r="B42" s="172" t="s">
        <v>225</v>
      </c>
      <c r="C42" s="187" t="s">
        <v>225</v>
      </c>
      <c r="D42" s="172"/>
      <c r="E42" s="172"/>
      <c r="F42" s="172"/>
      <c r="G42" s="3"/>
      <c r="H42" s="3"/>
    </row>
    <row r="43" spans="1:8" x14ac:dyDescent="0.4">
      <c r="A43" s="156"/>
      <c r="B43" s="172" t="s">
        <v>225</v>
      </c>
      <c r="C43" s="187" t="s">
        <v>225</v>
      </c>
      <c r="D43" s="172"/>
      <c r="E43" s="172"/>
      <c r="F43" s="172"/>
      <c r="G43" s="3"/>
      <c r="H43" s="3"/>
    </row>
    <row r="44" spans="1:8" x14ac:dyDescent="0.4">
      <c r="A44" s="156"/>
      <c r="B44" s="172" t="s">
        <v>225</v>
      </c>
      <c r="C44" s="187" t="s">
        <v>225</v>
      </c>
      <c r="D44" s="172"/>
      <c r="E44" s="172"/>
      <c r="F44" s="172"/>
      <c r="G44" s="3"/>
      <c r="H44" s="3"/>
    </row>
    <row r="45" spans="1:8" x14ac:dyDescent="0.4">
      <c r="A45" s="156"/>
      <c r="B45" s="172" t="s">
        <v>225</v>
      </c>
      <c r="C45" s="187" t="s">
        <v>225</v>
      </c>
      <c r="D45" s="172"/>
      <c r="E45" s="172"/>
      <c r="F45" s="172"/>
      <c r="G45" s="3"/>
      <c r="H45" s="3"/>
    </row>
    <row r="46" spans="1:8" x14ac:dyDescent="0.4">
      <c r="A46" s="156"/>
      <c r="B46" s="172" t="s">
        <v>225</v>
      </c>
      <c r="C46" s="187" t="s">
        <v>225</v>
      </c>
      <c r="D46" s="172"/>
      <c r="E46" s="172"/>
      <c r="F46" s="172"/>
      <c r="G46" s="3"/>
      <c r="H46" s="3"/>
    </row>
    <row r="47" spans="1:8" x14ac:dyDescent="0.4">
      <c r="A47" s="156"/>
      <c r="B47" s="172" t="s">
        <v>225</v>
      </c>
      <c r="C47" s="187" t="s">
        <v>225</v>
      </c>
      <c r="D47" s="172"/>
      <c r="E47" s="172"/>
      <c r="F47" s="172"/>
      <c r="G47" s="3"/>
      <c r="H47" s="3"/>
    </row>
    <row r="48" spans="1:8" x14ac:dyDescent="0.4">
      <c r="A48" s="156"/>
      <c r="B48" s="172" t="s">
        <v>225</v>
      </c>
      <c r="C48" s="187" t="s">
        <v>225</v>
      </c>
      <c r="D48" s="172"/>
      <c r="E48" s="172"/>
      <c r="F48" s="172"/>
      <c r="G48" s="3"/>
      <c r="H48" s="3"/>
    </row>
    <row r="49" spans="1:8" x14ac:dyDescent="0.4">
      <c r="A49" s="156"/>
      <c r="B49" s="172" t="s">
        <v>225</v>
      </c>
      <c r="C49" s="187" t="s">
        <v>225</v>
      </c>
      <c r="D49" s="172"/>
      <c r="E49" s="172"/>
      <c r="F49" s="172"/>
      <c r="G49" s="3"/>
      <c r="H49" s="3"/>
    </row>
    <row r="50" spans="1:8" x14ac:dyDescent="0.4">
      <c r="A50" s="156"/>
      <c r="B50" s="172" t="s">
        <v>225</v>
      </c>
      <c r="C50" s="187" t="s">
        <v>225</v>
      </c>
      <c r="D50" s="172"/>
      <c r="E50" s="172"/>
      <c r="F50" s="172"/>
      <c r="G50" s="3"/>
      <c r="H50" s="3"/>
    </row>
    <row r="51" spans="1:8" x14ac:dyDescent="0.4">
      <c r="A51" s="156"/>
      <c r="B51" s="172" t="s">
        <v>225</v>
      </c>
      <c r="C51" s="187" t="s">
        <v>225</v>
      </c>
      <c r="D51" s="172"/>
      <c r="E51" s="172"/>
      <c r="F51" s="172"/>
      <c r="G51" s="3"/>
      <c r="H51" s="3"/>
    </row>
    <row r="52" spans="1:8" x14ac:dyDescent="0.4">
      <c r="A52" s="156"/>
      <c r="B52" s="172" t="s">
        <v>225</v>
      </c>
      <c r="C52" s="187" t="s">
        <v>225</v>
      </c>
      <c r="D52" s="172"/>
      <c r="E52" s="172"/>
      <c r="F52" s="172"/>
      <c r="G52" s="3"/>
      <c r="H52" s="3"/>
    </row>
    <row r="53" spans="1:8" x14ac:dyDescent="0.4">
      <c r="A53" s="156"/>
      <c r="B53" s="172" t="s">
        <v>225</v>
      </c>
      <c r="C53" s="187" t="s">
        <v>225</v>
      </c>
      <c r="D53" s="172"/>
      <c r="E53" s="172"/>
      <c r="F53" s="172"/>
      <c r="G53" s="3"/>
      <c r="H53" s="3"/>
    </row>
    <row r="54" spans="1:8" x14ac:dyDescent="0.4">
      <c r="A54" s="156"/>
      <c r="B54" s="172" t="s">
        <v>225</v>
      </c>
      <c r="C54" s="187" t="s">
        <v>225</v>
      </c>
      <c r="D54" s="172"/>
      <c r="E54" s="172"/>
      <c r="F54" s="172"/>
      <c r="G54" s="3"/>
      <c r="H54" s="3"/>
    </row>
    <row r="55" spans="1:8" x14ac:dyDescent="0.4">
      <c r="A55" s="156"/>
      <c r="B55" s="172" t="s">
        <v>225</v>
      </c>
      <c r="C55" s="187" t="s">
        <v>225</v>
      </c>
      <c r="D55" s="172"/>
      <c r="E55" s="172"/>
      <c r="F55" s="172"/>
      <c r="G55" s="3"/>
      <c r="H55" s="3"/>
    </row>
    <row r="56" spans="1:8" x14ac:dyDescent="0.4">
      <c r="A56" s="156"/>
      <c r="B56" s="172" t="s">
        <v>225</v>
      </c>
      <c r="C56" s="187" t="s">
        <v>225</v>
      </c>
      <c r="D56" s="172"/>
      <c r="E56" s="172"/>
      <c r="F56" s="172"/>
      <c r="G56" s="3"/>
      <c r="H56" s="3"/>
    </row>
    <row r="57" spans="1:8" x14ac:dyDescent="0.4">
      <c r="A57" s="156"/>
      <c r="B57" s="172" t="s">
        <v>225</v>
      </c>
      <c r="C57" s="187" t="s">
        <v>225</v>
      </c>
      <c r="D57" s="172"/>
      <c r="E57" s="172"/>
      <c r="F57" s="172"/>
      <c r="G57" s="3"/>
      <c r="H57" s="3"/>
    </row>
    <row r="58" spans="1:8" x14ac:dyDescent="0.4">
      <c r="A58" s="156"/>
      <c r="B58" s="172" t="s">
        <v>225</v>
      </c>
      <c r="C58" s="187" t="s">
        <v>225</v>
      </c>
      <c r="D58" s="172"/>
      <c r="E58" s="172"/>
      <c r="F58" s="172"/>
      <c r="G58" s="3"/>
      <c r="H58" s="3"/>
    </row>
    <row r="59" spans="1:8" x14ac:dyDescent="0.4">
      <c r="A59" s="156"/>
      <c r="B59" s="172" t="s">
        <v>225</v>
      </c>
      <c r="C59" s="187" t="s">
        <v>225</v>
      </c>
      <c r="D59" s="172"/>
      <c r="E59" s="172"/>
      <c r="F59" s="172"/>
      <c r="G59" s="3"/>
      <c r="H59" s="3"/>
    </row>
    <row r="60" spans="1:8" x14ac:dyDescent="0.4">
      <c r="A60" s="156"/>
      <c r="B60" s="172" t="s">
        <v>225</v>
      </c>
      <c r="C60" s="187" t="s">
        <v>225</v>
      </c>
      <c r="D60" s="172"/>
      <c r="E60" s="172"/>
      <c r="F60" s="172"/>
      <c r="G60" s="3"/>
      <c r="H60" s="3"/>
    </row>
    <row r="61" spans="1:8" x14ac:dyDescent="0.4">
      <c r="A61" s="156"/>
      <c r="B61" s="172" t="s">
        <v>225</v>
      </c>
      <c r="C61" s="187" t="s">
        <v>225</v>
      </c>
      <c r="D61" s="172"/>
      <c r="E61" s="172"/>
      <c r="F61" s="172"/>
      <c r="G61" s="3"/>
      <c r="H61" s="3"/>
    </row>
    <row r="62" spans="1:8" x14ac:dyDescent="0.4">
      <c r="A62" s="156"/>
      <c r="B62" s="172" t="s">
        <v>225</v>
      </c>
      <c r="C62" s="187" t="s">
        <v>225</v>
      </c>
      <c r="D62" s="172"/>
      <c r="E62" s="172"/>
      <c r="F62" s="172"/>
      <c r="G62" s="3"/>
      <c r="H62" s="3"/>
    </row>
    <row r="63" spans="1:8" x14ac:dyDescent="0.4">
      <c r="A63" s="156"/>
      <c r="B63" s="172" t="s">
        <v>225</v>
      </c>
      <c r="C63" s="187" t="s">
        <v>225</v>
      </c>
      <c r="D63" s="172"/>
      <c r="E63" s="172"/>
      <c r="F63" s="172"/>
      <c r="G63" s="3"/>
      <c r="H63" s="3"/>
    </row>
    <row r="64" spans="1:8" x14ac:dyDescent="0.4">
      <c r="A64" s="156"/>
      <c r="B64" s="172" t="s">
        <v>225</v>
      </c>
      <c r="C64" s="187" t="s">
        <v>225</v>
      </c>
      <c r="D64" s="172"/>
      <c r="E64" s="172"/>
      <c r="F64" s="172"/>
      <c r="G64" s="3"/>
      <c r="H64" s="3"/>
    </row>
    <row r="65" spans="1:8" x14ac:dyDescent="0.4">
      <c r="A65" s="156"/>
      <c r="B65" s="172" t="s">
        <v>225</v>
      </c>
      <c r="C65" s="187" t="s">
        <v>225</v>
      </c>
      <c r="D65" s="172"/>
      <c r="E65" s="172"/>
      <c r="F65" s="172"/>
      <c r="G65" s="3"/>
      <c r="H65" s="3"/>
    </row>
    <row r="66" spans="1:8" x14ac:dyDescent="0.4">
      <c r="A66" s="156"/>
      <c r="B66" s="172" t="s">
        <v>225</v>
      </c>
      <c r="C66" s="187" t="s">
        <v>225</v>
      </c>
      <c r="D66" s="172"/>
      <c r="E66" s="172"/>
      <c r="F66" s="172"/>
      <c r="G66" s="3"/>
      <c r="H66" s="3"/>
    </row>
    <row r="67" spans="1:8" x14ac:dyDescent="0.4">
      <c r="A67" s="156"/>
      <c r="B67" s="172" t="s">
        <v>225</v>
      </c>
      <c r="C67" s="187" t="s">
        <v>225</v>
      </c>
      <c r="D67" s="172"/>
      <c r="E67" s="172"/>
      <c r="F67" s="172"/>
      <c r="G67" s="3"/>
      <c r="H67" s="3"/>
    </row>
    <row r="68" spans="1:8" x14ac:dyDescent="0.4">
      <c r="A68" s="156"/>
      <c r="B68" s="172" t="s">
        <v>225</v>
      </c>
      <c r="C68" s="187" t="s">
        <v>225</v>
      </c>
      <c r="D68" s="172"/>
      <c r="E68" s="172"/>
      <c r="F68" s="172"/>
      <c r="G68" s="3"/>
      <c r="H68" s="3"/>
    </row>
    <row r="69" spans="1:8" x14ac:dyDescent="0.4">
      <c r="A69" s="156"/>
      <c r="B69" s="172" t="s">
        <v>225</v>
      </c>
      <c r="C69" s="187" t="s">
        <v>225</v>
      </c>
      <c r="D69" s="172"/>
      <c r="E69" s="172"/>
      <c r="F69" s="172"/>
      <c r="G69" s="3"/>
      <c r="H69" s="3"/>
    </row>
    <row r="70" spans="1:8" x14ac:dyDescent="0.4">
      <c r="A70" s="156"/>
      <c r="B70" s="172" t="s">
        <v>225</v>
      </c>
      <c r="C70" s="187" t="s">
        <v>225</v>
      </c>
      <c r="D70" s="172"/>
      <c r="E70" s="172"/>
      <c r="F70" s="172"/>
      <c r="G70" s="3"/>
      <c r="H70" s="3"/>
    </row>
    <row r="71" spans="1:8" x14ac:dyDescent="0.4">
      <c r="A71" s="156"/>
      <c r="B71" s="172" t="s">
        <v>225</v>
      </c>
      <c r="C71" s="187" t="s">
        <v>225</v>
      </c>
      <c r="D71" s="172"/>
      <c r="E71" s="172"/>
      <c r="F71" s="172"/>
      <c r="G71" s="3"/>
      <c r="H71" s="3"/>
    </row>
    <row r="72" spans="1:8" x14ac:dyDescent="0.4">
      <c r="A72" s="156"/>
      <c r="B72" s="172" t="s">
        <v>225</v>
      </c>
      <c r="C72" s="187" t="s">
        <v>225</v>
      </c>
      <c r="D72" s="172"/>
      <c r="E72" s="172"/>
      <c r="F72" s="172"/>
      <c r="G72" s="3"/>
      <c r="H72" s="3"/>
    </row>
    <row r="73" spans="1:8" x14ac:dyDescent="0.4">
      <c r="A73" s="156"/>
      <c r="B73" s="172" t="s">
        <v>225</v>
      </c>
      <c r="C73" s="187" t="s">
        <v>225</v>
      </c>
      <c r="D73" s="172"/>
      <c r="E73" s="172"/>
      <c r="F73" s="172"/>
      <c r="G73" s="3"/>
      <c r="H73" s="3"/>
    </row>
    <row r="74" spans="1:8" x14ac:dyDescent="0.4">
      <c r="A74" s="156"/>
      <c r="B74" s="172" t="s">
        <v>225</v>
      </c>
      <c r="C74" s="187" t="s">
        <v>225</v>
      </c>
      <c r="D74" s="172"/>
      <c r="E74" s="172"/>
      <c r="F74" s="172"/>
      <c r="G74" s="3"/>
      <c r="H74" s="3"/>
    </row>
    <row r="75" spans="1:8" x14ac:dyDescent="0.4">
      <c r="A75" s="156"/>
      <c r="B75" s="172" t="s">
        <v>225</v>
      </c>
      <c r="C75" s="187" t="s">
        <v>225</v>
      </c>
      <c r="D75" s="172"/>
      <c r="E75" s="172"/>
      <c r="F75" s="172"/>
      <c r="G75" s="3"/>
      <c r="H75" s="3"/>
    </row>
    <row r="76" spans="1:8" x14ac:dyDescent="0.4">
      <c r="A76" s="156"/>
      <c r="B76" s="172" t="s">
        <v>225</v>
      </c>
      <c r="C76" s="187" t="s">
        <v>225</v>
      </c>
      <c r="D76" s="172"/>
      <c r="E76" s="172"/>
      <c r="F76" s="172"/>
      <c r="G76" s="3"/>
      <c r="H76" s="3"/>
    </row>
    <row r="77" spans="1:8" x14ac:dyDescent="0.4">
      <c r="A77" s="156"/>
      <c r="B77" s="172" t="s">
        <v>225</v>
      </c>
      <c r="C77" s="187" t="s">
        <v>225</v>
      </c>
      <c r="D77" s="172"/>
      <c r="E77" s="172"/>
      <c r="F77" s="172"/>
      <c r="G77" s="3"/>
      <c r="H77" s="3"/>
    </row>
    <row r="78" spans="1:8" x14ac:dyDescent="0.4">
      <c r="A78" s="156"/>
      <c r="B78" s="172" t="s">
        <v>225</v>
      </c>
      <c r="C78" s="187" t="s">
        <v>225</v>
      </c>
      <c r="D78" s="172"/>
      <c r="E78" s="172"/>
      <c r="F78" s="172"/>
      <c r="G78" s="3"/>
      <c r="H78" s="3"/>
    </row>
    <row r="79" spans="1:8" x14ac:dyDescent="0.4">
      <c r="A79" s="156"/>
      <c r="B79" s="172" t="s">
        <v>225</v>
      </c>
      <c r="C79" s="187" t="s">
        <v>225</v>
      </c>
      <c r="D79" s="172"/>
      <c r="E79" s="172"/>
      <c r="F79" s="172"/>
      <c r="G79" s="3"/>
      <c r="H79" s="3"/>
    </row>
    <row r="80" spans="1:8" x14ac:dyDescent="0.4">
      <c r="A80" s="156"/>
      <c r="B80" s="172" t="s">
        <v>225</v>
      </c>
      <c r="C80" s="187" t="s">
        <v>225</v>
      </c>
      <c r="D80" s="172"/>
      <c r="E80" s="172"/>
      <c r="F80" s="172"/>
      <c r="G80" s="3"/>
      <c r="H80" s="3"/>
    </row>
    <row r="81" spans="1:8" x14ac:dyDescent="0.4">
      <c r="A81" s="156"/>
      <c r="B81" s="172" t="s">
        <v>225</v>
      </c>
      <c r="C81" s="187" t="s">
        <v>225</v>
      </c>
      <c r="D81" s="172"/>
      <c r="E81" s="172"/>
      <c r="F81" s="172"/>
      <c r="G81" s="3"/>
      <c r="H81" s="3"/>
    </row>
    <row r="82" spans="1:8" x14ac:dyDescent="0.4">
      <c r="A82" s="156"/>
      <c r="B82" s="172" t="s">
        <v>225</v>
      </c>
      <c r="C82" s="187" t="s">
        <v>225</v>
      </c>
      <c r="D82" s="172"/>
      <c r="E82" s="172"/>
      <c r="F82" s="172"/>
      <c r="G82" s="3"/>
      <c r="H82" s="3"/>
    </row>
    <row r="83" spans="1:8" x14ac:dyDescent="0.4">
      <c r="A83" s="156"/>
      <c r="B83" s="172" t="s">
        <v>225</v>
      </c>
      <c r="C83" s="187" t="s">
        <v>225</v>
      </c>
      <c r="D83" s="172"/>
      <c r="E83" s="172"/>
      <c r="F83" s="172"/>
      <c r="G83" s="3"/>
      <c r="H83" s="3"/>
    </row>
    <row r="84" spans="1:8" x14ac:dyDescent="0.4">
      <c r="A84" s="156"/>
      <c r="B84" s="172" t="s">
        <v>225</v>
      </c>
      <c r="C84" s="187" t="s">
        <v>225</v>
      </c>
      <c r="D84" s="172"/>
      <c r="E84" s="172"/>
      <c r="F84" s="172"/>
      <c r="G84" s="3"/>
      <c r="H84" s="3"/>
    </row>
    <row r="85" spans="1:8" x14ac:dyDescent="0.4">
      <c r="A85" s="156"/>
      <c r="B85" s="172" t="s">
        <v>225</v>
      </c>
      <c r="C85" s="187" t="s">
        <v>225</v>
      </c>
      <c r="D85" s="172"/>
      <c r="E85" s="172"/>
      <c r="F85" s="172"/>
      <c r="G85" s="3"/>
      <c r="H85" s="3"/>
    </row>
    <row r="86" spans="1:8" x14ac:dyDescent="0.4">
      <c r="A86" s="156"/>
      <c r="B86" s="172" t="s">
        <v>225</v>
      </c>
      <c r="C86" s="187" t="s">
        <v>225</v>
      </c>
      <c r="D86" s="172"/>
      <c r="E86" s="172"/>
      <c r="F86" s="172"/>
      <c r="G86" s="3"/>
      <c r="H86" s="3"/>
    </row>
    <row r="87" spans="1:8" x14ac:dyDescent="0.4">
      <c r="A87" s="156"/>
      <c r="B87" s="172" t="s">
        <v>225</v>
      </c>
      <c r="C87" s="187" t="s">
        <v>225</v>
      </c>
      <c r="D87" s="172"/>
      <c r="E87" s="172"/>
      <c r="F87" s="172"/>
      <c r="G87" s="3"/>
      <c r="H87" s="3"/>
    </row>
    <row r="88" spans="1:8" x14ac:dyDescent="0.4">
      <c r="A88" s="156"/>
      <c r="B88" s="172" t="s">
        <v>225</v>
      </c>
      <c r="C88" s="187" t="s">
        <v>225</v>
      </c>
      <c r="D88" s="172"/>
      <c r="E88" s="172"/>
      <c r="F88" s="172"/>
      <c r="G88" s="3"/>
      <c r="H88" s="3"/>
    </row>
    <row r="89" spans="1:8" x14ac:dyDescent="0.4">
      <c r="A89" s="156"/>
      <c r="B89" s="172" t="s">
        <v>225</v>
      </c>
      <c r="C89" s="187" t="s">
        <v>225</v>
      </c>
      <c r="D89" s="172"/>
      <c r="E89" s="172"/>
      <c r="F89" s="172"/>
      <c r="G89" s="3"/>
      <c r="H89" s="3"/>
    </row>
    <row r="90" spans="1:8" x14ac:dyDescent="0.4">
      <c r="A90" s="156"/>
      <c r="B90" s="172" t="s">
        <v>225</v>
      </c>
      <c r="C90" s="187" t="s">
        <v>225</v>
      </c>
      <c r="D90" s="172"/>
      <c r="E90" s="172"/>
      <c r="F90" s="172"/>
      <c r="G90" s="3"/>
      <c r="H90" s="3"/>
    </row>
    <row r="91" spans="1:8" x14ac:dyDescent="0.4">
      <c r="A91" s="156"/>
      <c r="B91" s="172" t="s">
        <v>225</v>
      </c>
      <c r="C91" s="187" t="s">
        <v>225</v>
      </c>
      <c r="D91" s="172"/>
      <c r="E91" s="172"/>
      <c r="F91" s="172"/>
      <c r="G91" s="3"/>
      <c r="H91" s="3"/>
    </row>
    <row r="92" spans="1:8" x14ac:dyDescent="0.4">
      <c r="A92" s="156"/>
      <c r="B92" s="172" t="s">
        <v>225</v>
      </c>
      <c r="C92" s="187" t="s">
        <v>225</v>
      </c>
      <c r="D92" s="172"/>
      <c r="E92" s="172"/>
      <c r="F92" s="172"/>
      <c r="G92" s="3"/>
      <c r="H92" s="3"/>
    </row>
    <row r="93" spans="1:8" x14ac:dyDescent="0.4">
      <c r="A93" s="156"/>
      <c r="B93" s="172" t="s">
        <v>225</v>
      </c>
      <c r="C93" s="187" t="s">
        <v>225</v>
      </c>
      <c r="D93" s="172"/>
      <c r="E93" s="172"/>
      <c r="F93" s="172"/>
      <c r="G93" s="3"/>
      <c r="H93" s="3"/>
    </row>
    <row r="94" spans="1:8" x14ac:dyDescent="0.4">
      <c r="A94" s="156"/>
      <c r="B94" s="172" t="s">
        <v>225</v>
      </c>
      <c r="C94" s="187" t="s">
        <v>225</v>
      </c>
      <c r="D94" s="172"/>
      <c r="E94" s="172"/>
      <c r="F94" s="172"/>
      <c r="G94" s="3"/>
      <c r="H94" s="3"/>
    </row>
    <row r="95" spans="1:8" x14ac:dyDescent="0.4">
      <c r="A95" s="156"/>
      <c r="B95" s="172" t="s">
        <v>225</v>
      </c>
      <c r="C95" s="187" t="s">
        <v>225</v>
      </c>
      <c r="D95" s="172"/>
      <c r="E95" s="172"/>
      <c r="F95" s="172"/>
      <c r="G95" s="3"/>
      <c r="H95" s="3"/>
    </row>
    <row r="96" spans="1:8" x14ac:dyDescent="0.4">
      <c r="A96" s="156"/>
      <c r="B96" s="172" t="s">
        <v>225</v>
      </c>
      <c r="C96" s="187" t="s">
        <v>225</v>
      </c>
      <c r="D96" s="172"/>
      <c r="E96" s="172"/>
      <c r="F96" s="172"/>
      <c r="G96" s="3"/>
      <c r="H96" s="3"/>
    </row>
    <row r="97" spans="1:8" x14ac:dyDescent="0.4">
      <c r="A97" s="156"/>
      <c r="B97" s="172" t="s">
        <v>225</v>
      </c>
      <c r="C97" s="187" t="s">
        <v>225</v>
      </c>
      <c r="D97" s="172"/>
      <c r="E97" s="172"/>
      <c r="F97" s="172"/>
      <c r="G97" s="3"/>
      <c r="H97" s="3"/>
    </row>
    <row r="98" spans="1:8" x14ac:dyDescent="0.4">
      <c r="A98" s="156"/>
      <c r="B98" s="172" t="s">
        <v>225</v>
      </c>
      <c r="C98" s="187" t="s">
        <v>225</v>
      </c>
      <c r="D98" s="172"/>
      <c r="E98" s="172"/>
      <c r="F98" s="172"/>
      <c r="G98" s="3"/>
      <c r="H98" s="3"/>
    </row>
    <row r="99" spans="1:8" x14ac:dyDescent="0.4">
      <c r="A99" s="156"/>
      <c r="B99" s="172" t="s">
        <v>225</v>
      </c>
      <c r="C99" s="187" t="s">
        <v>225</v>
      </c>
      <c r="D99" s="172"/>
      <c r="E99" s="172"/>
      <c r="F99" s="172"/>
      <c r="G99" s="3"/>
      <c r="H99" s="3"/>
    </row>
    <row r="100" spans="1:8" x14ac:dyDescent="0.4">
      <c r="A100" s="156"/>
      <c r="B100" s="172" t="s">
        <v>225</v>
      </c>
      <c r="C100" s="187" t="s">
        <v>225</v>
      </c>
      <c r="D100" s="172"/>
      <c r="E100" s="172"/>
      <c r="F100" s="172"/>
      <c r="G100" s="3"/>
      <c r="H100" s="3"/>
    </row>
    <row r="101" spans="1:8" x14ac:dyDescent="0.4">
      <c r="A101" s="156"/>
      <c r="B101" s="172" t="s">
        <v>225</v>
      </c>
      <c r="C101" s="187" t="s">
        <v>225</v>
      </c>
      <c r="D101" s="172"/>
      <c r="E101" s="172"/>
      <c r="F101" s="172"/>
      <c r="G101" s="3"/>
      <c r="H101" s="3"/>
    </row>
    <row r="102" spans="1:8" x14ac:dyDescent="0.4">
      <c r="A102" s="156"/>
      <c r="B102" s="172" t="s">
        <v>225</v>
      </c>
      <c r="C102" s="187" t="s">
        <v>225</v>
      </c>
      <c r="D102" s="172"/>
      <c r="E102" s="172"/>
      <c r="F102" s="172"/>
      <c r="G102" s="3"/>
      <c r="H102" s="3"/>
    </row>
    <row r="103" spans="1:8" x14ac:dyDescent="0.4">
      <c r="A103" s="156"/>
      <c r="B103" s="172" t="s">
        <v>225</v>
      </c>
      <c r="C103" s="187" t="s">
        <v>225</v>
      </c>
      <c r="D103" s="172"/>
      <c r="E103" s="172"/>
      <c r="F103" s="172"/>
      <c r="G103" s="3"/>
      <c r="H103" s="3"/>
    </row>
    <row r="104" spans="1:8" x14ac:dyDescent="0.4">
      <c r="A104" s="156"/>
      <c r="B104" s="172" t="s">
        <v>225</v>
      </c>
      <c r="C104" s="187" t="s">
        <v>225</v>
      </c>
      <c r="D104" s="172"/>
      <c r="E104" s="172"/>
      <c r="F104" s="172"/>
      <c r="G104" s="3"/>
      <c r="H104" s="3"/>
    </row>
    <row r="105" spans="1:8" x14ac:dyDescent="0.4">
      <c r="A105" s="156"/>
      <c r="B105" s="172" t="s">
        <v>225</v>
      </c>
      <c r="C105" s="187" t="s">
        <v>225</v>
      </c>
      <c r="D105" s="172"/>
      <c r="E105" s="172"/>
      <c r="F105" s="172"/>
      <c r="G105" s="3"/>
      <c r="H105" s="3"/>
    </row>
    <row r="106" spans="1:8" x14ac:dyDescent="0.4">
      <c r="A106" s="156"/>
      <c r="B106" s="172" t="s">
        <v>225</v>
      </c>
      <c r="C106" s="187" t="s">
        <v>225</v>
      </c>
      <c r="D106" s="172"/>
      <c r="E106" s="172"/>
      <c r="F106" s="172"/>
      <c r="G106" s="3"/>
      <c r="H106" s="3"/>
    </row>
    <row r="107" spans="1:8" x14ac:dyDescent="0.4">
      <c r="A107" s="156"/>
      <c r="B107" s="172" t="s">
        <v>225</v>
      </c>
      <c r="C107" s="187" t="s">
        <v>225</v>
      </c>
      <c r="D107" s="172"/>
      <c r="E107" s="172"/>
      <c r="F107" s="172"/>
      <c r="G107" s="3"/>
      <c r="H107" s="3"/>
    </row>
    <row r="108" spans="1:8" x14ac:dyDescent="0.4">
      <c r="A108" s="156"/>
      <c r="B108" s="172" t="s">
        <v>225</v>
      </c>
      <c r="C108" s="187" t="s">
        <v>225</v>
      </c>
      <c r="D108" s="172"/>
      <c r="E108" s="172"/>
      <c r="F108" s="172"/>
      <c r="G108" s="3"/>
      <c r="H108" s="3"/>
    </row>
    <row r="109" spans="1:8" x14ac:dyDescent="0.4">
      <c r="A109" s="156"/>
      <c r="B109" s="172" t="s">
        <v>225</v>
      </c>
      <c r="C109" s="187" t="s">
        <v>225</v>
      </c>
      <c r="D109" s="172"/>
      <c r="E109" s="172"/>
      <c r="F109" s="172"/>
      <c r="G109" s="3"/>
      <c r="H109" s="3"/>
    </row>
    <row r="110" spans="1:8" x14ac:dyDescent="0.4">
      <c r="A110" s="156"/>
      <c r="B110" s="172" t="s">
        <v>225</v>
      </c>
      <c r="C110" s="187" t="s">
        <v>225</v>
      </c>
      <c r="D110" s="172"/>
      <c r="E110" s="172"/>
      <c r="F110" s="172"/>
      <c r="G110" s="3"/>
      <c r="H110" s="3"/>
    </row>
    <row r="111" spans="1:8" x14ac:dyDescent="0.4">
      <c r="A111" s="156"/>
      <c r="B111" s="172" t="s">
        <v>225</v>
      </c>
      <c r="C111" s="187" t="s">
        <v>225</v>
      </c>
      <c r="D111" s="172"/>
      <c r="E111" s="172"/>
      <c r="F111" s="172"/>
      <c r="G111" s="3"/>
      <c r="H111" s="3"/>
    </row>
    <row r="112" spans="1:8" x14ac:dyDescent="0.4">
      <c r="A112" s="156"/>
      <c r="B112" s="172" t="s">
        <v>225</v>
      </c>
      <c r="C112" s="187" t="s">
        <v>225</v>
      </c>
      <c r="D112" s="172"/>
      <c r="E112" s="172"/>
      <c r="F112" s="172"/>
      <c r="G112" s="3"/>
      <c r="H112" s="3"/>
    </row>
    <row r="113" spans="1:8" x14ac:dyDescent="0.4">
      <c r="A113" s="156"/>
      <c r="B113" s="172" t="s">
        <v>225</v>
      </c>
      <c r="C113" s="187" t="s">
        <v>225</v>
      </c>
      <c r="D113" s="172"/>
      <c r="E113" s="172"/>
      <c r="F113" s="172"/>
      <c r="G113" s="3"/>
      <c r="H113" s="3"/>
    </row>
    <row r="114" spans="1:8" x14ac:dyDescent="0.4">
      <c r="A114" s="156"/>
      <c r="B114" s="172" t="s">
        <v>225</v>
      </c>
      <c r="C114" s="187" t="s">
        <v>225</v>
      </c>
      <c r="D114" s="172"/>
      <c r="E114" s="172"/>
      <c r="F114" s="172"/>
      <c r="G114" s="3"/>
      <c r="H114" s="3"/>
    </row>
    <row r="115" spans="1:8" x14ac:dyDescent="0.4">
      <c r="A115" s="156"/>
      <c r="B115" s="172" t="s">
        <v>225</v>
      </c>
      <c r="C115" s="187" t="s">
        <v>225</v>
      </c>
      <c r="D115" s="172"/>
      <c r="E115" s="172"/>
      <c r="F115" s="172"/>
      <c r="G115" s="3"/>
      <c r="H115" s="3"/>
    </row>
    <row r="116" spans="1:8" x14ac:dyDescent="0.4">
      <c r="A116" s="156"/>
      <c r="B116" s="172" t="s">
        <v>225</v>
      </c>
      <c r="C116" s="187" t="s">
        <v>225</v>
      </c>
      <c r="D116" s="172"/>
      <c r="E116" s="172"/>
      <c r="F116" s="172"/>
      <c r="G116" s="3"/>
      <c r="H116" s="3"/>
    </row>
    <row r="117" spans="1:8" x14ac:dyDescent="0.4">
      <c r="A117" s="156"/>
      <c r="B117" s="172" t="s">
        <v>225</v>
      </c>
      <c r="C117" s="187" t="s">
        <v>225</v>
      </c>
      <c r="D117" s="172"/>
      <c r="E117" s="172"/>
      <c r="F117" s="172"/>
      <c r="G117" s="3"/>
      <c r="H117" s="3"/>
    </row>
    <row r="118" spans="1:8" x14ac:dyDescent="0.4">
      <c r="A118" s="156"/>
      <c r="B118" s="172" t="s">
        <v>225</v>
      </c>
      <c r="C118" s="187" t="s">
        <v>225</v>
      </c>
      <c r="D118" s="172"/>
      <c r="E118" s="172"/>
      <c r="F118" s="172"/>
      <c r="G118" s="3"/>
      <c r="H118" s="3"/>
    </row>
    <row r="119" spans="1:8" x14ac:dyDescent="0.4">
      <c r="A119" s="156"/>
      <c r="B119" s="172" t="s">
        <v>225</v>
      </c>
      <c r="C119" s="187" t="s">
        <v>225</v>
      </c>
      <c r="D119" s="172"/>
      <c r="E119" s="172"/>
      <c r="F119" s="172"/>
      <c r="G119" s="3"/>
      <c r="H119" s="3"/>
    </row>
    <row r="120" spans="1:8" x14ac:dyDescent="0.4">
      <c r="A120" s="156"/>
      <c r="B120" s="172" t="s">
        <v>225</v>
      </c>
      <c r="C120" s="187" t="s">
        <v>225</v>
      </c>
      <c r="D120" s="172"/>
      <c r="E120" s="172"/>
      <c r="F120" s="172"/>
      <c r="G120" s="3"/>
      <c r="H120" s="3"/>
    </row>
    <row r="121" spans="1:8" x14ac:dyDescent="0.4">
      <c r="A121" s="156"/>
      <c r="B121" s="172" t="s">
        <v>225</v>
      </c>
      <c r="C121" s="187" t="s">
        <v>225</v>
      </c>
      <c r="D121" s="172"/>
      <c r="E121" s="172"/>
      <c r="F121" s="172"/>
      <c r="G121" s="3"/>
      <c r="H121" s="3"/>
    </row>
    <row r="122" spans="1:8" x14ac:dyDescent="0.4">
      <c r="A122" s="156"/>
      <c r="B122" s="172" t="s">
        <v>225</v>
      </c>
      <c r="C122" s="187" t="s">
        <v>225</v>
      </c>
      <c r="D122" s="172"/>
      <c r="E122" s="172"/>
      <c r="F122" s="172"/>
      <c r="G122" s="3"/>
      <c r="H122" s="3"/>
    </row>
    <row r="123" spans="1:8" x14ac:dyDescent="0.4">
      <c r="A123" s="156"/>
      <c r="B123" s="172" t="s">
        <v>225</v>
      </c>
      <c r="C123" s="187" t="s">
        <v>225</v>
      </c>
      <c r="D123" s="172"/>
      <c r="E123" s="172"/>
      <c r="F123" s="172"/>
      <c r="G123" s="3"/>
      <c r="H123" s="3"/>
    </row>
    <row r="124" spans="1:8" x14ac:dyDescent="0.4">
      <c r="A124" s="156"/>
      <c r="B124" s="172" t="s">
        <v>225</v>
      </c>
      <c r="C124" s="187" t="s">
        <v>225</v>
      </c>
      <c r="D124" s="172"/>
      <c r="E124" s="172"/>
      <c r="F124" s="172"/>
      <c r="G124" s="3"/>
      <c r="H124" s="3"/>
    </row>
    <row r="125" spans="1:8" x14ac:dyDescent="0.4">
      <c r="A125" s="156"/>
      <c r="B125" s="172" t="s">
        <v>225</v>
      </c>
      <c r="C125" s="187" t="s">
        <v>225</v>
      </c>
      <c r="D125" s="172"/>
      <c r="E125" s="172"/>
      <c r="F125" s="172"/>
      <c r="G125" s="3"/>
      <c r="H125" s="3"/>
    </row>
    <row r="126" spans="1:8" x14ac:dyDescent="0.4">
      <c r="A126" s="156"/>
      <c r="B126" s="172" t="s">
        <v>225</v>
      </c>
      <c r="C126" s="187" t="s">
        <v>225</v>
      </c>
      <c r="D126" s="172"/>
      <c r="E126" s="172"/>
      <c r="F126" s="172"/>
      <c r="G126" s="3"/>
      <c r="H126" s="3"/>
    </row>
    <row r="127" spans="1:8" x14ac:dyDescent="0.4">
      <c r="A127" s="156"/>
      <c r="B127" s="172" t="s">
        <v>225</v>
      </c>
      <c r="C127" s="187" t="s">
        <v>225</v>
      </c>
      <c r="D127" s="172"/>
      <c r="E127" s="172"/>
      <c r="F127" s="172"/>
      <c r="G127" s="3"/>
      <c r="H127" s="3"/>
    </row>
    <row r="128" spans="1:8" x14ac:dyDescent="0.4">
      <c r="A128" s="156"/>
      <c r="B128" s="172" t="s">
        <v>225</v>
      </c>
      <c r="C128" s="187" t="s">
        <v>225</v>
      </c>
      <c r="D128" s="172"/>
      <c r="E128" s="172"/>
      <c r="F128" s="172"/>
      <c r="G128" s="3"/>
      <c r="H128" s="3"/>
    </row>
    <row r="129" spans="1:8" x14ac:dyDescent="0.4">
      <c r="A129" s="156"/>
      <c r="B129" s="172" t="s">
        <v>225</v>
      </c>
      <c r="C129" s="187" t="s">
        <v>225</v>
      </c>
      <c r="D129" s="172"/>
      <c r="E129" s="172"/>
      <c r="F129" s="172"/>
      <c r="G129" s="3"/>
      <c r="H129" s="3"/>
    </row>
    <row r="130" spans="1:8" x14ac:dyDescent="0.4">
      <c r="A130" s="156"/>
      <c r="B130" s="172" t="s">
        <v>225</v>
      </c>
      <c r="C130" s="187" t="s">
        <v>225</v>
      </c>
      <c r="D130" s="172"/>
      <c r="E130" s="172"/>
      <c r="F130" s="172"/>
      <c r="G130" s="3"/>
      <c r="H130" s="3"/>
    </row>
    <row r="131" spans="1:8" x14ac:dyDescent="0.4">
      <c r="A131" s="156"/>
      <c r="B131" s="172" t="s">
        <v>225</v>
      </c>
      <c r="C131" s="187" t="s">
        <v>225</v>
      </c>
      <c r="D131" s="172"/>
      <c r="E131" s="172"/>
      <c r="F131" s="172"/>
      <c r="G131" s="3"/>
      <c r="H131" s="3"/>
    </row>
    <row r="132" spans="1:8" x14ac:dyDescent="0.4">
      <c r="A132" s="156"/>
      <c r="B132" s="172" t="s">
        <v>225</v>
      </c>
      <c r="C132" s="187" t="s">
        <v>225</v>
      </c>
      <c r="D132" s="172"/>
      <c r="E132" s="172"/>
      <c r="F132" s="172"/>
      <c r="G132" s="3"/>
      <c r="H132" s="3"/>
    </row>
    <row r="133" spans="1:8" x14ac:dyDescent="0.4">
      <c r="A133" s="156"/>
      <c r="B133" s="172" t="s">
        <v>225</v>
      </c>
      <c r="C133" s="187" t="s">
        <v>225</v>
      </c>
      <c r="D133" s="172"/>
      <c r="E133" s="172"/>
      <c r="F133" s="172"/>
      <c r="G133" s="3"/>
      <c r="H133" s="3"/>
    </row>
    <row r="134" spans="1:8" x14ac:dyDescent="0.4">
      <c r="A134" s="156"/>
      <c r="B134" s="172" t="s">
        <v>225</v>
      </c>
      <c r="C134" s="187" t="s">
        <v>225</v>
      </c>
      <c r="D134" s="172"/>
      <c r="E134" s="172"/>
      <c r="F134" s="172"/>
      <c r="G134" s="3"/>
      <c r="H134" s="3"/>
    </row>
    <row r="135" spans="1:8" x14ac:dyDescent="0.4">
      <c r="A135" s="156"/>
      <c r="B135" s="172" t="s">
        <v>225</v>
      </c>
      <c r="C135" s="187" t="s">
        <v>225</v>
      </c>
      <c r="D135" s="172"/>
      <c r="E135" s="172"/>
      <c r="F135" s="172"/>
      <c r="G135" s="3"/>
      <c r="H135" s="3"/>
    </row>
    <row r="136" spans="1:8" x14ac:dyDescent="0.4">
      <c r="A136" s="156"/>
      <c r="B136" s="172" t="s">
        <v>225</v>
      </c>
      <c r="C136" s="187" t="s">
        <v>225</v>
      </c>
      <c r="D136" s="172"/>
      <c r="E136" s="172"/>
      <c r="F136" s="172"/>
      <c r="G136" s="3"/>
      <c r="H136" s="3"/>
    </row>
    <row r="137" spans="1:8" x14ac:dyDescent="0.4">
      <c r="A137" s="156"/>
      <c r="B137" s="172" t="s">
        <v>225</v>
      </c>
      <c r="C137" s="187" t="s">
        <v>225</v>
      </c>
      <c r="D137" s="172"/>
      <c r="E137" s="172"/>
      <c r="F137" s="172"/>
      <c r="G137" s="3"/>
      <c r="H137" s="3"/>
    </row>
    <row r="138" spans="1:8" x14ac:dyDescent="0.4">
      <c r="A138" s="156"/>
      <c r="B138" s="172" t="s">
        <v>225</v>
      </c>
      <c r="C138" s="187" t="s">
        <v>225</v>
      </c>
      <c r="D138" s="172"/>
      <c r="E138" s="172"/>
      <c r="F138" s="172"/>
      <c r="G138" s="3"/>
      <c r="H138" s="3"/>
    </row>
    <row r="139" spans="1:8" x14ac:dyDescent="0.4">
      <c r="A139" s="156"/>
      <c r="B139" s="172" t="s">
        <v>225</v>
      </c>
      <c r="C139" s="187" t="s">
        <v>225</v>
      </c>
      <c r="D139" s="172"/>
      <c r="E139" s="172"/>
      <c r="F139" s="172"/>
      <c r="G139" s="3"/>
      <c r="H139" s="3"/>
    </row>
    <row r="140" spans="1:8" x14ac:dyDescent="0.4">
      <c r="A140" s="156"/>
      <c r="B140" s="172" t="s">
        <v>225</v>
      </c>
      <c r="C140" s="187" t="s">
        <v>225</v>
      </c>
      <c r="D140" s="172"/>
      <c r="E140" s="172"/>
      <c r="F140" s="172"/>
      <c r="G140" s="3"/>
      <c r="H140" s="3"/>
    </row>
    <row r="141" spans="1:8" x14ac:dyDescent="0.4">
      <c r="A141" s="156"/>
      <c r="B141" s="172" t="s">
        <v>225</v>
      </c>
      <c r="C141" s="187" t="s">
        <v>225</v>
      </c>
      <c r="D141" s="172"/>
      <c r="E141" s="172"/>
      <c r="F141" s="172"/>
      <c r="G141" s="3"/>
      <c r="H141" s="3"/>
    </row>
    <row r="142" spans="1:8" x14ac:dyDescent="0.4">
      <c r="A142" s="156"/>
      <c r="B142" s="172" t="s">
        <v>225</v>
      </c>
      <c r="C142" s="187" t="s">
        <v>225</v>
      </c>
      <c r="D142" s="172"/>
      <c r="E142" s="172"/>
      <c r="F142" s="172"/>
      <c r="G142" s="3"/>
      <c r="H142" s="3"/>
    </row>
    <row r="143" spans="1:8" x14ac:dyDescent="0.4">
      <c r="A143" s="156"/>
      <c r="B143" s="172" t="s">
        <v>225</v>
      </c>
      <c r="C143" s="187" t="s">
        <v>225</v>
      </c>
      <c r="D143" s="172"/>
      <c r="E143" s="172"/>
      <c r="F143" s="172"/>
      <c r="G143" s="3"/>
      <c r="H143" s="3"/>
    </row>
    <row r="144" spans="1:8" x14ac:dyDescent="0.4">
      <c r="A144" s="156"/>
      <c r="B144" s="172" t="s">
        <v>225</v>
      </c>
      <c r="C144" s="187" t="s">
        <v>225</v>
      </c>
      <c r="D144" s="172"/>
      <c r="E144" s="172"/>
      <c r="F144" s="172"/>
      <c r="G144" s="3"/>
      <c r="H144" s="3"/>
    </row>
    <row r="145" spans="1:8" x14ac:dyDescent="0.4">
      <c r="A145" s="156"/>
      <c r="B145" s="172" t="s">
        <v>225</v>
      </c>
      <c r="C145" s="187" t="s">
        <v>225</v>
      </c>
      <c r="D145" s="172"/>
      <c r="E145" s="172"/>
      <c r="F145" s="172"/>
      <c r="G145" s="3"/>
      <c r="H145" s="3"/>
    </row>
    <row r="146" spans="1:8" x14ac:dyDescent="0.4">
      <c r="A146" s="156"/>
      <c r="B146" s="172" t="s">
        <v>225</v>
      </c>
      <c r="C146" s="187" t="s">
        <v>225</v>
      </c>
      <c r="D146" s="172"/>
      <c r="E146" s="172"/>
      <c r="F146" s="172"/>
      <c r="G146" s="3"/>
      <c r="H146" s="3"/>
    </row>
    <row r="147" spans="1:8" x14ac:dyDescent="0.4">
      <c r="A147" s="156"/>
      <c r="B147" s="172" t="s">
        <v>225</v>
      </c>
      <c r="C147" s="187" t="s">
        <v>225</v>
      </c>
      <c r="D147" s="172"/>
      <c r="E147" s="172"/>
      <c r="F147" s="172"/>
      <c r="G147" s="3"/>
      <c r="H147" s="3"/>
    </row>
    <row r="148" spans="1:8" x14ac:dyDescent="0.4">
      <c r="A148" s="156"/>
      <c r="B148" s="172" t="s">
        <v>225</v>
      </c>
      <c r="C148" s="187" t="s">
        <v>225</v>
      </c>
      <c r="D148" s="172"/>
      <c r="E148" s="172"/>
      <c r="F148" s="172"/>
      <c r="G148" s="3"/>
      <c r="H148" s="3"/>
    </row>
    <row r="149" spans="1:8" x14ac:dyDescent="0.4">
      <c r="A149" s="156"/>
      <c r="B149" s="172" t="s">
        <v>225</v>
      </c>
      <c r="C149" s="187" t="s">
        <v>225</v>
      </c>
      <c r="D149" s="172"/>
      <c r="E149" s="172"/>
      <c r="F149" s="172"/>
      <c r="G149" s="3"/>
      <c r="H149" s="3"/>
    </row>
    <row r="150" spans="1:8" x14ac:dyDescent="0.4">
      <c r="A150" s="156"/>
      <c r="B150" s="172" t="s">
        <v>225</v>
      </c>
      <c r="C150" s="187" t="s">
        <v>225</v>
      </c>
      <c r="D150" s="172"/>
      <c r="E150" s="172"/>
      <c r="F150" s="172"/>
      <c r="G150" s="3"/>
      <c r="H150" s="3"/>
    </row>
    <row r="151" spans="1:8" x14ac:dyDescent="0.4">
      <c r="A151" s="156"/>
      <c r="B151" s="172" t="s">
        <v>225</v>
      </c>
      <c r="C151" s="187" t="s">
        <v>225</v>
      </c>
      <c r="D151" s="172"/>
      <c r="E151" s="172"/>
      <c r="F151" s="172"/>
      <c r="G151" s="3"/>
      <c r="H151" s="3"/>
    </row>
    <row r="152" spans="1:8" x14ac:dyDescent="0.4">
      <c r="A152" s="156"/>
      <c r="B152" s="172" t="s">
        <v>225</v>
      </c>
      <c r="C152" s="187" t="s">
        <v>225</v>
      </c>
      <c r="D152" s="172"/>
      <c r="E152" s="172"/>
      <c r="F152" s="172"/>
      <c r="G152" s="3"/>
      <c r="H152" s="3"/>
    </row>
    <row r="153" spans="1:8" x14ac:dyDescent="0.4">
      <c r="A153" s="156"/>
      <c r="B153" s="172" t="s">
        <v>225</v>
      </c>
      <c r="C153" s="187" t="s">
        <v>225</v>
      </c>
      <c r="D153" s="172"/>
      <c r="E153" s="172"/>
      <c r="F153" s="172"/>
      <c r="G153" s="3"/>
      <c r="H153" s="3"/>
    </row>
    <row r="154" spans="1:8" x14ac:dyDescent="0.4">
      <c r="A154" s="156"/>
      <c r="B154" s="172" t="s">
        <v>225</v>
      </c>
      <c r="C154" s="187" t="s">
        <v>225</v>
      </c>
      <c r="D154" s="172"/>
      <c r="E154" s="172"/>
      <c r="F154" s="172"/>
      <c r="G154" s="3"/>
      <c r="H154" s="3"/>
    </row>
    <row r="155" spans="1:8" x14ac:dyDescent="0.4">
      <c r="A155" s="156"/>
      <c r="B155" s="172" t="s">
        <v>225</v>
      </c>
      <c r="C155" s="187" t="s">
        <v>225</v>
      </c>
      <c r="D155" s="172"/>
      <c r="E155" s="172"/>
      <c r="F155" s="172"/>
      <c r="G155" s="3"/>
      <c r="H155" s="3"/>
    </row>
    <row r="156" spans="1:8" x14ac:dyDescent="0.4">
      <c r="A156" s="156"/>
      <c r="B156" s="172" t="s">
        <v>225</v>
      </c>
      <c r="C156" s="187" t="s">
        <v>225</v>
      </c>
      <c r="D156" s="172"/>
      <c r="E156" s="172"/>
      <c r="F156" s="172"/>
      <c r="G156" s="3"/>
      <c r="H156" s="3"/>
    </row>
    <row r="157" spans="1:8" x14ac:dyDescent="0.4">
      <c r="A157" s="156"/>
      <c r="B157" s="172" t="s">
        <v>225</v>
      </c>
      <c r="C157" s="187" t="s">
        <v>225</v>
      </c>
      <c r="D157" s="172"/>
      <c r="E157" s="172"/>
      <c r="F157" s="172"/>
      <c r="G157" s="3"/>
      <c r="H157" s="3"/>
    </row>
    <row r="158" spans="1:8" x14ac:dyDescent="0.4">
      <c r="A158" s="156"/>
      <c r="B158" s="172" t="s">
        <v>225</v>
      </c>
      <c r="C158" s="187" t="s">
        <v>225</v>
      </c>
      <c r="D158" s="172"/>
      <c r="E158" s="172"/>
      <c r="F158" s="172"/>
      <c r="G158" s="3"/>
      <c r="H158" s="3"/>
    </row>
    <row r="159" spans="1:8" x14ac:dyDescent="0.4">
      <c r="A159" s="156"/>
      <c r="B159" s="172" t="s">
        <v>225</v>
      </c>
      <c r="C159" s="187" t="s">
        <v>225</v>
      </c>
      <c r="D159" s="172"/>
      <c r="E159" s="172"/>
      <c r="F159" s="172"/>
      <c r="G159" s="3"/>
      <c r="H159" s="3"/>
    </row>
    <row r="160" spans="1:8" x14ac:dyDescent="0.4">
      <c r="A160" s="156"/>
      <c r="B160" s="172" t="s">
        <v>225</v>
      </c>
      <c r="C160" s="187" t="s">
        <v>225</v>
      </c>
      <c r="D160" s="172"/>
      <c r="E160" s="172"/>
      <c r="F160" s="172"/>
      <c r="G160" s="3"/>
      <c r="H160" s="3"/>
    </row>
    <row r="161" spans="1:8" x14ac:dyDescent="0.4">
      <c r="A161" s="156"/>
      <c r="B161" s="172" t="s">
        <v>225</v>
      </c>
      <c r="C161" s="187" t="s">
        <v>225</v>
      </c>
      <c r="D161" s="172"/>
      <c r="E161" s="172"/>
      <c r="F161" s="172"/>
      <c r="G161" s="3"/>
      <c r="H161" s="3"/>
    </row>
    <row r="162" spans="1:8" x14ac:dyDescent="0.4">
      <c r="A162" s="156"/>
      <c r="B162" s="172" t="s">
        <v>225</v>
      </c>
      <c r="C162" s="187" t="s">
        <v>225</v>
      </c>
      <c r="D162" s="172"/>
      <c r="E162" s="172"/>
      <c r="F162" s="172"/>
      <c r="G162" s="3"/>
      <c r="H162" s="3"/>
    </row>
    <row r="163" spans="1:8" x14ac:dyDescent="0.4">
      <c r="A163" s="156"/>
      <c r="B163" s="172" t="s">
        <v>225</v>
      </c>
      <c r="C163" s="187" t="s">
        <v>225</v>
      </c>
      <c r="D163" s="172"/>
      <c r="E163" s="172"/>
      <c r="F163" s="172"/>
      <c r="G163" s="3"/>
      <c r="H163" s="3"/>
    </row>
    <row r="164" spans="1:8" x14ac:dyDescent="0.4">
      <c r="A164" s="156"/>
      <c r="B164" s="172" t="s">
        <v>225</v>
      </c>
      <c r="C164" s="187" t="s">
        <v>225</v>
      </c>
      <c r="D164" s="172"/>
      <c r="E164" s="172"/>
      <c r="F164" s="172"/>
      <c r="G164" s="3"/>
      <c r="H164" s="3"/>
    </row>
    <row r="165" spans="1:8" x14ac:dyDescent="0.4">
      <c r="A165" s="156"/>
      <c r="B165" s="172" t="s">
        <v>225</v>
      </c>
      <c r="C165" s="187" t="s">
        <v>225</v>
      </c>
      <c r="D165" s="172"/>
      <c r="E165" s="172"/>
      <c r="F165" s="172"/>
      <c r="G165" s="3"/>
      <c r="H165" s="3"/>
    </row>
    <row r="166" spans="1:8" x14ac:dyDescent="0.4">
      <c r="A166" s="156"/>
      <c r="B166" s="172" t="s">
        <v>225</v>
      </c>
      <c r="C166" s="187" t="s">
        <v>225</v>
      </c>
      <c r="D166" s="172"/>
      <c r="E166" s="172"/>
      <c r="F166" s="172"/>
      <c r="G166" s="3"/>
      <c r="H166" s="3"/>
    </row>
    <row r="167" spans="1:8" x14ac:dyDescent="0.4">
      <c r="A167" s="156"/>
      <c r="B167" s="172" t="s">
        <v>225</v>
      </c>
      <c r="C167" s="187" t="s">
        <v>225</v>
      </c>
      <c r="D167" s="172"/>
      <c r="E167" s="172"/>
      <c r="F167" s="172"/>
      <c r="G167" s="3"/>
      <c r="H167" s="3"/>
    </row>
    <row r="168" spans="1:8" x14ac:dyDescent="0.4">
      <c r="A168" s="156"/>
      <c r="B168" s="172" t="s">
        <v>225</v>
      </c>
      <c r="C168" s="187" t="s">
        <v>225</v>
      </c>
      <c r="D168" s="172"/>
      <c r="E168" s="172"/>
      <c r="F168" s="172"/>
      <c r="G168" s="3"/>
      <c r="H168" s="3"/>
    </row>
    <row r="169" spans="1:8" x14ac:dyDescent="0.4">
      <c r="A169" s="156"/>
      <c r="B169" s="172" t="s">
        <v>225</v>
      </c>
      <c r="C169" s="187" t="s">
        <v>225</v>
      </c>
      <c r="D169" s="172"/>
      <c r="E169" s="172"/>
      <c r="F169" s="172"/>
      <c r="G169" s="3"/>
      <c r="H169" s="3"/>
    </row>
    <row r="170" spans="1:8" x14ac:dyDescent="0.4">
      <c r="A170" s="156"/>
      <c r="B170" s="172" t="s">
        <v>225</v>
      </c>
      <c r="C170" s="187" t="s">
        <v>225</v>
      </c>
      <c r="D170" s="172"/>
      <c r="E170" s="172"/>
      <c r="F170" s="172"/>
      <c r="G170" s="3"/>
      <c r="H170" s="3"/>
    </row>
    <row r="171" spans="1:8" x14ac:dyDescent="0.4">
      <c r="A171" s="156"/>
      <c r="B171" s="172" t="s">
        <v>225</v>
      </c>
      <c r="C171" s="187" t="s">
        <v>225</v>
      </c>
      <c r="D171" s="172"/>
      <c r="E171" s="172"/>
      <c r="F171" s="172"/>
      <c r="G171" s="3"/>
      <c r="H171" s="3"/>
    </row>
    <row r="172" spans="1:8" x14ac:dyDescent="0.4">
      <c r="A172" s="156"/>
      <c r="B172" s="172" t="s">
        <v>225</v>
      </c>
      <c r="C172" s="187" t="s">
        <v>225</v>
      </c>
      <c r="D172" s="172"/>
      <c r="E172" s="172"/>
      <c r="F172" s="172"/>
      <c r="G172" s="3"/>
      <c r="H172" s="3"/>
    </row>
    <row r="173" spans="1:8" x14ac:dyDescent="0.4">
      <c r="A173" s="156"/>
      <c r="B173" s="172" t="s">
        <v>225</v>
      </c>
      <c r="C173" s="187" t="s">
        <v>225</v>
      </c>
      <c r="D173" s="172"/>
      <c r="E173" s="172"/>
      <c r="F173" s="172"/>
      <c r="G173" s="3"/>
      <c r="H173" s="3"/>
    </row>
    <row r="174" spans="1:8" x14ac:dyDescent="0.4">
      <c r="A174" s="156"/>
      <c r="B174" s="172" t="s">
        <v>225</v>
      </c>
      <c r="C174" s="187" t="s">
        <v>225</v>
      </c>
      <c r="D174" s="172"/>
      <c r="E174" s="172"/>
      <c r="F174" s="172"/>
      <c r="G174" s="3"/>
      <c r="H174" s="3"/>
    </row>
    <row r="175" spans="1:8" x14ac:dyDescent="0.4">
      <c r="A175" s="156"/>
      <c r="B175" s="172" t="s">
        <v>225</v>
      </c>
      <c r="C175" s="187" t="s">
        <v>225</v>
      </c>
      <c r="D175" s="172"/>
      <c r="E175" s="172"/>
      <c r="F175" s="172"/>
      <c r="G175" s="3"/>
      <c r="H175" s="3"/>
    </row>
    <row r="176" spans="1:8" x14ac:dyDescent="0.4">
      <c r="A176" s="156"/>
      <c r="B176" s="172" t="s">
        <v>225</v>
      </c>
      <c r="C176" s="187" t="s">
        <v>225</v>
      </c>
      <c r="D176" s="172"/>
      <c r="E176" s="172"/>
      <c r="F176" s="172"/>
      <c r="G176" s="3"/>
      <c r="H176" s="3"/>
    </row>
    <row r="177" spans="1:8" x14ac:dyDescent="0.4">
      <c r="A177" s="156"/>
      <c r="B177" s="172" t="s">
        <v>225</v>
      </c>
      <c r="C177" s="187" t="s">
        <v>225</v>
      </c>
      <c r="D177" s="172"/>
      <c r="E177" s="172"/>
      <c r="F177" s="172"/>
      <c r="G177" s="3"/>
      <c r="H177" s="3"/>
    </row>
    <row r="178" spans="1:8" x14ac:dyDescent="0.4">
      <c r="A178" s="156"/>
      <c r="B178" s="172" t="s">
        <v>225</v>
      </c>
      <c r="C178" s="187" t="s">
        <v>225</v>
      </c>
      <c r="D178" s="172"/>
      <c r="E178" s="172"/>
      <c r="F178" s="172"/>
      <c r="G178" s="3"/>
      <c r="H178" s="3"/>
    </row>
    <row r="179" spans="1:8" x14ac:dyDescent="0.4">
      <c r="A179" s="156"/>
      <c r="B179" s="172" t="s">
        <v>225</v>
      </c>
      <c r="C179" s="187" t="s">
        <v>225</v>
      </c>
      <c r="D179" s="172"/>
      <c r="E179" s="172"/>
      <c r="F179" s="172"/>
      <c r="G179" s="3"/>
      <c r="H179" s="3"/>
    </row>
    <row r="180" spans="1:8" x14ac:dyDescent="0.4">
      <c r="A180" s="156"/>
      <c r="B180" s="172" t="s">
        <v>225</v>
      </c>
      <c r="C180" s="187" t="s">
        <v>225</v>
      </c>
      <c r="D180" s="172"/>
      <c r="E180" s="172"/>
      <c r="F180" s="172"/>
      <c r="G180" s="3"/>
      <c r="H180" s="3"/>
    </row>
    <row r="181" spans="1:8" x14ac:dyDescent="0.4">
      <c r="A181" s="156"/>
      <c r="B181" s="172" t="s">
        <v>225</v>
      </c>
      <c r="C181" s="187" t="s">
        <v>225</v>
      </c>
      <c r="D181" s="172"/>
      <c r="E181" s="172"/>
      <c r="F181" s="172"/>
      <c r="G181" s="3"/>
      <c r="H181" s="3"/>
    </row>
    <row r="182" spans="1:8" x14ac:dyDescent="0.4">
      <c r="A182" s="156"/>
      <c r="B182" s="172" t="s">
        <v>225</v>
      </c>
      <c r="C182" s="187" t="s">
        <v>225</v>
      </c>
      <c r="D182" s="172"/>
      <c r="E182" s="172"/>
      <c r="F182" s="172"/>
      <c r="G182" s="3"/>
      <c r="H182" s="3"/>
    </row>
    <row r="183" spans="1:8" x14ac:dyDescent="0.4">
      <c r="A183" s="156"/>
      <c r="B183" s="172" t="s">
        <v>225</v>
      </c>
      <c r="C183" s="187" t="s">
        <v>225</v>
      </c>
      <c r="D183" s="172"/>
      <c r="E183" s="172"/>
      <c r="F183" s="172"/>
      <c r="G183" s="3"/>
      <c r="H183" s="3"/>
    </row>
    <row r="184" spans="1:8" x14ac:dyDescent="0.4">
      <c r="A184" s="156"/>
      <c r="B184" s="172" t="s">
        <v>225</v>
      </c>
      <c r="C184" s="187" t="s">
        <v>225</v>
      </c>
      <c r="D184" s="172"/>
      <c r="E184" s="172"/>
      <c r="F184" s="172"/>
      <c r="G184" s="3"/>
      <c r="H184" s="3"/>
    </row>
    <row r="185" spans="1:8" x14ac:dyDescent="0.4">
      <c r="A185" s="156"/>
      <c r="B185" s="172" t="s">
        <v>225</v>
      </c>
      <c r="C185" s="187" t="s">
        <v>225</v>
      </c>
      <c r="D185" s="172"/>
      <c r="E185" s="172"/>
      <c r="F185" s="172"/>
      <c r="G185" s="3"/>
      <c r="H185" s="3"/>
    </row>
    <row r="186" spans="1:8" x14ac:dyDescent="0.4">
      <c r="A186" s="156"/>
      <c r="B186" s="172" t="s">
        <v>225</v>
      </c>
      <c r="C186" s="187" t="s">
        <v>225</v>
      </c>
      <c r="D186" s="172"/>
      <c r="E186" s="172"/>
      <c r="F186" s="172"/>
      <c r="G186" s="3"/>
      <c r="H186" s="3"/>
    </row>
    <row r="187" spans="1:8" x14ac:dyDescent="0.4">
      <c r="A187" s="156"/>
      <c r="B187" s="172" t="s">
        <v>225</v>
      </c>
      <c r="C187" s="187" t="s">
        <v>225</v>
      </c>
      <c r="D187" s="172"/>
      <c r="E187" s="172"/>
      <c r="F187" s="172"/>
      <c r="G187" s="3"/>
      <c r="H187" s="3"/>
    </row>
    <row r="188" spans="1:8" x14ac:dyDescent="0.4">
      <c r="A188" s="156"/>
      <c r="B188" s="172" t="s">
        <v>225</v>
      </c>
      <c r="C188" s="187" t="s">
        <v>225</v>
      </c>
      <c r="D188" s="172"/>
      <c r="E188" s="172"/>
      <c r="F188" s="172"/>
      <c r="G188" s="3"/>
      <c r="H188" s="3"/>
    </row>
    <row r="189" spans="1:8" x14ac:dyDescent="0.4">
      <c r="A189" s="156"/>
      <c r="B189" s="172" t="s">
        <v>225</v>
      </c>
      <c r="C189" s="187" t="s">
        <v>225</v>
      </c>
      <c r="D189" s="172"/>
      <c r="E189" s="172"/>
      <c r="F189" s="172"/>
      <c r="G189" s="3"/>
      <c r="H189" s="3"/>
    </row>
    <row r="190" spans="1:8" x14ac:dyDescent="0.4">
      <c r="A190" s="156"/>
      <c r="B190" s="172" t="s">
        <v>225</v>
      </c>
      <c r="C190" s="187" t="s">
        <v>225</v>
      </c>
      <c r="D190" s="172"/>
      <c r="E190" s="172"/>
      <c r="F190" s="172"/>
      <c r="G190" s="3"/>
      <c r="H190" s="3"/>
    </row>
    <row r="191" spans="1:8" x14ac:dyDescent="0.4">
      <c r="A191" s="156"/>
      <c r="B191" s="172" t="s">
        <v>225</v>
      </c>
      <c r="C191" s="187" t="s">
        <v>225</v>
      </c>
      <c r="D191" s="172"/>
      <c r="E191" s="172"/>
      <c r="F191" s="172"/>
      <c r="G191" s="3"/>
      <c r="H191" s="3"/>
    </row>
    <row r="192" spans="1:8" x14ac:dyDescent="0.4">
      <c r="A192" s="156"/>
      <c r="B192" s="172" t="s">
        <v>225</v>
      </c>
      <c r="C192" s="187" t="s">
        <v>225</v>
      </c>
      <c r="D192" s="172"/>
      <c r="E192" s="172"/>
      <c r="F192" s="172"/>
      <c r="G192" s="3"/>
      <c r="H192" s="3"/>
    </row>
    <row r="193" spans="1:8" x14ac:dyDescent="0.4">
      <c r="A193" s="156"/>
      <c r="B193" s="172" t="s">
        <v>225</v>
      </c>
      <c r="C193" s="187" t="s">
        <v>225</v>
      </c>
      <c r="D193" s="172"/>
      <c r="E193" s="172"/>
      <c r="F193" s="172"/>
      <c r="G193" s="3"/>
      <c r="H193" s="3"/>
    </row>
    <row r="194" spans="1:8" x14ac:dyDescent="0.4">
      <c r="A194" s="156"/>
      <c r="B194" s="172" t="s">
        <v>225</v>
      </c>
      <c r="C194" s="187" t="s">
        <v>225</v>
      </c>
      <c r="D194" s="172"/>
      <c r="E194" s="172"/>
      <c r="F194" s="172"/>
      <c r="G194" s="3"/>
      <c r="H194" s="3"/>
    </row>
    <row r="195" spans="1:8" x14ac:dyDescent="0.4">
      <c r="A195" s="156"/>
      <c r="B195" s="172" t="s">
        <v>225</v>
      </c>
      <c r="C195" s="187" t="s">
        <v>225</v>
      </c>
      <c r="D195" s="172"/>
      <c r="E195" s="172"/>
      <c r="F195" s="172"/>
      <c r="G195" s="3"/>
      <c r="H195" s="3"/>
    </row>
    <row r="196" spans="1:8" x14ac:dyDescent="0.4">
      <c r="A196" s="156"/>
      <c r="B196" s="172" t="s">
        <v>225</v>
      </c>
      <c r="C196" s="187" t="s">
        <v>225</v>
      </c>
      <c r="D196" s="172"/>
      <c r="E196" s="172"/>
      <c r="F196" s="172"/>
      <c r="G196" s="3"/>
      <c r="H196" s="3"/>
    </row>
    <row r="197" spans="1:8" x14ac:dyDescent="0.4">
      <c r="A197" s="156"/>
      <c r="B197" s="172" t="s">
        <v>225</v>
      </c>
      <c r="C197" s="187" t="s">
        <v>225</v>
      </c>
      <c r="D197" s="172"/>
      <c r="E197" s="172"/>
      <c r="F197" s="172"/>
      <c r="G197" s="3"/>
      <c r="H197" s="3"/>
    </row>
    <row r="198" spans="1:8" x14ac:dyDescent="0.4">
      <c r="A198" s="156"/>
      <c r="B198" s="172" t="s">
        <v>225</v>
      </c>
      <c r="C198" s="187" t="s">
        <v>225</v>
      </c>
      <c r="D198" s="172"/>
      <c r="E198" s="172"/>
      <c r="F198" s="172"/>
      <c r="G198" s="3"/>
      <c r="H198" s="3"/>
    </row>
    <row r="199" spans="1:8" x14ac:dyDescent="0.4">
      <c r="A199" s="156"/>
      <c r="B199" s="172" t="s">
        <v>225</v>
      </c>
      <c r="C199" s="187" t="s">
        <v>225</v>
      </c>
      <c r="D199" s="172"/>
      <c r="E199" s="172"/>
      <c r="F199" s="172"/>
      <c r="G199" s="3"/>
      <c r="H199" s="3"/>
    </row>
    <row r="200" spans="1:8" x14ac:dyDescent="0.4">
      <c r="A200" s="156"/>
      <c r="B200" s="172" t="s">
        <v>225</v>
      </c>
      <c r="C200" s="187" t="s">
        <v>225</v>
      </c>
      <c r="D200" s="172"/>
      <c r="E200" s="172"/>
      <c r="F200" s="172"/>
      <c r="G200" s="3"/>
      <c r="H200" s="3"/>
    </row>
    <row r="201" spans="1:8" x14ac:dyDescent="0.4">
      <c r="A201" s="156"/>
      <c r="B201" s="172" t="s">
        <v>225</v>
      </c>
      <c r="C201" s="187" t="s">
        <v>225</v>
      </c>
      <c r="D201" s="172"/>
      <c r="E201" s="172"/>
      <c r="F201" s="172"/>
      <c r="G201" s="3"/>
      <c r="H201" s="3"/>
    </row>
    <row r="202" spans="1:8" x14ac:dyDescent="0.4">
      <c r="A202" s="156"/>
      <c r="B202" s="172" t="s">
        <v>225</v>
      </c>
      <c r="C202" s="187" t="s">
        <v>225</v>
      </c>
      <c r="D202" s="172"/>
      <c r="E202" s="172"/>
      <c r="F202" s="172"/>
      <c r="G202" s="3"/>
      <c r="H202" s="3"/>
    </row>
    <row r="203" spans="1:8" x14ac:dyDescent="0.4">
      <c r="A203" s="156"/>
      <c r="B203" s="172" t="s">
        <v>225</v>
      </c>
      <c r="C203" s="187" t="s">
        <v>225</v>
      </c>
      <c r="D203" s="172"/>
      <c r="E203" s="172"/>
      <c r="F203" s="172"/>
      <c r="G203" s="3"/>
      <c r="H203" s="3"/>
    </row>
    <row r="204" spans="1:8" x14ac:dyDescent="0.4">
      <c r="A204" s="156"/>
      <c r="B204" s="172" t="s">
        <v>225</v>
      </c>
      <c r="C204" s="187" t="s">
        <v>225</v>
      </c>
      <c r="D204" s="172"/>
      <c r="E204" s="172"/>
      <c r="F204" s="172"/>
      <c r="G204" s="3"/>
      <c r="H204" s="3"/>
    </row>
    <row r="205" spans="1:8" x14ac:dyDescent="0.4">
      <c r="A205" s="156"/>
      <c r="B205" s="172" t="s">
        <v>225</v>
      </c>
      <c r="C205" s="187" t="s">
        <v>225</v>
      </c>
      <c r="D205" s="172"/>
      <c r="E205" s="172"/>
      <c r="F205" s="172"/>
      <c r="G205" s="3"/>
      <c r="H205" s="3"/>
    </row>
    <row r="206" spans="1:8" x14ac:dyDescent="0.4">
      <c r="A206" s="156"/>
      <c r="B206" s="172" t="s">
        <v>225</v>
      </c>
      <c r="C206" s="187" t="s">
        <v>225</v>
      </c>
      <c r="D206" s="172"/>
      <c r="E206" s="172"/>
      <c r="F206" s="172"/>
      <c r="G206" s="3"/>
      <c r="H206" s="3"/>
    </row>
    <row r="207" spans="1:8" x14ac:dyDescent="0.4">
      <c r="A207" s="156"/>
      <c r="B207" s="172" t="s">
        <v>225</v>
      </c>
      <c r="C207" s="187" t="s">
        <v>225</v>
      </c>
      <c r="D207" s="172"/>
      <c r="E207" s="172"/>
      <c r="F207" s="172"/>
      <c r="G207" s="3"/>
      <c r="H207" s="3"/>
    </row>
    <row r="208" spans="1:8" x14ac:dyDescent="0.4">
      <c r="A208" s="156"/>
      <c r="B208" s="172" t="s">
        <v>225</v>
      </c>
      <c r="C208" s="187" t="s">
        <v>225</v>
      </c>
      <c r="D208" s="172"/>
      <c r="E208" s="172"/>
      <c r="F208" s="172"/>
      <c r="G208" s="3"/>
      <c r="H208" s="3"/>
    </row>
    <row r="209" spans="1:8" x14ac:dyDescent="0.4">
      <c r="A209" s="156"/>
      <c r="B209" s="172" t="s">
        <v>225</v>
      </c>
      <c r="C209" s="187" t="s">
        <v>225</v>
      </c>
      <c r="D209" s="172"/>
      <c r="E209" s="172"/>
      <c r="F209" s="172"/>
      <c r="G209" s="3"/>
      <c r="H209" s="3"/>
    </row>
    <row r="210" spans="1:8" x14ac:dyDescent="0.4">
      <c r="A210" s="156"/>
      <c r="B210" s="172" t="s">
        <v>225</v>
      </c>
      <c r="C210" s="187" t="s">
        <v>225</v>
      </c>
      <c r="D210" s="172"/>
      <c r="E210" s="172"/>
      <c r="F210" s="172"/>
      <c r="G210" s="3"/>
      <c r="H210" s="3"/>
    </row>
    <row r="211" spans="1:8" x14ac:dyDescent="0.4">
      <c r="A211" s="156"/>
      <c r="B211" s="172" t="s">
        <v>225</v>
      </c>
      <c r="C211" s="187" t="s">
        <v>225</v>
      </c>
      <c r="D211" s="172"/>
      <c r="E211" s="172"/>
      <c r="F211" s="172"/>
      <c r="G211" s="3"/>
      <c r="H211" s="3"/>
    </row>
    <row r="212" spans="1:8" x14ac:dyDescent="0.4">
      <c r="A212" s="156"/>
      <c r="B212" s="172" t="s">
        <v>225</v>
      </c>
      <c r="C212" s="187" t="s">
        <v>225</v>
      </c>
      <c r="D212" s="172"/>
      <c r="E212" s="172"/>
      <c r="F212" s="172"/>
      <c r="G212" s="3"/>
      <c r="H212" s="3"/>
    </row>
    <row r="213" spans="1:8" x14ac:dyDescent="0.4">
      <c r="A213" s="156"/>
      <c r="B213" s="172" t="s">
        <v>225</v>
      </c>
      <c r="C213" s="187" t="s">
        <v>225</v>
      </c>
      <c r="D213" s="172"/>
      <c r="E213" s="172"/>
      <c r="F213" s="172"/>
      <c r="G213" s="3"/>
      <c r="H213" s="3"/>
    </row>
    <row r="214" spans="1:8" x14ac:dyDescent="0.4">
      <c r="A214" s="156"/>
      <c r="B214" s="172" t="s">
        <v>225</v>
      </c>
      <c r="C214" s="187" t="s">
        <v>225</v>
      </c>
      <c r="D214" s="172"/>
      <c r="E214" s="172"/>
      <c r="F214" s="172"/>
      <c r="G214" s="3"/>
      <c r="H214" s="3"/>
    </row>
    <row r="215" spans="1:8" x14ac:dyDescent="0.4">
      <c r="A215" s="156"/>
      <c r="B215" s="172" t="s">
        <v>225</v>
      </c>
      <c r="C215" s="187" t="s">
        <v>225</v>
      </c>
      <c r="D215" s="172"/>
      <c r="E215" s="172"/>
      <c r="F215" s="172"/>
      <c r="G215" s="3"/>
      <c r="H215" s="3"/>
    </row>
    <row r="216" spans="1:8" x14ac:dyDescent="0.4">
      <c r="A216" s="156"/>
      <c r="B216" s="172" t="s">
        <v>225</v>
      </c>
      <c r="C216" s="187" t="s">
        <v>225</v>
      </c>
      <c r="D216" s="172"/>
      <c r="E216" s="172"/>
      <c r="F216" s="172"/>
      <c r="G216" s="3"/>
      <c r="H216" s="3"/>
    </row>
    <row r="217" spans="1:8" x14ac:dyDescent="0.4">
      <c r="A217" s="156"/>
      <c r="B217" s="172" t="s">
        <v>225</v>
      </c>
      <c r="C217" s="187" t="s">
        <v>225</v>
      </c>
      <c r="D217" s="172"/>
      <c r="E217" s="172"/>
      <c r="F217" s="172"/>
      <c r="G217" s="3"/>
      <c r="H217" s="3"/>
    </row>
    <row r="218" spans="1:8" x14ac:dyDescent="0.4">
      <c r="A218" s="156"/>
      <c r="B218" s="172" t="s">
        <v>225</v>
      </c>
      <c r="C218" s="187" t="s">
        <v>225</v>
      </c>
      <c r="D218" s="172"/>
      <c r="E218" s="172"/>
      <c r="F218" s="172"/>
      <c r="G218" s="3"/>
      <c r="H218" s="3"/>
    </row>
    <row r="219" spans="1:8" x14ac:dyDescent="0.4">
      <c r="A219" s="156"/>
      <c r="B219" s="172" t="s">
        <v>225</v>
      </c>
      <c r="C219" s="187" t="s">
        <v>225</v>
      </c>
      <c r="D219" s="172"/>
      <c r="E219" s="172"/>
      <c r="F219" s="172"/>
      <c r="G219" s="3"/>
      <c r="H219" s="3"/>
    </row>
    <row r="220" spans="1:8" x14ac:dyDescent="0.4">
      <c r="A220" s="156"/>
      <c r="B220" s="172" t="s">
        <v>225</v>
      </c>
      <c r="C220" s="187" t="s">
        <v>225</v>
      </c>
      <c r="D220" s="172"/>
      <c r="E220" s="172"/>
      <c r="F220" s="172"/>
      <c r="G220" s="3"/>
      <c r="H220" s="3"/>
    </row>
    <row r="221" spans="1:8" x14ac:dyDescent="0.4">
      <c r="A221" s="156"/>
      <c r="B221" s="172" t="s">
        <v>225</v>
      </c>
      <c r="C221" s="187" t="s">
        <v>225</v>
      </c>
      <c r="D221" s="172"/>
      <c r="E221" s="172"/>
      <c r="F221" s="172"/>
      <c r="G221" s="3"/>
      <c r="H221" s="3"/>
    </row>
    <row r="222" spans="1:8" x14ac:dyDescent="0.4">
      <c r="A222" s="156"/>
      <c r="B222" s="172" t="s">
        <v>225</v>
      </c>
      <c r="C222" s="187" t="s">
        <v>225</v>
      </c>
      <c r="D222" s="172"/>
      <c r="E222" s="172"/>
      <c r="F222" s="172"/>
      <c r="G222" s="3"/>
      <c r="H222" s="3"/>
    </row>
    <row r="223" spans="1:8" x14ac:dyDescent="0.4">
      <c r="A223" s="156"/>
      <c r="B223" s="172" t="s">
        <v>225</v>
      </c>
      <c r="C223" s="187" t="s">
        <v>225</v>
      </c>
      <c r="D223" s="172"/>
      <c r="E223" s="172"/>
      <c r="F223" s="172"/>
      <c r="G223" s="3"/>
      <c r="H223" s="3"/>
    </row>
    <row r="224" spans="1:8" x14ac:dyDescent="0.4">
      <c r="A224" s="156"/>
      <c r="B224" s="172" t="s">
        <v>225</v>
      </c>
      <c r="C224" s="187" t="s">
        <v>225</v>
      </c>
      <c r="D224" s="172"/>
      <c r="E224" s="172"/>
      <c r="F224" s="172"/>
      <c r="G224" s="3"/>
      <c r="H224" s="3"/>
    </row>
    <row r="225" spans="1:8" x14ac:dyDescent="0.4">
      <c r="A225" s="156"/>
      <c r="B225" s="172" t="s">
        <v>225</v>
      </c>
      <c r="C225" s="187" t="s">
        <v>225</v>
      </c>
      <c r="D225" s="172"/>
      <c r="E225" s="172"/>
      <c r="F225" s="172"/>
      <c r="G225" s="3"/>
      <c r="H225" s="3"/>
    </row>
    <row r="226" spans="1:8" x14ac:dyDescent="0.4">
      <c r="A226" s="156"/>
      <c r="B226" s="172" t="s">
        <v>225</v>
      </c>
      <c r="C226" s="187" t="s">
        <v>225</v>
      </c>
      <c r="D226" s="172"/>
      <c r="E226" s="172"/>
      <c r="F226" s="172"/>
      <c r="G226" s="3"/>
      <c r="H226" s="3"/>
    </row>
    <row r="227" spans="1:8" x14ac:dyDescent="0.4">
      <c r="A227" s="156"/>
      <c r="B227" s="172" t="s">
        <v>225</v>
      </c>
      <c r="C227" s="187" t="s">
        <v>225</v>
      </c>
      <c r="D227" s="172"/>
      <c r="E227" s="172"/>
      <c r="F227" s="172"/>
      <c r="G227" s="3"/>
      <c r="H227" s="3"/>
    </row>
    <row r="228" spans="1:8" x14ac:dyDescent="0.4">
      <c r="A228" s="156"/>
      <c r="B228" s="172" t="s">
        <v>225</v>
      </c>
      <c r="C228" s="187" t="s">
        <v>225</v>
      </c>
      <c r="D228" s="172"/>
      <c r="E228" s="172"/>
      <c r="F228" s="172"/>
      <c r="G228" s="3"/>
      <c r="H228" s="3"/>
    </row>
    <row r="229" spans="1:8" x14ac:dyDescent="0.4">
      <c r="A229" s="156"/>
      <c r="B229" s="172" t="s">
        <v>225</v>
      </c>
      <c r="C229" s="187" t="s">
        <v>225</v>
      </c>
      <c r="D229" s="172"/>
      <c r="E229" s="172"/>
      <c r="F229" s="172"/>
      <c r="G229" s="3"/>
      <c r="H229" s="3"/>
    </row>
    <row r="230" spans="1:8" x14ac:dyDescent="0.4">
      <c r="A230" s="156"/>
      <c r="B230" s="172" t="s">
        <v>225</v>
      </c>
      <c r="C230" s="187" t="s">
        <v>225</v>
      </c>
      <c r="D230" s="172"/>
      <c r="E230" s="172"/>
      <c r="F230" s="172"/>
      <c r="G230" s="3"/>
      <c r="H230" s="3"/>
    </row>
    <row r="231" spans="1:8" x14ac:dyDescent="0.4">
      <c r="A231" s="156"/>
      <c r="B231" s="172" t="s">
        <v>225</v>
      </c>
      <c r="C231" s="187" t="s">
        <v>225</v>
      </c>
      <c r="D231" s="172"/>
      <c r="E231" s="172"/>
      <c r="F231" s="172"/>
      <c r="G231" s="3"/>
      <c r="H231" s="3"/>
    </row>
    <row r="232" spans="1:8" x14ac:dyDescent="0.4">
      <c r="A232" s="156"/>
      <c r="B232" s="172" t="s">
        <v>225</v>
      </c>
      <c r="C232" s="187" t="s">
        <v>225</v>
      </c>
      <c r="D232" s="172"/>
      <c r="E232" s="172"/>
      <c r="F232" s="172"/>
      <c r="G232" s="3"/>
      <c r="H232" s="3"/>
    </row>
    <row r="233" spans="1:8" x14ac:dyDescent="0.4">
      <c r="A233" s="156"/>
      <c r="B233" s="172" t="s">
        <v>225</v>
      </c>
      <c r="C233" s="187" t="s">
        <v>225</v>
      </c>
      <c r="D233" s="172"/>
      <c r="E233" s="172"/>
      <c r="F233" s="172"/>
      <c r="G233" s="3"/>
      <c r="H233" s="3"/>
    </row>
    <row r="234" spans="1:8" x14ac:dyDescent="0.4">
      <c r="A234" s="156"/>
      <c r="B234" s="172" t="s">
        <v>225</v>
      </c>
      <c r="C234" s="187" t="s">
        <v>225</v>
      </c>
      <c r="D234" s="172"/>
      <c r="E234" s="172"/>
      <c r="F234" s="172"/>
      <c r="G234" s="3"/>
      <c r="H234" s="3"/>
    </row>
    <row r="235" spans="1:8" x14ac:dyDescent="0.4">
      <c r="A235" s="156"/>
      <c r="B235" s="172" t="s">
        <v>225</v>
      </c>
      <c r="C235" s="187" t="s">
        <v>225</v>
      </c>
      <c r="D235" s="172"/>
      <c r="E235" s="172"/>
      <c r="F235" s="172"/>
      <c r="G235" s="3"/>
      <c r="H235" s="3"/>
    </row>
    <row r="236" spans="1:8" x14ac:dyDescent="0.4">
      <c r="A236" s="156"/>
      <c r="B236" s="172" t="s">
        <v>225</v>
      </c>
      <c r="C236" s="187" t="s">
        <v>225</v>
      </c>
      <c r="D236" s="172"/>
      <c r="E236" s="172"/>
      <c r="F236" s="172"/>
      <c r="G236" s="3"/>
      <c r="H236" s="3"/>
    </row>
    <row r="237" spans="1:8" x14ac:dyDescent="0.4">
      <c r="A237" s="156"/>
      <c r="B237" s="172" t="s">
        <v>225</v>
      </c>
      <c r="C237" s="187" t="s">
        <v>225</v>
      </c>
      <c r="D237" s="172"/>
      <c r="E237" s="172"/>
      <c r="F237" s="172"/>
      <c r="G237" s="3"/>
      <c r="H237" s="3"/>
    </row>
    <row r="238" spans="1:8" x14ac:dyDescent="0.4">
      <c r="A238" s="156"/>
      <c r="B238" s="172" t="s">
        <v>225</v>
      </c>
      <c r="C238" s="187" t="s">
        <v>225</v>
      </c>
      <c r="D238" s="172"/>
      <c r="E238" s="172"/>
      <c r="F238" s="172"/>
      <c r="G238" s="3"/>
      <c r="H238" s="3"/>
    </row>
    <row r="239" spans="1:8" x14ac:dyDescent="0.4">
      <c r="A239" s="156"/>
      <c r="B239" s="172" t="s">
        <v>225</v>
      </c>
      <c r="C239" s="187" t="s">
        <v>225</v>
      </c>
      <c r="D239" s="172"/>
      <c r="E239" s="172"/>
      <c r="F239" s="172"/>
      <c r="G239" s="3"/>
      <c r="H239" s="3"/>
    </row>
    <row r="240" spans="1:8" x14ac:dyDescent="0.4">
      <c r="A240" s="156"/>
      <c r="B240" s="172" t="s">
        <v>225</v>
      </c>
      <c r="C240" s="187" t="s">
        <v>225</v>
      </c>
      <c r="D240" s="172"/>
      <c r="E240" s="172"/>
      <c r="F240" s="172"/>
      <c r="G240" s="3"/>
      <c r="H240" s="3"/>
    </row>
    <row r="241" spans="1:8" x14ac:dyDescent="0.4">
      <c r="A241" s="156"/>
      <c r="B241" s="172" t="s">
        <v>225</v>
      </c>
      <c r="C241" s="187" t="s">
        <v>225</v>
      </c>
      <c r="D241" s="172"/>
      <c r="E241" s="172"/>
      <c r="F241" s="172"/>
      <c r="G241" s="3"/>
      <c r="H241" s="3"/>
    </row>
    <row r="242" spans="1:8" x14ac:dyDescent="0.4">
      <c r="A242" s="156"/>
      <c r="B242" s="172" t="s">
        <v>225</v>
      </c>
      <c r="C242" s="187" t="s">
        <v>225</v>
      </c>
      <c r="D242" s="172"/>
      <c r="E242" s="172"/>
      <c r="F242" s="172"/>
      <c r="G242" s="3"/>
      <c r="H242" s="3"/>
    </row>
    <row r="243" spans="1:8" x14ac:dyDescent="0.4">
      <c r="A243" s="156"/>
      <c r="B243" s="172" t="s">
        <v>225</v>
      </c>
      <c r="C243" s="187" t="s">
        <v>225</v>
      </c>
      <c r="D243" s="172"/>
      <c r="E243" s="172"/>
      <c r="F243" s="172"/>
      <c r="G243" s="3"/>
      <c r="H243" s="3"/>
    </row>
    <row r="244" spans="1:8" x14ac:dyDescent="0.4">
      <c r="A244" s="156"/>
      <c r="B244" s="172" t="s">
        <v>225</v>
      </c>
      <c r="C244" s="187" t="s">
        <v>225</v>
      </c>
      <c r="D244" s="172"/>
      <c r="E244" s="172"/>
      <c r="F244" s="172"/>
      <c r="G244" s="3"/>
      <c r="H244" s="3"/>
    </row>
    <row r="245" spans="1:8" x14ac:dyDescent="0.4">
      <c r="A245" s="156"/>
      <c r="B245" s="172" t="s">
        <v>225</v>
      </c>
      <c r="C245" s="187" t="s">
        <v>225</v>
      </c>
      <c r="D245" s="172"/>
      <c r="E245" s="172"/>
      <c r="F245" s="172"/>
      <c r="G245" s="3"/>
      <c r="H245" s="3"/>
    </row>
    <row r="246" spans="1:8" x14ac:dyDescent="0.4">
      <c r="A246" s="156"/>
      <c r="B246" s="172" t="s">
        <v>225</v>
      </c>
      <c r="C246" s="187" t="s">
        <v>225</v>
      </c>
      <c r="D246" s="172"/>
      <c r="E246" s="172"/>
      <c r="F246" s="172"/>
      <c r="G246" s="3"/>
      <c r="H246" s="3"/>
    </row>
    <row r="247" spans="1:8" x14ac:dyDescent="0.4">
      <c r="A247" s="156"/>
      <c r="B247" s="172" t="s">
        <v>225</v>
      </c>
      <c r="C247" s="187" t="s">
        <v>225</v>
      </c>
      <c r="D247" s="172"/>
      <c r="E247" s="172"/>
      <c r="F247" s="172"/>
      <c r="G247" s="3"/>
      <c r="H247" s="3"/>
    </row>
    <row r="248" spans="1:8" x14ac:dyDescent="0.4">
      <c r="A248" s="156"/>
      <c r="B248" s="172" t="s">
        <v>225</v>
      </c>
      <c r="C248" s="187" t="s">
        <v>225</v>
      </c>
      <c r="D248" s="172"/>
      <c r="E248" s="172"/>
      <c r="F248" s="172"/>
      <c r="G248" s="3"/>
      <c r="H248" s="3"/>
    </row>
    <row r="249" spans="1:8" x14ac:dyDescent="0.4">
      <c r="A249" s="156"/>
      <c r="B249" s="172" t="s">
        <v>225</v>
      </c>
      <c r="C249" s="187" t="s">
        <v>225</v>
      </c>
      <c r="D249" s="172"/>
      <c r="E249" s="172"/>
      <c r="F249" s="172"/>
      <c r="G249" s="3"/>
      <c r="H249" s="3"/>
    </row>
    <row r="250" spans="1:8" x14ac:dyDescent="0.4">
      <c r="A250" s="156"/>
      <c r="B250" s="172" t="s">
        <v>225</v>
      </c>
      <c r="C250" s="187" t="s">
        <v>225</v>
      </c>
      <c r="D250" s="172"/>
      <c r="E250" s="172"/>
      <c r="F250" s="172"/>
      <c r="G250" s="3"/>
      <c r="H250" s="3"/>
    </row>
    <row r="251" spans="1:8" x14ac:dyDescent="0.4">
      <c r="A251" s="156"/>
      <c r="B251" s="172" t="s">
        <v>225</v>
      </c>
      <c r="C251" s="187" t="s">
        <v>225</v>
      </c>
      <c r="D251" s="172"/>
      <c r="E251" s="172"/>
      <c r="F251" s="172"/>
      <c r="G251" s="3"/>
      <c r="H251" s="3"/>
    </row>
    <row r="252" spans="1:8" x14ac:dyDescent="0.4">
      <c r="A252" s="156"/>
      <c r="B252" s="172" t="s">
        <v>225</v>
      </c>
      <c r="C252" s="187" t="s">
        <v>225</v>
      </c>
      <c r="D252" s="172"/>
      <c r="E252" s="172"/>
      <c r="F252" s="172"/>
      <c r="G252" s="3"/>
      <c r="H252" s="3"/>
    </row>
    <row r="253" spans="1:8" x14ac:dyDescent="0.4">
      <c r="A253" s="156"/>
      <c r="B253" s="172" t="s">
        <v>225</v>
      </c>
      <c r="C253" s="187" t="s">
        <v>225</v>
      </c>
      <c r="D253" s="172"/>
      <c r="E253" s="172"/>
      <c r="F253" s="172"/>
      <c r="G253" s="3"/>
      <c r="H253" s="3"/>
    </row>
    <row r="254" spans="1:8" x14ac:dyDescent="0.4">
      <c r="A254" s="156"/>
      <c r="B254" s="172" t="s">
        <v>225</v>
      </c>
      <c r="C254" s="187" t="s">
        <v>225</v>
      </c>
      <c r="D254" s="172"/>
      <c r="E254" s="172"/>
      <c r="F254" s="172"/>
      <c r="G254" s="3"/>
      <c r="H254" s="3"/>
    </row>
    <row r="255" spans="1:8" x14ac:dyDescent="0.4">
      <c r="A255" s="156"/>
      <c r="B255" s="172" t="s">
        <v>225</v>
      </c>
      <c r="C255" s="187" t="s">
        <v>225</v>
      </c>
      <c r="D255" s="172"/>
      <c r="E255" s="172"/>
      <c r="F255" s="172"/>
      <c r="G255" s="3"/>
      <c r="H255" s="3"/>
    </row>
    <row r="256" spans="1:8" x14ac:dyDescent="0.4">
      <c r="A256" s="156"/>
      <c r="B256" s="172" t="s">
        <v>225</v>
      </c>
      <c r="C256" s="187" t="s">
        <v>225</v>
      </c>
      <c r="D256" s="172"/>
      <c r="E256" s="172"/>
      <c r="F256" s="172"/>
      <c r="G256" s="3"/>
      <c r="H256" s="3"/>
    </row>
    <row r="257" spans="1:8" x14ac:dyDescent="0.4">
      <c r="A257" s="156"/>
      <c r="B257" s="172" t="s">
        <v>225</v>
      </c>
      <c r="C257" s="187" t="s">
        <v>225</v>
      </c>
      <c r="D257" s="172"/>
      <c r="E257" s="172"/>
      <c r="F257" s="172"/>
      <c r="G257" s="3"/>
      <c r="H257" s="3"/>
    </row>
    <row r="258" spans="1:8" x14ac:dyDescent="0.4">
      <c r="A258" s="156"/>
      <c r="B258" s="172" t="s">
        <v>225</v>
      </c>
      <c r="C258" s="187" t="s">
        <v>225</v>
      </c>
      <c r="D258" s="172"/>
      <c r="E258" s="172"/>
      <c r="F258" s="172"/>
      <c r="G258" s="3"/>
      <c r="H258" s="3"/>
    </row>
    <row r="259" spans="1:8" x14ac:dyDescent="0.4">
      <c r="A259" s="156"/>
      <c r="B259" s="172" t="s">
        <v>225</v>
      </c>
      <c r="C259" s="187" t="s">
        <v>225</v>
      </c>
      <c r="D259" s="172"/>
      <c r="E259" s="172"/>
      <c r="F259" s="172"/>
      <c r="G259" s="3"/>
      <c r="H259" s="3"/>
    </row>
    <row r="260" spans="1:8" x14ac:dyDescent="0.4">
      <c r="A260" s="90"/>
      <c r="B260" s="86"/>
      <c r="C260" s="86"/>
      <c r="D260" s="163"/>
      <c r="E260" s="162" t="s">
        <v>158</v>
      </c>
      <c r="F260" s="157">
        <f>COUNTA(F10:F259)</f>
        <v>0</v>
      </c>
      <c r="G260" s="3"/>
    </row>
    <row r="261" spans="1:8" x14ac:dyDescent="0.4">
      <c r="A261" s="164"/>
      <c r="B261" s="87"/>
      <c r="C261" s="87"/>
      <c r="D261" s="105"/>
      <c r="E261" s="162" t="s">
        <v>159</v>
      </c>
      <c r="F261" s="157">
        <f>SUM(F10:F259)</f>
        <v>0</v>
      </c>
      <c r="G261" s="3"/>
    </row>
    <row r="262" spans="1:8" x14ac:dyDescent="0.4">
      <c r="A262" s="83"/>
      <c r="B262" s="83"/>
      <c r="C262" s="83"/>
      <c r="D262" s="83"/>
      <c r="E262" s="88"/>
      <c r="F262" s="89"/>
      <c r="G262" s="3"/>
    </row>
    <row r="263" spans="1:8" x14ac:dyDescent="0.4">
      <c r="A263" s="87"/>
      <c r="B263" s="87"/>
      <c r="C263" s="87"/>
      <c r="D263" s="87"/>
      <c r="E263" s="87"/>
      <c r="F263" s="87"/>
    </row>
    <row r="264" spans="1:8" x14ac:dyDescent="0.4">
      <c r="A264" s="87"/>
      <c r="B264" s="87"/>
      <c r="C264" s="87"/>
      <c r="D264" s="87"/>
      <c r="E264" s="87"/>
      <c r="F264" s="87"/>
    </row>
    <row r="265" spans="1:8" x14ac:dyDescent="0.4">
      <c r="A265" s="83"/>
      <c r="B265" s="83"/>
      <c r="C265" s="83"/>
      <c r="D265" s="83"/>
      <c r="E265" s="83"/>
      <c r="F265" s="83"/>
    </row>
    <row r="266" spans="1:8" x14ac:dyDescent="0.4">
      <c r="A266" s="83"/>
      <c r="B266" s="83"/>
      <c r="C266" s="83"/>
      <c r="D266" s="83"/>
      <c r="E266" s="83"/>
      <c r="F266" s="87"/>
    </row>
    <row r="267" spans="1:8" x14ac:dyDescent="0.4">
      <c r="A267" s="83"/>
      <c r="B267" s="83"/>
      <c r="C267" s="83"/>
      <c r="D267" s="83"/>
      <c r="E267" s="83"/>
      <c r="F267" s="83"/>
    </row>
  </sheetData>
  <mergeCells count="2">
    <mergeCell ref="A6:F6"/>
    <mergeCell ref="A7:F7"/>
  </mergeCells>
  <phoneticPr fontId="1"/>
  <dataValidations count="4">
    <dataValidation type="list" allowBlank="1" showInputMessage="1" showErrorMessage="1" sqref="B10:B259">
      <formula1>"　,要介護１,要介護２,要介護３,要介護４,要介護５"</formula1>
    </dataValidation>
    <dataValidation type="list" allowBlank="1" showInputMessage="1" showErrorMessage="1" sqref="D10:D259">
      <formula1>"　,在宅,在宅以外"</formula1>
    </dataValidation>
    <dataValidation type="list" allowBlank="1" showInputMessage="1" showErrorMessage="1" sqref="E10:E259">
      <formula1>"　,①介護医療院,②介護療養型医療施設,③介護老人保健施設,④医療機関（病院又は診療所）,⑤他の特別養護老人ホーム,⑥養護老人ホーム,⑦軽費老人ホーム,⑧グループホーム,⑨有料老人ホーム,⑩サービス付き高齢者向け住宅,⑪その他"</formula1>
    </dataValidation>
    <dataValidation type="list" allowBlank="1" showInputMessage="1" showErrorMessage="1" sqref="C10:C259">
      <formula1>"　,①３か月以内,②３か月～６か月前,③６か月～１年前,④１～２年前,⑤２～３年前,⑥３年以上前"</formula1>
    </dataValidation>
  </dataValidations>
  <pageMargins left="0.7" right="0.7" top="0.75" bottom="0.75" header="0.3" footer="0.3"/>
  <pageSetup paperSize="9" scale="1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I46"/>
  <sheetViews>
    <sheetView zoomScaleNormal="100" workbookViewId="0">
      <selection activeCell="H31" sqref="H31"/>
    </sheetView>
  </sheetViews>
  <sheetFormatPr defaultRowHeight="18.75" x14ac:dyDescent="0.4"/>
  <cols>
    <col min="1" max="1" width="4.25" customWidth="1"/>
    <col min="2" max="2" width="19.875" customWidth="1"/>
    <col min="3" max="9" width="10.375" customWidth="1"/>
    <col min="10" max="10" width="10.375" style="2" customWidth="1"/>
    <col min="11" max="11" width="16.5" style="2" customWidth="1"/>
    <col min="12" max="12" width="16.5" customWidth="1"/>
    <col min="14" max="14" width="15.25" customWidth="1"/>
  </cols>
  <sheetData>
    <row r="1" spans="1:11" x14ac:dyDescent="0.4">
      <c r="A1" s="83" t="s">
        <v>170</v>
      </c>
      <c r="B1" s="83"/>
      <c r="C1" s="83"/>
      <c r="D1" s="83"/>
      <c r="E1" s="83"/>
      <c r="F1" s="83"/>
      <c r="G1" s="83"/>
      <c r="H1" s="83"/>
      <c r="I1" s="83"/>
      <c r="J1" s="84"/>
    </row>
    <row r="2" spans="1:11" x14ac:dyDescent="0.4">
      <c r="A2" s="83"/>
      <c r="B2" s="83"/>
      <c r="C2" s="83"/>
      <c r="D2" s="83"/>
      <c r="E2" s="83"/>
      <c r="F2" s="83"/>
      <c r="G2" s="83"/>
      <c r="H2" s="83"/>
      <c r="I2" s="83"/>
      <c r="J2" s="84"/>
    </row>
    <row r="3" spans="1:11" x14ac:dyDescent="0.4">
      <c r="A3" s="83" t="s">
        <v>104</v>
      </c>
      <c r="B3" s="83"/>
      <c r="C3" s="83"/>
      <c r="D3" s="83"/>
      <c r="E3" s="83"/>
      <c r="F3" s="83"/>
      <c r="G3" s="83"/>
      <c r="H3" s="83"/>
      <c r="I3" s="83"/>
      <c r="J3" s="84"/>
    </row>
    <row r="4" spans="1:11" x14ac:dyDescent="0.4">
      <c r="A4" s="222"/>
      <c r="B4" s="222"/>
      <c r="C4" s="158" t="s">
        <v>105</v>
      </c>
      <c r="D4" s="91" t="s">
        <v>3</v>
      </c>
      <c r="E4" s="91" t="s">
        <v>4</v>
      </c>
      <c r="F4" s="158" t="s">
        <v>5</v>
      </c>
      <c r="G4" s="158" t="s">
        <v>6</v>
      </c>
      <c r="H4" s="158" t="s">
        <v>7</v>
      </c>
      <c r="I4" s="91" t="s">
        <v>108</v>
      </c>
      <c r="J4" s="78"/>
      <c r="K4"/>
    </row>
    <row r="5" spans="1:11" ht="19.5" thickBot="1" x14ac:dyDescent="0.45">
      <c r="A5" s="201" t="s">
        <v>116</v>
      </c>
      <c r="B5" s="201"/>
      <c r="C5" s="165">
        <f t="shared" ref="C5:C30" si="0">SUM(D5:H5)</f>
        <v>0</v>
      </c>
      <c r="D5" s="165">
        <f>D6+D13</f>
        <v>0</v>
      </c>
      <c r="E5" s="165">
        <f>E6+E13</f>
        <v>0</v>
      </c>
      <c r="F5" s="165">
        <f>F6+F13</f>
        <v>0</v>
      </c>
      <c r="G5" s="165">
        <f>G6+G13</f>
        <v>0</v>
      </c>
      <c r="H5" s="165">
        <f>H6+H13</f>
        <v>0</v>
      </c>
      <c r="I5" s="161" t="str">
        <f>IF('入所申込者一覧（様式１－３用）'!$F$261=+C5,"○","×")</f>
        <v>○</v>
      </c>
      <c r="J5" s="94" t="s">
        <v>114</v>
      </c>
      <c r="K5"/>
    </row>
    <row r="6" spans="1:11" x14ac:dyDescent="0.4">
      <c r="A6" s="200" t="s">
        <v>106</v>
      </c>
      <c r="B6" s="200"/>
      <c r="C6" s="166">
        <f t="shared" si="0"/>
        <v>0</v>
      </c>
      <c r="D6" s="166">
        <f>SUM(D7:D12)</f>
        <v>0</v>
      </c>
      <c r="E6" s="166">
        <f>SUM(E7:E12)</f>
        <v>0</v>
      </c>
      <c r="F6" s="166">
        <f>SUM(F7:F12)</f>
        <v>0</v>
      </c>
      <c r="G6" s="166">
        <f>SUM(G7:G12)</f>
        <v>0</v>
      </c>
      <c r="H6" s="166">
        <f>SUM(H7:H12)</f>
        <v>0</v>
      </c>
      <c r="I6" s="96"/>
      <c r="J6" s="160"/>
      <c r="K6"/>
    </row>
    <row r="7" spans="1:11" x14ac:dyDescent="0.4">
      <c r="A7" s="202" t="s">
        <v>2</v>
      </c>
      <c r="B7" s="78" t="s">
        <v>10</v>
      </c>
      <c r="C7" s="167">
        <f t="shared" si="0"/>
        <v>0</v>
      </c>
      <c r="D7" s="167">
        <f>SUMIFS('入所申込者一覧（様式１－３用）'!$F$10:$F$259,'入所申込者一覧（様式１－３用）'!$B$10:$B$259,"要介護１",'入所申込者一覧（様式１－３用）'!$C$10:$C$259,"①３か月以内",'入所申込者一覧（様式１－３用）'!$D$10:$D$259,"在宅")</f>
        <v>0</v>
      </c>
      <c r="E7" s="167">
        <f>SUMIFS('入所申込者一覧（様式１－３用）'!$F$10:$F$259,'入所申込者一覧（様式１－３用）'!$B$10:$B$259,"要介護２",'入所申込者一覧（様式１－３用）'!$C$10:$C$259,"①３か月以内",'入所申込者一覧（様式１－３用）'!$D$10:$D$259,"在宅")</f>
        <v>0</v>
      </c>
      <c r="F7" s="167">
        <f>SUMIFS('入所申込者一覧（様式１－３用）'!$F$10:$F$259,'入所申込者一覧（様式１－３用）'!$B$10:$B$259,"要介護３",'入所申込者一覧（様式１－３用）'!$C$10:$C$259,"①３か月以内",'入所申込者一覧（様式１－３用）'!$D$10:$D$259,"在宅")</f>
        <v>0</v>
      </c>
      <c r="G7" s="167">
        <f>SUMIFS('入所申込者一覧（様式１－３用）'!$F$10:$F$259,'入所申込者一覧（様式１－３用）'!$B$10:$B$259,"要介護４",'入所申込者一覧（様式１－３用）'!$C$10:$C$259,"①３か月以内",'入所申込者一覧（様式１－３用）'!$D$10:$D$259,"在宅")</f>
        <v>0</v>
      </c>
      <c r="H7" s="167">
        <f>SUMIFS('入所申込者一覧（様式１－３用）'!$F$10:$F$259,'入所申込者一覧（様式１－３用）'!$B$10:$B$259,"要介護５",'入所申込者一覧（様式１－３用）'!$C$10:$C$259,"①３か月以内",'入所申込者一覧（様式１－３用）'!$D$10:$D$259,"在宅")</f>
        <v>0</v>
      </c>
      <c r="I7" s="205"/>
      <c r="J7" s="222"/>
      <c r="K7"/>
    </row>
    <row r="8" spans="1:11" x14ac:dyDescent="0.4">
      <c r="A8" s="202"/>
      <c r="B8" s="78" t="s">
        <v>13</v>
      </c>
      <c r="C8" s="167">
        <f t="shared" si="0"/>
        <v>0</v>
      </c>
      <c r="D8" s="167">
        <f>SUMIFS('入所申込者一覧（様式１－３用）'!$F$10:$F$259,'入所申込者一覧（様式１－３用）'!$B$10:$B$259,"要介護１",'入所申込者一覧（様式１－３用）'!$C$10:$C$259,"②３か月～６か月前",'入所申込者一覧（様式１－３用）'!$D$10:$D$259,"在宅")</f>
        <v>0</v>
      </c>
      <c r="E8" s="167">
        <f>SUMIFS('入所申込者一覧（様式１－３用）'!$F$10:$F$259,'入所申込者一覧（様式１－３用）'!$B$10:$B$259,"要介護２",'入所申込者一覧（様式１－３用）'!$C$10:$C$259,"②３か月～６か月前",'入所申込者一覧（様式１－３用）'!$D$10:$D$259,"在宅")</f>
        <v>0</v>
      </c>
      <c r="F8" s="167">
        <f>SUMIFS('入所申込者一覧（様式１－３用）'!$F$10:$F$259,'入所申込者一覧（様式１－３用）'!$B$10:$B$259,"要介護３",'入所申込者一覧（様式１－３用）'!$C$10:$C$259,"②３か月～６か月前",'入所申込者一覧（様式１－３用）'!$D$10:$D$259,"在宅")</f>
        <v>0</v>
      </c>
      <c r="G8" s="167">
        <f>SUMIFS('入所申込者一覧（様式１－３用）'!$F$10:$F$259,'入所申込者一覧（様式１－３用）'!$B$10:$B$259,"要介護４",'入所申込者一覧（様式１－３用）'!$C$10:$C$259,"②３か月～６か月前",'入所申込者一覧（様式１－３用）'!$D$10:$D$259,"在宅")</f>
        <v>0</v>
      </c>
      <c r="H8" s="167">
        <f>SUMIFS('入所申込者一覧（様式１－３用）'!$F$10:$F$259,'入所申込者一覧（様式１－３用）'!$B$10:$B$259,"要介護５",'入所申込者一覧（様式１－３用）'!$C$10:$C$259,"②３か月～６か月前",'入所申込者一覧（様式１－３用）'!$D$10:$D$259,"在宅")</f>
        <v>0</v>
      </c>
      <c r="I8" s="205"/>
      <c r="J8" s="222"/>
      <c r="K8"/>
    </row>
    <row r="9" spans="1:11" x14ac:dyDescent="0.4">
      <c r="A9" s="202"/>
      <c r="B9" s="78" t="s">
        <v>20</v>
      </c>
      <c r="C9" s="167">
        <f t="shared" si="0"/>
        <v>0</v>
      </c>
      <c r="D9" s="167">
        <f>SUMIFS('入所申込者一覧（様式１－３用）'!$F$10:$F$259,'入所申込者一覧（様式１－３用）'!$B$10:$B$259,"要介護１",'入所申込者一覧（様式１－３用）'!$C$10:$C$259,"③６か月～１年前",'入所申込者一覧（様式１－３用）'!$D$10:$D$259,"在宅")</f>
        <v>0</v>
      </c>
      <c r="E9" s="167">
        <f>SUMIFS('入所申込者一覧（様式１－３用）'!$F$10:$F$259,'入所申込者一覧（様式１－３用）'!$B$10:$B$259,"要介護２",'入所申込者一覧（様式１－３用）'!$C$10:$C$259,"③６か月～１年前",'入所申込者一覧（様式１－３用）'!$D$10:$D$259,"在宅")</f>
        <v>0</v>
      </c>
      <c r="F9" s="167">
        <f>SUMIFS('入所申込者一覧（様式１－３用）'!$F$10:$F$259,'入所申込者一覧（様式１－３用）'!$B$10:$B$259,"要介護３",'入所申込者一覧（様式１－３用）'!$C$10:$C$259,"③６か月～１年前",'入所申込者一覧（様式１－３用）'!$D$10:$D$259,"在宅")</f>
        <v>0</v>
      </c>
      <c r="G9" s="167">
        <f>SUMIFS('入所申込者一覧（様式１－３用）'!$F$10:$F$259,'入所申込者一覧（様式１－３用）'!$B$10:$B$259,"要介護４",'入所申込者一覧（様式１－３用）'!$C$10:$C$259,"③６か月～１年前",'入所申込者一覧（様式１－３用）'!$D$10:$D$259,"在宅")</f>
        <v>0</v>
      </c>
      <c r="H9" s="167">
        <f>SUMIFS('入所申込者一覧（様式１－３用）'!$F$10:$F$259,'入所申込者一覧（様式１－３用）'!$B$10:$B$259,"要介護５",'入所申込者一覧（様式１－３用）'!$C$10:$C$259,"③６か月～１年前",'入所申込者一覧（様式１－３用）'!$D$10:$D$259,"在宅")</f>
        <v>0</v>
      </c>
      <c r="I9" s="205"/>
      <c r="J9" s="222"/>
      <c r="K9"/>
    </row>
    <row r="10" spans="1:11" x14ac:dyDescent="0.4">
      <c r="A10" s="202"/>
      <c r="B10" s="78" t="s">
        <v>14</v>
      </c>
      <c r="C10" s="167">
        <f t="shared" si="0"/>
        <v>0</v>
      </c>
      <c r="D10" s="167">
        <f>SUMIFS('入所申込者一覧（様式１－３用）'!$F$10:$F$259,'入所申込者一覧（様式１－３用）'!$B$10:$B$259,"要介護１",'入所申込者一覧（様式１－３用）'!$C$10:$C$259,"④１～２年前",'入所申込者一覧（様式１－３用）'!$D$10:$D$259,"在宅")</f>
        <v>0</v>
      </c>
      <c r="E10" s="167">
        <f>SUMIFS('入所申込者一覧（様式１－３用）'!$F$10:$F$259,'入所申込者一覧（様式１－３用）'!$B$10:$B$259,"要介護２",'入所申込者一覧（様式１－３用）'!$C$10:$C$259,"④１～２年前",'入所申込者一覧（様式１－３用）'!$D$10:$D$259,"在宅")</f>
        <v>0</v>
      </c>
      <c r="F10" s="167">
        <f>SUMIFS('入所申込者一覧（様式１－３用）'!$F$10:$F$259,'入所申込者一覧（様式１－３用）'!$B$10:$B$259,"要介護３",'入所申込者一覧（様式１－３用）'!$C$10:$C$259,"④１～２年前",'入所申込者一覧（様式１－３用）'!$D$10:$D$259,"在宅")</f>
        <v>0</v>
      </c>
      <c r="G10" s="167">
        <f>SUMIFS('入所申込者一覧（様式１－３用）'!$F$10:$F$259,'入所申込者一覧（様式１－３用）'!$B$10:$B$259,"要介護４",'入所申込者一覧（様式１－３用）'!$C$10:$C$259,"④１～２年前",'入所申込者一覧（様式１－３用）'!$D$10:$D$259,"在宅")</f>
        <v>0</v>
      </c>
      <c r="H10" s="167">
        <f>SUMIFS('入所申込者一覧（様式１－３用）'!$F$10:$F$259,'入所申込者一覧（様式１－３用）'!$B$10:$B$259,"要介護５",'入所申込者一覧（様式１－３用）'!$C$10:$C$259,"④１～２年前",'入所申込者一覧（様式１－３用）'!$D$10:$D$259,"在宅")</f>
        <v>0</v>
      </c>
      <c r="I10" s="205"/>
      <c r="J10" s="222"/>
      <c r="K10"/>
    </row>
    <row r="11" spans="1:11" x14ac:dyDescent="0.4">
      <c r="A11" s="203"/>
      <c r="B11" s="78" t="s">
        <v>253</v>
      </c>
      <c r="C11" s="167">
        <f t="shared" ref="C11" si="1">SUM(D11:H11)</f>
        <v>0</v>
      </c>
      <c r="D11" s="167">
        <f>SUMIFS('入所申込者一覧（様式１－３用）'!$F$10:$F$259,'入所申込者一覧（様式１－３用）'!$B$10:$B$259,"要介護１",'入所申込者一覧（様式１－３用）'!$C$10:$C$259,"⑤２～３年前",'入所申込者一覧（様式１－３用）'!$D$10:$D$259,"在宅")</f>
        <v>0</v>
      </c>
      <c r="E11" s="167">
        <f>SUMIFS('入所申込者一覧（様式１－３用）'!$F$10:$F$259,'入所申込者一覧（様式１－３用）'!$B$10:$B$259,"要介護２",'入所申込者一覧（様式１－３用）'!$C$10:$C$259,"⑤２～３年前",'入所申込者一覧（様式１－３用）'!$D$10:$D$259,"在宅")</f>
        <v>0</v>
      </c>
      <c r="F11" s="167">
        <f>SUMIFS('入所申込者一覧（様式１－３用）'!$F$10:$F$259,'入所申込者一覧（様式１－３用）'!$B$10:$B$259,"要介護３",'入所申込者一覧（様式１－３用）'!$C$10:$C$259,"⑤２～３年前",'入所申込者一覧（様式１－３用）'!$D$10:$D$259,"在宅")</f>
        <v>0</v>
      </c>
      <c r="G11" s="167">
        <f>SUMIFS('入所申込者一覧（様式１－３用）'!$F$10:$F$259,'入所申込者一覧（様式１－３用）'!$B$10:$B$259,"要介護４",'入所申込者一覧（様式１－３用）'!$C$10:$C$259,"⑤２～３年前",'入所申込者一覧（様式１－３用）'!$D$10:$D$259,"在宅")</f>
        <v>0</v>
      </c>
      <c r="H11" s="167">
        <f>SUMIFS('入所申込者一覧（様式１－３用）'!$F$10:$F$259,'入所申込者一覧（様式１－３用）'!$B$10:$B$259,"要介護５",'入所申込者一覧（様式１－３用）'!$C$10:$C$259,"⑤２～３年前",'入所申込者一覧（様式１－３用）'!$D$10:$D$259,"在宅")</f>
        <v>0</v>
      </c>
      <c r="I11" s="220"/>
      <c r="J11" s="216"/>
      <c r="K11"/>
    </row>
    <row r="12" spans="1:11" ht="19.5" thickBot="1" x14ac:dyDescent="0.45">
      <c r="A12" s="204"/>
      <c r="B12" s="191" t="s">
        <v>251</v>
      </c>
      <c r="C12" s="190">
        <f t="shared" si="0"/>
        <v>0</v>
      </c>
      <c r="D12" s="190">
        <f>SUMIFS('入所申込者一覧（様式１－３用）'!$F$10:$F$259,'入所申込者一覧（様式１－３用）'!$B$10:$B$259,"要介護１",'入所申込者一覧（様式１－３用）'!$C$10:$C$259,"⑥３年以上前",'入所申込者一覧（様式１－３用）'!$D$10:$D$259,"在宅")</f>
        <v>0</v>
      </c>
      <c r="E12" s="190">
        <f>SUMIFS('入所申込者一覧（様式１－３用）'!$F$10:$F$259,'入所申込者一覧（様式１－３用）'!$B$10:$B$259,"要介護２",'入所申込者一覧（様式１－３用）'!$C$10:$C$259,"⑥３年以上前",'入所申込者一覧（様式１－３用）'!$D$10:$D$259,"在宅")</f>
        <v>0</v>
      </c>
      <c r="F12" s="190">
        <f>SUMIFS('入所申込者一覧（様式１－３用）'!$F$10:$F$259,'入所申込者一覧（様式１－３用）'!$B$10:$B$259,"要介護３",'入所申込者一覧（様式１－３用）'!$C$10:$C$259,"⑥３年以上前",'入所申込者一覧（様式１－３用）'!$D$10:$D$259,"在宅")</f>
        <v>0</v>
      </c>
      <c r="G12" s="190">
        <f>SUMIFS('入所申込者一覧（様式１－３用）'!$F$10:$F$259,'入所申込者一覧（様式１－３用）'!$B$10:$B$259,"要介護４",'入所申込者一覧（様式１－３用）'!$C$10:$C$259,"⑥３年以上前",'入所申込者一覧（様式１－３用）'!$D$10:$D$259,"在宅")</f>
        <v>0</v>
      </c>
      <c r="H12" s="190">
        <f>SUMIFS('入所申込者一覧（様式１－３用）'!$F$10:$F$259,'入所申込者一覧（様式１－３用）'!$B$10:$B$259,"要介護５",'入所申込者一覧（様式１－３用）'!$C$10:$C$259,"⑥３年以上前",'入所申込者一覧（様式１－３用）'!$D$10:$D$259,"在宅")</f>
        <v>0</v>
      </c>
      <c r="I12" s="221"/>
      <c r="J12" s="201"/>
      <c r="K12"/>
    </row>
    <row r="13" spans="1:11" x14ac:dyDescent="0.4">
      <c r="A13" s="218" t="s">
        <v>107</v>
      </c>
      <c r="B13" s="219"/>
      <c r="C13" s="166">
        <f t="shared" si="0"/>
        <v>0</v>
      </c>
      <c r="D13" s="166">
        <f>SUM(D14:D24)</f>
        <v>0</v>
      </c>
      <c r="E13" s="166">
        <f>SUM(E14:E24)</f>
        <v>0</v>
      </c>
      <c r="F13" s="166">
        <f>SUM(F14:F24)</f>
        <v>0</v>
      </c>
      <c r="G13" s="166">
        <f>SUM(G14:G24)</f>
        <v>0</v>
      </c>
      <c r="H13" s="166">
        <f>SUM(H14:H24)</f>
        <v>0</v>
      </c>
      <c r="I13" s="98" t="str">
        <f>IF(+C5=+C6+C13,"○","×")</f>
        <v>○</v>
      </c>
      <c r="J13" s="99" t="s">
        <v>115</v>
      </c>
      <c r="K13"/>
    </row>
    <row r="14" spans="1:11" x14ac:dyDescent="0.4">
      <c r="A14" s="202" t="s">
        <v>110</v>
      </c>
      <c r="B14" s="78" t="s">
        <v>21</v>
      </c>
      <c r="C14" s="167">
        <f t="shared" si="0"/>
        <v>0</v>
      </c>
      <c r="D14" s="167">
        <f>SUMIFS('入所申込者一覧（様式１－３用）'!$F$10:$F$259,'入所申込者一覧（様式１－３用）'!$B$10:$B$259,"要介護１",'入所申込者一覧（様式１－３用）'!$E$10:$E$259,"①介護医療院")</f>
        <v>0</v>
      </c>
      <c r="E14" s="167">
        <f>SUMIFS('入所申込者一覧（様式１－３用）'!$F$10:$F$259,'入所申込者一覧（様式１－３用）'!$B$10:$B$259,"要介護２",'入所申込者一覧（様式１－３用）'!$E$10:$E$259,"①介護医療院")</f>
        <v>0</v>
      </c>
      <c r="F14" s="167">
        <f>SUMIFS('入所申込者一覧（様式１－３用）'!$F$10:$F$259,'入所申込者一覧（様式１－３用）'!$B$10:$B$259,"要介護３",'入所申込者一覧（様式１－３用）'!$E$10:$E$259,"①介護医療院")</f>
        <v>0</v>
      </c>
      <c r="G14" s="167">
        <f>SUMIFS('入所申込者一覧（様式１－３用）'!$F$10:$F$259,'入所申込者一覧（様式１－３用）'!$B$10:$B$259,"要介護４",'入所申込者一覧（様式１－３用）'!$E$10:$E$259,"①介護医療院")</f>
        <v>0</v>
      </c>
      <c r="H14" s="167">
        <f>SUMIFS('入所申込者一覧（様式１－３用）'!$F$10:$F$259,'入所申込者一覧（様式１－３用）'!$B$10:$B$259,"要介護５",'入所申込者一覧（様式１－３用）'!$E$10:$E$259,"①介護医療院")</f>
        <v>0</v>
      </c>
      <c r="I14" s="216"/>
      <c r="J14" s="216"/>
      <c r="K14"/>
    </row>
    <row r="15" spans="1:11" x14ac:dyDescent="0.4">
      <c r="A15" s="202"/>
      <c r="B15" s="78" t="s">
        <v>22</v>
      </c>
      <c r="C15" s="167">
        <f t="shared" si="0"/>
        <v>0</v>
      </c>
      <c r="D15" s="167">
        <f>SUMIFS('入所申込者一覧（様式１－３用）'!$F$10:$F$259,'入所申込者一覧（様式１－３用）'!$B$10:$B$259,"要介護１",'入所申込者一覧（様式１－３用）'!$E$10:$E$259,"②介護療養型医療施設")</f>
        <v>0</v>
      </c>
      <c r="E15" s="167">
        <f>SUMIFS('入所申込者一覧（様式１－３用）'!$F$10:$F$259,'入所申込者一覧（様式１－３用）'!$B$10:$B$259,"要介護２",'入所申込者一覧（様式１－３用）'!$E$10:$E$259,"②介護療養型医療施設")</f>
        <v>0</v>
      </c>
      <c r="F15" s="167">
        <f>SUMIFS('入所申込者一覧（様式１－３用）'!$F$10:$F$259,'入所申込者一覧（様式１－３用）'!$B$10:$B$259,"要介護３",'入所申込者一覧（様式１－３用）'!$E$10:$E$259,"②介護療養型医療施設")</f>
        <v>0</v>
      </c>
      <c r="G15" s="167">
        <f>SUMIFS('入所申込者一覧（様式１－３用）'!$F$10:$F$259,'入所申込者一覧（様式１－３用）'!$B$10:$B$259,"要介護４",'入所申込者一覧（様式１－３用）'!$E$10:$E$259,"②介護療養型医療施設")</f>
        <v>0</v>
      </c>
      <c r="H15" s="167">
        <f>SUMIFS('入所申込者一覧（様式１－３用）'!$F$10:$F$259,'入所申込者一覧（様式１－３用）'!$B$10:$B$259,"要介護５",'入所申込者一覧（様式１－３用）'!$E$10:$E$259,"②介護療養型医療施設")</f>
        <v>0</v>
      </c>
      <c r="I15" s="217"/>
      <c r="J15" s="217"/>
      <c r="K15"/>
    </row>
    <row r="16" spans="1:11" x14ac:dyDescent="0.4">
      <c r="A16" s="202"/>
      <c r="B16" s="78" t="s">
        <v>23</v>
      </c>
      <c r="C16" s="167">
        <f t="shared" si="0"/>
        <v>0</v>
      </c>
      <c r="D16" s="167">
        <f>SUMIFS('入所申込者一覧（様式１－３用）'!$F$10:$F$259,'入所申込者一覧（様式１－３用）'!$B$10:$B$259,"要介護１",'入所申込者一覧（様式１－３用）'!$E$10:$E$259,"③介護老人保健施設")</f>
        <v>0</v>
      </c>
      <c r="E16" s="167">
        <f>SUMIFS('入所申込者一覧（様式１－３用）'!$F$10:$F$259,'入所申込者一覧（様式１－３用）'!$B$10:$B$259,"要介護２",'入所申込者一覧（様式１－３用）'!$E$10:$E$259,"③介護老人保健施設")</f>
        <v>0</v>
      </c>
      <c r="F16" s="167">
        <f>SUMIFS('入所申込者一覧（様式１－３用）'!$F$10:$F$259,'入所申込者一覧（様式１－３用）'!$B$10:$B$259,"要介護３",'入所申込者一覧（様式１－３用）'!$E$10:$E$259,"③介護老人保健施設")</f>
        <v>0</v>
      </c>
      <c r="G16" s="167">
        <f>SUMIFS('入所申込者一覧（様式１－３用）'!$F$10:$F$259,'入所申込者一覧（様式１－３用）'!$B$10:$B$259,"要介護４",'入所申込者一覧（様式１－３用）'!$E$10:$E$259,"③介護老人保健施設")</f>
        <v>0</v>
      </c>
      <c r="H16" s="167">
        <f>SUMIFS('入所申込者一覧（様式１－３用）'!$F$10:$F$259,'入所申込者一覧（様式１－３用）'!$B$10:$B$259,"要介護５",'入所申込者一覧（様式１－３用）'!$E$10:$E$259,"③介護老人保健施設")</f>
        <v>0</v>
      </c>
      <c r="I16" s="217"/>
      <c r="J16" s="217"/>
      <c r="K16"/>
    </row>
    <row r="17" spans="1:11" ht="27" x14ac:dyDescent="0.4">
      <c r="A17" s="202"/>
      <c r="B17" s="100" t="s">
        <v>24</v>
      </c>
      <c r="C17" s="167">
        <f t="shared" si="0"/>
        <v>0</v>
      </c>
      <c r="D17" s="167">
        <f>SUMIFS('入所申込者一覧（様式１－３用）'!$F$10:$F$259,'入所申込者一覧（様式１－３用）'!$B$10:$B$259,"要介護１",'入所申込者一覧（様式１－３用）'!$E$10:$E$259,"④医療機関（病院又は診療所）")</f>
        <v>0</v>
      </c>
      <c r="E17" s="167">
        <f>SUMIFS('入所申込者一覧（様式１－３用）'!$F$10:$F$259,'入所申込者一覧（様式１－３用）'!$B$10:$B$259,"要介護２",'入所申込者一覧（様式１－３用）'!$E$10:$E$259,"④医療機関（病院又は診療所）")</f>
        <v>0</v>
      </c>
      <c r="F17" s="167">
        <f>SUMIFS('入所申込者一覧（様式１－３用）'!$F$10:$F$259,'入所申込者一覧（様式１－３用）'!$B$10:$B$259,"要介護３",'入所申込者一覧（様式１－３用）'!$E$10:$E$259,"④医療機関（病院又は診療所）")</f>
        <v>0</v>
      </c>
      <c r="G17" s="167">
        <f>SUMIFS('入所申込者一覧（様式１－３用）'!$F$10:$F$259,'入所申込者一覧（様式１－３用）'!$B$10:$B$259,"要介護４",'入所申込者一覧（様式１－３用）'!$E$10:$E$259,"④医療機関（病院又は診療所）")</f>
        <v>0</v>
      </c>
      <c r="H17" s="167">
        <f>SUMIFS('入所申込者一覧（様式１－３用）'!$F$10:$F$259,'入所申込者一覧（様式１－３用）'!$B$10:$B$259,"要介護５",'入所申込者一覧（様式１－３用）'!$E$10:$E$259,"④医療機関（病院又は診療所）")</f>
        <v>0</v>
      </c>
      <c r="I17" s="217"/>
      <c r="J17" s="217"/>
      <c r="K17"/>
    </row>
    <row r="18" spans="1:11" ht="27" x14ac:dyDescent="0.4">
      <c r="A18" s="202"/>
      <c r="B18" s="100" t="s">
        <v>25</v>
      </c>
      <c r="C18" s="167">
        <f t="shared" si="0"/>
        <v>0</v>
      </c>
      <c r="D18" s="167">
        <f>SUMIFS('入所申込者一覧（様式１－３用）'!$F$10:$F$259,'入所申込者一覧（様式１－３用）'!$B$10:$B$259,"要介護１",'入所申込者一覧（様式１－３用）'!$E$10:$E$259,"⑤他の特別養護老人ホーム")</f>
        <v>0</v>
      </c>
      <c r="E18" s="167">
        <f>SUMIFS('入所申込者一覧（様式１－３用）'!$F$10:$F$259,'入所申込者一覧（様式１－３用）'!$B$10:$B$259,"要介護２",'入所申込者一覧（様式１－３用）'!$E$10:$E$259,"⑤他の特別養護老人ホーム")</f>
        <v>0</v>
      </c>
      <c r="F18" s="167">
        <f>SUMIFS('入所申込者一覧（様式１－３用）'!$F$10:$F$259,'入所申込者一覧（様式１－３用）'!$B$10:$B$259,"要介護３",'入所申込者一覧（様式１－３用）'!$E$10:$E$259,"⑤他の特別養護老人ホーム")</f>
        <v>0</v>
      </c>
      <c r="G18" s="167">
        <f>SUMIFS('入所申込者一覧（様式１－３用）'!$F$10:$F$259,'入所申込者一覧（様式１－３用）'!$B$10:$B$259,"要介護４",'入所申込者一覧（様式１－３用）'!$E$10:$E$259,"⑤他の特別養護老人ホーム")</f>
        <v>0</v>
      </c>
      <c r="H18" s="167">
        <f>SUMIFS('入所申込者一覧（様式１－３用）'!$F$10:$F$259,'入所申込者一覧（様式１－３用）'!$B$10:$B$259,"要介護５",'入所申込者一覧（様式１－３用）'!$E$10:$E$259,"⑤他の特別養護老人ホーム")</f>
        <v>0</v>
      </c>
      <c r="I18" s="217"/>
      <c r="J18" s="217"/>
      <c r="K18"/>
    </row>
    <row r="19" spans="1:11" x14ac:dyDescent="0.4">
      <c r="A19" s="202"/>
      <c r="B19" s="78" t="s">
        <v>26</v>
      </c>
      <c r="C19" s="167">
        <f t="shared" si="0"/>
        <v>0</v>
      </c>
      <c r="D19" s="167">
        <f>SUMIFS('入所申込者一覧（様式１－３用）'!$F$10:$F$259,'入所申込者一覧（様式１－３用）'!$B$10:$B$259,"要介護１",'入所申込者一覧（様式１－３用）'!$E$10:$E$259,"⑥養護老人ホーム")</f>
        <v>0</v>
      </c>
      <c r="E19" s="167">
        <f>SUMIFS('入所申込者一覧（様式１－３用）'!$F$10:$F$259,'入所申込者一覧（様式１－３用）'!$B$10:$B$259,"要介護２",'入所申込者一覧（様式１－３用）'!$E$10:$E$259,"⑥養護老人ホーム")</f>
        <v>0</v>
      </c>
      <c r="F19" s="167">
        <f>SUMIFS('入所申込者一覧（様式１－３用）'!$F$10:$F$259,'入所申込者一覧（様式１－３用）'!$B$10:$B$259,"要介護３",'入所申込者一覧（様式１－３用）'!$E$10:$E$259,"⑥養護老人ホーム")</f>
        <v>0</v>
      </c>
      <c r="G19" s="167">
        <f>SUMIFS('入所申込者一覧（様式１－３用）'!$F$10:$F$259,'入所申込者一覧（様式１－３用）'!$B$10:$B$259,"要介護４",'入所申込者一覧（様式１－３用）'!$E$10:$E$259,"⑥養護老人ホーム")</f>
        <v>0</v>
      </c>
      <c r="H19" s="167">
        <f>SUMIFS('入所申込者一覧（様式１－３用）'!$F$10:$F$259,'入所申込者一覧（様式１－３用）'!$B$10:$B$259,"要介護５",'入所申込者一覧（様式１－３用）'!$E$10:$E$259,"⑥養護老人ホーム")</f>
        <v>0</v>
      </c>
      <c r="I19" s="217"/>
      <c r="J19" s="217"/>
      <c r="K19"/>
    </row>
    <row r="20" spans="1:11" x14ac:dyDescent="0.4">
      <c r="A20" s="202"/>
      <c r="B20" s="78" t="s">
        <v>27</v>
      </c>
      <c r="C20" s="167">
        <f t="shared" si="0"/>
        <v>0</v>
      </c>
      <c r="D20" s="167">
        <f>SUMIFS('入所申込者一覧（様式１－３用）'!$F$10:$F$259,'入所申込者一覧（様式１－３用）'!$B$10:$B$259,"要介護１",'入所申込者一覧（様式１－３用）'!$E$10:$E$259,"⑦軽費老人ホーム")</f>
        <v>0</v>
      </c>
      <c r="E20" s="167">
        <f>SUMIFS('入所申込者一覧（様式１－３用）'!$F$10:$F$259,'入所申込者一覧（様式１－３用）'!$B$10:$B$259,"要介護２",'入所申込者一覧（様式１－３用）'!$E$10:$E$259,"⑦軽費老人ホーム")</f>
        <v>0</v>
      </c>
      <c r="F20" s="167">
        <f>SUMIFS('入所申込者一覧（様式１－３用）'!$F$10:$F$259,'入所申込者一覧（様式１－３用）'!$B$10:$B$259,"要介護３",'入所申込者一覧（様式１－３用）'!$E$10:$E$259,"⑦軽費老人ホーム")</f>
        <v>0</v>
      </c>
      <c r="G20" s="167">
        <f>SUMIFS('入所申込者一覧（様式１－３用）'!$F$10:$F$259,'入所申込者一覧（様式１－３用）'!$B$10:$B$259,"要介護４",'入所申込者一覧（様式１－３用）'!$E$10:$E$259,"⑦軽費老人ホーム")</f>
        <v>0</v>
      </c>
      <c r="H20" s="167">
        <f>SUMIFS('入所申込者一覧（様式１－３用）'!$F$10:$F$259,'入所申込者一覧（様式１－３用）'!$B$10:$B$259,"要介護５",'入所申込者一覧（様式１－３用）'!$E$10:$E$259,"⑦軽費老人ホーム")</f>
        <v>0</v>
      </c>
      <c r="I20" s="217"/>
      <c r="J20" s="217"/>
      <c r="K20"/>
    </row>
    <row r="21" spans="1:11" x14ac:dyDescent="0.4">
      <c r="A21" s="202"/>
      <c r="B21" s="78" t="s">
        <v>15</v>
      </c>
      <c r="C21" s="167">
        <f t="shared" si="0"/>
        <v>0</v>
      </c>
      <c r="D21" s="167">
        <f>SUMIFS('入所申込者一覧（様式１－３用）'!$F$10:$F$259,'入所申込者一覧（様式１－３用）'!$B$10:$B$259,"要介護１",'入所申込者一覧（様式１－３用）'!$E$10:$E$259,"⑧グループホーム")</f>
        <v>0</v>
      </c>
      <c r="E21" s="167">
        <f>SUMIFS('入所申込者一覧（様式１－３用）'!$F$10:$F$259,'入所申込者一覧（様式１－３用）'!$B$10:$B$259,"要介護２",'入所申込者一覧（様式１－３用）'!$E$10:$E$259,"⑧グループホーム")</f>
        <v>0</v>
      </c>
      <c r="F21" s="167">
        <f>SUMIFS('入所申込者一覧（様式１－３用）'!$F$10:$F$259,'入所申込者一覧（様式１－３用）'!$B$10:$B$259,"要介護３",'入所申込者一覧（様式１－３用）'!$E$10:$E$259,"⑧グループホーム")</f>
        <v>0</v>
      </c>
      <c r="G21" s="167">
        <f>SUMIFS('入所申込者一覧（様式１－３用）'!$F$10:$F$259,'入所申込者一覧（様式１－３用）'!$B$10:$B$259,"要介護４",'入所申込者一覧（様式１－３用）'!$E$10:$E$259,"⑧グループホーム")</f>
        <v>0</v>
      </c>
      <c r="H21" s="167">
        <f>SUMIFS('入所申込者一覧（様式１－３用）'!$F$10:$F$259,'入所申込者一覧（様式１－３用）'!$B$10:$B$259,"要介護５",'入所申込者一覧（様式１－３用）'!$E$10:$E$259,"⑧グループホーム")</f>
        <v>0</v>
      </c>
      <c r="I21" s="217"/>
      <c r="J21" s="217"/>
      <c r="K21"/>
    </row>
    <row r="22" spans="1:11" x14ac:dyDescent="0.4">
      <c r="A22" s="202"/>
      <c r="B22" s="78" t="s">
        <v>28</v>
      </c>
      <c r="C22" s="167">
        <f t="shared" si="0"/>
        <v>0</v>
      </c>
      <c r="D22" s="167">
        <f>SUMIFS('入所申込者一覧（様式１－３用）'!$F$10:$F$259,'入所申込者一覧（様式１－３用）'!$B$10:$B$259,"要介護１",'入所申込者一覧（様式１－３用）'!$E$10:$E$259,"⑨有料老人ホーム")</f>
        <v>0</v>
      </c>
      <c r="E22" s="167">
        <f>SUMIFS('入所申込者一覧（様式１－３用）'!$F$10:$F$259,'入所申込者一覧（様式１－３用）'!$B$10:$B$259,"要介護２",'入所申込者一覧（様式１－３用）'!$E$10:$E$259,"⑨有料老人ホーム")</f>
        <v>0</v>
      </c>
      <c r="F22" s="167">
        <f>SUMIFS('入所申込者一覧（様式１－３用）'!$F$10:$F$259,'入所申込者一覧（様式１－３用）'!$B$10:$B$259,"要介護３",'入所申込者一覧（様式１－３用）'!$E$10:$E$259,"⑨有料老人ホーム")</f>
        <v>0</v>
      </c>
      <c r="G22" s="167">
        <f>SUMIFS('入所申込者一覧（様式１－３用）'!$F$10:$F$259,'入所申込者一覧（様式１－３用）'!$B$10:$B$259,"要介護４",'入所申込者一覧（様式１－３用）'!$E$10:$E$259,"⑨有料老人ホーム")</f>
        <v>0</v>
      </c>
      <c r="H22" s="167">
        <f>SUMIFS('入所申込者一覧（様式１－３用）'!$F$10:$F$259,'入所申込者一覧（様式１－３用）'!$B$10:$B$259,"要介護５",'入所申込者一覧（様式１－３用）'!$E$10:$E$259,"⑨有料老人ホーム")</f>
        <v>0</v>
      </c>
      <c r="I22" s="217"/>
      <c r="J22" s="217"/>
      <c r="K22"/>
    </row>
    <row r="23" spans="1:11" ht="27" x14ac:dyDescent="0.4">
      <c r="A23" s="202"/>
      <c r="B23" s="100" t="s">
        <v>29</v>
      </c>
      <c r="C23" s="167">
        <f t="shared" si="0"/>
        <v>0</v>
      </c>
      <c r="D23" s="167">
        <f>SUMIFS('入所申込者一覧（様式１－３用）'!$F$10:$F$259,'入所申込者一覧（様式１－３用）'!$B$10:$B$259,"要介護１",'入所申込者一覧（様式１－３用）'!$E$10:$E$259,"⑩サービス付き高齢者向け住宅")</f>
        <v>0</v>
      </c>
      <c r="E23" s="167">
        <f>SUMIFS('入所申込者一覧（様式１－３用）'!$F$10:$F$259,'入所申込者一覧（様式１－３用）'!$B$10:$B$259,"要介護２",'入所申込者一覧（様式１－３用）'!$E$10:$E$259,"⑩サービス付き高齢者向け住宅")</f>
        <v>0</v>
      </c>
      <c r="F23" s="167">
        <f>SUMIFS('入所申込者一覧（様式１－３用）'!$F$10:$F$259,'入所申込者一覧（様式１－３用）'!$B$10:$B$259,"要介護３",'入所申込者一覧（様式１－３用）'!$E$10:$E$259,"⑩サービス付き高齢者向け住宅")</f>
        <v>0</v>
      </c>
      <c r="G23" s="167">
        <f>SUMIFS('入所申込者一覧（様式１－３用）'!$F$10:$F$259,'入所申込者一覧（様式１－３用）'!$B$10:$B$259,"要介護４",'入所申込者一覧（様式１－３用）'!$E$10:$E$259,"⑩サービス付き高齢者向け住宅")</f>
        <v>0</v>
      </c>
      <c r="H23" s="167">
        <f>SUMIFS('入所申込者一覧（様式１－３用）'!$F$10:$F$259,'入所申込者一覧（様式１－３用）'!$B$10:$B$259,"要介護５",'入所申込者一覧（様式１－３用）'!$E$10:$E$259,"⑩サービス付き高齢者向け住宅")</f>
        <v>0</v>
      </c>
      <c r="I23" s="217"/>
      <c r="J23" s="217"/>
      <c r="K23"/>
    </row>
    <row r="24" spans="1:11" x14ac:dyDescent="0.4">
      <c r="A24" s="202"/>
      <c r="B24" s="78" t="s">
        <v>30</v>
      </c>
      <c r="C24" s="167">
        <f t="shared" si="0"/>
        <v>0</v>
      </c>
      <c r="D24" s="167">
        <f>SUMIFS('入所申込者一覧（様式１－３用）'!$F$10:$F$259,'入所申込者一覧（様式１－３用）'!$B$10:$B$259,"要介護１",'入所申込者一覧（様式１－３用）'!$E$10:$E$259,"⑪その他")</f>
        <v>0</v>
      </c>
      <c r="E24" s="167">
        <f>SUMIFS('入所申込者一覧（様式１－３用）'!$F$10:$F$259,'入所申込者一覧（様式１－３用）'!$B$10:$B$259,"要介護２",'入所申込者一覧（様式１－３用）'!$E$10:$E$259,"⑪その他")</f>
        <v>0</v>
      </c>
      <c r="F24" s="167">
        <f>SUMIFS('入所申込者一覧（様式１－３用）'!$F$10:$F$259,'入所申込者一覧（様式１－３用）'!$B$10:$B$259,"要介護３",'入所申込者一覧（様式１－３用）'!$E$10:$E$259,"⑪その他")</f>
        <v>0</v>
      </c>
      <c r="G24" s="167">
        <f>SUMIFS('入所申込者一覧（様式１－３用）'!$F$10:$F$259,'入所申込者一覧（様式１－３用）'!$B$10:$B$259,"要介護４",'入所申込者一覧（様式１－３用）'!$E$10:$E$259,"⑪その他")</f>
        <v>0</v>
      </c>
      <c r="H24" s="167">
        <f>SUMIFS('入所申込者一覧（様式１－３用）'!$F$10:$F$259,'入所申込者一覧（様式１－３用）'!$B$10:$B$259,"要介護５",'入所申込者一覧（様式１－３用）'!$E$10:$E$259,"⑪その他")</f>
        <v>0</v>
      </c>
      <c r="I24" s="200"/>
      <c r="J24" s="200"/>
      <c r="K24"/>
    </row>
    <row r="25" spans="1:11" x14ac:dyDescent="0.4">
      <c r="A25" s="202" t="s">
        <v>2</v>
      </c>
      <c r="B25" s="78" t="s">
        <v>10</v>
      </c>
      <c r="C25" s="167">
        <f t="shared" si="0"/>
        <v>0</v>
      </c>
      <c r="D25" s="167">
        <f>SUMIFS('入所申込者一覧（様式１－３用）'!$F$10:$F$259,'入所申込者一覧（様式１－３用）'!$B$10:$B$259,"要介護１",'入所申込者一覧（様式１－３用）'!$C$10:$C$259,"①３か月以内",'入所申込者一覧（様式１－３用）'!$D$10:$D$259,"在宅以外")</f>
        <v>0</v>
      </c>
      <c r="E25" s="167">
        <f>SUMIFS('入所申込者一覧（様式１－３用）'!$F$10:$F$259,'入所申込者一覧（様式１－３用）'!$B$10:$B$259,"要介護２",'入所申込者一覧（様式１－３用）'!$C$10:$C$259,"①３か月以内",'入所申込者一覧（様式１－３用）'!$D$10:$D$259,"在宅以外")</f>
        <v>0</v>
      </c>
      <c r="F25" s="167">
        <f>SUMIFS('入所申込者一覧（様式１－３用）'!$F$10:$F$259,'入所申込者一覧（様式１－３用）'!$B$10:$B$259,"要介護３",'入所申込者一覧（様式１－３用）'!$C$10:$C$259,"①３か月以内",'入所申込者一覧（様式１－３用）'!$D$10:$D$259,"在宅以外")</f>
        <v>0</v>
      </c>
      <c r="G25" s="167">
        <f>SUMIFS('入所申込者一覧（様式１－３用）'!$F$10:$F$259,'入所申込者一覧（様式１－３用）'!$B$10:$B$259,"要介護４",'入所申込者一覧（様式１－３用）'!$C$10:$C$259,"①３か月以内",'入所申込者一覧（様式１－３用）'!$D$10:$D$259,"在宅以外")</f>
        <v>0</v>
      </c>
      <c r="H25" s="167">
        <f>SUMIFS('入所申込者一覧（様式１－３用）'!$F$10:$F$259,'入所申込者一覧（様式１－３用）'!$B$10:$B$259,"要介護５",'入所申込者一覧（様式１－３用）'!$C$10:$C$259,"①３か月以内",'入所申込者一覧（様式１－３用）'!$D$10:$D$259,"在宅以外")</f>
        <v>0</v>
      </c>
      <c r="I25" s="216"/>
      <c r="J25" s="216"/>
      <c r="K25"/>
    </row>
    <row r="26" spans="1:11" x14ac:dyDescent="0.4">
      <c r="A26" s="202"/>
      <c r="B26" s="78" t="s">
        <v>13</v>
      </c>
      <c r="C26" s="167">
        <f t="shared" si="0"/>
        <v>0</v>
      </c>
      <c r="D26" s="167">
        <f>SUMIFS('入所申込者一覧（様式１－３用）'!$F$10:$F$259,'入所申込者一覧（様式１－３用）'!$B$10:$B$259,"要介護１",'入所申込者一覧（様式１－３用）'!$C$10:$C$259,"②３か月～６か月前",'入所申込者一覧（様式１－３用）'!$D$10:$D$259,"在宅以外")</f>
        <v>0</v>
      </c>
      <c r="E26" s="167">
        <f>SUMIFS('入所申込者一覧（様式１－３用）'!$F$10:$F$259,'入所申込者一覧（様式１－３用）'!$B$10:$B$259,"要介護２",'入所申込者一覧（様式１－３用）'!$C$10:$C$259,"②３か月～６か月前",'入所申込者一覧（様式１－３用）'!$D$10:$D$259,"在宅以外")</f>
        <v>0</v>
      </c>
      <c r="F26" s="167">
        <f>SUMIFS('入所申込者一覧（様式１－３用）'!$F$10:$F$259,'入所申込者一覧（様式１－３用）'!$B$10:$B$259,"要介護３",'入所申込者一覧（様式１－３用）'!$C$10:$C$259,"②３か月～６か月前",'入所申込者一覧（様式１－３用）'!$D$10:$D$259,"在宅以外")</f>
        <v>0</v>
      </c>
      <c r="G26" s="167">
        <f>SUMIFS('入所申込者一覧（様式１－３用）'!$F$10:$F$259,'入所申込者一覧（様式１－３用）'!$B$10:$B$259,"要介護４",'入所申込者一覧（様式１－３用）'!$C$10:$C$259,"②３か月～６か月前",'入所申込者一覧（様式１－３用）'!$D$10:$D$259,"在宅以外")</f>
        <v>0</v>
      </c>
      <c r="H26" s="167">
        <f>SUMIFS('入所申込者一覧（様式１－３用）'!$F$10:$F$259,'入所申込者一覧（様式１－３用）'!$B$10:$B$259,"要介護５",'入所申込者一覧（様式１－３用）'!$C$10:$C$259,"②３か月～６か月前",'入所申込者一覧（様式１－３用）'!$D$10:$D$259,"在宅以外")</f>
        <v>0</v>
      </c>
      <c r="I26" s="217"/>
      <c r="J26" s="217"/>
      <c r="K26"/>
    </row>
    <row r="27" spans="1:11" x14ac:dyDescent="0.4">
      <c r="A27" s="202"/>
      <c r="B27" s="78" t="s">
        <v>20</v>
      </c>
      <c r="C27" s="167">
        <f t="shared" si="0"/>
        <v>0</v>
      </c>
      <c r="D27" s="167">
        <f>SUMIFS('入所申込者一覧（様式１－３用）'!$F$10:$F$259,'入所申込者一覧（様式１－３用）'!$B$10:$B$259,"要介護１",'入所申込者一覧（様式１－３用）'!$C$10:$C$259,"③６か月～１年前",'入所申込者一覧（様式１－３用）'!$D$10:$D$259,"在宅以外")</f>
        <v>0</v>
      </c>
      <c r="E27" s="167">
        <f>SUMIFS('入所申込者一覧（様式１－３用）'!$F$10:$F$259,'入所申込者一覧（様式１－３用）'!$B$10:$B$259,"要介護２",'入所申込者一覧（様式１－３用）'!$C$10:$C$259,"③６か月～１年前",'入所申込者一覧（様式１－３用）'!$D$10:$D$259,"在宅以外")</f>
        <v>0</v>
      </c>
      <c r="F27" s="167">
        <f>SUMIFS('入所申込者一覧（様式１－３用）'!$F$10:$F$259,'入所申込者一覧（様式１－３用）'!$B$10:$B$259,"要介護３",'入所申込者一覧（様式１－３用）'!$C$10:$C$259,"③６か月～１年前",'入所申込者一覧（様式１－３用）'!$D$10:$D$259,"在宅以外")</f>
        <v>0</v>
      </c>
      <c r="G27" s="167">
        <f>SUMIFS('入所申込者一覧（様式１－３用）'!$F$10:$F$259,'入所申込者一覧（様式１－３用）'!$B$10:$B$259,"要介護４",'入所申込者一覧（様式１－３用）'!$C$10:$C$259,"③６か月～１年前",'入所申込者一覧（様式１－３用）'!$D$10:$D$259,"在宅以外")</f>
        <v>0</v>
      </c>
      <c r="H27" s="167">
        <f>SUMIFS('入所申込者一覧（様式１－３用）'!$F$10:$F$259,'入所申込者一覧（様式１－３用）'!$B$10:$B$259,"要介護５",'入所申込者一覧（様式１－３用）'!$C$10:$C$259,"③６か月～１年前",'入所申込者一覧（様式１－３用）'!$D$10:$D$259,"在宅以外")</f>
        <v>0</v>
      </c>
      <c r="I27" s="217"/>
      <c r="J27" s="217"/>
      <c r="K27"/>
    </row>
    <row r="28" spans="1:11" x14ac:dyDescent="0.4">
      <c r="A28" s="202"/>
      <c r="B28" s="78" t="s">
        <v>14</v>
      </c>
      <c r="C28" s="167">
        <f t="shared" si="0"/>
        <v>0</v>
      </c>
      <c r="D28" s="167">
        <f>SUMIFS('入所申込者一覧（様式１－３用）'!$F$10:$F$259,'入所申込者一覧（様式１－３用）'!$B$10:$B$259,"要介護１",'入所申込者一覧（様式１－３用）'!$C$10:$C$259,"④１～２年前",'入所申込者一覧（様式１－３用）'!$D$10:$D$259,"在宅以外")</f>
        <v>0</v>
      </c>
      <c r="E28" s="167">
        <f>SUMIFS('入所申込者一覧（様式１－３用）'!$F$10:$F$259,'入所申込者一覧（様式１－３用）'!$B$10:$B$259,"要介護２",'入所申込者一覧（様式１－３用）'!$C$10:$C$259,"④１～２年前",'入所申込者一覧（様式１－３用）'!$D$10:$D$259,"在宅以外")</f>
        <v>0</v>
      </c>
      <c r="F28" s="167">
        <f>SUMIFS('入所申込者一覧（様式１－３用）'!$F$10:$F$259,'入所申込者一覧（様式１－３用）'!$B$10:$B$259,"要介護３",'入所申込者一覧（様式１－３用）'!$C$10:$C$259,"④１～２年前",'入所申込者一覧（様式１－３用）'!$D$10:$D$259,"在宅以外")</f>
        <v>0</v>
      </c>
      <c r="G28" s="167">
        <f>SUMIFS('入所申込者一覧（様式１－３用）'!$F$10:$F$259,'入所申込者一覧（様式１－３用）'!$B$10:$B$259,"要介護４",'入所申込者一覧（様式１－３用）'!$C$10:$C$259,"④１～２年前",'入所申込者一覧（様式１－３用）'!$D$10:$D$259,"在宅以外")</f>
        <v>0</v>
      </c>
      <c r="H28" s="167">
        <f>SUMIFS('入所申込者一覧（様式１－３用）'!$F$10:$F$259,'入所申込者一覧（様式１－３用）'!$B$10:$B$259,"要介護５",'入所申込者一覧（様式１－３用）'!$C$10:$C$259,"④１～２年前",'入所申込者一覧（様式１－３用）'!$D$10:$D$259,"在宅以外")</f>
        <v>0</v>
      </c>
      <c r="I28" s="217"/>
      <c r="J28" s="217"/>
      <c r="K28"/>
    </row>
    <row r="29" spans="1:11" x14ac:dyDescent="0.4">
      <c r="A29" s="202"/>
      <c r="B29" s="78" t="s">
        <v>253</v>
      </c>
      <c r="C29" s="167">
        <f t="shared" ref="C29" si="2">SUM(D29:H29)</f>
        <v>0</v>
      </c>
      <c r="D29" s="167">
        <f>SUMIFS('入所申込者一覧（様式１－３用）'!$F$10:$F$259,'入所申込者一覧（様式１－３用）'!$B$10:$B$259,"要介護１",'入所申込者一覧（様式１－３用）'!$C$10:$C$259,"⑤２～３年前",'入所申込者一覧（様式１－３用）'!$D$10:$D$259,"在宅以外")</f>
        <v>0</v>
      </c>
      <c r="E29" s="167">
        <f>SUMIFS('入所申込者一覧（様式１－３用）'!$F$10:$F$259,'入所申込者一覧（様式１－３用）'!$B$10:$B$259,"要介護２",'入所申込者一覧（様式１－３用）'!$C$10:$C$259,"⑤２～３年前",'入所申込者一覧（様式１－３用）'!$D$10:$D$259,"在宅以外")</f>
        <v>0</v>
      </c>
      <c r="F29" s="167">
        <f>SUMIFS('入所申込者一覧（様式１－３用）'!$F$10:$F$259,'入所申込者一覧（様式１－３用）'!$B$10:$B$259,"要介護３",'入所申込者一覧（様式１－３用）'!$C$10:$C$259,"⑤２～３年前",'入所申込者一覧（様式１－３用）'!$D$10:$D$259,"在宅以外")</f>
        <v>0</v>
      </c>
      <c r="G29" s="167">
        <f>SUMIFS('入所申込者一覧（様式１－３用）'!$F$10:$F$259,'入所申込者一覧（様式１－３用）'!$B$10:$B$259,"要介護４",'入所申込者一覧（様式１－３用）'!$C$10:$C$259,"⑤２～３年前",'入所申込者一覧（様式１－３用）'!$D$10:$D$259,"在宅以外")</f>
        <v>0</v>
      </c>
      <c r="H29" s="167">
        <f>SUMIFS('入所申込者一覧（様式１－３用）'!$F$10:$F$259,'入所申込者一覧（様式１－３用）'!$B$10:$B$259,"要介護５",'入所申込者一覧（様式１－３用）'!$C$10:$C$259,"⑤２～３年前",'入所申込者一覧（様式１－３用）'!$D$10:$D$259,"在宅以外")</f>
        <v>0</v>
      </c>
      <c r="I29" s="217"/>
      <c r="J29" s="217"/>
      <c r="K29"/>
    </row>
    <row r="30" spans="1:11" x14ac:dyDescent="0.4">
      <c r="A30" s="202"/>
      <c r="B30" s="78" t="s">
        <v>251</v>
      </c>
      <c r="C30" s="167">
        <f t="shared" si="0"/>
        <v>0</v>
      </c>
      <c r="D30" s="167">
        <f>SUMIFS('入所申込者一覧（様式１－３用）'!$F$10:$F$259,'入所申込者一覧（様式１－３用）'!$B$10:$B$259,"要介護１",'入所申込者一覧（様式１－３用）'!$C$10:$C$259,"⑥３年以上前",'入所申込者一覧（様式１－３用）'!$D$10:$D$259,"在宅以外")</f>
        <v>0</v>
      </c>
      <c r="E30" s="167">
        <f>SUMIFS('入所申込者一覧（様式１－３用）'!$F$10:$F$259,'入所申込者一覧（様式１－３用）'!$B$10:$B$259,"要介護２",'入所申込者一覧（様式１－３用）'!$C$10:$C$259,"⑥３年以上前",'入所申込者一覧（様式１－３用）'!$D$10:$D$259,"在宅以外")</f>
        <v>0</v>
      </c>
      <c r="F30" s="167">
        <f>SUMIFS('入所申込者一覧（様式１－３用）'!$F$10:$F$259,'入所申込者一覧（様式１－３用）'!$B$10:$B$259,"要介護３",'入所申込者一覧（様式１－３用）'!$C$10:$C$259,"⑥３年以上前",'入所申込者一覧（様式１－３用）'!$D$10:$D$259,"在宅以外")</f>
        <v>0</v>
      </c>
      <c r="G30" s="167">
        <f>SUMIFS('入所申込者一覧（様式１－３用）'!$F$10:$F$259,'入所申込者一覧（様式１－３用）'!$B$10:$B$259,"要介護４",'入所申込者一覧（様式１－３用）'!$C$10:$C$259,"⑥３年以上前",'入所申込者一覧（様式１－３用）'!$D$10:$D$259,"在宅以外")</f>
        <v>0</v>
      </c>
      <c r="H30" s="167">
        <f>SUMIFS('入所申込者一覧（様式１－３用）'!$F$10:$F$259,'入所申込者一覧（様式１－３用）'!$B$10:$B$259,"要介護５",'入所申込者一覧（様式１－３用）'!$C$10:$C$259,"⑥３年以上前",'入所申込者一覧（様式１－３用）'!$D$10:$D$259,"在宅以外")</f>
        <v>0</v>
      </c>
      <c r="I30" s="200"/>
      <c r="J30" s="200"/>
      <c r="K30"/>
    </row>
    <row r="31" spans="1:11" x14ac:dyDescent="0.4">
      <c r="A31" s="83"/>
      <c r="B31" s="83"/>
      <c r="C31" s="83"/>
      <c r="D31" s="83"/>
      <c r="E31" s="83"/>
      <c r="F31" s="83"/>
      <c r="G31" s="83"/>
      <c r="H31" s="83"/>
      <c r="I31" s="83"/>
      <c r="J31" s="84"/>
    </row>
    <row r="32" spans="1:11" x14ac:dyDescent="0.4">
      <c r="A32" s="83"/>
      <c r="B32" s="83"/>
      <c r="C32" s="83"/>
      <c r="D32" s="83"/>
      <c r="E32" s="83"/>
      <c r="F32" s="83"/>
      <c r="G32" s="83"/>
      <c r="H32" s="83"/>
      <c r="I32" s="83"/>
      <c r="J32" s="84"/>
    </row>
    <row r="33" spans="1:35" x14ac:dyDescent="0.4">
      <c r="A33" s="60" t="s">
        <v>155</v>
      </c>
      <c r="B33" s="83"/>
      <c r="C33" s="83"/>
      <c r="D33" s="83"/>
      <c r="E33" s="83"/>
      <c r="F33" s="83"/>
      <c r="G33" s="83"/>
      <c r="H33" s="83"/>
      <c r="I33" s="87"/>
      <c r="J33" s="83"/>
      <c r="K33"/>
      <c r="W33" s="61"/>
    </row>
    <row r="34" spans="1:35" x14ac:dyDescent="0.4">
      <c r="A34" s="206"/>
      <c r="B34" s="207"/>
      <c r="C34" s="101" t="s">
        <v>3</v>
      </c>
      <c r="D34" s="64" t="s">
        <v>138</v>
      </c>
      <c r="E34" s="64" t="s">
        <v>5</v>
      </c>
      <c r="F34" s="64" t="s">
        <v>6</v>
      </c>
      <c r="G34" s="64" t="s">
        <v>7</v>
      </c>
      <c r="H34" s="64" t="s">
        <v>105</v>
      </c>
      <c r="I34" s="73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198"/>
      <c r="X34" s="198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4">
      <c r="A35" s="208" t="s">
        <v>119</v>
      </c>
      <c r="B35" s="209"/>
      <c r="C35" s="125"/>
      <c r="D35" s="126"/>
      <c r="E35" s="126"/>
      <c r="F35" s="125"/>
      <c r="G35" s="125"/>
      <c r="H35" s="70">
        <f>COUNTA(C35:G35)</f>
        <v>0</v>
      </c>
      <c r="I35" s="74"/>
      <c r="J35" s="102"/>
      <c r="K35" s="68"/>
      <c r="L35" s="67"/>
      <c r="M35" s="68"/>
      <c r="N35" s="67"/>
      <c r="O35" s="68"/>
      <c r="P35" s="67"/>
      <c r="Q35" s="69"/>
      <c r="R35" s="69"/>
      <c r="S35" s="69"/>
      <c r="T35" s="69"/>
      <c r="U35" s="69"/>
      <c r="V35" s="69"/>
      <c r="W35" s="196"/>
      <c r="X35" s="19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4">
      <c r="A36" s="210"/>
      <c r="B36" s="211"/>
      <c r="C36" s="125"/>
      <c r="D36" s="126"/>
      <c r="E36" s="126"/>
      <c r="F36" s="125"/>
      <c r="G36" s="125"/>
      <c r="H36" s="70">
        <f>COUNTA(C36:G36)</f>
        <v>0</v>
      </c>
      <c r="I36" s="74"/>
      <c r="J36" s="102"/>
      <c r="K36" s="68"/>
      <c r="L36" s="67"/>
      <c r="M36" s="68"/>
      <c r="N36" s="67"/>
      <c r="O36" s="68"/>
      <c r="P36" s="67"/>
      <c r="Q36" s="69"/>
      <c r="R36" s="69"/>
      <c r="S36" s="69"/>
      <c r="T36" s="69"/>
      <c r="U36" s="69"/>
      <c r="V36" s="69"/>
      <c r="W36" s="196"/>
      <c r="X36" s="19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4">
      <c r="A37" s="212"/>
      <c r="B37" s="213"/>
      <c r="C37" s="125"/>
      <c r="D37" s="126"/>
      <c r="E37" s="126"/>
      <c r="F37" s="125"/>
      <c r="G37" s="125"/>
      <c r="H37" s="70">
        <f>COUNTA(C37:G37)</f>
        <v>0</v>
      </c>
      <c r="I37" s="74"/>
      <c r="J37" s="102"/>
      <c r="K37" s="68"/>
      <c r="L37" s="67"/>
      <c r="M37" s="68"/>
      <c r="N37" s="67"/>
      <c r="O37" s="68"/>
      <c r="P37" s="67"/>
      <c r="Q37" s="69"/>
      <c r="R37" s="69"/>
      <c r="S37" s="69"/>
      <c r="T37" s="69"/>
      <c r="U37" s="69"/>
      <c r="V37" s="69"/>
      <c r="W37" s="196"/>
      <c r="X37" s="19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4">
      <c r="A38" s="214" t="s">
        <v>118</v>
      </c>
      <c r="B38" s="215"/>
      <c r="C38" s="103">
        <f>COUNTA(C35:C37)</f>
        <v>0</v>
      </c>
      <c r="D38" s="103">
        <f>COUNTA(D35:D37)</f>
        <v>0</v>
      </c>
      <c r="E38" s="103">
        <f>COUNTA(E35:E37)</f>
        <v>0</v>
      </c>
      <c r="F38" s="103">
        <f>COUNTA(F35:F37)</f>
        <v>0</v>
      </c>
      <c r="G38" s="103">
        <f>COUNTA(G35:G37)</f>
        <v>0</v>
      </c>
      <c r="H38" s="71">
        <f>SUM(C38:G38)</f>
        <v>0</v>
      </c>
      <c r="I38" s="75"/>
      <c r="J38" s="76"/>
      <c r="K38" s="76"/>
      <c r="L38" s="77"/>
      <c r="M38" s="68"/>
      <c r="N38" s="67"/>
      <c r="O38" s="68"/>
      <c r="P38" s="67"/>
      <c r="Q38" s="199"/>
      <c r="R38" s="199"/>
      <c r="S38" s="69"/>
      <c r="T38" s="69"/>
      <c r="U38" s="69"/>
      <c r="V38" s="69"/>
      <c r="W38" s="196"/>
      <c r="X38" s="19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4">
      <c r="A39" s="83"/>
      <c r="B39" s="83"/>
      <c r="C39" s="83"/>
      <c r="D39" s="83"/>
      <c r="E39" s="83"/>
      <c r="F39" s="83"/>
      <c r="G39" s="83"/>
      <c r="H39" s="83"/>
      <c r="I39" s="83"/>
      <c r="J39" s="83"/>
      <c r="K39"/>
      <c r="W39" s="61"/>
    </row>
    <row r="40" spans="1:35" x14ac:dyDescent="0.4">
      <c r="A40" s="83" t="s">
        <v>163</v>
      </c>
      <c r="B40" s="83"/>
      <c r="C40" s="83"/>
      <c r="D40" s="83"/>
      <c r="E40" s="83"/>
      <c r="F40" s="83"/>
      <c r="G40" s="83"/>
      <c r="H40" s="83"/>
      <c r="I40" s="83" t="s">
        <v>124</v>
      </c>
      <c r="J40" s="83"/>
    </row>
    <row r="41" spans="1:35" x14ac:dyDescent="0.4">
      <c r="A41" s="83" t="s">
        <v>164</v>
      </c>
      <c r="B41" s="83"/>
      <c r="C41" s="83"/>
      <c r="D41" s="83"/>
      <c r="E41" s="83"/>
      <c r="F41" s="83"/>
      <c r="G41" s="83"/>
      <c r="H41" s="83"/>
      <c r="I41" s="83" t="s">
        <v>126</v>
      </c>
      <c r="J41" s="83"/>
    </row>
    <row r="42" spans="1:35" x14ac:dyDescent="0.4">
      <c r="A42" s="83" t="s">
        <v>223</v>
      </c>
      <c r="B42" s="83"/>
      <c r="C42" s="83"/>
      <c r="D42" s="83"/>
      <c r="E42" s="83"/>
      <c r="F42" s="83"/>
      <c r="G42" s="83"/>
      <c r="H42" s="83"/>
      <c r="I42" s="106" t="s">
        <v>165</v>
      </c>
      <c r="J42" s="83"/>
    </row>
    <row r="43" spans="1:35" x14ac:dyDescent="0.4">
      <c r="A43" s="83"/>
      <c r="B43" s="83" t="s">
        <v>224</v>
      </c>
      <c r="C43" s="83"/>
      <c r="D43" s="83"/>
      <c r="E43" s="83"/>
      <c r="F43" s="83"/>
      <c r="G43" s="83"/>
      <c r="H43" s="83"/>
      <c r="I43" s="107" t="s">
        <v>128</v>
      </c>
      <c r="J43" s="83"/>
    </row>
    <row r="44" spans="1:35" x14ac:dyDescent="0.4">
      <c r="A44" s="83" t="s">
        <v>127</v>
      </c>
      <c r="B44" s="83"/>
      <c r="C44" s="83"/>
      <c r="D44" s="83"/>
      <c r="E44" s="83"/>
      <c r="F44" s="83"/>
      <c r="G44" s="83"/>
      <c r="H44" s="83"/>
      <c r="I44" s="108"/>
      <c r="J44" s="84"/>
    </row>
    <row r="45" spans="1:35" x14ac:dyDescent="0.4">
      <c r="A45" s="83" t="s">
        <v>222</v>
      </c>
      <c r="B45" s="83" t="s">
        <v>166</v>
      </c>
      <c r="C45" s="83"/>
      <c r="D45" s="83"/>
      <c r="E45" s="83"/>
      <c r="F45" s="83"/>
      <c r="G45" s="83"/>
      <c r="H45" s="83"/>
      <c r="I45" s="95"/>
      <c r="J45" s="84"/>
    </row>
    <row r="46" spans="1:35" x14ac:dyDescent="0.4">
      <c r="A46" s="83"/>
      <c r="B46" s="83"/>
      <c r="C46" s="83"/>
      <c r="D46" s="83"/>
      <c r="E46" s="83"/>
      <c r="F46" s="83"/>
      <c r="G46" s="83"/>
      <c r="H46" s="83"/>
      <c r="I46" s="83"/>
      <c r="J46" s="84"/>
    </row>
  </sheetData>
  <mergeCells count="22">
    <mergeCell ref="A5:B5"/>
    <mergeCell ref="A4:B4"/>
    <mergeCell ref="A7:A12"/>
    <mergeCell ref="I7:I12"/>
    <mergeCell ref="J7:J12"/>
    <mergeCell ref="A6:B6"/>
    <mergeCell ref="I14:I24"/>
    <mergeCell ref="J14:J24"/>
    <mergeCell ref="A13:B13"/>
    <mergeCell ref="A38:B38"/>
    <mergeCell ref="Q38:R38"/>
    <mergeCell ref="A25:A30"/>
    <mergeCell ref="I25:I30"/>
    <mergeCell ref="J25:J30"/>
    <mergeCell ref="A14:A24"/>
    <mergeCell ref="W38:X38"/>
    <mergeCell ref="A34:B34"/>
    <mergeCell ref="W34:X34"/>
    <mergeCell ref="A35:B37"/>
    <mergeCell ref="W35:X35"/>
    <mergeCell ref="W36:X36"/>
    <mergeCell ref="W37:X37"/>
  </mergeCells>
  <phoneticPr fontId="1"/>
  <pageMargins left="0.7" right="0.7" top="0.75" bottom="0.75" header="0.3" footer="0.3"/>
  <pageSetup paperSize="9" scale="70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27"/>
  <sheetViews>
    <sheetView workbookViewId="0">
      <selection activeCell="C20" sqref="C20"/>
    </sheetView>
  </sheetViews>
  <sheetFormatPr defaultRowHeight="18.75" x14ac:dyDescent="0.4"/>
  <cols>
    <col min="1" max="6" width="21.5" customWidth="1"/>
    <col min="7" max="7" width="5" style="2" customWidth="1"/>
    <col min="8" max="9" width="16.5" customWidth="1"/>
    <col min="10" max="10" width="15.25" customWidth="1"/>
  </cols>
  <sheetData>
    <row r="1" spans="1:11" x14ac:dyDescent="0.4">
      <c r="A1" s="83" t="s">
        <v>172</v>
      </c>
      <c r="B1" s="83"/>
      <c r="C1" s="83"/>
      <c r="D1" s="83"/>
      <c r="E1" s="83"/>
      <c r="F1" s="83"/>
      <c r="G1" s="83"/>
      <c r="H1" s="83"/>
      <c r="I1" s="83"/>
      <c r="J1" s="84"/>
      <c r="K1" s="2"/>
    </row>
    <row r="2" spans="1:11" x14ac:dyDescent="0.4">
      <c r="A2" s="83"/>
      <c r="B2" s="83"/>
      <c r="C2" s="83"/>
      <c r="D2" s="83"/>
      <c r="E2" s="83"/>
      <c r="F2" s="83" t="s">
        <v>162</v>
      </c>
      <c r="G2" s="83"/>
      <c r="H2" s="83"/>
      <c r="J2" s="84"/>
      <c r="K2" s="2"/>
    </row>
    <row r="3" spans="1:11" x14ac:dyDescent="0.4">
      <c r="A3" s="83" t="s">
        <v>187</v>
      </c>
      <c r="B3" s="83"/>
      <c r="C3" s="83"/>
      <c r="D3" s="83"/>
      <c r="E3" s="83"/>
      <c r="F3" s="83"/>
      <c r="G3" s="83"/>
      <c r="H3" s="83"/>
      <c r="I3" s="83"/>
      <c r="J3" s="84"/>
      <c r="K3" s="2"/>
    </row>
    <row r="4" spans="1:11" x14ac:dyDescent="0.4">
      <c r="A4" s="83"/>
      <c r="B4" s="83"/>
      <c r="C4" s="83"/>
      <c r="D4" s="83"/>
      <c r="E4" s="83" t="s">
        <v>173</v>
      </c>
      <c r="F4" s="83"/>
      <c r="G4" s="83"/>
      <c r="I4" s="83"/>
      <c r="J4" s="84"/>
      <c r="K4" s="2"/>
    </row>
    <row r="5" spans="1:11" x14ac:dyDescent="0.4">
      <c r="A5" s="168" t="s">
        <v>117</v>
      </c>
      <c r="B5" s="168"/>
      <c r="C5" s="168" t="s">
        <v>160</v>
      </c>
      <c r="D5" s="169"/>
      <c r="E5" s="168" t="s">
        <v>161</v>
      </c>
      <c r="F5" s="169"/>
      <c r="G5" s="173"/>
      <c r="H5" s="102"/>
      <c r="I5" s="89"/>
      <c r="J5" s="89"/>
      <c r="K5" s="2"/>
    </row>
    <row r="6" spans="1:11" x14ac:dyDescent="0.4">
      <c r="A6" s="192" t="s">
        <v>112</v>
      </c>
      <c r="B6" s="193"/>
      <c r="C6" s="193"/>
      <c r="D6" s="193"/>
      <c r="E6" s="193"/>
      <c r="F6" s="193"/>
      <c r="G6" s="102"/>
      <c r="H6" s="102"/>
      <c r="I6" s="102"/>
      <c r="J6" s="102"/>
      <c r="K6" s="2"/>
    </row>
    <row r="7" spans="1:11" x14ac:dyDescent="0.4">
      <c r="A7" s="194" t="s">
        <v>174</v>
      </c>
      <c r="B7" s="195"/>
      <c r="C7" s="195"/>
      <c r="D7" s="195"/>
      <c r="E7" s="195"/>
      <c r="F7" s="195"/>
      <c r="G7" s="171"/>
      <c r="H7" s="171"/>
      <c r="I7" s="171"/>
      <c r="J7" s="171"/>
      <c r="K7" s="2"/>
    </row>
    <row r="8" spans="1:11" x14ac:dyDescent="0.4">
      <c r="A8" s="110" t="s">
        <v>175</v>
      </c>
      <c r="B8" s="109"/>
      <c r="C8" s="109"/>
      <c r="D8" s="109"/>
      <c r="E8" s="109"/>
      <c r="F8" s="109"/>
      <c r="G8" s="109"/>
      <c r="H8" s="109"/>
      <c r="I8" s="109"/>
      <c r="J8" s="109"/>
      <c r="K8" s="2"/>
    </row>
    <row r="9" spans="1:11" x14ac:dyDescent="0.4">
      <c r="A9" s="109"/>
      <c r="B9" s="109"/>
      <c r="C9" s="109"/>
      <c r="D9" s="109" t="s">
        <v>221</v>
      </c>
      <c r="E9" s="109"/>
      <c r="F9" s="109"/>
      <c r="G9" s="109"/>
      <c r="H9" s="109"/>
      <c r="I9" s="109"/>
      <c r="J9" s="109"/>
      <c r="K9" s="2"/>
    </row>
    <row r="10" spans="1:11" x14ac:dyDescent="0.4">
      <c r="A10" s="110" t="s">
        <v>176</v>
      </c>
      <c r="B10" s="109"/>
      <c r="C10" s="109"/>
      <c r="D10" s="109"/>
      <c r="E10" s="109"/>
      <c r="F10" s="109"/>
      <c r="G10" s="109"/>
      <c r="H10" s="109"/>
      <c r="I10" s="109"/>
      <c r="J10" s="109"/>
      <c r="K10" s="2"/>
    </row>
    <row r="11" spans="1:11" x14ac:dyDescent="0.4">
      <c r="A11" s="109"/>
      <c r="B11" s="110" t="s">
        <v>177</v>
      </c>
      <c r="C11" s="109"/>
      <c r="D11" s="109"/>
      <c r="E11" s="109"/>
      <c r="F11" s="109"/>
      <c r="G11" s="109"/>
      <c r="H11" s="109"/>
      <c r="I11" s="109"/>
      <c r="J11" s="109"/>
      <c r="K11" s="2"/>
    </row>
    <row r="12" spans="1:11" x14ac:dyDescent="0.4">
      <c r="A12" s="109"/>
      <c r="B12" s="110"/>
      <c r="C12" s="109"/>
      <c r="D12" s="109"/>
      <c r="E12" s="109"/>
      <c r="F12" s="109"/>
      <c r="G12" s="109"/>
      <c r="H12" s="109"/>
      <c r="I12" s="109"/>
      <c r="J12" s="109"/>
      <c r="K12" s="2"/>
    </row>
    <row r="13" spans="1:11" x14ac:dyDescent="0.4">
      <c r="A13" s="110" t="s">
        <v>178</v>
      </c>
      <c r="B13" s="109"/>
      <c r="C13" s="109"/>
      <c r="D13" s="109"/>
      <c r="E13" s="109"/>
      <c r="F13" s="109"/>
      <c r="G13" s="109"/>
      <c r="H13" s="109"/>
      <c r="I13" s="109"/>
      <c r="J13" s="109"/>
      <c r="K13" s="2"/>
    </row>
    <row r="14" spans="1:11" x14ac:dyDescent="0.4">
      <c r="A14" s="110"/>
      <c r="B14" s="109" t="s">
        <v>179</v>
      </c>
      <c r="C14" s="110" t="s">
        <v>180</v>
      </c>
      <c r="D14" s="109"/>
      <c r="E14" s="109"/>
      <c r="F14" s="109"/>
      <c r="G14" s="109"/>
      <c r="H14" s="109"/>
      <c r="I14" s="109"/>
      <c r="J14" s="109"/>
      <c r="K14" s="2"/>
    </row>
    <row r="15" spans="1:11" x14ac:dyDescent="0.4">
      <c r="A15" s="110"/>
      <c r="B15" s="110" t="s">
        <v>181</v>
      </c>
      <c r="C15" s="109"/>
      <c r="D15" s="109"/>
      <c r="E15" s="109"/>
      <c r="F15" s="109"/>
      <c r="G15" s="109"/>
      <c r="H15" s="109"/>
      <c r="I15" s="109"/>
      <c r="J15" s="109"/>
      <c r="K15" s="2"/>
    </row>
    <row r="16" spans="1:11" x14ac:dyDescent="0.4">
      <c r="A16" s="109"/>
      <c r="B16" s="110" t="s">
        <v>182</v>
      </c>
      <c r="C16" s="109"/>
      <c r="D16" s="109"/>
      <c r="E16" s="109"/>
      <c r="F16" s="109"/>
      <c r="G16" s="109"/>
      <c r="H16" s="109"/>
      <c r="I16" s="109"/>
      <c r="J16" s="109"/>
      <c r="K16" s="2"/>
    </row>
    <row r="17" spans="1:11" x14ac:dyDescent="0.4">
      <c r="A17" s="171"/>
      <c r="B17" s="110"/>
      <c r="C17" s="171"/>
      <c r="D17" s="171"/>
      <c r="E17" s="171"/>
      <c r="F17" s="171"/>
      <c r="G17" s="171"/>
      <c r="H17" s="171"/>
      <c r="I17" s="171"/>
      <c r="J17" s="171"/>
      <c r="K17" s="2"/>
    </row>
    <row r="18" spans="1:11" x14ac:dyDescent="0.4">
      <c r="A18" s="83" t="s">
        <v>103</v>
      </c>
      <c r="B18" s="83"/>
      <c r="C18" s="83"/>
      <c r="D18" s="83"/>
      <c r="E18" s="175" t="s">
        <v>226</v>
      </c>
      <c r="F18" s="83"/>
      <c r="H18" s="2"/>
    </row>
    <row r="19" spans="1:11" x14ac:dyDescent="0.4">
      <c r="A19" s="158" t="s">
        <v>0</v>
      </c>
      <c r="B19" s="158" t="s">
        <v>8</v>
      </c>
      <c r="C19" s="158" t="s">
        <v>2</v>
      </c>
      <c r="D19" s="158" t="s">
        <v>9</v>
      </c>
      <c r="E19" s="158" t="s">
        <v>206</v>
      </c>
      <c r="F19" s="158" t="s">
        <v>1</v>
      </c>
      <c r="G19" s="3"/>
      <c r="H19" s="184" t="s">
        <v>237</v>
      </c>
      <c r="I19" s="106"/>
    </row>
    <row r="20" spans="1:11" x14ac:dyDescent="0.4">
      <c r="A20" s="156"/>
      <c r="B20" s="159"/>
      <c r="C20" s="187" t="s">
        <v>225</v>
      </c>
      <c r="D20" s="159"/>
      <c r="E20" s="159"/>
      <c r="F20" s="159"/>
      <c r="G20" s="3"/>
      <c r="H20" s="182" t="s">
        <v>238</v>
      </c>
      <c r="I20" s="183"/>
    </row>
    <row r="21" spans="1:11" x14ac:dyDescent="0.4">
      <c r="A21" s="156"/>
      <c r="B21" s="174"/>
      <c r="C21" s="187" t="s">
        <v>225</v>
      </c>
      <c r="D21" s="174"/>
      <c r="E21" s="174"/>
      <c r="F21" s="174"/>
      <c r="G21" s="3"/>
      <c r="H21" s="177" t="s">
        <v>228</v>
      </c>
      <c r="I21" s="178" t="s">
        <v>232</v>
      </c>
    </row>
    <row r="22" spans="1:11" x14ac:dyDescent="0.4">
      <c r="A22" s="156"/>
      <c r="B22" s="174"/>
      <c r="C22" s="187" t="s">
        <v>225</v>
      </c>
      <c r="D22" s="174"/>
      <c r="E22" s="174"/>
      <c r="F22" s="174"/>
      <c r="G22" s="3"/>
      <c r="H22" s="177" t="s">
        <v>227</v>
      </c>
      <c r="I22" s="178" t="s">
        <v>233</v>
      </c>
    </row>
    <row r="23" spans="1:11" x14ac:dyDescent="0.4">
      <c r="A23" s="156"/>
      <c r="B23" s="174"/>
      <c r="C23" s="187" t="s">
        <v>225</v>
      </c>
      <c r="D23" s="174"/>
      <c r="E23" s="174"/>
      <c r="F23" s="174"/>
      <c r="G23" s="3"/>
      <c r="H23" s="177" t="s">
        <v>229</v>
      </c>
      <c r="I23" s="178" t="s">
        <v>234</v>
      </c>
    </row>
    <row r="24" spans="1:11" x14ac:dyDescent="0.4">
      <c r="A24" s="156"/>
      <c r="B24" s="174"/>
      <c r="C24" s="187" t="s">
        <v>225</v>
      </c>
      <c r="D24" s="174"/>
      <c r="E24" s="174"/>
      <c r="F24" s="174"/>
      <c r="G24" s="3"/>
      <c r="H24" s="177" t="s">
        <v>230</v>
      </c>
      <c r="I24" s="178" t="s">
        <v>236</v>
      </c>
    </row>
    <row r="25" spans="1:11" x14ac:dyDescent="0.4">
      <c r="A25" s="156"/>
      <c r="B25" s="172"/>
      <c r="C25" s="187" t="s">
        <v>225</v>
      </c>
      <c r="D25" s="172"/>
      <c r="E25" s="172"/>
      <c r="F25" s="172"/>
      <c r="G25" s="3"/>
      <c r="H25" s="179" t="s">
        <v>231</v>
      </c>
      <c r="I25" s="180" t="s">
        <v>235</v>
      </c>
    </row>
    <row r="26" spans="1:11" x14ac:dyDescent="0.4">
      <c r="A26" s="156"/>
      <c r="B26" s="172"/>
      <c r="C26" s="187" t="s">
        <v>225</v>
      </c>
      <c r="D26" s="172"/>
      <c r="E26" s="172"/>
      <c r="F26" s="172"/>
      <c r="G26" s="3"/>
      <c r="H26" s="3"/>
    </row>
    <row r="27" spans="1:11" x14ac:dyDescent="0.4">
      <c r="A27" s="156"/>
      <c r="B27" s="172"/>
      <c r="C27" s="187" t="s">
        <v>225</v>
      </c>
      <c r="D27" s="172"/>
      <c r="E27" s="172"/>
      <c r="F27" s="172"/>
      <c r="G27" s="3"/>
      <c r="H27" s="3"/>
    </row>
    <row r="28" spans="1:11" x14ac:dyDescent="0.4">
      <c r="A28" s="156"/>
      <c r="B28" s="172"/>
      <c r="C28" s="187" t="s">
        <v>225</v>
      </c>
      <c r="D28" s="172"/>
      <c r="E28" s="172"/>
      <c r="F28" s="172"/>
      <c r="G28" s="3"/>
      <c r="H28" s="3"/>
    </row>
    <row r="29" spans="1:11" x14ac:dyDescent="0.4">
      <c r="A29" s="156"/>
      <c r="B29" s="172"/>
      <c r="C29" s="187" t="s">
        <v>225</v>
      </c>
      <c r="D29" s="172"/>
      <c r="E29" s="172"/>
      <c r="F29" s="172"/>
      <c r="G29" s="3"/>
      <c r="H29" s="3"/>
    </row>
    <row r="30" spans="1:11" x14ac:dyDescent="0.4">
      <c r="A30" s="156"/>
      <c r="B30" s="172"/>
      <c r="C30" s="187" t="s">
        <v>225</v>
      </c>
      <c r="D30" s="172"/>
      <c r="E30" s="172"/>
      <c r="F30" s="172"/>
      <c r="G30" s="3"/>
      <c r="H30" s="3"/>
    </row>
    <row r="31" spans="1:11" x14ac:dyDescent="0.4">
      <c r="A31" s="156"/>
      <c r="B31" s="172"/>
      <c r="C31" s="187" t="s">
        <v>225</v>
      </c>
      <c r="D31" s="172"/>
      <c r="E31" s="172"/>
      <c r="F31" s="172"/>
      <c r="G31" s="3"/>
      <c r="H31" s="3"/>
    </row>
    <row r="32" spans="1:11" x14ac:dyDescent="0.4">
      <c r="A32" s="156"/>
      <c r="B32" s="172"/>
      <c r="C32" s="187" t="s">
        <v>225</v>
      </c>
      <c r="D32" s="172"/>
      <c r="E32" s="172"/>
      <c r="F32" s="172"/>
      <c r="G32" s="3"/>
      <c r="H32" s="3"/>
    </row>
    <row r="33" spans="1:8" x14ac:dyDescent="0.4">
      <c r="A33" s="156"/>
      <c r="B33" s="172"/>
      <c r="C33" s="187" t="s">
        <v>225</v>
      </c>
      <c r="D33" s="172"/>
      <c r="E33" s="172"/>
      <c r="F33" s="172"/>
      <c r="G33" s="3"/>
      <c r="H33" s="3"/>
    </row>
    <row r="34" spans="1:8" x14ac:dyDescent="0.4">
      <c r="A34" s="156"/>
      <c r="B34" s="172"/>
      <c r="C34" s="187" t="s">
        <v>225</v>
      </c>
      <c r="D34" s="172"/>
      <c r="E34" s="172"/>
      <c r="F34" s="172"/>
      <c r="G34" s="3"/>
      <c r="H34" s="3"/>
    </row>
    <row r="35" spans="1:8" x14ac:dyDescent="0.4">
      <c r="A35" s="156"/>
      <c r="B35" s="172"/>
      <c r="C35" s="187" t="s">
        <v>225</v>
      </c>
      <c r="D35" s="172"/>
      <c r="E35" s="172"/>
      <c r="F35" s="172"/>
      <c r="G35" s="3"/>
      <c r="H35" s="3"/>
    </row>
    <row r="36" spans="1:8" x14ac:dyDescent="0.4">
      <c r="A36" s="156"/>
      <c r="B36" s="172"/>
      <c r="C36" s="187" t="s">
        <v>225</v>
      </c>
      <c r="D36" s="172"/>
      <c r="E36" s="172"/>
      <c r="F36" s="172"/>
      <c r="G36" s="3"/>
      <c r="H36" s="3"/>
    </row>
    <row r="37" spans="1:8" x14ac:dyDescent="0.4">
      <c r="A37" s="156"/>
      <c r="B37" s="172"/>
      <c r="C37" s="187" t="s">
        <v>225</v>
      </c>
      <c r="D37" s="172"/>
      <c r="E37" s="172"/>
      <c r="F37" s="172"/>
      <c r="G37" s="3"/>
      <c r="H37" s="3"/>
    </row>
    <row r="38" spans="1:8" x14ac:dyDescent="0.4">
      <c r="A38" s="156"/>
      <c r="B38" s="172"/>
      <c r="C38" s="187" t="s">
        <v>225</v>
      </c>
      <c r="D38" s="172"/>
      <c r="E38" s="172"/>
      <c r="F38" s="172"/>
      <c r="G38" s="3"/>
      <c r="H38" s="3"/>
    </row>
    <row r="39" spans="1:8" x14ac:dyDescent="0.4">
      <c r="A39" s="156"/>
      <c r="B39" s="172"/>
      <c r="C39" s="187" t="s">
        <v>225</v>
      </c>
      <c r="D39" s="172"/>
      <c r="E39" s="172"/>
      <c r="F39" s="172"/>
      <c r="G39" s="3"/>
      <c r="H39" s="3"/>
    </row>
    <row r="40" spans="1:8" x14ac:dyDescent="0.4">
      <c r="A40" s="156"/>
      <c r="B40" s="172"/>
      <c r="C40" s="187" t="s">
        <v>225</v>
      </c>
      <c r="D40" s="172"/>
      <c r="E40" s="172"/>
      <c r="F40" s="172"/>
      <c r="G40" s="3"/>
      <c r="H40" s="3"/>
    </row>
    <row r="41" spans="1:8" x14ac:dyDescent="0.4">
      <c r="A41" s="156"/>
      <c r="B41" s="172"/>
      <c r="C41" s="187" t="s">
        <v>225</v>
      </c>
      <c r="D41" s="172"/>
      <c r="E41" s="172"/>
      <c r="F41" s="172"/>
      <c r="G41" s="3"/>
      <c r="H41" s="3"/>
    </row>
    <row r="42" spans="1:8" x14ac:dyDescent="0.4">
      <c r="A42" s="156"/>
      <c r="B42" s="172"/>
      <c r="C42" s="187" t="s">
        <v>225</v>
      </c>
      <c r="D42" s="172"/>
      <c r="E42" s="172"/>
      <c r="F42" s="172"/>
      <c r="G42" s="3"/>
      <c r="H42" s="3"/>
    </row>
    <row r="43" spans="1:8" x14ac:dyDescent="0.4">
      <c r="A43" s="156"/>
      <c r="B43" s="172"/>
      <c r="C43" s="187" t="s">
        <v>225</v>
      </c>
      <c r="D43" s="172"/>
      <c r="E43" s="172"/>
      <c r="F43" s="172"/>
      <c r="G43" s="3"/>
      <c r="H43" s="3"/>
    </row>
    <row r="44" spans="1:8" x14ac:dyDescent="0.4">
      <c r="A44" s="156"/>
      <c r="B44" s="172"/>
      <c r="C44" s="187" t="s">
        <v>225</v>
      </c>
      <c r="D44" s="172"/>
      <c r="E44" s="172"/>
      <c r="F44" s="172"/>
      <c r="G44" s="3"/>
      <c r="H44" s="3"/>
    </row>
    <row r="45" spans="1:8" x14ac:dyDescent="0.4">
      <c r="A45" s="156"/>
      <c r="B45" s="172"/>
      <c r="C45" s="187" t="s">
        <v>225</v>
      </c>
      <c r="D45" s="172"/>
      <c r="E45" s="172"/>
      <c r="F45" s="172"/>
      <c r="G45" s="3"/>
      <c r="H45" s="3"/>
    </row>
    <row r="46" spans="1:8" x14ac:dyDescent="0.4">
      <c r="A46" s="156"/>
      <c r="B46" s="172"/>
      <c r="C46" s="187" t="s">
        <v>225</v>
      </c>
      <c r="D46" s="172"/>
      <c r="E46" s="172"/>
      <c r="F46" s="172"/>
      <c r="G46" s="3"/>
      <c r="H46" s="3"/>
    </row>
    <row r="47" spans="1:8" x14ac:dyDescent="0.4">
      <c r="A47" s="156"/>
      <c r="B47" s="172"/>
      <c r="C47" s="187" t="s">
        <v>225</v>
      </c>
      <c r="D47" s="172"/>
      <c r="E47" s="172"/>
      <c r="F47" s="172"/>
      <c r="G47" s="3"/>
      <c r="H47" s="3"/>
    </row>
    <row r="48" spans="1:8" x14ac:dyDescent="0.4">
      <c r="A48" s="156"/>
      <c r="B48" s="172"/>
      <c r="C48" s="187" t="s">
        <v>225</v>
      </c>
      <c r="D48" s="172"/>
      <c r="E48" s="172"/>
      <c r="F48" s="172"/>
      <c r="G48" s="3"/>
      <c r="H48" s="3"/>
    </row>
    <row r="49" spans="1:8" x14ac:dyDescent="0.4">
      <c r="A49" s="156"/>
      <c r="B49" s="172"/>
      <c r="C49" s="187" t="s">
        <v>225</v>
      </c>
      <c r="D49" s="172"/>
      <c r="E49" s="172"/>
      <c r="F49" s="172"/>
      <c r="G49" s="3"/>
      <c r="H49" s="3"/>
    </row>
    <row r="50" spans="1:8" x14ac:dyDescent="0.4">
      <c r="A50" s="156"/>
      <c r="B50" s="172"/>
      <c r="C50" s="187" t="s">
        <v>225</v>
      </c>
      <c r="D50" s="172"/>
      <c r="E50" s="172"/>
      <c r="F50" s="172"/>
      <c r="G50" s="3"/>
      <c r="H50" s="3"/>
    </row>
    <row r="51" spans="1:8" x14ac:dyDescent="0.4">
      <c r="A51" s="156"/>
      <c r="B51" s="172"/>
      <c r="C51" s="187" t="s">
        <v>225</v>
      </c>
      <c r="D51" s="172"/>
      <c r="E51" s="172"/>
      <c r="F51" s="172"/>
      <c r="G51" s="3"/>
      <c r="H51" s="3"/>
    </row>
    <row r="52" spans="1:8" x14ac:dyDescent="0.4">
      <c r="A52" s="156"/>
      <c r="B52" s="172"/>
      <c r="C52" s="187" t="s">
        <v>225</v>
      </c>
      <c r="D52" s="172"/>
      <c r="E52" s="172"/>
      <c r="F52" s="172"/>
      <c r="G52" s="3"/>
      <c r="H52" s="3"/>
    </row>
    <row r="53" spans="1:8" x14ac:dyDescent="0.4">
      <c r="A53" s="156"/>
      <c r="B53" s="172"/>
      <c r="C53" s="187" t="s">
        <v>225</v>
      </c>
      <c r="D53" s="172"/>
      <c r="E53" s="172"/>
      <c r="F53" s="172"/>
      <c r="G53" s="3"/>
      <c r="H53" s="3"/>
    </row>
    <row r="54" spans="1:8" x14ac:dyDescent="0.4">
      <c r="A54" s="156"/>
      <c r="B54" s="172"/>
      <c r="C54" s="187" t="s">
        <v>225</v>
      </c>
      <c r="D54" s="172"/>
      <c r="E54" s="172"/>
      <c r="F54" s="172"/>
      <c r="G54" s="3"/>
      <c r="H54" s="3"/>
    </row>
    <row r="55" spans="1:8" x14ac:dyDescent="0.4">
      <c r="A55" s="156"/>
      <c r="B55" s="172"/>
      <c r="C55" s="187" t="s">
        <v>225</v>
      </c>
      <c r="D55" s="172"/>
      <c r="E55" s="172"/>
      <c r="F55" s="172"/>
      <c r="G55" s="3"/>
      <c r="H55" s="3"/>
    </row>
    <row r="56" spans="1:8" x14ac:dyDescent="0.4">
      <c r="A56" s="156"/>
      <c r="B56" s="172"/>
      <c r="C56" s="187" t="s">
        <v>225</v>
      </c>
      <c r="D56" s="172"/>
      <c r="E56" s="172"/>
      <c r="F56" s="172"/>
      <c r="G56" s="3"/>
      <c r="H56" s="3"/>
    </row>
    <row r="57" spans="1:8" x14ac:dyDescent="0.4">
      <c r="A57" s="156"/>
      <c r="B57" s="172"/>
      <c r="C57" s="187" t="s">
        <v>225</v>
      </c>
      <c r="D57" s="172"/>
      <c r="E57" s="172"/>
      <c r="F57" s="172"/>
      <c r="G57" s="3"/>
      <c r="H57" s="3"/>
    </row>
    <row r="58" spans="1:8" x14ac:dyDescent="0.4">
      <c r="A58" s="156"/>
      <c r="B58" s="172"/>
      <c r="C58" s="187" t="s">
        <v>225</v>
      </c>
      <c r="D58" s="172"/>
      <c r="E58" s="172"/>
      <c r="F58" s="172"/>
      <c r="G58" s="3"/>
      <c r="H58" s="3"/>
    </row>
    <row r="59" spans="1:8" x14ac:dyDescent="0.4">
      <c r="A59" s="156"/>
      <c r="B59" s="172"/>
      <c r="C59" s="187" t="s">
        <v>225</v>
      </c>
      <c r="D59" s="172"/>
      <c r="E59" s="172"/>
      <c r="F59" s="172"/>
      <c r="G59" s="3"/>
      <c r="H59" s="3"/>
    </row>
    <row r="60" spans="1:8" x14ac:dyDescent="0.4">
      <c r="A60" s="156"/>
      <c r="B60" s="172"/>
      <c r="C60" s="187" t="s">
        <v>225</v>
      </c>
      <c r="D60" s="172"/>
      <c r="E60" s="172"/>
      <c r="F60" s="172"/>
      <c r="G60" s="3"/>
      <c r="H60" s="3"/>
    </row>
    <row r="61" spans="1:8" x14ac:dyDescent="0.4">
      <c r="A61" s="156"/>
      <c r="B61" s="172"/>
      <c r="C61" s="187" t="s">
        <v>225</v>
      </c>
      <c r="D61" s="172"/>
      <c r="E61" s="172"/>
      <c r="F61" s="172"/>
      <c r="G61" s="3"/>
      <c r="H61" s="3"/>
    </row>
    <row r="62" spans="1:8" x14ac:dyDescent="0.4">
      <c r="A62" s="156"/>
      <c r="B62" s="172"/>
      <c r="C62" s="187" t="s">
        <v>225</v>
      </c>
      <c r="D62" s="172"/>
      <c r="E62" s="172"/>
      <c r="F62" s="172"/>
      <c r="G62" s="3"/>
      <c r="H62" s="3"/>
    </row>
    <row r="63" spans="1:8" x14ac:dyDescent="0.4">
      <c r="A63" s="156"/>
      <c r="B63" s="172"/>
      <c r="C63" s="187" t="s">
        <v>225</v>
      </c>
      <c r="D63" s="172"/>
      <c r="E63" s="172"/>
      <c r="F63" s="172"/>
      <c r="G63" s="3"/>
      <c r="H63" s="3"/>
    </row>
    <row r="64" spans="1:8" x14ac:dyDescent="0.4">
      <c r="A64" s="156"/>
      <c r="B64" s="172"/>
      <c r="C64" s="187" t="s">
        <v>225</v>
      </c>
      <c r="D64" s="172"/>
      <c r="E64" s="172"/>
      <c r="F64" s="172"/>
      <c r="G64" s="3"/>
      <c r="H64" s="3"/>
    </row>
    <row r="65" spans="1:8" x14ac:dyDescent="0.4">
      <c r="A65" s="156"/>
      <c r="B65" s="172"/>
      <c r="C65" s="187" t="s">
        <v>225</v>
      </c>
      <c r="D65" s="172"/>
      <c r="E65" s="172"/>
      <c r="F65" s="172"/>
      <c r="G65" s="3"/>
      <c r="H65" s="3"/>
    </row>
    <row r="66" spans="1:8" x14ac:dyDescent="0.4">
      <c r="A66" s="156"/>
      <c r="B66" s="172"/>
      <c r="C66" s="187" t="s">
        <v>225</v>
      </c>
      <c r="D66" s="172"/>
      <c r="E66" s="172"/>
      <c r="F66" s="172"/>
      <c r="G66" s="3"/>
      <c r="H66" s="3"/>
    </row>
    <row r="67" spans="1:8" x14ac:dyDescent="0.4">
      <c r="A67" s="156"/>
      <c r="B67" s="172"/>
      <c r="C67" s="187" t="s">
        <v>225</v>
      </c>
      <c r="D67" s="172"/>
      <c r="E67" s="172"/>
      <c r="F67" s="172"/>
      <c r="G67" s="3"/>
      <c r="H67" s="3"/>
    </row>
    <row r="68" spans="1:8" x14ac:dyDescent="0.4">
      <c r="A68" s="156"/>
      <c r="B68" s="172"/>
      <c r="C68" s="187" t="s">
        <v>225</v>
      </c>
      <c r="D68" s="172"/>
      <c r="E68" s="172"/>
      <c r="F68" s="172"/>
      <c r="G68" s="3"/>
      <c r="H68" s="3"/>
    </row>
    <row r="69" spans="1:8" x14ac:dyDescent="0.4">
      <c r="A69" s="156"/>
      <c r="B69" s="172"/>
      <c r="C69" s="187" t="s">
        <v>225</v>
      </c>
      <c r="D69" s="172"/>
      <c r="E69" s="172"/>
      <c r="F69" s="172"/>
      <c r="G69" s="3"/>
      <c r="H69" s="3"/>
    </row>
    <row r="70" spans="1:8" x14ac:dyDescent="0.4">
      <c r="A70" s="156"/>
      <c r="B70" s="172"/>
      <c r="C70" s="187" t="s">
        <v>225</v>
      </c>
      <c r="D70" s="172"/>
      <c r="E70" s="172"/>
      <c r="F70" s="172"/>
      <c r="G70" s="3"/>
      <c r="H70" s="3"/>
    </row>
    <row r="71" spans="1:8" x14ac:dyDescent="0.4">
      <c r="A71" s="156"/>
      <c r="B71" s="172"/>
      <c r="C71" s="187" t="s">
        <v>225</v>
      </c>
      <c r="D71" s="172"/>
      <c r="E71" s="172"/>
      <c r="F71" s="172"/>
      <c r="G71" s="3"/>
      <c r="H71" s="3"/>
    </row>
    <row r="72" spans="1:8" x14ac:dyDescent="0.4">
      <c r="A72" s="156"/>
      <c r="B72" s="172"/>
      <c r="C72" s="187" t="s">
        <v>225</v>
      </c>
      <c r="D72" s="172"/>
      <c r="E72" s="172"/>
      <c r="F72" s="172"/>
      <c r="G72" s="3"/>
      <c r="H72" s="3"/>
    </row>
    <row r="73" spans="1:8" x14ac:dyDescent="0.4">
      <c r="A73" s="156"/>
      <c r="B73" s="172"/>
      <c r="C73" s="187" t="s">
        <v>225</v>
      </c>
      <c r="D73" s="172"/>
      <c r="E73" s="172"/>
      <c r="F73" s="172"/>
      <c r="G73" s="3"/>
      <c r="H73" s="3"/>
    </row>
    <row r="74" spans="1:8" x14ac:dyDescent="0.4">
      <c r="A74" s="156"/>
      <c r="B74" s="172"/>
      <c r="C74" s="187" t="s">
        <v>225</v>
      </c>
      <c r="D74" s="172"/>
      <c r="E74" s="172"/>
      <c r="F74" s="172"/>
      <c r="G74" s="3"/>
      <c r="H74" s="3"/>
    </row>
    <row r="75" spans="1:8" x14ac:dyDescent="0.4">
      <c r="A75" s="156"/>
      <c r="B75" s="172"/>
      <c r="C75" s="187" t="s">
        <v>225</v>
      </c>
      <c r="D75" s="172"/>
      <c r="E75" s="172"/>
      <c r="F75" s="172"/>
      <c r="G75" s="3"/>
      <c r="H75" s="3"/>
    </row>
    <row r="76" spans="1:8" x14ac:dyDescent="0.4">
      <c r="A76" s="156"/>
      <c r="B76" s="172"/>
      <c r="C76" s="187" t="s">
        <v>225</v>
      </c>
      <c r="D76" s="172"/>
      <c r="E76" s="172"/>
      <c r="F76" s="172"/>
      <c r="G76" s="3"/>
      <c r="H76" s="3"/>
    </row>
    <row r="77" spans="1:8" x14ac:dyDescent="0.4">
      <c r="A77" s="156"/>
      <c r="B77" s="172"/>
      <c r="C77" s="187" t="s">
        <v>225</v>
      </c>
      <c r="D77" s="172"/>
      <c r="E77" s="172"/>
      <c r="F77" s="172"/>
      <c r="G77" s="3"/>
      <c r="H77" s="3"/>
    </row>
    <row r="78" spans="1:8" x14ac:dyDescent="0.4">
      <c r="A78" s="156"/>
      <c r="B78" s="172"/>
      <c r="C78" s="187" t="s">
        <v>225</v>
      </c>
      <c r="D78" s="172"/>
      <c r="E78" s="172"/>
      <c r="F78" s="172"/>
      <c r="G78" s="3"/>
      <c r="H78" s="3"/>
    </row>
    <row r="79" spans="1:8" x14ac:dyDescent="0.4">
      <c r="A79" s="156"/>
      <c r="B79" s="172"/>
      <c r="C79" s="187" t="s">
        <v>225</v>
      </c>
      <c r="D79" s="172"/>
      <c r="E79" s="172"/>
      <c r="F79" s="172"/>
      <c r="G79" s="3"/>
      <c r="H79" s="3"/>
    </row>
    <row r="80" spans="1:8" x14ac:dyDescent="0.4">
      <c r="A80" s="156"/>
      <c r="B80" s="172"/>
      <c r="C80" s="187" t="s">
        <v>225</v>
      </c>
      <c r="D80" s="172"/>
      <c r="E80" s="172"/>
      <c r="F80" s="172"/>
      <c r="G80" s="3"/>
      <c r="H80" s="3"/>
    </row>
    <row r="81" spans="1:8" x14ac:dyDescent="0.4">
      <c r="A81" s="156"/>
      <c r="B81" s="172"/>
      <c r="C81" s="187" t="s">
        <v>225</v>
      </c>
      <c r="D81" s="172"/>
      <c r="E81" s="172"/>
      <c r="F81" s="172"/>
      <c r="G81" s="3"/>
      <c r="H81" s="3"/>
    </row>
    <row r="82" spans="1:8" x14ac:dyDescent="0.4">
      <c r="A82" s="156"/>
      <c r="B82" s="172"/>
      <c r="C82" s="187" t="s">
        <v>225</v>
      </c>
      <c r="D82" s="172"/>
      <c r="E82" s="172"/>
      <c r="F82" s="172"/>
      <c r="G82" s="3"/>
      <c r="H82" s="3"/>
    </row>
    <row r="83" spans="1:8" x14ac:dyDescent="0.4">
      <c r="A83" s="156"/>
      <c r="B83" s="172"/>
      <c r="C83" s="187" t="s">
        <v>225</v>
      </c>
      <c r="D83" s="172"/>
      <c r="E83" s="172"/>
      <c r="F83" s="172"/>
      <c r="G83" s="3"/>
      <c r="H83" s="3"/>
    </row>
    <row r="84" spans="1:8" x14ac:dyDescent="0.4">
      <c r="A84" s="156"/>
      <c r="B84" s="172"/>
      <c r="C84" s="187" t="s">
        <v>225</v>
      </c>
      <c r="D84" s="172"/>
      <c r="E84" s="172"/>
      <c r="F84" s="172"/>
      <c r="G84" s="3"/>
      <c r="H84" s="3"/>
    </row>
    <row r="85" spans="1:8" x14ac:dyDescent="0.4">
      <c r="A85" s="156"/>
      <c r="B85" s="172"/>
      <c r="C85" s="187" t="s">
        <v>225</v>
      </c>
      <c r="D85" s="172"/>
      <c r="E85" s="172"/>
      <c r="F85" s="172"/>
      <c r="G85" s="3"/>
      <c r="H85" s="3"/>
    </row>
    <row r="86" spans="1:8" x14ac:dyDescent="0.4">
      <c r="A86" s="156"/>
      <c r="B86" s="172"/>
      <c r="C86" s="187" t="s">
        <v>225</v>
      </c>
      <c r="D86" s="172"/>
      <c r="E86" s="172"/>
      <c r="F86" s="172"/>
      <c r="G86" s="3"/>
      <c r="H86" s="3"/>
    </row>
    <row r="87" spans="1:8" x14ac:dyDescent="0.4">
      <c r="A87" s="156"/>
      <c r="B87" s="172"/>
      <c r="C87" s="187" t="s">
        <v>225</v>
      </c>
      <c r="D87" s="172"/>
      <c r="E87" s="172"/>
      <c r="F87" s="172"/>
      <c r="G87" s="3"/>
      <c r="H87" s="3"/>
    </row>
    <row r="88" spans="1:8" x14ac:dyDescent="0.4">
      <c r="A88" s="156"/>
      <c r="B88" s="172"/>
      <c r="C88" s="187" t="s">
        <v>225</v>
      </c>
      <c r="D88" s="172"/>
      <c r="E88" s="172"/>
      <c r="F88" s="172"/>
      <c r="G88" s="3"/>
      <c r="H88" s="3"/>
    </row>
    <row r="89" spans="1:8" x14ac:dyDescent="0.4">
      <c r="A89" s="156"/>
      <c r="B89" s="172"/>
      <c r="C89" s="187" t="s">
        <v>225</v>
      </c>
      <c r="D89" s="172"/>
      <c r="E89" s="172"/>
      <c r="F89" s="172"/>
      <c r="G89" s="3"/>
      <c r="H89" s="3"/>
    </row>
    <row r="90" spans="1:8" x14ac:dyDescent="0.4">
      <c r="A90" s="156"/>
      <c r="B90" s="172"/>
      <c r="C90" s="187" t="s">
        <v>225</v>
      </c>
      <c r="D90" s="172"/>
      <c r="E90" s="172"/>
      <c r="F90" s="172"/>
      <c r="G90" s="3"/>
      <c r="H90" s="3"/>
    </row>
    <row r="91" spans="1:8" x14ac:dyDescent="0.4">
      <c r="A91" s="156"/>
      <c r="B91" s="172"/>
      <c r="C91" s="187" t="s">
        <v>225</v>
      </c>
      <c r="D91" s="172"/>
      <c r="E91" s="172"/>
      <c r="F91" s="172"/>
      <c r="G91" s="3"/>
      <c r="H91" s="3"/>
    </row>
    <row r="92" spans="1:8" x14ac:dyDescent="0.4">
      <c r="A92" s="156"/>
      <c r="B92" s="172"/>
      <c r="C92" s="187" t="s">
        <v>225</v>
      </c>
      <c r="D92" s="172"/>
      <c r="E92" s="172"/>
      <c r="F92" s="172"/>
      <c r="G92" s="3"/>
      <c r="H92" s="3"/>
    </row>
    <row r="93" spans="1:8" x14ac:dyDescent="0.4">
      <c r="A93" s="156"/>
      <c r="B93" s="172"/>
      <c r="C93" s="187" t="s">
        <v>225</v>
      </c>
      <c r="D93" s="172"/>
      <c r="E93" s="172"/>
      <c r="F93" s="172"/>
      <c r="G93" s="3"/>
      <c r="H93" s="3"/>
    </row>
    <row r="94" spans="1:8" x14ac:dyDescent="0.4">
      <c r="A94" s="156"/>
      <c r="B94" s="172"/>
      <c r="C94" s="187" t="s">
        <v>225</v>
      </c>
      <c r="D94" s="172"/>
      <c r="E94" s="172"/>
      <c r="F94" s="172"/>
      <c r="G94" s="3"/>
      <c r="H94" s="3"/>
    </row>
    <row r="95" spans="1:8" x14ac:dyDescent="0.4">
      <c r="A95" s="156"/>
      <c r="B95" s="172"/>
      <c r="C95" s="187" t="s">
        <v>225</v>
      </c>
      <c r="D95" s="172"/>
      <c r="E95" s="172"/>
      <c r="F95" s="172"/>
      <c r="G95" s="3"/>
      <c r="H95" s="3"/>
    </row>
    <row r="96" spans="1:8" x14ac:dyDescent="0.4">
      <c r="A96" s="156"/>
      <c r="B96" s="172"/>
      <c r="C96" s="187" t="s">
        <v>225</v>
      </c>
      <c r="D96" s="172"/>
      <c r="E96" s="172"/>
      <c r="F96" s="172"/>
      <c r="G96" s="3"/>
      <c r="H96" s="3"/>
    </row>
    <row r="97" spans="1:8" x14ac:dyDescent="0.4">
      <c r="A97" s="156"/>
      <c r="B97" s="172"/>
      <c r="C97" s="187" t="s">
        <v>225</v>
      </c>
      <c r="D97" s="172"/>
      <c r="E97" s="172"/>
      <c r="F97" s="172"/>
      <c r="G97" s="3"/>
      <c r="H97" s="3"/>
    </row>
    <row r="98" spans="1:8" x14ac:dyDescent="0.4">
      <c r="A98" s="156"/>
      <c r="B98" s="172"/>
      <c r="C98" s="187" t="s">
        <v>225</v>
      </c>
      <c r="D98" s="172"/>
      <c r="E98" s="172"/>
      <c r="F98" s="172"/>
      <c r="G98" s="3"/>
      <c r="H98" s="3"/>
    </row>
    <row r="99" spans="1:8" x14ac:dyDescent="0.4">
      <c r="A99" s="156"/>
      <c r="B99" s="172"/>
      <c r="C99" s="187" t="s">
        <v>225</v>
      </c>
      <c r="D99" s="172"/>
      <c r="E99" s="172"/>
      <c r="F99" s="172"/>
      <c r="G99" s="3"/>
      <c r="H99" s="3"/>
    </row>
    <row r="100" spans="1:8" x14ac:dyDescent="0.4">
      <c r="A100" s="156"/>
      <c r="B100" s="172"/>
      <c r="C100" s="187" t="s">
        <v>225</v>
      </c>
      <c r="D100" s="172"/>
      <c r="E100" s="172"/>
      <c r="F100" s="172"/>
      <c r="G100" s="3"/>
      <c r="H100" s="3"/>
    </row>
    <row r="101" spans="1:8" x14ac:dyDescent="0.4">
      <c r="A101" s="156"/>
      <c r="B101" s="172"/>
      <c r="C101" s="187" t="s">
        <v>225</v>
      </c>
      <c r="D101" s="172"/>
      <c r="E101" s="172"/>
      <c r="F101" s="172"/>
      <c r="G101" s="3"/>
      <c r="H101" s="3"/>
    </row>
    <row r="102" spans="1:8" x14ac:dyDescent="0.4">
      <c r="A102" s="156"/>
      <c r="B102" s="172"/>
      <c r="C102" s="187" t="s">
        <v>225</v>
      </c>
      <c r="D102" s="172"/>
      <c r="E102" s="172"/>
      <c r="F102" s="172"/>
      <c r="G102" s="3"/>
      <c r="H102" s="3"/>
    </row>
    <row r="103" spans="1:8" x14ac:dyDescent="0.4">
      <c r="A103" s="156"/>
      <c r="B103" s="172"/>
      <c r="C103" s="187" t="s">
        <v>225</v>
      </c>
      <c r="D103" s="172"/>
      <c r="E103" s="172"/>
      <c r="F103" s="172"/>
      <c r="G103" s="3"/>
      <c r="H103" s="3"/>
    </row>
    <row r="104" spans="1:8" x14ac:dyDescent="0.4">
      <c r="A104" s="156"/>
      <c r="B104" s="172"/>
      <c r="C104" s="187" t="s">
        <v>225</v>
      </c>
      <c r="D104" s="172"/>
      <c r="E104" s="172"/>
      <c r="F104" s="172"/>
      <c r="G104" s="3"/>
      <c r="H104" s="3"/>
    </row>
    <row r="105" spans="1:8" x14ac:dyDescent="0.4">
      <c r="A105" s="156"/>
      <c r="B105" s="172"/>
      <c r="C105" s="187" t="s">
        <v>225</v>
      </c>
      <c r="D105" s="172"/>
      <c r="E105" s="172"/>
      <c r="F105" s="172"/>
      <c r="G105" s="3"/>
      <c r="H105" s="3"/>
    </row>
    <row r="106" spans="1:8" x14ac:dyDescent="0.4">
      <c r="A106" s="156"/>
      <c r="B106" s="172"/>
      <c r="C106" s="187" t="s">
        <v>225</v>
      </c>
      <c r="D106" s="172"/>
      <c r="E106" s="172"/>
      <c r="F106" s="172"/>
      <c r="G106" s="3"/>
      <c r="H106" s="3"/>
    </row>
    <row r="107" spans="1:8" x14ac:dyDescent="0.4">
      <c r="A107" s="156"/>
      <c r="B107" s="172"/>
      <c r="C107" s="187" t="s">
        <v>225</v>
      </c>
      <c r="D107" s="172"/>
      <c r="E107" s="172"/>
      <c r="F107" s="172"/>
      <c r="G107" s="3"/>
      <c r="H107" s="3"/>
    </row>
    <row r="108" spans="1:8" x14ac:dyDescent="0.4">
      <c r="A108" s="156"/>
      <c r="B108" s="172"/>
      <c r="C108" s="187" t="s">
        <v>225</v>
      </c>
      <c r="D108" s="172"/>
      <c r="E108" s="172"/>
      <c r="F108" s="172"/>
      <c r="G108" s="3"/>
      <c r="H108" s="3"/>
    </row>
    <row r="109" spans="1:8" x14ac:dyDescent="0.4">
      <c r="A109" s="156"/>
      <c r="B109" s="172"/>
      <c r="C109" s="187" t="s">
        <v>225</v>
      </c>
      <c r="D109" s="172"/>
      <c r="E109" s="172"/>
      <c r="F109" s="172"/>
      <c r="G109" s="3"/>
      <c r="H109" s="3"/>
    </row>
    <row r="110" spans="1:8" x14ac:dyDescent="0.4">
      <c r="A110" s="156"/>
      <c r="B110" s="172"/>
      <c r="C110" s="187" t="s">
        <v>225</v>
      </c>
      <c r="D110" s="172"/>
      <c r="E110" s="172"/>
      <c r="F110" s="172"/>
      <c r="G110" s="3"/>
      <c r="H110" s="3"/>
    </row>
    <row r="111" spans="1:8" x14ac:dyDescent="0.4">
      <c r="A111" s="156"/>
      <c r="B111" s="172"/>
      <c r="C111" s="187" t="s">
        <v>225</v>
      </c>
      <c r="D111" s="172"/>
      <c r="E111" s="172"/>
      <c r="F111" s="172"/>
      <c r="G111" s="3"/>
      <c r="H111" s="3"/>
    </row>
    <row r="112" spans="1:8" x14ac:dyDescent="0.4">
      <c r="A112" s="156"/>
      <c r="B112" s="172"/>
      <c r="C112" s="187" t="s">
        <v>225</v>
      </c>
      <c r="D112" s="172"/>
      <c r="E112" s="172"/>
      <c r="F112" s="172"/>
      <c r="G112" s="3"/>
      <c r="H112" s="3"/>
    </row>
    <row r="113" spans="1:8" x14ac:dyDescent="0.4">
      <c r="A113" s="156"/>
      <c r="B113" s="172"/>
      <c r="C113" s="187" t="s">
        <v>225</v>
      </c>
      <c r="D113" s="172"/>
      <c r="E113" s="172"/>
      <c r="F113" s="172"/>
      <c r="G113" s="3"/>
      <c r="H113" s="3"/>
    </row>
    <row r="114" spans="1:8" x14ac:dyDescent="0.4">
      <c r="A114" s="156"/>
      <c r="B114" s="172"/>
      <c r="C114" s="187" t="s">
        <v>225</v>
      </c>
      <c r="D114" s="172"/>
      <c r="E114" s="172"/>
      <c r="F114" s="172"/>
      <c r="G114" s="3"/>
      <c r="H114" s="3"/>
    </row>
    <row r="115" spans="1:8" x14ac:dyDescent="0.4">
      <c r="A115" s="156"/>
      <c r="B115" s="172"/>
      <c r="C115" s="187" t="s">
        <v>225</v>
      </c>
      <c r="D115" s="172"/>
      <c r="E115" s="172"/>
      <c r="F115" s="172"/>
      <c r="G115" s="3"/>
      <c r="H115" s="3"/>
    </row>
    <row r="116" spans="1:8" x14ac:dyDescent="0.4">
      <c r="A116" s="156"/>
      <c r="B116" s="172"/>
      <c r="C116" s="187" t="s">
        <v>225</v>
      </c>
      <c r="D116" s="172"/>
      <c r="E116" s="172"/>
      <c r="F116" s="172"/>
      <c r="G116" s="3"/>
      <c r="H116" s="3"/>
    </row>
    <row r="117" spans="1:8" x14ac:dyDescent="0.4">
      <c r="A117" s="156"/>
      <c r="B117" s="172"/>
      <c r="C117" s="187" t="s">
        <v>225</v>
      </c>
      <c r="D117" s="172"/>
      <c r="E117" s="172"/>
      <c r="F117" s="172"/>
      <c r="G117" s="3"/>
      <c r="H117" s="3"/>
    </row>
    <row r="118" spans="1:8" x14ac:dyDescent="0.4">
      <c r="A118" s="156"/>
      <c r="B118" s="172"/>
      <c r="C118" s="187" t="s">
        <v>225</v>
      </c>
      <c r="D118" s="172"/>
      <c r="E118" s="172"/>
      <c r="F118" s="172"/>
      <c r="G118" s="3"/>
      <c r="H118" s="3"/>
    </row>
    <row r="119" spans="1:8" x14ac:dyDescent="0.4">
      <c r="A119" s="156"/>
      <c r="B119" s="172"/>
      <c r="C119" s="187" t="s">
        <v>225</v>
      </c>
      <c r="D119" s="172"/>
      <c r="E119" s="172"/>
      <c r="F119" s="172"/>
      <c r="G119" s="3"/>
      <c r="H119" s="3"/>
    </row>
    <row r="120" spans="1:8" x14ac:dyDescent="0.4">
      <c r="A120" s="90"/>
      <c r="B120" s="86"/>
      <c r="C120" s="86"/>
      <c r="D120" s="163"/>
      <c r="E120" s="162" t="s">
        <v>158</v>
      </c>
      <c r="F120" s="157">
        <f>COUNTA(F20:F119)</f>
        <v>0</v>
      </c>
      <c r="G120" s="3"/>
    </row>
    <row r="121" spans="1:8" x14ac:dyDescent="0.4">
      <c r="A121" s="164"/>
      <c r="B121" s="87"/>
      <c r="C121" s="87"/>
      <c r="D121" s="105"/>
      <c r="E121" s="162" t="s">
        <v>159</v>
      </c>
      <c r="F121" s="157">
        <f>SUM(F20:F119)</f>
        <v>0</v>
      </c>
      <c r="G121" s="3"/>
    </row>
    <row r="122" spans="1:8" x14ac:dyDescent="0.4">
      <c r="A122" s="83"/>
      <c r="B122" s="83"/>
      <c r="C122" s="83"/>
      <c r="D122" s="83"/>
      <c r="E122" s="88"/>
      <c r="F122" s="89"/>
      <c r="G122" s="3"/>
    </row>
    <row r="123" spans="1:8" x14ac:dyDescent="0.4">
      <c r="A123" s="87"/>
      <c r="B123" s="87"/>
      <c r="C123" s="87"/>
      <c r="D123" s="87"/>
      <c r="E123" s="87"/>
      <c r="F123" s="87"/>
    </row>
    <row r="124" spans="1:8" x14ac:dyDescent="0.4">
      <c r="A124" s="87"/>
      <c r="B124" s="87"/>
      <c r="C124" s="87"/>
      <c r="D124" s="87"/>
      <c r="E124" s="87"/>
      <c r="F124" s="87"/>
    </row>
    <row r="125" spans="1:8" x14ac:dyDescent="0.4">
      <c r="A125" s="83"/>
      <c r="B125" s="83"/>
      <c r="C125" s="83"/>
      <c r="D125" s="83"/>
      <c r="E125" s="83"/>
      <c r="F125" s="83"/>
    </row>
    <row r="126" spans="1:8" x14ac:dyDescent="0.4">
      <c r="A126" s="83"/>
      <c r="B126" s="83"/>
      <c r="C126" s="83"/>
      <c r="D126" s="83"/>
      <c r="E126" s="83"/>
      <c r="F126" s="87"/>
    </row>
    <row r="127" spans="1:8" x14ac:dyDescent="0.4">
      <c r="A127" s="83"/>
      <c r="B127" s="83"/>
      <c r="C127" s="83"/>
      <c r="D127" s="83"/>
      <c r="E127" s="83"/>
      <c r="F127" s="83"/>
    </row>
  </sheetData>
  <mergeCells count="2">
    <mergeCell ref="A6:F6"/>
    <mergeCell ref="A7:F7"/>
  </mergeCells>
  <phoneticPr fontId="1"/>
  <dataValidations count="4">
    <dataValidation type="list" allowBlank="1" showInputMessage="1" showErrorMessage="1" sqref="B20:B119">
      <formula1>"　,要介護１,要介護２,要介護３,要介護４,要介護５"</formula1>
    </dataValidation>
    <dataValidation type="list" allowBlank="1" showInputMessage="1" showErrorMessage="1" sqref="D20:D119">
      <formula1>"　,在宅,在宅以外"</formula1>
    </dataValidation>
    <dataValidation type="list" allowBlank="1" showInputMessage="1" showErrorMessage="1" sqref="E20:E119">
      <formula1>"　,①介護医療院,②介護療養型医療施設,③介護老人保健施設,④医療機関（病院又は診療所）,⑤他の特別養護老人ホーム,⑥養護老人ホーム,⑦軽費老人ホーム,⑧グループホーム,⑨有料老人ホーム,⑩サービス付き高齢者向け住宅,⑪その他"</formula1>
    </dataValidation>
    <dataValidation type="list" allowBlank="1" showInputMessage="1" showErrorMessage="1" sqref="C20:C119">
      <formula1>"　,①３か月以内,②３か月～６か月前,③６か月～１年前,④１～２年前,⑤２～３年前,⑥３年以上前"</formula1>
    </dataValidation>
  </dataValidations>
  <pageMargins left="0.7" right="0.7" top="0.75" bottom="0.75" header="0.3" footer="0.3"/>
  <pageSetup paperSize="9" scale="33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9"/>
  <sheetViews>
    <sheetView zoomScaleNormal="100" workbookViewId="0">
      <selection activeCell="F36" sqref="F36"/>
    </sheetView>
  </sheetViews>
  <sheetFormatPr defaultRowHeight="18.75" x14ac:dyDescent="0.4"/>
  <cols>
    <col min="1" max="1" width="4.25" customWidth="1"/>
    <col min="2" max="2" width="19.875" customWidth="1"/>
    <col min="3" max="9" width="10.375" customWidth="1"/>
    <col min="10" max="10" width="10.375" style="2" customWidth="1"/>
    <col min="11" max="11" width="16.5" style="2" customWidth="1"/>
    <col min="12" max="12" width="16.5" customWidth="1"/>
    <col min="14" max="14" width="15.25" customWidth="1"/>
  </cols>
  <sheetData>
    <row r="1" spans="1:11" x14ac:dyDescent="0.4">
      <c r="A1" s="83" t="s">
        <v>172</v>
      </c>
      <c r="B1" s="83"/>
      <c r="C1" s="83"/>
      <c r="D1" s="83"/>
      <c r="E1" s="83"/>
      <c r="F1" s="83"/>
      <c r="G1" s="83"/>
      <c r="H1" s="83"/>
      <c r="I1" s="83"/>
      <c r="J1" s="84"/>
    </row>
    <row r="2" spans="1:11" x14ac:dyDescent="0.4">
      <c r="A2" s="83"/>
      <c r="B2" s="83"/>
      <c r="C2" s="83"/>
      <c r="D2" s="83"/>
      <c r="E2" s="83"/>
      <c r="F2" s="83"/>
      <c r="G2" s="83"/>
      <c r="H2" s="83"/>
      <c r="I2" s="83"/>
      <c r="J2" s="84"/>
    </row>
    <row r="3" spans="1:11" x14ac:dyDescent="0.4">
      <c r="A3" s="83" t="s">
        <v>104</v>
      </c>
      <c r="B3" s="83"/>
      <c r="C3" s="83"/>
      <c r="D3" s="83"/>
      <c r="E3" s="83"/>
      <c r="F3" s="83"/>
      <c r="G3" s="83"/>
      <c r="H3" s="83"/>
      <c r="I3" s="83"/>
      <c r="J3" s="84"/>
    </row>
    <row r="4" spans="1:11" x14ac:dyDescent="0.4">
      <c r="A4" s="222"/>
      <c r="B4" s="222"/>
      <c r="C4" s="158" t="s">
        <v>105</v>
      </c>
      <c r="D4" s="91" t="s">
        <v>3</v>
      </c>
      <c r="E4" s="91" t="s">
        <v>4</v>
      </c>
      <c r="F4" s="158" t="s">
        <v>5</v>
      </c>
      <c r="G4" s="158" t="s">
        <v>6</v>
      </c>
      <c r="H4" s="158" t="s">
        <v>7</v>
      </c>
      <c r="I4" s="91" t="s">
        <v>108</v>
      </c>
      <c r="J4" s="78"/>
      <c r="K4"/>
    </row>
    <row r="5" spans="1:11" ht="19.5" thickBot="1" x14ac:dyDescent="0.45">
      <c r="A5" s="201" t="s">
        <v>116</v>
      </c>
      <c r="B5" s="201"/>
      <c r="C5" s="165">
        <f t="shared" ref="C5:C30" si="0">SUM(D5:H5)</f>
        <v>0</v>
      </c>
      <c r="D5" s="165">
        <f>D6+D13</f>
        <v>0</v>
      </c>
      <c r="E5" s="165">
        <f>E6+E13</f>
        <v>0</v>
      </c>
      <c r="F5" s="165">
        <f>F6+F13</f>
        <v>0</v>
      </c>
      <c r="G5" s="165">
        <f>G6+G13</f>
        <v>0</v>
      </c>
      <c r="H5" s="165">
        <f>H6+H13</f>
        <v>0</v>
      </c>
      <c r="I5" s="161" t="str">
        <f>IF('入所申込者一覧（様式３用）'!$F$121=+C5,"○","×")</f>
        <v>○</v>
      </c>
      <c r="J5" s="94" t="s">
        <v>114</v>
      </c>
      <c r="K5"/>
    </row>
    <row r="6" spans="1:11" x14ac:dyDescent="0.4">
      <c r="A6" s="200" t="s">
        <v>106</v>
      </c>
      <c r="B6" s="200"/>
      <c r="C6" s="166">
        <f t="shared" si="0"/>
        <v>0</v>
      </c>
      <c r="D6" s="166">
        <f>SUM(D7:D12)</f>
        <v>0</v>
      </c>
      <c r="E6" s="166">
        <f>SUM(E7:E12)</f>
        <v>0</v>
      </c>
      <c r="F6" s="166">
        <f>SUM(F7:F12)</f>
        <v>0</v>
      </c>
      <c r="G6" s="166">
        <f>SUM(G7:G12)</f>
        <v>0</v>
      </c>
      <c r="H6" s="166">
        <f>SUM(H7:H12)</f>
        <v>0</v>
      </c>
      <c r="I6" s="96"/>
      <c r="J6" s="160"/>
      <c r="K6"/>
    </row>
    <row r="7" spans="1:11" x14ac:dyDescent="0.4">
      <c r="A7" s="202" t="s">
        <v>2</v>
      </c>
      <c r="B7" s="78" t="s">
        <v>10</v>
      </c>
      <c r="C7" s="167">
        <f t="shared" si="0"/>
        <v>0</v>
      </c>
      <c r="D7" s="167">
        <f>SUMIFS('入所申込者一覧（様式３用）'!$F$20:$F$119,'入所申込者一覧（様式３用）'!$B$20:$B$119,"要介護１",'入所申込者一覧（様式３用）'!$C$20:$C$119,"①３か月以内",'入所申込者一覧（様式３用）'!$D$20:$D$119,"在宅")</f>
        <v>0</v>
      </c>
      <c r="E7" s="167">
        <f>SUMIFS('入所申込者一覧（様式３用）'!$F$20:$F$119,'入所申込者一覧（様式３用）'!$B$20:$B$119,"要介護２",'入所申込者一覧（様式３用）'!$C$20:$C$119,"①３か月以内",'入所申込者一覧（様式３用）'!$D$20:$D$119,"在宅")</f>
        <v>0</v>
      </c>
      <c r="F7" s="167">
        <f>SUMIFS('入所申込者一覧（様式３用）'!$F$20:$F$119,'入所申込者一覧（様式３用）'!$B$20:$B$119,"要介護３",'入所申込者一覧（様式３用）'!$C$20:$C$119,"①３か月以内",'入所申込者一覧（様式３用）'!$D$20:$D$119,"在宅")</f>
        <v>0</v>
      </c>
      <c r="G7" s="167">
        <f>SUMIFS('入所申込者一覧（様式３用）'!$F$20:$F$119,'入所申込者一覧（様式３用）'!$B$20:$B$119,"要介護４",'入所申込者一覧（様式３用）'!$C$20:$C$119,"①３か月以内",'入所申込者一覧（様式３用）'!$D$20:$D$119,"在宅")</f>
        <v>0</v>
      </c>
      <c r="H7" s="167">
        <f>SUMIFS('入所申込者一覧（様式３用）'!$F$20:$F$119,'入所申込者一覧（様式３用）'!$B$20:$B$119,"要介護５",'入所申込者一覧（様式３用）'!$C$20:$C$119,"①３か月以内",'入所申込者一覧（様式３用）'!$D$20:$D$119,"在宅")</f>
        <v>0</v>
      </c>
      <c r="I7" s="205"/>
      <c r="J7" s="222"/>
      <c r="K7"/>
    </row>
    <row r="8" spans="1:11" x14ac:dyDescent="0.4">
      <c r="A8" s="202"/>
      <c r="B8" s="78" t="s">
        <v>13</v>
      </c>
      <c r="C8" s="167">
        <f t="shared" si="0"/>
        <v>0</v>
      </c>
      <c r="D8" s="167">
        <f>SUMIFS('入所申込者一覧（様式３用）'!$F$20:$F$119,'入所申込者一覧（様式３用）'!$B$20:$B$119,"要介護１",'入所申込者一覧（様式３用）'!$C$20:$C$119,"②３か月～６か月前",'入所申込者一覧（様式３用）'!$D$20:$D$119,"在宅")</f>
        <v>0</v>
      </c>
      <c r="E8" s="167">
        <f>SUMIFS('入所申込者一覧（様式３用）'!$F$20:$F$119,'入所申込者一覧（様式３用）'!$B$20:$B$119,"要介護２",'入所申込者一覧（様式３用）'!$C$20:$C$119,"②３か月～６か月前",'入所申込者一覧（様式３用）'!$D$20:$D$119,"在宅")</f>
        <v>0</v>
      </c>
      <c r="F8" s="167">
        <f>SUMIFS('入所申込者一覧（様式３用）'!$F$20:$F$119,'入所申込者一覧（様式３用）'!$B$20:$B$119,"要介護３",'入所申込者一覧（様式３用）'!$C$20:$C$119,"②３か月～６か月前",'入所申込者一覧（様式３用）'!$D$20:$D$119,"在宅")</f>
        <v>0</v>
      </c>
      <c r="G8" s="167">
        <f>SUMIFS('入所申込者一覧（様式３用）'!$F$20:$F$119,'入所申込者一覧（様式３用）'!$B$20:$B$119,"要介護４",'入所申込者一覧（様式３用）'!$C$20:$C$119,"②３か月～６か月前",'入所申込者一覧（様式３用）'!$D$20:$D$119,"在宅")</f>
        <v>0</v>
      </c>
      <c r="H8" s="167">
        <f>SUMIFS('入所申込者一覧（様式３用）'!$F$20:$F$119,'入所申込者一覧（様式３用）'!$B$20:$B$119,"要介護５",'入所申込者一覧（様式３用）'!$C$20:$C$119,"②３か月～６か月前",'入所申込者一覧（様式３用）'!$D$20:$D$119,"在宅")</f>
        <v>0</v>
      </c>
      <c r="I8" s="205"/>
      <c r="J8" s="222"/>
      <c r="K8"/>
    </row>
    <row r="9" spans="1:11" x14ac:dyDescent="0.4">
      <c r="A9" s="202"/>
      <c r="B9" s="78" t="s">
        <v>20</v>
      </c>
      <c r="C9" s="167">
        <f t="shared" si="0"/>
        <v>0</v>
      </c>
      <c r="D9" s="167">
        <f>SUMIFS('入所申込者一覧（様式３用）'!$F$20:$F$119,'入所申込者一覧（様式３用）'!$B$20:$B$119,"要介護１",'入所申込者一覧（様式３用）'!$C$20:$C$119,"③６か月～１年前",'入所申込者一覧（様式３用）'!$D$20:$D$119,"在宅")</f>
        <v>0</v>
      </c>
      <c r="E9" s="167">
        <f>SUMIFS('入所申込者一覧（様式３用）'!$F$20:$F$119,'入所申込者一覧（様式３用）'!$B$20:$B$119,"要介護２",'入所申込者一覧（様式３用）'!$C$20:$C$119,"③６か月～１年前",'入所申込者一覧（様式３用）'!$D$20:$D$119,"在宅")</f>
        <v>0</v>
      </c>
      <c r="F9" s="167">
        <f>SUMIFS('入所申込者一覧（様式３用）'!$F$20:$F$119,'入所申込者一覧（様式３用）'!$B$20:$B$119,"要介護３",'入所申込者一覧（様式３用）'!$C$20:$C$119,"③６か月～１年前",'入所申込者一覧（様式３用）'!$D$20:$D$119,"在宅")</f>
        <v>0</v>
      </c>
      <c r="G9" s="167">
        <f>SUMIFS('入所申込者一覧（様式３用）'!$F$20:$F$119,'入所申込者一覧（様式３用）'!$B$20:$B$119,"要介護４",'入所申込者一覧（様式３用）'!$C$20:$C$119,"③６か月～１年前",'入所申込者一覧（様式３用）'!$D$20:$D$119,"在宅")</f>
        <v>0</v>
      </c>
      <c r="H9" s="167">
        <f>SUMIFS('入所申込者一覧（様式３用）'!$F$20:$F$119,'入所申込者一覧（様式３用）'!$B$20:$B$119,"要介護５",'入所申込者一覧（様式３用）'!$C$20:$C$119,"③６か月～１年前",'入所申込者一覧（様式３用）'!$D$20:$D$119,"在宅")</f>
        <v>0</v>
      </c>
      <c r="I9" s="205"/>
      <c r="J9" s="222"/>
      <c r="K9"/>
    </row>
    <row r="10" spans="1:11" x14ac:dyDescent="0.4">
      <c r="A10" s="202"/>
      <c r="B10" s="78" t="s">
        <v>14</v>
      </c>
      <c r="C10" s="167">
        <f t="shared" si="0"/>
        <v>0</v>
      </c>
      <c r="D10" s="167">
        <f>SUMIFS('入所申込者一覧（様式３用）'!$F$20:$F$119,'入所申込者一覧（様式３用）'!$B$20:$B$119,"要介護１",'入所申込者一覧（様式３用）'!$C$20:$C$119,"④１～２年前",'入所申込者一覧（様式３用）'!$D$20:$D$119,"在宅")</f>
        <v>0</v>
      </c>
      <c r="E10" s="167">
        <f>SUMIFS('入所申込者一覧（様式３用）'!$F$20:$F$119,'入所申込者一覧（様式３用）'!$B$20:$B$119,"要介護２",'入所申込者一覧（様式３用）'!$C$20:$C$119,"④１～２年前",'入所申込者一覧（様式３用）'!$D$20:$D$119,"在宅")</f>
        <v>0</v>
      </c>
      <c r="F10" s="167">
        <f>SUMIFS('入所申込者一覧（様式３用）'!$F$20:$F$119,'入所申込者一覧（様式３用）'!$B$20:$B$119,"要介護３",'入所申込者一覧（様式３用）'!$C$20:$C$119,"④１～２年前",'入所申込者一覧（様式３用）'!$D$20:$D$119,"在宅")</f>
        <v>0</v>
      </c>
      <c r="G10" s="167">
        <f>SUMIFS('入所申込者一覧（様式３用）'!$F$20:$F$119,'入所申込者一覧（様式３用）'!$B$20:$B$119,"要介護４",'入所申込者一覧（様式３用）'!$C$20:$C$119,"④１～２年前",'入所申込者一覧（様式３用）'!$D$20:$D$119,"在宅")</f>
        <v>0</v>
      </c>
      <c r="H10" s="167">
        <f>SUMIFS('入所申込者一覧（様式３用）'!$F$20:$F$119,'入所申込者一覧（様式３用）'!$B$20:$B$119,"要介護５",'入所申込者一覧（様式３用）'!$C$20:$C$119,"④１～２年前",'入所申込者一覧（様式３用）'!$D$20:$D$119,"在宅")</f>
        <v>0</v>
      </c>
      <c r="I10" s="205"/>
      <c r="J10" s="222"/>
      <c r="K10"/>
    </row>
    <row r="11" spans="1:11" x14ac:dyDescent="0.4">
      <c r="A11" s="203"/>
      <c r="B11" s="78" t="s">
        <v>253</v>
      </c>
      <c r="C11" s="167">
        <f t="shared" ref="C11" si="1">SUM(D11:H11)</f>
        <v>0</v>
      </c>
      <c r="D11" s="167">
        <f>SUMIFS('入所申込者一覧（様式３用）'!$F$20:$F$119,'入所申込者一覧（様式３用）'!$B$20:$B$119,"要介護１",'入所申込者一覧（様式３用）'!$C$20:$C$119,"⑤２～３年前",'入所申込者一覧（様式３用）'!$D$20:$D$119,"在宅")</f>
        <v>0</v>
      </c>
      <c r="E11" s="167">
        <f>SUMIFS('入所申込者一覧（様式３用）'!$F$20:$F$119,'入所申込者一覧（様式３用）'!$B$20:$B$119,"要介護２",'入所申込者一覧（様式３用）'!$C$20:$C$119,"⑤２～３年前",'入所申込者一覧（様式３用）'!$D$20:$D$119,"在宅")</f>
        <v>0</v>
      </c>
      <c r="F11" s="167">
        <f>SUMIFS('入所申込者一覧（様式３用）'!$F$20:$F$119,'入所申込者一覧（様式３用）'!$B$20:$B$119,"要介護３",'入所申込者一覧（様式３用）'!$C$20:$C$119,"⑤２～３年前",'入所申込者一覧（様式３用）'!$D$20:$D$119,"在宅")</f>
        <v>0</v>
      </c>
      <c r="G11" s="167">
        <f>SUMIFS('入所申込者一覧（様式３用）'!$F$20:$F$119,'入所申込者一覧（様式３用）'!$B$20:$B$119,"要介護４",'入所申込者一覧（様式３用）'!$C$20:$C$119,"⑤２～３年前",'入所申込者一覧（様式３用）'!$D$20:$D$119,"在宅")</f>
        <v>0</v>
      </c>
      <c r="H11" s="167">
        <f>SUMIFS('入所申込者一覧（様式３用）'!$F$20:$F$119,'入所申込者一覧（様式３用）'!$B$20:$B$119,"要介護５",'入所申込者一覧（様式３用）'!$C$20:$C$119,"⑤２～３年前",'入所申込者一覧（様式３用）'!$D$20:$D$119,"在宅")</f>
        <v>0</v>
      </c>
      <c r="I11" s="220"/>
      <c r="J11" s="216"/>
      <c r="K11"/>
    </row>
    <row r="12" spans="1:11" ht="19.5" thickBot="1" x14ac:dyDescent="0.45">
      <c r="A12" s="204"/>
      <c r="B12" s="191" t="s">
        <v>251</v>
      </c>
      <c r="C12" s="190">
        <f t="shared" si="0"/>
        <v>0</v>
      </c>
      <c r="D12" s="190">
        <f>SUMIFS('入所申込者一覧（様式３用）'!$F$20:$F$119,'入所申込者一覧（様式３用）'!$B$20:$B$119,"要介護１",'入所申込者一覧（様式３用）'!$C$20:$C$119,"⑥３年以上前",'入所申込者一覧（様式３用）'!$D$20:$D$119,"在宅")</f>
        <v>0</v>
      </c>
      <c r="E12" s="190">
        <f>SUMIFS('入所申込者一覧（様式３用）'!$F$20:$F$119,'入所申込者一覧（様式３用）'!$B$20:$B$119,"要介護２",'入所申込者一覧（様式３用）'!$C$20:$C$119,"⑥３年以上前",'入所申込者一覧（様式３用）'!$D$20:$D$119,"在宅")</f>
        <v>0</v>
      </c>
      <c r="F12" s="190">
        <f>SUMIFS('入所申込者一覧（様式３用）'!$F$20:$F$119,'入所申込者一覧（様式３用）'!$B$20:$B$119,"要介護３",'入所申込者一覧（様式３用）'!$C$20:$C$119,"⑥３年以上前",'入所申込者一覧（様式３用）'!$D$20:$D$119,"在宅")</f>
        <v>0</v>
      </c>
      <c r="G12" s="190">
        <f>SUMIFS('入所申込者一覧（様式３用）'!$F$20:$F$119,'入所申込者一覧（様式３用）'!$B$20:$B$119,"要介護４",'入所申込者一覧（様式３用）'!$C$20:$C$119,"⑥３年以上前",'入所申込者一覧（様式３用）'!$D$20:$D$119,"在宅")</f>
        <v>0</v>
      </c>
      <c r="H12" s="190">
        <f>SUMIFS('入所申込者一覧（様式３用）'!$F$20:$F$119,'入所申込者一覧（様式３用）'!$B$20:$B$119,"要介護５",'入所申込者一覧（様式３用）'!$C$20:$C$119,"⑥３年以上前",'入所申込者一覧（様式３用）'!$D$20:$D$119,"在宅")</f>
        <v>0</v>
      </c>
      <c r="I12" s="221"/>
      <c r="J12" s="201"/>
      <c r="K12"/>
    </row>
    <row r="13" spans="1:11" x14ac:dyDescent="0.4">
      <c r="A13" s="218" t="s">
        <v>107</v>
      </c>
      <c r="B13" s="219"/>
      <c r="C13" s="166">
        <f t="shared" si="0"/>
        <v>0</v>
      </c>
      <c r="D13" s="166">
        <f>SUM(D14:D24)</f>
        <v>0</v>
      </c>
      <c r="E13" s="166">
        <f>SUM(E14:E24)</f>
        <v>0</v>
      </c>
      <c r="F13" s="166">
        <f>SUM(F14:F24)</f>
        <v>0</v>
      </c>
      <c r="G13" s="166">
        <f>SUM(G14:G24)</f>
        <v>0</v>
      </c>
      <c r="H13" s="166">
        <f>SUM(H14:H24)</f>
        <v>0</v>
      </c>
      <c r="I13" s="98" t="str">
        <f>IF(+C5=+C6+C13,"○","×")</f>
        <v>○</v>
      </c>
      <c r="J13" s="99" t="s">
        <v>115</v>
      </c>
      <c r="K13"/>
    </row>
    <row r="14" spans="1:11" x14ac:dyDescent="0.4">
      <c r="A14" s="202" t="s">
        <v>110</v>
      </c>
      <c r="B14" s="78" t="s">
        <v>21</v>
      </c>
      <c r="C14" s="167">
        <f t="shared" si="0"/>
        <v>0</v>
      </c>
      <c r="D14" s="167">
        <f>SUMIFS('入所申込者一覧（様式３用）'!$F$20:$F$119,'入所申込者一覧（様式３用）'!$B$20:$B$119,"要介護１",'入所申込者一覧（様式３用）'!$E$20:$E$119,"①介護医療院")</f>
        <v>0</v>
      </c>
      <c r="E14" s="167">
        <f>SUMIFS('入所申込者一覧（様式３用）'!$F$20:$F$119,'入所申込者一覧（様式３用）'!$B$20:$B$119,"要介護２",'入所申込者一覧（様式３用）'!$E$20:$E$119,"①介護医療院")</f>
        <v>0</v>
      </c>
      <c r="F14" s="167">
        <f>SUMIFS('入所申込者一覧（様式３用）'!$F$20:$F$119,'入所申込者一覧（様式３用）'!$B$20:$B$119,"要介護３",'入所申込者一覧（様式３用）'!$E$20:$E$119,"①介護医療院")</f>
        <v>0</v>
      </c>
      <c r="G14" s="167">
        <f>SUMIFS('入所申込者一覧（様式３用）'!$F$20:$F$119,'入所申込者一覧（様式３用）'!$B$20:$B$119,"要介護４",'入所申込者一覧（様式３用）'!$E$20:$E$119,"①介護医療院")</f>
        <v>0</v>
      </c>
      <c r="H14" s="167">
        <f>SUMIFS('入所申込者一覧（様式３用）'!$F$20:$F$119,'入所申込者一覧（様式３用）'!$B$20:$B$119,"要介護５",'入所申込者一覧（様式３用）'!$E$20:$E$119,"①介護医療院")</f>
        <v>0</v>
      </c>
      <c r="I14" s="216"/>
      <c r="J14" s="216"/>
      <c r="K14"/>
    </row>
    <row r="15" spans="1:11" x14ac:dyDescent="0.4">
      <c r="A15" s="202"/>
      <c r="B15" s="78" t="s">
        <v>22</v>
      </c>
      <c r="C15" s="167">
        <f t="shared" si="0"/>
        <v>0</v>
      </c>
      <c r="D15" s="167">
        <f>SUMIFS('入所申込者一覧（様式３用）'!$F$20:$F$119,'入所申込者一覧（様式３用）'!$B$20:$B$119,"要介護１",'入所申込者一覧（様式３用）'!$E$20:$E$119,"②介護療養型医療施設")</f>
        <v>0</v>
      </c>
      <c r="E15" s="167">
        <f>SUMIFS('入所申込者一覧（様式３用）'!$F$20:$F$119,'入所申込者一覧（様式３用）'!$B$20:$B$119,"要介護２",'入所申込者一覧（様式３用）'!$E$20:$E$119,"②介護療養型医療施設")</f>
        <v>0</v>
      </c>
      <c r="F15" s="167">
        <f>SUMIFS('入所申込者一覧（様式３用）'!$F$20:$F$119,'入所申込者一覧（様式３用）'!$B$20:$B$119,"要介護３",'入所申込者一覧（様式３用）'!$E$20:$E$119,"②介護療養型医療施設")</f>
        <v>0</v>
      </c>
      <c r="G15" s="167">
        <f>SUMIFS('入所申込者一覧（様式３用）'!$F$20:$F$119,'入所申込者一覧（様式３用）'!$B$20:$B$119,"要介護４",'入所申込者一覧（様式３用）'!$E$20:$E$119,"②介護療養型医療施設")</f>
        <v>0</v>
      </c>
      <c r="H15" s="167">
        <f>SUMIFS('入所申込者一覧（様式３用）'!$F$20:$F$119,'入所申込者一覧（様式３用）'!$B$20:$B$119,"要介護５",'入所申込者一覧（様式３用）'!$E$20:$E$119,"②介護療養型医療施設")</f>
        <v>0</v>
      </c>
      <c r="I15" s="217"/>
      <c r="J15" s="217"/>
      <c r="K15"/>
    </row>
    <row r="16" spans="1:11" x14ac:dyDescent="0.4">
      <c r="A16" s="202"/>
      <c r="B16" s="78" t="s">
        <v>23</v>
      </c>
      <c r="C16" s="167">
        <f t="shared" si="0"/>
        <v>0</v>
      </c>
      <c r="D16" s="167">
        <f>SUMIFS('入所申込者一覧（様式３用）'!$F$20:$F$119,'入所申込者一覧（様式３用）'!$B$20:$B$119,"要介護１",'入所申込者一覧（様式３用）'!$E$20:$E$119,"③介護老人保健施設")</f>
        <v>0</v>
      </c>
      <c r="E16" s="167">
        <f>SUMIFS('入所申込者一覧（様式３用）'!$F$20:$F$119,'入所申込者一覧（様式３用）'!$B$20:$B$119,"要介護２",'入所申込者一覧（様式３用）'!$E$20:$E$119,"③介護老人保健施設")</f>
        <v>0</v>
      </c>
      <c r="F16" s="167">
        <f>SUMIFS('入所申込者一覧（様式３用）'!$F$20:$F$119,'入所申込者一覧（様式３用）'!$B$20:$B$119,"要介護３",'入所申込者一覧（様式３用）'!$E$20:$E$119,"③介護老人保健施設")</f>
        <v>0</v>
      </c>
      <c r="G16" s="167">
        <f>SUMIFS('入所申込者一覧（様式３用）'!$F$20:$F$119,'入所申込者一覧（様式３用）'!$B$20:$B$119,"要介護４",'入所申込者一覧（様式３用）'!$E$20:$E$119,"③介護老人保健施設")</f>
        <v>0</v>
      </c>
      <c r="H16" s="167">
        <f>SUMIFS('入所申込者一覧（様式３用）'!$F$20:$F$119,'入所申込者一覧（様式３用）'!$B$20:$B$119,"要介護５",'入所申込者一覧（様式３用）'!$E$20:$E$119,"③介護老人保健施設")</f>
        <v>0</v>
      </c>
      <c r="I16" s="217"/>
      <c r="J16" s="217"/>
      <c r="K16"/>
    </row>
    <row r="17" spans="1:23" ht="27" x14ac:dyDescent="0.4">
      <c r="A17" s="202"/>
      <c r="B17" s="100" t="s">
        <v>24</v>
      </c>
      <c r="C17" s="167">
        <f t="shared" si="0"/>
        <v>0</v>
      </c>
      <c r="D17" s="167">
        <f>SUMIFS('入所申込者一覧（様式３用）'!$F$20:$F$119,'入所申込者一覧（様式３用）'!$B$20:$B$119,"要介護１",'入所申込者一覧（様式３用）'!$E$20:$E$119,"④医療機関（病院又は診療所）")</f>
        <v>0</v>
      </c>
      <c r="E17" s="167">
        <f>SUMIFS('入所申込者一覧（様式３用）'!$F$20:$F$119,'入所申込者一覧（様式３用）'!$B$20:$B$119,"要介護２",'入所申込者一覧（様式３用）'!$E$20:$E$119,"④医療機関（病院又は診療所）")</f>
        <v>0</v>
      </c>
      <c r="F17" s="167">
        <f>SUMIFS('入所申込者一覧（様式３用）'!$F$20:$F$119,'入所申込者一覧（様式３用）'!$B$20:$B$119,"要介護３",'入所申込者一覧（様式３用）'!$E$20:$E$119,"④医療機関（病院又は診療所）")</f>
        <v>0</v>
      </c>
      <c r="G17" s="167">
        <f>SUMIFS('入所申込者一覧（様式３用）'!$F$20:$F$119,'入所申込者一覧（様式３用）'!$B$20:$B$119,"要介護４",'入所申込者一覧（様式３用）'!$E$20:$E$119,"④医療機関（病院又は診療所）")</f>
        <v>0</v>
      </c>
      <c r="H17" s="167">
        <f>SUMIFS('入所申込者一覧（様式３用）'!$F$20:$F$119,'入所申込者一覧（様式３用）'!$B$20:$B$119,"要介護５",'入所申込者一覧（様式３用）'!$E$20:$E$119,"④医療機関（病院又は診療所）")</f>
        <v>0</v>
      </c>
      <c r="I17" s="217"/>
      <c r="J17" s="217"/>
      <c r="K17"/>
    </row>
    <row r="18" spans="1:23" ht="27" x14ac:dyDescent="0.4">
      <c r="A18" s="202"/>
      <c r="B18" s="100" t="s">
        <v>25</v>
      </c>
      <c r="C18" s="167">
        <f t="shared" si="0"/>
        <v>0</v>
      </c>
      <c r="D18" s="167">
        <f>SUMIFS('入所申込者一覧（様式３用）'!$F$20:$F$119,'入所申込者一覧（様式３用）'!$B$20:$B$119,"要介護１",'入所申込者一覧（様式３用）'!$E$20:$E$119,"⑤他の特別養護老人ホーム")</f>
        <v>0</v>
      </c>
      <c r="E18" s="167">
        <f>SUMIFS('入所申込者一覧（様式３用）'!$F$20:$F$119,'入所申込者一覧（様式３用）'!$B$20:$B$119,"要介護２",'入所申込者一覧（様式３用）'!$E$20:$E$119,"⑤他の特別養護老人ホーム")</f>
        <v>0</v>
      </c>
      <c r="F18" s="167">
        <f>SUMIFS('入所申込者一覧（様式３用）'!$F$20:$F$119,'入所申込者一覧（様式３用）'!$B$20:$B$119,"要介護３",'入所申込者一覧（様式３用）'!$E$20:$E$119,"⑤他の特別養護老人ホーム")</f>
        <v>0</v>
      </c>
      <c r="G18" s="167">
        <f>SUMIFS('入所申込者一覧（様式３用）'!$F$20:$F$119,'入所申込者一覧（様式３用）'!$B$20:$B$119,"要介護４",'入所申込者一覧（様式３用）'!$E$20:$E$119,"⑤他の特別養護老人ホーム")</f>
        <v>0</v>
      </c>
      <c r="H18" s="167">
        <f>SUMIFS('入所申込者一覧（様式３用）'!$F$20:$F$119,'入所申込者一覧（様式３用）'!$B$20:$B$119,"要介護５",'入所申込者一覧（様式３用）'!$E$20:$E$119,"⑤他の特別養護老人ホーム")</f>
        <v>0</v>
      </c>
      <c r="I18" s="217"/>
      <c r="J18" s="217"/>
      <c r="K18"/>
    </row>
    <row r="19" spans="1:23" x14ac:dyDescent="0.4">
      <c r="A19" s="202"/>
      <c r="B19" s="78" t="s">
        <v>26</v>
      </c>
      <c r="C19" s="167">
        <f t="shared" si="0"/>
        <v>0</v>
      </c>
      <c r="D19" s="167">
        <f>SUMIFS('入所申込者一覧（様式３用）'!$F$20:$F$119,'入所申込者一覧（様式３用）'!$B$20:$B$119,"要介護１",'入所申込者一覧（様式３用）'!$E$20:$E$119,"⑥養護老人ホーム")</f>
        <v>0</v>
      </c>
      <c r="E19" s="167">
        <f>SUMIFS('入所申込者一覧（様式３用）'!$F$20:$F$119,'入所申込者一覧（様式３用）'!$B$20:$B$119,"要介護２",'入所申込者一覧（様式３用）'!$E$20:$E$119,"⑥養護老人ホーム")</f>
        <v>0</v>
      </c>
      <c r="F19" s="167">
        <f>SUMIFS('入所申込者一覧（様式３用）'!$F$20:$F$119,'入所申込者一覧（様式３用）'!$B$20:$B$119,"要介護３",'入所申込者一覧（様式３用）'!$E$20:$E$119,"⑥養護老人ホーム")</f>
        <v>0</v>
      </c>
      <c r="G19" s="167">
        <f>SUMIFS('入所申込者一覧（様式３用）'!$F$20:$F$119,'入所申込者一覧（様式３用）'!$B$20:$B$119,"要介護４",'入所申込者一覧（様式３用）'!$E$20:$E$119,"⑥養護老人ホーム")</f>
        <v>0</v>
      </c>
      <c r="H19" s="167">
        <f>SUMIFS('入所申込者一覧（様式３用）'!$F$20:$F$119,'入所申込者一覧（様式３用）'!$B$20:$B$119,"要介護５",'入所申込者一覧（様式３用）'!$E$20:$E$119,"⑥養護老人ホーム")</f>
        <v>0</v>
      </c>
      <c r="I19" s="217"/>
      <c r="J19" s="217"/>
      <c r="K19"/>
    </row>
    <row r="20" spans="1:23" x14ac:dyDescent="0.4">
      <c r="A20" s="202"/>
      <c r="B20" s="78" t="s">
        <v>27</v>
      </c>
      <c r="C20" s="167">
        <f t="shared" si="0"/>
        <v>0</v>
      </c>
      <c r="D20" s="167">
        <f>SUMIFS('入所申込者一覧（様式３用）'!$F$20:$F$119,'入所申込者一覧（様式３用）'!$B$20:$B$119,"要介護１",'入所申込者一覧（様式３用）'!$E$20:$E$119,"⑦軽費老人ホーム")</f>
        <v>0</v>
      </c>
      <c r="E20" s="167">
        <f>SUMIFS('入所申込者一覧（様式３用）'!$F$20:$F$119,'入所申込者一覧（様式３用）'!$B$20:$B$119,"要介護２",'入所申込者一覧（様式３用）'!$E$20:$E$119,"⑦軽費老人ホーム")</f>
        <v>0</v>
      </c>
      <c r="F20" s="167">
        <f>SUMIFS('入所申込者一覧（様式３用）'!$F$20:$F$119,'入所申込者一覧（様式３用）'!$B$20:$B$119,"要介護３",'入所申込者一覧（様式３用）'!$E$20:$E$119,"⑦軽費老人ホーム")</f>
        <v>0</v>
      </c>
      <c r="G20" s="167">
        <f>SUMIFS('入所申込者一覧（様式３用）'!$F$20:$F$119,'入所申込者一覧（様式３用）'!$B$20:$B$119,"要介護４",'入所申込者一覧（様式３用）'!$E$20:$E$119,"⑦軽費老人ホーム")</f>
        <v>0</v>
      </c>
      <c r="H20" s="167">
        <f>SUMIFS('入所申込者一覧（様式３用）'!$F$20:$F$119,'入所申込者一覧（様式３用）'!$B$20:$B$119,"要介護５",'入所申込者一覧（様式３用）'!$E$20:$E$119,"⑦軽費老人ホーム")</f>
        <v>0</v>
      </c>
      <c r="I20" s="217"/>
      <c r="J20" s="217"/>
      <c r="K20"/>
    </row>
    <row r="21" spans="1:23" x14ac:dyDescent="0.4">
      <c r="A21" s="202"/>
      <c r="B21" s="78" t="s">
        <v>15</v>
      </c>
      <c r="C21" s="167">
        <f t="shared" si="0"/>
        <v>0</v>
      </c>
      <c r="D21" s="167">
        <f>SUMIFS('入所申込者一覧（様式３用）'!$F$20:$F$119,'入所申込者一覧（様式３用）'!$B$20:$B$119,"要介護１",'入所申込者一覧（様式３用）'!$E$20:$E$119,"⑧グループホーム")</f>
        <v>0</v>
      </c>
      <c r="E21" s="167">
        <f>SUMIFS('入所申込者一覧（様式３用）'!$F$20:$F$119,'入所申込者一覧（様式３用）'!$B$20:$B$119,"要介護２",'入所申込者一覧（様式３用）'!$E$20:$E$119,"⑧グループホーム")</f>
        <v>0</v>
      </c>
      <c r="F21" s="167">
        <f>SUMIFS('入所申込者一覧（様式３用）'!$F$20:$F$119,'入所申込者一覧（様式３用）'!$B$20:$B$119,"要介護３",'入所申込者一覧（様式３用）'!$E$20:$E$119,"⑧グループホーム")</f>
        <v>0</v>
      </c>
      <c r="G21" s="167">
        <f>SUMIFS('入所申込者一覧（様式３用）'!$F$20:$F$119,'入所申込者一覧（様式３用）'!$B$20:$B$119,"要介護４",'入所申込者一覧（様式３用）'!$E$20:$E$119,"⑧グループホーム")</f>
        <v>0</v>
      </c>
      <c r="H21" s="167">
        <f>SUMIFS('入所申込者一覧（様式３用）'!$F$20:$F$119,'入所申込者一覧（様式３用）'!$B$20:$B$119,"要介護５",'入所申込者一覧（様式３用）'!$E$20:$E$119,"⑧グループホーム")</f>
        <v>0</v>
      </c>
      <c r="I21" s="217"/>
      <c r="J21" s="217"/>
      <c r="K21"/>
    </row>
    <row r="22" spans="1:23" x14ac:dyDescent="0.4">
      <c r="A22" s="202"/>
      <c r="B22" s="78" t="s">
        <v>28</v>
      </c>
      <c r="C22" s="167">
        <f t="shared" si="0"/>
        <v>0</v>
      </c>
      <c r="D22" s="167">
        <f>SUMIFS('入所申込者一覧（様式３用）'!$F$20:$F$119,'入所申込者一覧（様式３用）'!$B$20:$B$119,"要介護１",'入所申込者一覧（様式３用）'!$E$20:$E$119,"⑨有料老人ホーム")</f>
        <v>0</v>
      </c>
      <c r="E22" s="167">
        <f>SUMIFS('入所申込者一覧（様式３用）'!$F$20:$F$119,'入所申込者一覧（様式３用）'!$B$20:$B$119,"要介護２",'入所申込者一覧（様式３用）'!$E$20:$E$119,"⑨有料老人ホーム")</f>
        <v>0</v>
      </c>
      <c r="F22" s="167">
        <f>SUMIFS('入所申込者一覧（様式３用）'!$F$20:$F$119,'入所申込者一覧（様式３用）'!$B$20:$B$119,"要介護３",'入所申込者一覧（様式３用）'!$E$20:$E$119,"⑨有料老人ホーム")</f>
        <v>0</v>
      </c>
      <c r="G22" s="167">
        <f>SUMIFS('入所申込者一覧（様式３用）'!$F$20:$F$119,'入所申込者一覧（様式３用）'!$B$20:$B$119,"要介護４",'入所申込者一覧（様式３用）'!$E$20:$E$119,"⑨有料老人ホーム")</f>
        <v>0</v>
      </c>
      <c r="H22" s="167">
        <f>SUMIFS('入所申込者一覧（様式３用）'!$F$20:$F$119,'入所申込者一覧（様式３用）'!$B$20:$B$119,"要介護５",'入所申込者一覧（様式３用）'!$E$20:$E$119,"⑨有料老人ホーム")</f>
        <v>0</v>
      </c>
      <c r="I22" s="217"/>
      <c r="J22" s="217"/>
      <c r="K22"/>
    </row>
    <row r="23" spans="1:23" ht="27" x14ac:dyDescent="0.4">
      <c r="A23" s="202"/>
      <c r="B23" s="100" t="s">
        <v>29</v>
      </c>
      <c r="C23" s="167">
        <f t="shared" si="0"/>
        <v>0</v>
      </c>
      <c r="D23" s="167">
        <f>SUMIFS('入所申込者一覧（様式３用）'!$F$20:$F$119,'入所申込者一覧（様式３用）'!$B$20:$B$119,"要介護１",'入所申込者一覧（様式３用）'!$E$20:$E$119,"⑩サービス付き高齢者向け住宅")</f>
        <v>0</v>
      </c>
      <c r="E23" s="167">
        <f>SUMIFS('入所申込者一覧（様式３用）'!$F$20:$F$119,'入所申込者一覧（様式３用）'!$B$20:$B$119,"要介護２",'入所申込者一覧（様式３用）'!$E$20:$E$119,"⑩サービス付き高齢者向け住宅")</f>
        <v>0</v>
      </c>
      <c r="F23" s="167">
        <f>SUMIFS('入所申込者一覧（様式３用）'!$F$20:$F$119,'入所申込者一覧（様式３用）'!$B$20:$B$119,"要介護３",'入所申込者一覧（様式３用）'!$E$20:$E$119,"⑩サービス付き高齢者向け住宅")</f>
        <v>0</v>
      </c>
      <c r="G23" s="167">
        <f>SUMIFS('入所申込者一覧（様式３用）'!$F$20:$F$119,'入所申込者一覧（様式３用）'!$B$20:$B$119,"要介護４",'入所申込者一覧（様式３用）'!$E$20:$E$119,"⑩サービス付き高齢者向け住宅")</f>
        <v>0</v>
      </c>
      <c r="H23" s="167">
        <f>SUMIFS('入所申込者一覧（様式３用）'!$F$20:$F$119,'入所申込者一覧（様式３用）'!$B$20:$B$119,"要介護５",'入所申込者一覧（様式３用）'!$E$20:$E$119,"⑩サービス付き高齢者向け住宅")</f>
        <v>0</v>
      </c>
      <c r="I23" s="217"/>
      <c r="J23" s="217"/>
      <c r="K23"/>
    </row>
    <row r="24" spans="1:23" x14ac:dyDescent="0.4">
      <c r="A24" s="202"/>
      <c r="B24" s="78" t="s">
        <v>30</v>
      </c>
      <c r="C24" s="167">
        <f t="shared" si="0"/>
        <v>0</v>
      </c>
      <c r="D24" s="167">
        <f>SUMIFS('入所申込者一覧（様式３用）'!$F$20:$F$119,'入所申込者一覧（様式３用）'!$B$20:$B$119,"要介護１",'入所申込者一覧（様式３用）'!$E$20:$E$119,"⑪その他")</f>
        <v>0</v>
      </c>
      <c r="E24" s="167">
        <f>SUMIFS('入所申込者一覧（様式３用）'!$F$20:$F$119,'入所申込者一覧（様式３用）'!$B$20:$B$119,"要介護２",'入所申込者一覧（様式３用）'!$E$20:$E$119,"⑪その他")</f>
        <v>0</v>
      </c>
      <c r="F24" s="167">
        <f>SUMIFS('入所申込者一覧（様式３用）'!$F$20:$F$119,'入所申込者一覧（様式３用）'!$B$20:$B$119,"要介護３",'入所申込者一覧（様式３用）'!$E$20:$E$119,"⑪その他")</f>
        <v>0</v>
      </c>
      <c r="G24" s="167">
        <f>SUMIFS('入所申込者一覧（様式３用）'!$F$20:$F$119,'入所申込者一覧（様式３用）'!$B$20:$B$119,"要介護４",'入所申込者一覧（様式３用）'!$E$20:$E$119,"⑪その他")</f>
        <v>0</v>
      </c>
      <c r="H24" s="167">
        <f>SUMIFS('入所申込者一覧（様式３用）'!$F$20:$F$119,'入所申込者一覧（様式３用）'!$B$20:$B$119,"要介護５",'入所申込者一覧（様式３用）'!$E$20:$E$119,"⑪その他")</f>
        <v>0</v>
      </c>
      <c r="I24" s="200"/>
      <c r="J24" s="200"/>
      <c r="K24"/>
    </row>
    <row r="25" spans="1:23" x14ac:dyDescent="0.4">
      <c r="A25" s="202" t="s">
        <v>2</v>
      </c>
      <c r="B25" s="78" t="s">
        <v>10</v>
      </c>
      <c r="C25" s="167">
        <f t="shared" si="0"/>
        <v>0</v>
      </c>
      <c r="D25" s="167">
        <f>SUMIFS('入所申込者一覧（様式３用）'!$F$20:$F$119,'入所申込者一覧（様式３用）'!$B$20:$B$119,"要介護１",'入所申込者一覧（様式３用）'!$C$20:$C$119,"①３か月以内",'入所申込者一覧（様式３用）'!$D$20:$D$119,"在宅以外")</f>
        <v>0</v>
      </c>
      <c r="E25" s="167">
        <f>SUMIFS('入所申込者一覧（様式３用）'!$F$20:$F$119,'入所申込者一覧（様式３用）'!$B$20:$B$119,"要介護２",'入所申込者一覧（様式３用）'!$C$20:$C$119,"①３か月以内",'入所申込者一覧（様式３用）'!$D$20:$D$119,"在宅以外")</f>
        <v>0</v>
      </c>
      <c r="F25" s="167">
        <f>SUMIFS('入所申込者一覧（様式３用）'!$F$20:$F$119,'入所申込者一覧（様式３用）'!$B$20:$B$119,"要介護３",'入所申込者一覧（様式３用）'!$C$20:$C$119,"①３か月以内",'入所申込者一覧（様式３用）'!$D$20:$D$119,"在宅以外")</f>
        <v>0</v>
      </c>
      <c r="G25" s="167">
        <f>SUMIFS('入所申込者一覧（様式３用）'!$F$20:$F$119,'入所申込者一覧（様式３用）'!$B$20:$B$119,"要介護４",'入所申込者一覧（様式３用）'!$C$20:$C$119,"①３か月以内",'入所申込者一覧（様式３用）'!$D$20:$D$119,"在宅以外")</f>
        <v>0</v>
      </c>
      <c r="H25" s="167">
        <f>SUMIFS('入所申込者一覧（様式３用）'!$F$20:$F$119,'入所申込者一覧（様式３用）'!$B$20:$B$119,"要介護５",'入所申込者一覧（様式３用）'!$C$20:$C$119,"①３か月以内",'入所申込者一覧（様式３用）'!$D$20:$D$119,"在宅以外")</f>
        <v>0</v>
      </c>
      <c r="I25" s="216"/>
      <c r="J25" s="216"/>
      <c r="K25"/>
    </row>
    <row r="26" spans="1:23" x14ac:dyDescent="0.4">
      <c r="A26" s="202"/>
      <c r="B26" s="78" t="s">
        <v>13</v>
      </c>
      <c r="C26" s="167">
        <f t="shared" si="0"/>
        <v>0</v>
      </c>
      <c r="D26" s="167">
        <f>SUMIFS('入所申込者一覧（様式３用）'!$F$20:$F$119,'入所申込者一覧（様式３用）'!$B$20:$B$119,"要介護１",'入所申込者一覧（様式３用）'!$C$20:$C$119,"②３か月～６か月前",'入所申込者一覧（様式３用）'!$D$20:$D$119,"在宅以外")</f>
        <v>0</v>
      </c>
      <c r="E26" s="167">
        <f>SUMIFS('入所申込者一覧（様式３用）'!$F$20:$F$119,'入所申込者一覧（様式３用）'!$B$20:$B$119,"要介護２",'入所申込者一覧（様式３用）'!$C$20:$C$119,"②３か月～６か月前",'入所申込者一覧（様式３用）'!$D$20:$D$119,"在宅以外")</f>
        <v>0</v>
      </c>
      <c r="F26" s="167">
        <f>SUMIFS('入所申込者一覧（様式３用）'!$F$20:$F$119,'入所申込者一覧（様式３用）'!$B$20:$B$119,"要介護３",'入所申込者一覧（様式３用）'!$C$20:$C$119,"②３か月～６か月前",'入所申込者一覧（様式３用）'!$D$20:$D$119,"在宅以外")</f>
        <v>0</v>
      </c>
      <c r="G26" s="167">
        <f>SUMIFS('入所申込者一覧（様式３用）'!$F$20:$F$119,'入所申込者一覧（様式３用）'!$B$20:$B$119,"要介護４",'入所申込者一覧（様式３用）'!$C$20:$C$119,"②３か月～６か月前",'入所申込者一覧（様式３用）'!$D$20:$D$119,"在宅以外")</f>
        <v>0</v>
      </c>
      <c r="H26" s="167">
        <f>SUMIFS('入所申込者一覧（様式３用）'!$F$20:$F$119,'入所申込者一覧（様式３用）'!$B$20:$B$119,"要介護５",'入所申込者一覧（様式３用）'!$C$20:$C$119,"②３か月～６か月前",'入所申込者一覧（様式３用）'!$D$20:$D$119,"在宅以外")</f>
        <v>0</v>
      </c>
      <c r="I26" s="217"/>
      <c r="J26" s="217"/>
      <c r="K26"/>
    </row>
    <row r="27" spans="1:23" x14ac:dyDescent="0.4">
      <c r="A27" s="202"/>
      <c r="B27" s="78" t="s">
        <v>20</v>
      </c>
      <c r="C27" s="167">
        <f t="shared" si="0"/>
        <v>0</v>
      </c>
      <c r="D27" s="167">
        <f>SUMIFS('入所申込者一覧（様式３用）'!$F$20:$F$119,'入所申込者一覧（様式３用）'!$B$20:$B$119,"要介護１",'入所申込者一覧（様式３用）'!$C$20:$C$119,"③６か月～１年前",'入所申込者一覧（様式３用）'!$D$20:$D$119,"在宅以外")</f>
        <v>0</v>
      </c>
      <c r="E27" s="167">
        <f>SUMIFS('入所申込者一覧（様式３用）'!$F$20:$F$119,'入所申込者一覧（様式３用）'!$B$20:$B$119,"要介護２",'入所申込者一覧（様式３用）'!$C$20:$C$119,"③６か月～１年前",'入所申込者一覧（様式３用）'!$D$20:$D$119,"在宅以外")</f>
        <v>0</v>
      </c>
      <c r="F27" s="167">
        <f>SUMIFS('入所申込者一覧（様式３用）'!$F$20:$F$119,'入所申込者一覧（様式３用）'!$B$20:$B$119,"要介護３",'入所申込者一覧（様式３用）'!$C$20:$C$119,"③６か月～１年前",'入所申込者一覧（様式３用）'!$D$20:$D$119,"在宅以外")</f>
        <v>0</v>
      </c>
      <c r="G27" s="167">
        <f>SUMIFS('入所申込者一覧（様式３用）'!$F$20:$F$119,'入所申込者一覧（様式３用）'!$B$20:$B$119,"要介護４",'入所申込者一覧（様式３用）'!$C$20:$C$119,"③６か月～１年前",'入所申込者一覧（様式３用）'!$D$20:$D$119,"在宅以外")</f>
        <v>0</v>
      </c>
      <c r="H27" s="167">
        <f>SUMIFS('入所申込者一覧（様式３用）'!$F$20:$F$119,'入所申込者一覧（様式３用）'!$B$20:$B$119,"要介護５",'入所申込者一覧（様式３用）'!$C$20:$C$119,"③６か月～１年前",'入所申込者一覧（様式３用）'!$D$20:$D$119,"在宅以外")</f>
        <v>0</v>
      </c>
      <c r="I27" s="217"/>
      <c r="J27" s="217"/>
      <c r="K27"/>
    </row>
    <row r="28" spans="1:23" x14ac:dyDescent="0.4">
      <c r="A28" s="202"/>
      <c r="B28" s="78" t="s">
        <v>14</v>
      </c>
      <c r="C28" s="167">
        <f t="shared" si="0"/>
        <v>0</v>
      </c>
      <c r="D28" s="167">
        <f>SUMIFS('入所申込者一覧（様式３用）'!$F$20:$F$119,'入所申込者一覧（様式３用）'!$B$20:$B$119,"要介護１",'入所申込者一覧（様式３用）'!$C$20:$C$119,"④１～２年前",'入所申込者一覧（様式３用）'!$D$20:$D$119,"在宅以外")</f>
        <v>0</v>
      </c>
      <c r="E28" s="167">
        <f>SUMIFS('入所申込者一覧（様式３用）'!$F$20:$F$119,'入所申込者一覧（様式３用）'!$B$20:$B$119,"要介護２",'入所申込者一覧（様式３用）'!$C$20:$C$119,"④１～２年前",'入所申込者一覧（様式３用）'!$D$20:$D$119,"在宅以外")</f>
        <v>0</v>
      </c>
      <c r="F28" s="167">
        <f>SUMIFS('入所申込者一覧（様式３用）'!$F$20:$F$119,'入所申込者一覧（様式３用）'!$B$20:$B$119,"要介護３",'入所申込者一覧（様式３用）'!$C$20:$C$119,"④１～２年前",'入所申込者一覧（様式３用）'!$D$20:$D$119,"在宅以外")</f>
        <v>0</v>
      </c>
      <c r="G28" s="167">
        <f>SUMIFS('入所申込者一覧（様式３用）'!$F$20:$F$119,'入所申込者一覧（様式３用）'!$B$20:$B$119,"要介護４",'入所申込者一覧（様式３用）'!$C$20:$C$119,"④１～２年前",'入所申込者一覧（様式３用）'!$D$20:$D$119,"在宅以外")</f>
        <v>0</v>
      </c>
      <c r="H28" s="167">
        <f>SUMIFS('入所申込者一覧（様式３用）'!$F$20:$F$119,'入所申込者一覧（様式３用）'!$B$20:$B$119,"要介護５",'入所申込者一覧（様式３用）'!$C$20:$C$119,"④１～２年前",'入所申込者一覧（様式３用）'!$D$20:$D$119,"在宅以外")</f>
        <v>0</v>
      </c>
      <c r="I28" s="217"/>
      <c r="J28" s="217"/>
      <c r="K28"/>
    </row>
    <row r="29" spans="1:23" x14ac:dyDescent="0.4">
      <c r="A29" s="202"/>
      <c r="B29" s="78" t="s">
        <v>253</v>
      </c>
      <c r="C29" s="167">
        <f t="shared" ref="C29" si="2">SUM(D29:H29)</f>
        <v>0</v>
      </c>
      <c r="D29" s="167">
        <f>SUMIFS('入所申込者一覧（様式３用）'!$F$20:$F$119,'入所申込者一覧（様式３用）'!$B$20:$B$119,"要介護１",'入所申込者一覧（様式３用）'!$C$20:$C$119,"⑤２～３年前",'入所申込者一覧（様式３用）'!$D$20:$D$119,"在宅以外")</f>
        <v>0</v>
      </c>
      <c r="E29" s="167">
        <f>SUMIFS('入所申込者一覧（様式３用）'!$F$20:$F$119,'入所申込者一覧（様式３用）'!$B$20:$B$119,"要介護２",'入所申込者一覧（様式３用）'!$C$20:$C$119,"⑤２～３年前",'入所申込者一覧（様式３用）'!$D$20:$D$119,"在宅以外")</f>
        <v>0</v>
      </c>
      <c r="F29" s="167">
        <f>SUMIFS('入所申込者一覧（様式３用）'!$F$20:$F$119,'入所申込者一覧（様式３用）'!$B$20:$B$119,"要介護３",'入所申込者一覧（様式３用）'!$C$20:$C$119,"⑤２～３年前",'入所申込者一覧（様式３用）'!$D$20:$D$119,"在宅以外")</f>
        <v>0</v>
      </c>
      <c r="G29" s="167">
        <f>SUMIFS('入所申込者一覧（様式３用）'!$F$20:$F$119,'入所申込者一覧（様式３用）'!$B$20:$B$119,"要介護４",'入所申込者一覧（様式３用）'!$C$20:$C$119,"⑤２～３年前",'入所申込者一覧（様式３用）'!$D$20:$D$119,"在宅以外")</f>
        <v>0</v>
      </c>
      <c r="H29" s="167">
        <f>SUMIFS('入所申込者一覧（様式３用）'!$F$20:$F$119,'入所申込者一覧（様式３用）'!$B$20:$B$119,"要介護５",'入所申込者一覧（様式３用）'!$C$20:$C$119,"⑤２～３年前",'入所申込者一覧（様式３用）'!$D$20:$D$119,"在宅以外")</f>
        <v>0</v>
      </c>
      <c r="I29" s="217"/>
      <c r="J29" s="217"/>
      <c r="K29"/>
    </row>
    <row r="30" spans="1:23" x14ac:dyDescent="0.4">
      <c r="A30" s="202"/>
      <c r="B30" s="78" t="s">
        <v>251</v>
      </c>
      <c r="C30" s="167">
        <f t="shared" si="0"/>
        <v>0</v>
      </c>
      <c r="D30" s="167">
        <f>SUMIFS('入所申込者一覧（様式３用）'!$F$20:$F$119,'入所申込者一覧（様式３用）'!$B$20:$B$119,"要介護１",'入所申込者一覧（様式３用）'!$C$20:$C$119,"⑥３年以上前",'入所申込者一覧（様式３用）'!$D$20:$D$119,"在宅以外")</f>
        <v>0</v>
      </c>
      <c r="E30" s="167">
        <f>SUMIFS('入所申込者一覧（様式３用）'!$F$20:$F$119,'入所申込者一覧（様式３用）'!$B$20:$B$119,"要介護２",'入所申込者一覧（様式３用）'!$C$20:$C$119,"⑥３年以上前",'入所申込者一覧（様式３用）'!$D$20:$D$119,"在宅以外")</f>
        <v>0</v>
      </c>
      <c r="F30" s="167">
        <f>SUMIFS('入所申込者一覧（様式３用）'!$F$20:$F$119,'入所申込者一覧（様式３用）'!$B$20:$B$119,"要介護３",'入所申込者一覧（様式３用）'!$C$20:$C$119,"⑥３年以上前",'入所申込者一覧（様式３用）'!$D$20:$D$119,"在宅以外")</f>
        <v>0</v>
      </c>
      <c r="G30" s="167">
        <f>SUMIFS('入所申込者一覧（様式３用）'!$F$20:$F$119,'入所申込者一覧（様式３用）'!$B$20:$B$119,"要介護４",'入所申込者一覧（様式３用）'!$C$20:$C$119,"⑥３年以上前",'入所申込者一覧（様式３用）'!$D$20:$D$119,"在宅以外")</f>
        <v>0</v>
      </c>
      <c r="H30" s="167">
        <f>SUMIFS('入所申込者一覧（様式３用）'!$F$20:$F$119,'入所申込者一覧（様式３用）'!$B$20:$B$119,"要介護５",'入所申込者一覧（様式３用）'!$C$20:$C$119,"⑥３年以上前",'入所申込者一覧（様式３用）'!$D$20:$D$119,"在宅以外")</f>
        <v>0</v>
      </c>
      <c r="I30" s="200"/>
      <c r="J30" s="200"/>
      <c r="K30"/>
    </row>
    <row r="31" spans="1:23" x14ac:dyDescent="0.4">
      <c r="A31" s="83"/>
      <c r="B31" s="83"/>
      <c r="C31" s="83"/>
      <c r="D31" s="84"/>
      <c r="E31" s="84"/>
      <c r="F31" s="84"/>
      <c r="G31" s="84"/>
      <c r="H31" s="84"/>
      <c r="I31" s="83"/>
      <c r="J31" s="84"/>
    </row>
    <row r="32" spans="1:23" x14ac:dyDescent="0.4">
      <c r="A32" s="60" t="s">
        <v>155</v>
      </c>
      <c r="B32" s="83"/>
      <c r="C32" s="83"/>
      <c r="D32" s="83"/>
      <c r="E32" s="83"/>
      <c r="F32" s="83"/>
      <c r="G32" s="83"/>
      <c r="H32" s="83"/>
      <c r="I32" s="87"/>
      <c r="J32" s="83"/>
      <c r="K32"/>
      <c r="W32" s="61"/>
    </row>
    <row r="33" spans="1:35" x14ac:dyDescent="0.4">
      <c r="A33" s="206"/>
      <c r="B33" s="207"/>
      <c r="C33" s="101" t="s">
        <v>3</v>
      </c>
      <c r="D33" s="64" t="s">
        <v>138</v>
      </c>
      <c r="E33" s="64" t="s">
        <v>5</v>
      </c>
      <c r="F33" s="64" t="s">
        <v>6</v>
      </c>
      <c r="G33" s="64" t="s">
        <v>7</v>
      </c>
      <c r="H33" s="64" t="s">
        <v>105</v>
      </c>
      <c r="I33" s="73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198"/>
      <c r="X33" s="198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4">
      <c r="A34" s="208" t="s">
        <v>119</v>
      </c>
      <c r="B34" s="209"/>
      <c r="C34" s="125"/>
      <c r="D34" s="126"/>
      <c r="E34" s="126"/>
      <c r="F34" s="125"/>
      <c r="G34" s="125"/>
      <c r="H34" s="70">
        <f>COUNTA(C34:G34)</f>
        <v>0</v>
      </c>
      <c r="I34" s="74"/>
      <c r="J34" s="102"/>
      <c r="K34" s="68"/>
      <c r="L34" s="67"/>
      <c r="M34" s="68"/>
      <c r="N34" s="67"/>
      <c r="O34" s="68"/>
      <c r="P34" s="67"/>
      <c r="Q34" s="69"/>
      <c r="R34" s="69"/>
      <c r="S34" s="69"/>
      <c r="T34" s="69"/>
      <c r="U34" s="69"/>
      <c r="V34" s="69"/>
      <c r="W34" s="196"/>
      <c r="X34" s="19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4">
      <c r="A35" s="210"/>
      <c r="B35" s="211"/>
      <c r="C35" s="125"/>
      <c r="D35" s="126"/>
      <c r="E35" s="126"/>
      <c r="F35" s="125"/>
      <c r="G35" s="125"/>
      <c r="H35" s="70">
        <f>COUNTA(C35:G35)</f>
        <v>0</v>
      </c>
      <c r="I35" s="74"/>
      <c r="J35" s="102"/>
      <c r="K35" s="68"/>
      <c r="L35" s="67"/>
      <c r="M35" s="68"/>
      <c r="N35" s="67"/>
      <c r="O35" s="68"/>
      <c r="P35" s="67"/>
      <c r="Q35" s="69"/>
      <c r="R35" s="69"/>
      <c r="S35" s="69"/>
      <c r="T35" s="69"/>
      <c r="U35" s="69"/>
      <c r="V35" s="69"/>
      <c r="W35" s="196"/>
      <c r="X35" s="19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4">
      <c r="A36" s="212"/>
      <c r="B36" s="213"/>
      <c r="C36" s="125"/>
      <c r="D36" s="126"/>
      <c r="E36" s="126"/>
      <c r="F36" s="125"/>
      <c r="G36" s="125"/>
      <c r="H36" s="70">
        <f>COUNTA(C36:G36)</f>
        <v>0</v>
      </c>
      <c r="I36" s="74"/>
      <c r="J36" s="102"/>
      <c r="K36" s="68"/>
      <c r="L36" s="67"/>
      <c r="M36" s="68"/>
      <c r="N36" s="67"/>
      <c r="O36" s="68"/>
      <c r="P36" s="67"/>
      <c r="Q36" s="69"/>
      <c r="R36" s="69"/>
      <c r="S36" s="69"/>
      <c r="T36" s="69"/>
      <c r="U36" s="69"/>
      <c r="V36" s="69"/>
      <c r="W36" s="196"/>
      <c r="X36" s="19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4">
      <c r="A37" s="214" t="s">
        <v>118</v>
      </c>
      <c r="B37" s="215"/>
      <c r="C37" s="103">
        <f>COUNTA(C34:C36)</f>
        <v>0</v>
      </c>
      <c r="D37" s="103">
        <f>COUNTA(D34:D36)</f>
        <v>0</v>
      </c>
      <c r="E37" s="103">
        <f>COUNTA(E34:E36)</f>
        <v>0</v>
      </c>
      <c r="F37" s="103">
        <f>COUNTA(F34:F36)</f>
        <v>0</v>
      </c>
      <c r="G37" s="103">
        <f>COUNTA(G34:G36)</f>
        <v>0</v>
      </c>
      <c r="H37" s="71">
        <f>SUM(C37:G37)</f>
        <v>0</v>
      </c>
      <c r="I37" s="75"/>
      <c r="J37" s="76"/>
      <c r="K37" s="76"/>
      <c r="L37" s="77"/>
      <c r="M37" s="68"/>
      <c r="N37" s="67"/>
      <c r="O37" s="68"/>
      <c r="P37" s="67"/>
      <c r="Q37" s="199"/>
      <c r="R37" s="199"/>
      <c r="S37" s="69"/>
      <c r="T37" s="69"/>
      <c r="U37" s="69"/>
      <c r="V37" s="69"/>
      <c r="W37" s="196"/>
      <c r="X37" s="19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4">
      <c r="A38" s="83"/>
      <c r="B38" s="83"/>
      <c r="C38" s="83"/>
      <c r="D38" s="83"/>
      <c r="E38" s="83"/>
      <c r="F38" s="83"/>
      <c r="G38" s="83"/>
      <c r="H38" s="83"/>
      <c r="I38" s="83"/>
      <c r="J38" s="83"/>
      <c r="K38"/>
      <c r="W38" s="61"/>
    </row>
    <row r="39" spans="1:35" x14ac:dyDescent="0.4">
      <c r="A39" s="83"/>
      <c r="B39" s="83"/>
      <c r="C39" s="83"/>
      <c r="D39" s="83"/>
      <c r="E39" s="83"/>
      <c r="F39" s="83"/>
      <c r="G39" s="83"/>
      <c r="H39" s="83"/>
      <c r="I39" s="83"/>
      <c r="J39" s="84"/>
    </row>
  </sheetData>
  <mergeCells count="22">
    <mergeCell ref="J7:J12"/>
    <mergeCell ref="A13:B13"/>
    <mergeCell ref="A14:A24"/>
    <mergeCell ref="A4:B4"/>
    <mergeCell ref="A5:B5"/>
    <mergeCell ref="A6:B6"/>
    <mergeCell ref="A7:A12"/>
    <mergeCell ref="I7:I12"/>
    <mergeCell ref="I14:I24"/>
    <mergeCell ref="J14:J24"/>
    <mergeCell ref="A25:A30"/>
    <mergeCell ref="A37:B37"/>
    <mergeCell ref="Q37:R37"/>
    <mergeCell ref="I25:I30"/>
    <mergeCell ref="J25:J30"/>
    <mergeCell ref="W37:X37"/>
    <mergeCell ref="A33:B33"/>
    <mergeCell ref="W33:X33"/>
    <mergeCell ref="A34:B36"/>
    <mergeCell ref="W34:X34"/>
    <mergeCell ref="W35:X35"/>
    <mergeCell ref="W36:X36"/>
  </mergeCells>
  <phoneticPr fontId="1"/>
  <pageMargins left="0.7" right="0.7" top="0.75" bottom="0.75" header="0.3" footer="0.3"/>
  <pageSetup paperSize="9" scale="75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V27"/>
  <sheetViews>
    <sheetView zoomScale="70" zoomScaleNormal="70" workbookViewId="0">
      <selection activeCell="E16" sqref="E16"/>
    </sheetView>
  </sheetViews>
  <sheetFormatPr defaultRowHeight="13.5" x14ac:dyDescent="0.4"/>
  <cols>
    <col min="1" max="1" width="3" style="4" customWidth="1"/>
    <col min="2" max="2" width="16.875" style="4" customWidth="1"/>
    <col min="3" max="3" width="5.25" style="4" customWidth="1"/>
    <col min="4" max="4" width="6.875" style="4" customWidth="1"/>
    <col min="5" max="5" width="6.625" style="4" customWidth="1"/>
    <col min="6" max="10" width="5.375" style="4" customWidth="1"/>
    <col min="11" max="11" width="5.25" style="4" customWidth="1"/>
    <col min="12" max="24" width="5.125" style="4" customWidth="1"/>
    <col min="25" max="29" width="4.625" style="4" customWidth="1"/>
    <col min="30" max="30" width="5.125" style="4" customWidth="1"/>
    <col min="31" max="35" width="4.625" style="4" customWidth="1"/>
    <col min="36" max="36" width="5.125" style="4" customWidth="1"/>
    <col min="37" max="41" width="4.625" style="4" customWidth="1"/>
    <col min="42" max="42" width="5.125" style="4" customWidth="1"/>
    <col min="43" max="47" width="4.625" style="4" customWidth="1"/>
    <col min="48" max="48" width="5.125" style="4" customWidth="1"/>
    <col min="49" max="53" width="4.625" style="4" customWidth="1"/>
    <col min="54" max="54" width="5.125" style="4" customWidth="1"/>
    <col min="55" max="59" width="4.625" style="4" customWidth="1"/>
    <col min="60" max="60" width="5.125" style="4" customWidth="1"/>
    <col min="61" max="65" width="4.625" style="4" customWidth="1"/>
    <col min="66" max="66" width="5.125" style="4" customWidth="1"/>
    <col min="67" max="71" width="4.625" style="4" customWidth="1"/>
    <col min="72" max="72" width="5.125" style="4" customWidth="1"/>
    <col min="73" max="77" width="4.625" style="4" customWidth="1"/>
    <col min="78" max="78" width="5.125" style="4" customWidth="1"/>
    <col min="79" max="83" width="4.625" style="4" customWidth="1"/>
    <col min="84" max="84" width="5.125" style="4" customWidth="1"/>
    <col min="85" max="89" width="4.625" style="4" customWidth="1"/>
    <col min="90" max="90" width="4.25" style="4" customWidth="1"/>
    <col min="91" max="96" width="5.125" style="4" customWidth="1"/>
    <col min="97" max="98" width="6.125" style="4" customWidth="1"/>
    <col min="99" max="99" width="7.625" style="4" customWidth="1"/>
    <col min="100" max="100" width="13.25" style="4" customWidth="1"/>
    <col min="101" max="101" width="6.125" style="4" customWidth="1"/>
    <col min="102" max="102" width="7" style="4" customWidth="1"/>
    <col min="103" max="256" width="9" style="4"/>
    <col min="257" max="257" width="3" style="4" customWidth="1"/>
    <col min="258" max="258" width="16.875" style="4" customWidth="1"/>
    <col min="259" max="259" width="5.25" style="4" customWidth="1"/>
    <col min="260" max="260" width="6.875" style="4" customWidth="1"/>
    <col min="261" max="261" width="6.625" style="4" customWidth="1"/>
    <col min="262" max="266" width="5.375" style="4" customWidth="1"/>
    <col min="267" max="267" width="5.25" style="4" customWidth="1"/>
    <col min="268" max="280" width="5.125" style="4" customWidth="1"/>
    <col min="281" max="285" width="4.625" style="4" customWidth="1"/>
    <col min="286" max="286" width="5.125" style="4" customWidth="1"/>
    <col min="287" max="291" width="4.625" style="4" customWidth="1"/>
    <col min="292" max="292" width="5.125" style="4" customWidth="1"/>
    <col min="293" max="297" width="4.625" style="4" customWidth="1"/>
    <col min="298" max="298" width="5.125" style="4" customWidth="1"/>
    <col min="299" max="303" width="4.625" style="4" customWidth="1"/>
    <col min="304" max="304" width="5.125" style="4" customWidth="1"/>
    <col min="305" max="309" width="4.625" style="4" customWidth="1"/>
    <col min="310" max="310" width="5.125" style="4" customWidth="1"/>
    <col min="311" max="315" width="4.625" style="4" customWidth="1"/>
    <col min="316" max="316" width="5.125" style="4" customWidth="1"/>
    <col min="317" max="321" width="4.625" style="4" customWidth="1"/>
    <col min="322" max="322" width="5.125" style="4" customWidth="1"/>
    <col min="323" max="327" width="4.625" style="4" customWidth="1"/>
    <col min="328" max="328" width="5.125" style="4" customWidth="1"/>
    <col min="329" max="333" width="4.625" style="4" customWidth="1"/>
    <col min="334" max="334" width="5.125" style="4" customWidth="1"/>
    <col min="335" max="339" width="4.625" style="4" customWidth="1"/>
    <col min="340" max="340" width="5.125" style="4" customWidth="1"/>
    <col min="341" max="345" width="4.625" style="4" customWidth="1"/>
    <col min="346" max="346" width="4.25" style="4" customWidth="1"/>
    <col min="347" max="352" width="5.125" style="4" customWidth="1"/>
    <col min="353" max="354" width="6.125" style="4" customWidth="1"/>
    <col min="355" max="355" width="7.625" style="4" customWidth="1"/>
    <col min="356" max="356" width="13.25" style="4" customWidth="1"/>
    <col min="357" max="357" width="6.125" style="4" customWidth="1"/>
    <col min="358" max="358" width="7" style="4" customWidth="1"/>
    <col min="359" max="512" width="9" style="4"/>
    <col min="513" max="513" width="3" style="4" customWidth="1"/>
    <col min="514" max="514" width="16.875" style="4" customWidth="1"/>
    <col min="515" max="515" width="5.25" style="4" customWidth="1"/>
    <col min="516" max="516" width="6.875" style="4" customWidth="1"/>
    <col min="517" max="517" width="6.625" style="4" customWidth="1"/>
    <col min="518" max="522" width="5.375" style="4" customWidth="1"/>
    <col min="523" max="523" width="5.25" style="4" customWidth="1"/>
    <col min="524" max="536" width="5.125" style="4" customWidth="1"/>
    <col min="537" max="541" width="4.625" style="4" customWidth="1"/>
    <col min="542" max="542" width="5.125" style="4" customWidth="1"/>
    <col min="543" max="547" width="4.625" style="4" customWidth="1"/>
    <col min="548" max="548" width="5.125" style="4" customWidth="1"/>
    <col min="549" max="553" width="4.625" style="4" customWidth="1"/>
    <col min="554" max="554" width="5.125" style="4" customWidth="1"/>
    <col min="555" max="559" width="4.625" style="4" customWidth="1"/>
    <col min="560" max="560" width="5.125" style="4" customWidth="1"/>
    <col min="561" max="565" width="4.625" style="4" customWidth="1"/>
    <col min="566" max="566" width="5.125" style="4" customWidth="1"/>
    <col min="567" max="571" width="4.625" style="4" customWidth="1"/>
    <col min="572" max="572" width="5.125" style="4" customWidth="1"/>
    <col min="573" max="577" width="4.625" style="4" customWidth="1"/>
    <col min="578" max="578" width="5.125" style="4" customWidth="1"/>
    <col min="579" max="583" width="4.625" style="4" customWidth="1"/>
    <col min="584" max="584" width="5.125" style="4" customWidth="1"/>
    <col min="585" max="589" width="4.625" style="4" customWidth="1"/>
    <col min="590" max="590" width="5.125" style="4" customWidth="1"/>
    <col min="591" max="595" width="4.625" style="4" customWidth="1"/>
    <col min="596" max="596" width="5.125" style="4" customWidth="1"/>
    <col min="597" max="601" width="4.625" style="4" customWidth="1"/>
    <col min="602" max="602" width="4.25" style="4" customWidth="1"/>
    <col min="603" max="608" width="5.125" style="4" customWidth="1"/>
    <col min="609" max="610" width="6.125" style="4" customWidth="1"/>
    <col min="611" max="611" width="7.625" style="4" customWidth="1"/>
    <col min="612" max="612" width="13.25" style="4" customWidth="1"/>
    <col min="613" max="613" width="6.125" style="4" customWidth="1"/>
    <col min="614" max="614" width="7" style="4" customWidth="1"/>
    <col min="615" max="768" width="9" style="4"/>
    <col min="769" max="769" width="3" style="4" customWidth="1"/>
    <col min="770" max="770" width="16.875" style="4" customWidth="1"/>
    <col min="771" max="771" width="5.25" style="4" customWidth="1"/>
    <col min="772" max="772" width="6.875" style="4" customWidth="1"/>
    <col min="773" max="773" width="6.625" style="4" customWidth="1"/>
    <col min="774" max="778" width="5.375" style="4" customWidth="1"/>
    <col min="779" max="779" width="5.25" style="4" customWidth="1"/>
    <col min="780" max="792" width="5.125" style="4" customWidth="1"/>
    <col min="793" max="797" width="4.625" style="4" customWidth="1"/>
    <col min="798" max="798" width="5.125" style="4" customWidth="1"/>
    <col min="799" max="803" width="4.625" style="4" customWidth="1"/>
    <col min="804" max="804" width="5.125" style="4" customWidth="1"/>
    <col min="805" max="809" width="4.625" style="4" customWidth="1"/>
    <col min="810" max="810" width="5.125" style="4" customWidth="1"/>
    <col min="811" max="815" width="4.625" style="4" customWidth="1"/>
    <col min="816" max="816" width="5.125" style="4" customWidth="1"/>
    <col min="817" max="821" width="4.625" style="4" customWidth="1"/>
    <col min="822" max="822" width="5.125" style="4" customWidth="1"/>
    <col min="823" max="827" width="4.625" style="4" customWidth="1"/>
    <col min="828" max="828" width="5.125" style="4" customWidth="1"/>
    <col min="829" max="833" width="4.625" style="4" customWidth="1"/>
    <col min="834" max="834" width="5.125" style="4" customWidth="1"/>
    <col min="835" max="839" width="4.625" style="4" customWidth="1"/>
    <col min="840" max="840" width="5.125" style="4" customWidth="1"/>
    <col min="841" max="845" width="4.625" style="4" customWidth="1"/>
    <col min="846" max="846" width="5.125" style="4" customWidth="1"/>
    <col min="847" max="851" width="4.625" style="4" customWidth="1"/>
    <col min="852" max="852" width="5.125" style="4" customWidth="1"/>
    <col min="853" max="857" width="4.625" style="4" customWidth="1"/>
    <col min="858" max="858" width="4.25" style="4" customWidth="1"/>
    <col min="859" max="864" width="5.125" style="4" customWidth="1"/>
    <col min="865" max="866" width="6.125" style="4" customWidth="1"/>
    <col min="867" max="867" width="7.625" style="4" customWidth="1"/>
    <col min="868" max="868" width="13.25" style="4" customWidth="1"/>
    <col min="869" max="869" width="6.125" style="4" customWidth="1"/>
    <col min="870" max="870" width="7" style="4" customWidth="1"/>
    <col min="871" max="1024" width="9" style="4"/>
    <col min="1025" max="1025" width="3" style="4" customWidth="1"/>
    <col min="1026" max="1026" width="16.875" style="4" customWidth="1"/>
    <col min="1027" max="1027" width="5.25" style="4" customWidth="1"/>
    <col min="1028" max="1028" width="6.875" style="4" customWidth="1"/>
    <col min="1029" max="1029" width="6.625" style="4" customWidth="1"/>
    <col min="1030" max="1034" width="5.375" style="4" customWidth="1"/>
    <col min="1035" max="1035" width="5.25" style="4" customWidth="1"/>
    <col min="1036" max="1048" width="5.125" style="4" customWidth="1"/>
    <col min="1049" max="1053" width="4.625" style="4" customWidth="1"/>
    <col min="1054" max="1054" width="5.125" style="4" customWidth="1"/>
    <col min="1055" max="1059" width="4.625" style="4" customWidth="1"/>
    <col min="1060" max="1060" width="5.125" style="4" customWidth="1"/>
    <col min="1061" max="1065" width="4.625" style="4" customWidth="1"/>
    <col min="1066" max="1066" width="5.125" style="4" customWidth="1"/>
    <col min="1067" max="1071" width="4.625" style="4" customWidth="1"/>
    <col min="1072" max="1072" width="5.125" style="4" customWidth="1"/>
    <col min="1073" max="1077" width="4.625" style="4" customWidth="1"/>
    <col min="1078" max="1078" width="5.125" style="4" customWidth="1"/>
    <col min="1079" max="1083" width="4.625" style="4" customWidth="1"/>
    <col min="1084" max="1084" width="5.125" style="4" customWidth="1"/>
    <col min="1085" max="1089" width="4.625" style="4" customWidth="1"/>
    <col min="1090" max="1090" width="5.125" style="4" customWidth="1"/>
    <col min="1091" max="1095" width="4.625" style="4" customWidth="1"/>
    <col min="1096" max="1096" width="5.125" style="4" customWidth="1"/>
    <col min="1097" max="1101" width="4.625" style="4" customWidth="1"/>
    <col min="1102" max="1102" width="5.125" style="4" customWidth="1"/>
    <col min="1103" max="1107" width="4.625" style="4" customWidth="1"/>
    <col min="1108" max="1108" width="5.125" style="4" customWidth="1"/>
    <col min="1109" max="1113" width="4.625" style="4" customWidth="1"/>
    <col min="1114" max="1114" width="4.25" style="4" customWidth="1"/>
    <col min="1115" max="1120" width="5.125" style="4" customWidth="1"/>
    <col min="1121" max="1122" width="6.125" style="4" customWidth="1"/>
    <col min="1123" max="1123" width="7.625" style="4" customWidth="1"/>
    <col min="1124" max="1124" width="13.25" style="4" customWidth="1"/>
    <col min="1125" max="1125" width="6.125" style="4" customWidth="1"/>
    <col min="1126" max="1126" width="7" style="4" customWidth="1"/>
    <col min="1127" max="1280" width="9" style="4"/>
    <col min="1281" max="1281" width="3" style="4" customWidth="1"/>
    <col min="1282" max="1282" width="16.875" style="4" customWidth="1"/>
    <col min="1283" max="1283" width="5.25" style="4" customWidth="1"/>
    <col min="1284" max="1284" width="6.875" style="4" customWidth="1"/>
    <col min="1285" max="1285" width="6.625" style="4" customWidth="1"/>
    <col min="1286" max="1290" width="5.375" style="4" customWidth="1"/>
    <col min="1291" max="1291" width="5.25" style="4" customWidth="1"/>
    <col min="1292" max="1304" width="5.125" style="4" customWidth="1"/>
    <col min="1305" max="1309" width="4.625" style="4" customWidth="1"/>
    <col min="1310" max="1310" width="5.125" style="4" customWidth="1"/>
    <col min="1311" max="1315" width="4.625" style="4" customWidth="1"/>
    <col min="1316" max="1316" width="5.125" style="4" customWidth="1"/>
    <col min="1317" max="1321" width="4.625" style="4" customWidth="1"/>
    <col min="1322" max="1322" width="5.125" style="4" customWidth="1"/>
    <col min="1323" max="1327" width="4.625" style="4" customWidth="1"/>
    <col min="1328" max="1328" width="5.125" style="4" customWidth="1"/>
    <col min="1329" max="1333" width="4.625" style="4" customWidth="1"/>
    <col min="1334" max="1334" width="5.125" style="4" customWidth="1"/>
    <col min="1335" max="1339" width="4.625" style="4" customWidth="1"/>
    <col min="1340" max="1340" width="5.125" style="4" customWidth="1"/>
    <col min="1341" max="1345" width="4.625" style="4" customWidth="1"/>
    <col min="1346" max="1346" width="5.125" style="4" customWidth="1"/>
    <col min="1347" max="1351" width="4.625" style="4" customWidth="1"/>
    <col min="1352" max="1352" width="5.125" style="4" customWidth="1"/>
    <col min="1353" max="1357" width="4.625" style="4" customWidth="1"/>
    <col min="1358" max="1358" width="5.125" style="4" customWidth="1"/>
    <col min="1359" max="1363" width="4.625" style="4" customWidth="1"/>
    <col min="1364" max="1364" width="5.125" style="4" customWidth="1"/>
    <col min="1365" max="1369" width="4.625" style="4" customWidth="1"/>
    <col min="1370" max="1370" width="4.25" style="4" customWidth="1"/>
    <col min="1371" max="1376" width="5.125" style="4" customWidth="1"/>
    <col min="1377" max="1378" width="6.125" style="4" customWidth="1"/>
    <col min="1379" max="1379" width="7.625" style="4" customWidth="1"/>
    <col min="1380" max="1380" width="13.25" style="4" customWidth="1"/>
    <col min="1381" max="1381" width="6.125" style="4" customWidth="1"/>
    <col min="1382" max="1382" width="7" style="4" customWidth="1"/>
    <col min="1383" max="1536" width="9" style="4"/>
    <col min="1537" max="1537" width="3" style="4" customWidth="1"/>
    <col min="1538" max="1538" width="16.875" style="4" customWidth="1"/>
    <col min="1539" max="1539" width="5.25" style="4" customWidth="1"/>
    <col min="1540" max="1540" width="6.875" style="4" customWidth="1"/>
    <col min="1541" max="1541" width="6.625" style="4" customWidth="1"/>
    <col min="1542" max="1546" width="5.375" style="4" customWidth="1"/>
    <col min="1547" max="1547" width="5.25" style="4" customWidth="1"/>
    <col min="1548" max="1560" width="5.125" style="4" customWidth="1"/>
    <col min="1561" max="1565" width="4.625" style="4" customWidth="1"/>
    <col min="1566" max="1566" width="5.125" style="4" customWidth="1"/>
    <col min="1567" max="1571" width="4.625" style="4" customWidth="1"/>
    <col min="1572" max="1572" width="5.125" style="4" customWidth="1"/>
    <col min="1573" max="1577" width="4.625" style="4" customWidth="1"/>
    <col min="1578" max="1578" width="5.125" style="4" customWidth="1"/>
    <col min="1579" max="1583" width="4.625" style="4" customWidth="1"/>
    <col min="1584" max="1584" width="5.125" style="4" customWidth="1"/>
    <col min="1585" max="1589" width="4.625" style="4" customWidth="1"/>
    <col min="1590" max="1590" width="5.125" style="4" customWidth="1"/>
    <col min="1591" max="1595" width="4.625" style="4" customWidth="1"/>
    <col min="1596" max="1596" width="5.125" style="4" customWidth="1"/>
    <col min="1597" max="1601" width="4.625" style="4" customWidth="1"/>
    <col min="1602" max="1602" width="5.125" style="4" customWidth="1"/>
    <col min="1603" max="1607" width="4.625" style="4" customWidth="1"/>
    <col min="1608" max="1608" width="5.125" style="4" customWidth="1"/>
    <col min="1609" max="1613" width="4.625" style="4" customWidth="1"/>
    <col min="1614" max="1614" width="5.125" style="4" customWidth="1"/>
    <col min="1615" max="1619" width="4.625" style="4" customWidth="1"/>
    <col min="1620" max="1620" width="5.125" style="4" customWidth="1"/>
    <col min="1621" max="1625" width="4.625" style="4" customWidth="1"/>
    <col min="1626" max="1626" width="4.25" style="4" customWidth="1"/>
    <col min="1627" max="1632" width="5.125" style="4" customWidth="1"/>
    <col min="1633" max="1634" width="6.125" style="4" customWidth="1"/>
    <col min="1635" max="1635" width="7.625" style="4" customWidth="1"/>
    <col min="1636" max="1636" width="13.25" style="4" customWidth="1"/>
    <col min="1637" max="1637" width="6.125" style="4" customWidth="1"/>
    <col min="1638" max="1638" width="7" style="4" customWidth="1"/>
    <col min="1639" max="1792" width="9" style="4"/>
    <col min="1793" max="1793" width="3" style="4" customWidth="1"/>
    <col min="1794" max="1794" width="16.875" style="4" customWidth="1"/>
    <col min="1795" max="1795" width="5.25" style="4" customWidth="1"/>
    <col min="1796" max="1796" width="6.875" style="4" customWidth="1"/>
    <col min="1797" max="1797" width="6.625" style="4" customWidth="1"/>
    <col min="1798" max="1802" width="5.375" style="4" customWidth="1"/>
    <col min="1803" max="1803" width="5.25" style="4" customWidth="1"/>
    <col min="1804" max="1816" width="5.125" style="4" customWidth="1"/>
    <col min="1817" max="1821" width="4.625" style="4" customWidth="1"/>
    <col min="1822" max="1822" width="5.125" style="4" customWidth="1"/>
    <col min="1823" max="1827" width="4.625" style="4" customWidth="1"/>
    <col min="1828" max="1828" width="5.125" style="4" customWidth="1"/>
    <col min="1829" max="1833" width="4.625" style="4" customWidth="1"/>
    <col min="1834" max="1834" width="5.125" style="4" customWidth="1"/>
    <col min="1835" max="1839" width="4.625" style="4" customWidth="1"/>
    <col min="1840" max="1840" width="5.125" style="4" customWidth="1"/>
    <col min="1841" max="1845" width="4.625" style="4" customWidth="1"/>
    <col min="1846" max="1846" width="5.125" style="4" customWidth="1"/>
    <col min="1847" max="1851" width="4.625" style="4" customWidth="1"/>
    <col min="1852" max="1852" width="5.125" style="4" customWidth="1"/>
    <col min="1853" max="1857" width="4.625" style="4" customWidth="1"/>
    <col min="1858" max="1858" width="5.125" style="4" customWidth="1"/>
    <col min="1859" max="1863" width="4.625" style="4" customWidth="1"/>
    <col min="1864" max="1864" width="5.125" style="4" customWidth="1"/>
    <col min="1865" max="1869" width="4.625" style="4" customWidth="1"/>
    <col min="1870" max="1870" width="5.125" style="4" customWidth="1"/>
    <col min="1871" max="1875" width="4.625" style="4" customWidth="1"/>
    <col min="1876" max="1876" width="5.125" style="4" customWidth="1"/>
    <col min="1877" max="1881" width="4.625" style="4" customWidth="1"/>
    <col min="1882" max="1882" width="4.25" style="4" customWidth="1"/>
    <col min="1883" max="1888" width="5.125" style="4" customWidth="1"/>
    <col min="1889" max="1890" width="6.125" style="4" customWidth="1"/>
    <col min="1891" max="1891" width="7.625" style="4" customWidth="1"/>
    <col min="1892" max="1892" width="13.25" style="4" customWidth="1"/>
    <col min="1893" max="1893" width="6.125" style="4" customWidth="1"/>
    <col min="1894" max="1894" width="7" style="4" customWidth="1"/>
    <col min="1895" max="2048" width="9" style="4"/>
    <col min="2049" max="2049" width="3" style="4" customWidth="1"/>
    <col min="2050" max="2050" width="16.875" style="4" customWidth="1"/>
    <col min="2051" max="2051" width="5.25" style="4" customWidth="1"/>
    <col min="2052" max="2052" width="6.875" style="4" customWidth="1"/>
    <col min="2053" max="2053" width="6.625" style="4" customWidth="1"/>
    <col min="2054" max="2058" width="5.375" style="4" customWidth="1"/>
    <col min="2059" max="2059" width="5.25" style="4" customWidth="1"/>
    <col min="2060" max="2072" width="5.125" style="4" customWidth="1"/>
    <col min="2073" max="2077" width="4.625" style="4" customWidth="1"/>
    <col min="2078" max="2078" width="5.125" style="4" customWidth="1"/>
    <col min="2079" max="2083" width="4.625" style="4" customWidth="1"/>
    <col min="2084" max="2084" width="5.125" style="4" customWidth="1"/>
    <col min="2085" max="2089" width="4.625" style="4" customWidth="1"/>
    <col min="2090" max="2090" width="5.125" style="4" customWidth="1"/>
    <col min="2091" max="2095" width="4.625" style="4" customWidth="1"/>
    <col min="2096" max="2096" width="5.125" style="4" customWidth="1"/>
    <col min="2097" max="2101" width="4.625" style="4" customWidth="1"/>
    <col min="2102" max="2102" width="5.125" style="4" customWidth="1"/>
    <col min="2103" max="2107" width="4.625" style="4" customWidth="1"/>
    <col min="2108" max="2108" width="5.125" style="4" customWidth="1"/>
    <col min="2109" max="2113" width="4.625" style="4" customWidth="1"/>
    <col min="2114" max="2114" width="5.125" style="4" customWidth="1"/>
    <col min="2115" max="2119" width="4.625" style="4" customWidth="1"/>
    <col min="2120" max="2120" width="5.125" style="4" customWidth="1"/>
    <col min="2121" max="2125" width="4.625" style="4" customWidth="1"/>
    <col min="2126" max="2126" width="5.125" style="4" customWidth="1"/>
    <col min="2127" max="2131" width="4.625" style="4" customWidth="1"/>
    <col min="2132" max="2132" width="5.125" style="4" customWidth="1"/>
    <col min="2133" max="2137" width="4.625" style="4" customWidth="1"/>
    <col min="2138" max="2138" width="4.25" style="4" customWidth="1"/>
    <col min="2139" max="2144" width="5.125" style="4" customWidth="1"/>
    <col min="2145" max="2146" width="6.125" style="4" customWidth="1"/>
    <col min="2147" max="2147" width="7.625" style="4" customWidth="1"/>
    <col min="2148" max="2148" width="13.25" style="4" customWidth="1"/>
    <col min="2149" max="2149" width="6.125" style="4" customWidth="1"/>
    <col min="2150" max="2150" width="7" style="4" customWidth="1"/>
    <col min="2151" max="2304" width="9" style="4"/>
    <col min="2305" max="2305" width="3" style="4" customWidth="1"/>
    <col min="2306" max="2306" width="16.875" style="4" customWidth="1"/>
    <col min="2307" max="2307" width="5.25" style="4" customWidth="1"/>
    <col min="2308" max="2308" width="6.875" style="4" customWidth="1"/>
    <col min="2309" max="2309" width="6.625" style="4" customWidth="1"/>
    <col min="2310" max="2314" width="5.375" style="4" customWidth="1"/>
    <col min="2315" max="2315" width="5.25" style="4" customWidth="1"/>
    <col min="2316" max="2328" width="5.125" style="4" customWidth="1"/>
    <col min="2329" max="2333" width="4.625" style="4" customWidth="1"/>
    <col min="2334" max="2334" width="5.125" style="4" customWidth="1"/>
    <col min="2335" max="2339" width="4.625" style="4" customWidth="1"/>
    <col min="2340" max="2340" width="5.125" style="4" customWidth="1"/>
    <col min="2341" max="2345" width="4.625" style="4" customWidth="1"/>
    <col min="2346" max="2346" width="5.125" style="4" customWidth="1"/>
    <col min="2347" max="2351" width="4.625" style="4" customWidth="1"/>
    <col min="2352" max="2352" width="5.125" style="4" customWidth="1"/>
    <col min="2353" max="2357" width="4.625" style="4" customWidth="1"/>
    <col min="2358" max="2358" width="5.125" style="4" customWidth="1"/>
    <col min="2359" max="2363" width="4.625" style="4" customWidth="1"/>
    <col min="2364" max="2364" width="5.125" style="4" customWidth="1"/>
    <col min="2365" max="2369" width="4.625" style="4" customWidth="1"/>
    <col min="2370" max="2370" width="5.125" style="4" customWidth="1"/>
    <col min="2371" max="2375" width="4.625" style="4" customWidth="1"/>
    <col min="2376" max="2376" width="5.125" style="4" customWidth="1"/>
    <col min="2377" max="2381" width="4.625" style="4" customWidth="1"/>
    <col min="2382" max="2382" width="5.125" style="4" customWidth="1"/>
    <col min="2383" max="2387" width="4.625" style="4" customWidth="1"/>
    <col min="2388" max="2388" width="5.125" style="4" customWidth="1"/>
    <col min="2389" max="2393" width="4.625" style="4" customWidth="1"/>
    <col min="2394" max="2394" width="4.25" style="4" customWidth="1"/>
    <col min="2395" max="2400" width="5.125" style="4" customWidth="1"/>
    <col min="2401" max="2402" width="6.125" style="4" customWidth="1"/>
    <col min="2403" max="2403" width="7.625" style="4" customWidth="1"/>
    <col min="2404" max="2404" width="13.25" style="4" customWidth="1"/>
    <col min="2405" max="2405" width="6.125" style="4" customWidth="1"/>
    <col min="2406" max="2406" width="7" style="4" customWidth="1"/>
    <col min="2407" max="2560" width="9" style="4"/>
    <col min="2561" max="2561" width="3" style="4" customWidth="1"/>
    <col min="2562" max="2562" width="16.875" style="4" customWidth="1"/>
    <col min="2563" max="2563" width="5.25" style="4" customWidth="1"/>
    <col min="2564" max="2564" width="6.875" style="4" customWidth="1"/>
    <col min="2565" max="2565" width="6.625" style="4" customWidth="1"/>
    <col min="2566" max="2570" width="5.375" style="4" customWidth="1"/>
    <col min="2571" max="2571" width="5.25" style="4" customWidth="1"/>
    <col min="2572" max="2584" width="5.125" style="4" customWidth="1"/>
    <col min="2585" max="2589" width="4.625" style="4" customWidth="1"/>
    <col min="2590" max="2590" width="5.125" style="4" customWidth="1"/>
    <col min="2591" max="2595" width="4.625" style="4" customWidth="1"/>
    <col min="2596" max="2596" width="5.125" style="4" customWidth="1"/>
    <col min="2597" max="2601" width="4.625" style="4" customWidth="1"/>
    <col min="2602" max="2602" width="5.125" style="4" customWidth="1"/>
    <col min="2603" max="2607" width="4.625" style="4" customWidth="1"/>
    <col min="2608" max="2608" width="5.125" style="4" customWidth="1"/>
    <col min="2609" max="2613" width="4.625" style="4" customWidth="1"/>
    <col min="2614" max="2614" width="5.125" style="4" customWidth="1"/>
    <col min="2615" max="2619" width="4.625" style="4" customWidth="1"/>
    <col min="2620" max="2620" width="5.125" style="4" customWidth="1"/>
    <col min="2621" max="2625" width="4.625" style="4" customWidth="1"/>
    <col min="2626" max="2626" width="5.125" style="4" customWidth="1"/>
    <col min="2627" max="2631" width="4.625" style="4" customWidth="1"/>
    <col min="2632" max="2632" width="5.125" style="4" customWidth="1"/>
    <col min="2633" max="2637" width="4.625" style="4" customWidth="1"/>
    <col min="2638" max="2638" width="5.125" style="4" customWidth="1"/>
    <col min="2639" max="2643" width="4.625" style="4" customWidth="1"/>
    <col min="2644" max="2644" width="5.125" style="4" customWidth="1"/>
    <col min="2645" max="2649" width="4.625" style="4" customWidth="1"/>
    <col min="2650" max="2650" width="4.25" style="4" customWidth="1"/>
    <col min="2651" max="2656" width="5.125" style="4" customWidth="1"/>
    <col min="2657" max="2658" width="6.125" style="4" customWidth="1"/>
    <col min="2659" max="2659" width="7.625" style="4" customWidth="1"/>
    <col min="2660" max="2660" width="13.25" style="4" customWidth="1"/>
    <col min="2661" max="2661" width="6.125" style="4" customWidth="1"/>
    <col min="2662" max="2662" width="7" style="4" customWidth="1"/>
    <col min="2663" max="2816" width="9" style="4"/>
    <col min="2817" max="2817" width="3" style="4" customWidth="1"/>
    <col min="2818" max="2818" width="16.875" style="4" customWidth="1"/>
    <col min="2819" max="2819" width="5.25" style="4" customWidth="1"/>
    <col min="2820" max="2820" width="6.875" style="4" customWidth="1"/>
    <col min="2821" max="2821" width="6.625" style="4" customWidth="1"/>
    <col min="2822" max="2826" width="5.375" style="4" customWidth="1"/>
    <col min="2827" max="2827" width="5.25" style="4" customWidth="1"/>
    <col min="2828" max="2840" width="5.125" style="4" customWidth="1"/>
    <col min="2841" max="2845" width="4.625" style="4" customWidth="1"/>
    <col min="2846" max="2846" width="5.125" style="4" customWidth="1"/>
    <col min="2847" max="2851" width="4.625" style="4" customWidth="1"/>
    <col min="2852" max="2852" width="5.125" style="4" customWidth="1"/>
    <col min="2853" max="2857" width="4.625" style="4" customWidth="1"/>
    <col min="2858" max="2858" width="5.125" style="4" customWidth="1"/>
    <col min="2859" max="2863" width="4.625" style="4" customWidth="1"/>
    <col min="2864" max="2864" width="5.125" style="4" customWidth="1"/>
    <col min="2865" max="2869" width="4.625" style="4" customWidth="1"/>
    <col min="2870" max="2870" width="5.125" style="4" customWidth="1"/>
    <col min="2871" max="2875" width="4.625" style="4" customWidth="1"/>
    <col min="2876" max="2876" width="5.125" style="4" customWidth="1"/>
    <col min="2877" max="2881" width="4.625" style="4" customWidth="1"/>
    <col min="2882" max="2882" width="5.125" style="4" customWidth="1"/>
    <col min="2883" max="2887" width="4.625" style="4" customWidth="1"/>
    <col min="2888" max="2888" width="5.125" style="4" customWidth="1"/>
    <col min="2889" max="2893" width="4.625" style="4" customWidth="1"/>
    <col min="2894" max="2894" width="5.125" style="4" customWidth="1"/>
    <col min="2895" max="2899" width="4.625" style="4" customWidth="1"/>
    <col min="2900" max="2900" width="5.125" style="4" customWidth="1"/>
    <col min="2901" max="2905" width="4.625" style="4" customWidth="1"/>
    <col min="2906" max="2906" width="4.25" style="4" customWidth="1"/>
    <col min="2907" max="2912" width="5.125" style="4" customWidth="1"/>
    <col min="2913" max="2914" width="6.125" style="4" customWidth="1"/>
    <col min="2915" max="2915" width="7.625" style="4" customWidth="1"/>
    <col min="2916" max="2916" width="13.25" style="4" customWidth="1"/>
    <col min="2917" max="2917" width="6.125" style="4" customWidth="1"/>
    <col min="2918" max="2918" width="7" style="4" customWidth="1"/>
    <col min="2919" max="3072" width="9" style="4"/>
    <col min="3073" max="3073" width="3" style="4" customWidth="1"/>
    <col min="3074" max="3074" width="16.875" style="4" customWidth="1"/>
    <col min="3075" max="3075" width="5.25" style="4" customWidth="1"/>
    <col min="3076" max="3076" width="6.875" style="4" customWidth="1"/>
    <col min="3077" max="3077" width="6.625" style="4" customWidth="1"/>
    <col min="3078" max="3082" width="5.375" style="4" customWidth="1"/>
    <col min="3083" max="3083" width="5.25" style="4" customWidth="1"/>
    <col min="3084" max="3096" width="5.125" style="4" customWidth="1"/>
    <col min="3097" max="3101" width="4.625" style="4" customWidth="1"/>
    <col min="3102" max="3102" width="5.125" style="4" customWidth="1"/>
    <col min="3103" max="3107" width="4.625" style="4" customWidth="1"/>
    <col min="3108" max="3108" width="5.125" style="4" customWidth="1"/>
    <col min="3109" max="3113" width="4.625" style="4" customWidth="1"/>
    <col min="3114" max="3114" width="5.125" style="4" customWidth="1"/>
    <col min="3115" max="3119" width="4.625" style="4" customWidth="1"/>
    <col min="3120" max="3120" width="5.125" style="4" customWidth="1"/>
    <col min="3121" max="3125" width="4.625" style="4" customWidth="1"/>
    <col min="3126" max="3126" width="5.125" style="4" customWidth="1"/>
    <col min="3127" max="3131" width="4.625" style="4" customWidth="1"/>
    <col min="3132" max="3132" width="5.125" style="4" customWidth="1"/>
    <col min="3133" max="3137" width="4.625" style="4" customWidth="1"/>
    <col min="3138" max="3138" width="5.125" style="4" customWidth="1"/>
    <col min="3139" max="3143" width="4.625" style="4" customWidth="1"/>
    <col min="3144" max="3144" width="5.125" style="4" customWidth="1"/>
    <col min="3145" max="3149" width="4.625" style="4" customWidth="1"/>
    <col min="3150" max="3150" width="5.125" style="4" customWidth="1"/>
    <col min="3151" max="3155" width="4.625" style="4" customWidth="1"/>
    <col min="3156" max="3156" width="5.125" style="4" customWidth="1"/>
    <col min="3157" max="3161" width="4.625" style="4" customWidth="1"/>
    <col min="3162" max="3162" width="4.25" style="4" customWidth="1"/>
    <col min="3163" max="3168" width="5.125" style="4" customWidth="1"/>
    <col min="3169" max="3170" width="6.125" style="4" customWidth="1"/>
    <col min="3171" max="3171" width="7.625" style="4" customWidth="1"/>
    <col min="3172" max="3172" width="13.25" style="4" customWidth="1"/>
    <col min="3173" max="3173" width="6.125" style="4" customWidth="1"/>
    <col min="3174" max="3174" width="7" style="4" customWidth="1"/>
    <col min="3175" max="3328" width="9" style="4"/>
    <col min="3329" max="3329" width="3" style="4" customWidth="1"/>
    <col min="3330" max="3330" width="16.875" style="4" customWidth="1"/>
    <col min="3331" max="3331" width="5.25" style="4" customWidth="1"/>
    <col min="3332" max="3332" width="6.875" style="4" customWidth="1"/>
    <col min="3333" max="3333" width="6.625" style="4" customWidth="1"/>
    <col min="3334" max="3338" width="5.375" style="4" customWidth="1"/>
    <col min="3339" max="3339" width="5.25" style="4" customWidth="1"/>
    <col min="3340" max="3352" width="5.125" style="4" customWidth="1"/>
    <col min="3353" max="3357" width="4.625" style="4" customWidth="1"/>
    <col min="3358" max="3358" width="5.125" style="4" customWidth="1"/>
    <col min="3359" max="3363" width="4.625" style="4" customWidth="1"/>
    <col min="3364" max="3364" width="5.125" style="4" customWidth="1"/>
    <col min="3365" max="3369" width="4.625" style="4" customWidth="1"/>
    <col min="3370" max="3370" width="5.125" style="4" customWidth="1"/>
    <col min="3371" max="3375" width="4.625" style="4" customWidth="1"/>
    <col min="3376" max="3376" width="5.125" style="4" customWidth="1"/>
    <col min="3377" max="3381" width="4.625" style="4" customWidth="1"/>
    <col min="3382" max="3382" width="5.125" style="4" customWidth="1"/>
    <col min="3383" max="3387" width="4.625" style="4" customWidth="1"/>
    <col min="3388" max="3388" width="5.125" style="4" customWidth="1"/>
    <col min="3389" max="3393" width="4.625" style="4" customWidth="1"/>
    <col min="3394" max="3394" width="5.125" style="4" customWidth="1"/>
    <col min="3395" max="3399" width="4.625" style="4" customWidth="1"/>
    <col min="3400" max="3400" width="5.125" style="4" customWidth="1"/>
    <col min="3401" max="3405" width="4.625" style="4" customWidth="1"/>
    <col min="3406" max="3406" width="5.125" style="4" customWidth="1"/>
    <col min="3407" max="3411" width="4.625" style="4" customWidth="1"/>
    <col min="3412" max="3412" width="5.125" style="4" customWidth="1"/>
    <col min="3413" max="3417" width="4.625" style="4" customWidth="1"/>
    <col min="3418" max="3418" width="4.25" style="4" customWidth="1"/>
    <col min="3419" max="3424" width="5.125" style="4" customWidth="1"/>
    <col min="3425" max="3426" width="6.125" style="4" customWidth="1"/>
    <col min="3427" max="3427" width="7.625" style="4" customWidth="1"/>
    <col min="3428" max="3428" width="13.25" style="4" customWidth="1"/>
    <col min="3429" max="3429" width="6.125" style="4" customWidth="1"/>
    <col min="3430" max="3430" width="7" style="4" customWidth="1"/>
    <col min="3431" max="3584" width="9" style="4"/>
    <col min="3585" max="3585" width="3" style="4" customWidth="1"/>
    <col min="3586" max="3586" width="16.875" style="4" customWidth="1"/>
    <col min="3587" max="3587" width="5.25" style="4" customWidth="1"/>
    <col min="3588" max="3588" width="6.875" style="4" customWidth="1"/>
    <col min="3589" max="3589" width="6.625" style="4" customWidth="1"/>
    <col min="3590" max="3594" width="5.375" style="4" customWidth="1"/>
    <col min="3595" max="3595" width="5.25" style="4" customWidth="1"/>
    <col min="3596" max="3608" width="5.125" style="4" customWidth="1"/>
    <col min="3609" max="3613" width="4.625" style="4" customWidth="1"/>
    <col min="3614" max="3614" width="5.125" style="4" customWidth="1"/>
    <col min="3615" max="3619" width="4.625" style="4" customWidth="1"/>
    <col min="3620" max="3620" width="5.125" style="4" customWidth="1"/>
    <col min="3621" max="3625" width="4.625" style="4" customWidth="1"/>
    <col min="3626" max="3626" width="5.125" style="4" customWidth="1"/>
    <col min="3627" max="3631" width="4.625" style="4" customWidth="1"/>
    <col min="3632" max="3632" width="5.125" style="4" customWidth="1"/>
    <col min="3633" max="3637" width="4.625" style="4" customWidth="1"/>
    <col min="3638" max="3638" width="5.125" style="4" customWidth="1"/>
    <col min="3639" max="3643" width="4.625" style="4" customWidth="1"/>
    <col min="3644" max="3644" width="5.125" style="4" customWidth="1"/>
    <col min="3645" max="3649" width="4.625" style="4" customWidth="1"/>
    <col min="3650" max="3650" width="5.125" style="4" customWidth="1"/>
    <col min="3651" max="3655" width="4.625" style="4" customWidth="1"/>
    <col min="3656" max="3656" width="5.125" style="4" customWidth="1"/>
    <col min="3657" max="3661" width="4.625" style="4" customWidth="1"/>
    <col min="3662" max="3662" width="5.125" style="4" customWidth="1"/>
    <col min="3663" max="3667" width="4.625" style="4" customWidth="1"/>
    <col min="3668" max="3668" width="5.125" style="4" customWidth="1"/>
    <col min="3669" max="3673" width="4.625" style="4" customWidth="1"/>
    <col min="3674" max="3674" width="4.25" style="4" customWidth="1"/>
    <col min="3675" max="3680" width="5.125" style="4" customWidth="1"/>
    <col min="3681" max="3682" width="6.125" style="4" customWidth="1"/>
    <col min="3683" max="3683" width="7.625" style="4" customWidth="1"/>
    <col min="3684" max="3684" width="13.25" style="4" customWidth="1"/>
    <col min="3685" max="3685" width="6.125" style="4" customWidth="1"/>
    <col min="3686" max="3686" width="7" style="4" customWidth="1"/>
    <col min="3687" max="3840" width="9" style="4"/>
    <col min="3841" max="3841" width="3" style="4" customWidth="1"/>
    <col min="3842" max="3842" width="16.875" style="4" customWidth="1"/>
    <col min="3843" max="3843" width="5.25" style="4" customWidth="1"/>
    <col min="3844" max="3844" width="6.875" style="4" customWidth="1"/>
    <col min="3845" max="3845" width="6.625" style="4" customWidth="1"/>
    <col min="3846" max="3850" width="5.375" style="4" customWidth="1"/>
    <col min="3851" max="3851" width="5.25" style="4" customWidth="1"/>
    <col min="3852" max="3864" width="5.125" style="4" customWidth="1"/>
    <col min="3865" max="3869" width="4.625" style="4" customWidth="1"/>
    <col min="3870" max="3870" width="5.125" style="4" customWidth="1"/>
    <col min="3871" max="3875" width="4.625" style="4" customWidth="1"/>
    <col min="3876" max="3876" width="5.125" style="4" customWidth="1"/>
    <col min="3877" max="3881" width="4.625" style="4" customWidth="1"/>
    <col min="3882" max="3882" width="5.125" style="4" customWidth="1"/>
    <col min="3883" max="3887" width="4.625" style="4" customWidth="1"/>
    <col min="3888" max="3888" width="5.125" style="4" customWidth="1"/>
    <col min="3889" max="3893" width="4.625" style="4" customWidth="1"/>
    <col min="3894" max="3894" width="5.125" style="4" customWidth="1"/>
    <col min="3895" max="3899" width="4.625" style="4" customWidth="1"/>
    <col min="3900" max="3900" width="5.125" style="4" customWidth="1"/>
    <col min="3901" max="3905" width="4.625" style="4" customWidth="1"/>
    <col min="3906" max="3906" width="5.125" style="4" customWidth="1"/>
    <col min="3907" max="3911" width="4.625" style="4" customWidth="1"/>
    <col min="3912" max="3912" width="5.125" style="4" customWidth="1"/>
    <col min="3913" max="3917" width="4.625" style="4" customWidth="1"/>
    <col min="3918" max="3918" width="5.125" style="4" customWidth="1"/>
    <col min="3919" max="3923" width="4.625" style="4" customWidth="1"/>
    <col min="3924" max="3924" width="5.125" style="4" customWidth="1"/>
    <col min="3925" max="3929" width="4.625" style="4" customWidth="1"/>
    <col min="3930" max="3930" width="4.25" style="4" customWidth="1"/>
    <col min="3931" max="3936" width="5.125" style="4" customWidth="1"/>
    <col min="3937" max="3938" width="6.125" style="4" customWidth="1"/>
    <col min="3939" max="3939" width="7.625" style="4" customWidth="1"/>
    <col min="3940" max="3940" width="13.25" style="4" customWidth="1"/>
    <col min="3941" max="3941" width="6.125" style="4" customWidth="1"/>
    <col min="3942" max="3942" width="7" style="4" customWidth="1"/>
    <col min="3943" max="4096" width="9" style="4"/>
    <col min="4097" max="4097" width="3" style="4" customWidth="1"/>
    <col min="4098" max="4098" width="16.875" style="4" customWidth="1"/>
    <col min="4099" max="4099" width="5.25" style="4" customWidth="1"/>
    <col min="4100" max="4100" width="6.875" style="4" customWidth="1"/>
    <col min="4101" max="4101" width="6.625" style="4" customWidth="1"/>
    <col min="4102" max="4106" width="5.375" style="4" customWidth="1"/>
    <col min="4107" max="4107" width="5.25" style="4" customWidth="1"/>
    <col min="4108" max="4120" width="5.125" style="4" customWidth="1"/>
    <col min="4121" max="4125" width="4.625" style="4" customWidth="1"/>
    <col min="4126" max="4126" width="5.125" style="4" customWidth="1"/>
    <col min="4127" max="4131" width="4.625" style="4" customWidth="1"/>
    <col min="4132" max="4132" width="5.125" style="4" customWidth="1"/>
    <col min="4133" max="4137" width="4.625" style="4" customWidth="1"/>
    <col min="4138" max="4138" width="5.125" style="4" customWidth="1"/>
    <col min="4139" max="4143" width="4.625" style="4" customWidth="1"/>
    <col min="4144" max="4144" width="5.125" style="4" customWidth="1"/>
    <col min="4145" max="4149" width="4.625" style="4" customWidth="1"/>
    <col min="4150" max="4150" width="5.125" style="4" customWidth="1"/>
    <col min="4151" max="4155" width="4.625" style="4" customWidth="1"/>
    <col min="4156" max="4156" width="5.125" style="4" customWidth="1"/>
    <col min="4157" max="4161" width="4.625" style="4" customWidth="1"/>
    <col min="4162" max="4162" width="5.125" style="4" customWidth="1"/>
    <col min="4163" max="4167" width="4.625" style="4" customWidth="1"/>
    <col min="4168" max="4168" width="5.125" style="4" customWidth="1"/>
    <col min="4169" max="4173" width="4.625" style="4" customWidth="1"/>
    <col min="4174" max="4174" width="5.125" style="4" customWidth="1"/>
    <col min="4175" max="4179" width="4.625" style="4" customWidth="1"/>
    <col min="4180" max="4180" width="5.125" style="4" customWidth="1"/>
    <col min="4181" max="4185" width="4.625" style="4" customWidth="1"/>
    <col min="4186" max="4186" width="4.25" style="4" customWidth="1"/>
    <col min="4187" max="4192" width="5.125" style="4" customWidth="1"/>
    <col min="4193" max="4194" width="6.125" style="4" customWidth="1"/>
    <col min="4195" max="4195" width="7.625" style="4" customWidth="1"/>
    <col min="4196" max="4196" width="13.25" style="4" customWidth="1"/>
    <col min="4197" max="4197" width="6.125" style="4" customWidth="1"/>
    <col min="4198" max="4198" width="7" style="4" customWidth="1"/>
    <col min="4199" max="4352" width="9" style="4"/>
    <col min="4353" max="4353" width="3" style="4" customWidth="1"/>
    <col min="4354" max="4354" width="16.875" style="4" customWidth="1"/>
    <col min="4355" max="4355" width="5.25" style="4" customWidth="1"/>
    <col min="4356" max="4356" width="6.875" style="4" customWidth="1"/>
    <col min="4357" max="4357" width="6.625" style="4" customWidth="1"/>
    <col min="4358" max="4362" width="5.375" style="4" customWidth="1"/>
    <col min="4363" max="4363" width="5.25" style="4" customWidth="1"/>
    <col min="4364" max="4376" width="5.125" style="4" customWidth="1"/>
    <col min="4377" max="4381" width="4.625" style="4" customWidth="1"/>
    <col min="4382" max="4382" width="5.125" style="4" customWidth="1"/>
    <col min="4383" max="4387" width="4.625" style="4" customWidth="1"/>
    <col min="4388" max="4388" width="5.125" style="4" customWidth="1"/>
    <col min="4389" max="4393" width="4.625" style="4" customWidth="1"/>
    <col min="4394" max="4394" width="5.125" style="4" customWidth="1"/>
    <col min="4395" max="4399" width="4.625" style="4" customWidth="1"/>
    <col min="4400" max="4400" width="5.125" style="4" customWidth="1"/>
    <col min="4401" max="4405" width="4.625" style="4" customWidth="1"/>
    <col min="4406" max="4406" width="5.125" style="4" customWidth="1"/>
    <col min="4407" max="4411" width="4.625" style="4" customWidth="1"/>
    <col min="4412" max="4412" width="5.125" style="4" customWidth="1"/>
    <col min="4413" max="4417" width="4.625" style="4" customWidth="1"/>
    <col min="4418" max="4418" width="5.125" style="4" customWidth="1"/>
    <col min="4419" max="4423" width="4.625" style="4" customWidth="1"/>
    <col min="4424" max="4424" width="5.125" style="4" customWidth="1"/>
    <col min="4425" max="4429" width="4.625" style="4" customWidth="1"/>
    <col min="4430" max="4430" width="5.125" style="4" customWidth="1"/>
    <col min="4431" max="4435" width="4.625" style="4" customWidth="1"/>
    <col min="4436" max="4436" width="5.125" style="4" customWidth="1"/>
    <col min="4437" max="4441" width="4.625" style="4" customWidth="1"/>
    <col min="4442" max="4442" width="4.25" style="4" customWidth="1"/>
    <col min="4443" max="4448" width="5.125" style="4" customWidth="1"/>
    <col min="4449" max="4450" width="6.125" style="4" customWidth="1"/>
    <col min="4451" max="4451" width="7.625" style="4" customWidth="1"/>
    <col min="4452" max="4452" width="13.25" style="4" customWidth="1"/>
    <col min="4453" max="4453" width="6.125" style="4" customWidth="1"/>
    <col min="4454" max="4454" width="7" style="4" customWidth="1"/>
    <col min="4455" max="4608" width="9" style="4"/>
    <col min="4609" max="4609" width="3" style="4" customWidth="1"/>
    <col min="4610" max="4610" width="16.875" style="4" customWidth="1"/>
    <col min="4611" max="4611" width="5.25" style="4" customWidth="1"/>
    <col min="4612" max="4612" width="6.875" style="4" customWidth="1"/>
    <col min="4613" max="4613" width="6.625" style="4" customWidth="1"/>
    <col min="4614" max="4618" width="5.375" style="4" customWidth="1"/>
    <col min="4619" max="4619" width="5.25" style="4" customWidth="1"/>
    <col min="4620" max="4632" width="5.125" style="4" customWidth="1"/>
    <col min="4633" max="4637" width="4.625" style="4" customWidth="1"/>
    <col min="4638" max="4638" width="5.125" style="4" customWidth="1"/>
    <col min="4639" max="4643" width="4.625" style="4" customWidth="1"/>
    <col min="4644" max="4644" width="5.125" style="4" customWidth="1"/>
    <col min="4645" max="4649" width="4.625" style="4" customWidth="1"/>
    <col min="4650" max="4650" width="5.125" style="4" customWidth="1"/>
    <col min="4651" max="4655" width="4.625" style="4" customWidth="1"/>
    <col min="4656" max="4656" width="5.125" style="4" customWidth="1"/>
    <col min="4657" max="4661" width="4.625" style="4" customWidth="1"/>
    <col min="4662" max="4662" width="5.125" style="4" customWidth="1"/>
    <col min="4663" max="4667" width="4.625" style="4" customWidth="1"/>
    <col min="4668" max="4668" width="5.125" style="4" customWidth="1"/>
    <col min="4669" max="4673" width="4.625" style="4" customWidth="1"/>
    <col min="4674" max="4674" width="5.125" style="4" customWidth="1"/>
    <col min="4675" max="4679" width="4.625" style="4" customWidth="1"/>
    <col min="4680" max="4680" width="5.125" style="4" customWidth="1"/>
    <col min="4681" max="4685" width="4.625" style="4" customWidth="1"/>
    <col min="4686" max="4686" width="5.125" style="4" customWidth="1"/>
    <col min="4687" max="4691" width="4.625" style="4" customWidth="1"/>
    <col min="4692" max="4692" width="5.125" style="4" customWidth="1"/>
    <col min="4693" max="4697" width="4.625" style="4" customWidth="1"/>
    <col min="4698" max="4698" width="4.25" style="4" customWidth="1"/>
    <col min="4699" max="4704" width="5.125" style="4" customWidth="1"/>
    <col min="4705" max="4706" width="6.125" style="4" customWidth="1"/>
    <col min="4707" max="4707" width="7.625" style="4" customWidth="1"/>
    <col min="4708" max="4708" width="13.25" style="4" customWidth="1"/>
    <col min="4709" max="4709" width="6.125" style="4" customWidth="1"/>
    <col min="4710" max="4710" width="7" style="4" customWidth="1"/>
    <col min="4711" max="4864" width="9" style="4"/>
    <col min="4865" max="4865" width="3" style="4" customWidth="1"/>
    <col min="4866" max="4866" width="16.875" style="4" customWidth="1"/>
    <col min="4867" max="4867" width="5.25" style="4" customWidth="1"/>
    <col min="4868" max="4868" width="6.875" style="4" customWidth="1"/>
    <col min="4869" max="4869" width="6.625" style="4" customWidth="1"/>
    <col min="4870" max="4874" width="5.375" style="4" customWidth="1"/>
    <col min="4875" max="4875" width="5.25" style="4" customWidth="1"/>
    <col min="4876" max="4888" width="5.125" style="4" customWidth="1"/>
    <col min="4889" max="4893" width="4.625" style="4" customWidth="1"/>
    <col min="4894" max="4894" width="5.125" style="4" customWidth="1"/>
    <col min="4895" max="4899" width="4.625" style="4" customWidth="1"/>
    <col min="4900" max="4900" width="5.125" style="4" customWidth="1"/>
    <col min="4901" max="4905" width="4.625" style="4" customWidth="1"/>
    <col min="4906" max="4906" width="5.125" style="4" customWidth="1"/>
    <col min="4907" max="4911" width="4.625" style="4" customWidth="1"/>
    <col min="4912" max="4912" width="5.125" style="4" customWidth="1"/>
    <col min="4913" max="4917" width="4.625" style="4" customWidth="1"/>
    <col min="4918" max="4918" width="5.125" style="4" customWidth="1"/>
    <col min="4919" max="4923" width="4.625" style="4" customWidth="1"/>
    <col min="4924" max="4924" width="5.125" style="4" customWidth="1"/>
    <col min="4925" max="4929" width="4.625" style="4" customWidth="1"/>
    <col min="4930" max="4930" width="5.125" style="4" customWidth="1"/>
    <col min="4931" max="4935" width="4.625" style="4" customWidth="1"/>
    <col min="4936" max="4936" width="5.125" style="4" customWidth="1"/>
    <col min="4937" max="4941" width="4.625" style="4" customWidth="1"/>
    <col min="4942" max="4942" width="5.125" style="4" customWidth="1"/>
    <col min="4943" max="4947" width="4.625" style="4" customWidth="1"/>
    <col min="4948" max="4948" width="5.125" style="4" customWidth="1"/>
    <col min="4949" max="4953" width="4.625" style="4" customWidth="1"/>
    <col min="4954" max="4954" width="4.25" style="4" customWidth="1"/>
    <col min="4955" max="4960" width="5.125" style="4" customWidth="1"/>
    <col min="4961" max="4962" width="6.125" style="4" customWidth="1"/>
    <col min="4963" max="4963" width="7.625" style="4" customWidth="1"/>
    <col min="4964" max="4964" width="13.25" style="4" customWidth="1"/>
    <col min="4965" max="4965" width="6.125" style="4" customWidth="1"/>
    <col min="4966" max="4966" width="7" style="4" customWidth="1"/>
    <col min="4967" max="5120" width="9" style="4"/>
    <col min="5121" max="5121" width="3" style="4" customWidth="1"/>
    <col min="5122" max="5122" width="16.875" style="4" customWidth="1"/>
    <col min="5123" max="5123" width="5.25" style="4" customWidth="1"/>
    <col min="5124" max="5124" width="6.875" style="4" customWidth="1"/>
    <col min="5125" max="5125" width="6.625" style="4" customWidth="1"/>
    <col min="5126" max="5130" width="5.375" style="4" customWidth="1"/>
    <col min="5131" max="5131" width="5.25" style="4" customWidth="1"/>
    <col min="5132" max="5144" width="5.125" style="4" customWidth="1"/>
    <col min="5145" max="5149" width="4.625" style="4" customWidth="1"/>
    <col min="5150" max="5150" width="5.125" style="4" customWidth="1"/>
    <col min="5151" max="5155" width="4.625" style="4" customWidth="1"/>
    <col min="5156" max="5156" width="5.125" style="4" customWidth="1"/>
    <col min="5157" max="5161" width="4.625" style="4" customWidth="1"/>
    <col min="5162" max="5162" width="5.125" style="4" customWidth="1"/>
    <col min="5163" max="5167" width="4.625" style="4" customWidth="1"/>
    <col min="5168" max="5168" width="5.125" style="4" customWidth="1"/>
    <col min="5169" max="5173" width="4.625" style="4" customWidth="1"/>
    <col min="5174" max="5174" width="5.125" style="4" customWidth="1"/>
    <col min="5175" max="5179" width="4.625" style="4" customWidth="1"/>
    <col min="5180" max="5180" width="5.125" style="4" customWidth="1"/>
    <col min="5181" max="5185" width="4.625" style="4" customWidth="1"/>
    <col min="5186" max="5186" width="5.125" style="4" customWidth="1"/>
    <col min="5187" max="5191" width="4.625" style="4" customWidth="1"/>
    <col min="5192" max="5192" width="5.125" style="4" customWidth="1"/>
    <col min="5193" max="5197" width="4.625" style="4" customWidth="1"/>
    <col min="5198" max="5198" width="5.125" style="4" customWidth="1"/>
    <col min="5199" max="5203" width="4.625" style="4" customWidth="1"/>
    <col min="5204" max="5204" width="5.125" style="4" customWidth="1"/>
    <col min="5205" max="5209" width="4.625" style="4" customWidth="1"/>
    <col min="5210" max="5210" width="4.25" style="4" customWidth="1"/>
    <col min="5211" max="5216" width="5.125" style="4" customWidth="1"/>
    <col min="5217" max="5218" width="6.125" style="4" customWidth="1"/>
    <col min="5219" max="5219" width="7.625" style="4" customWidth="1"/>
    <col min="5220" max="5220" width="13.25" style="4" customWidth="1"/>
    <col min="5221" max="5221" width="6.125" style="4" customWidth="1"/>
    <col min="5222" max="5222" width="7" style="4" customWidth="1"/>
    <col min="5223" max="5376" width="9" style="4"/>
    <col min="5377" max="5377" width="3" style="4" customWidth="1"/>
    <col min="5378" max="5378" width="16.875" style="4" customWidth="1"/>
    <col min="5379" max="5379" width="5.25" style="4" customWidth="1"/>
    <col min="5380" max="5380" width="6.875" style="4" customWidth="1"/>
    <col min="5381" max="5381" width="6.625" style="4" customWidth="1"/>
    <col min="5382" max="5386" width="5.375" style="4" customWidth="1"/>
    <col min="5387" max="5387" width="5.25" style="4" customWidth="1"/>
    <col min="5388" max="5400" width="5.125" style="4" customWidth="1"/>
    <col min="5401" max="5405" width="4.625" style="4" customWidth="1"/>
    <col min="5406" max="5406" width="5.125" style="4" customWidth="1"/>
    <col min="5407" max="5411" width="4.625" style="4" customWidth="1"/>
    <col min="5412" max="5412" width="5.125" style="4" customWidth="1"/>
    <col min="5413" max="5417" width="4.625" style="4" customWidth="1"/>
    <col min="5418" max="5418" width="5.125" style="4" customWidth="1"/>
    <col min="5419" max="5423" width="4.625" style="4" customWidth="1"/>
    <col min="5424" max="5424" width="5.125" style="4" customWidth="1"/>
    <col min="5425" max="5429" width="4.625" style="4" customWidth="1"/>
    <col min="5430" max="5430" width="5.125" style="4" customWidth="1"/>
    <col min="5431" max="5435" width="4.625" style="4" customWidth="1"/>
    <col min="5436" max="5436" width="5.125" style="4" customWidth="1"/>
    <col min="5437" max="5441" width="4.625" style="4" customWidth="1"/>
    <col min="5442" max="5442" width="5.125" style="4" customWidth="1"/>
    <col min="5443" max="5447" width="4.625" style="4" customWidth="1"/>
    <col min="5448" max="5448" width="5.125" style="4" customWidth="1"/>
    <col min="5449" max="5453" width="4.625" style="4" customWidth="1"/>
    <col min="5454" max="5454" width="5.125" style="4" customWidth="1"/>
    <col min="5455" max="5459" width="4.625" style="4" customWidth="1"/>
    <col min="5460" max="5460" width="5.125" style="4" customWidth="1"/>
    <col min="5461" max="5465" width="4.625" style="4" customWidth="1"/>
    <col min="5466" max="5466" width="4.25" style="4" customWidth="1"/>
    <col min="5467" max="5472" width="5.125" style="4" customWidth="1"/>
    <col min="5473" max="5474" width="6.125" style="4" customWidth="1"/>
    <col min="5475" max="5475" width="7.625" style="4" customWidth="1"/>
    <col min="5476" max="5476" width="13.25" style="4" customWidth="1"/>
    <col min="5477" max="5477" width="6.125" style="4" customWidth="1"/>
    <col min="5478" max="5478" width="7" style="4" customWidth="1"/>
    <col min="5479" max="5632" width="9" style="4"/>
    <col min="5633" max="5633" width="3" style="4" customWidth="1"/>
    <col min="5634" max="5634" width="16.875" style="4" customWidth="1"/>
    <col min="5635" max="5635" width="5.25" style="4" customWidth="1"/>
    <col min="5636" max="5636" width="6.875" style="4" customWidth="1"/>
    <col min="5637" max="5637" width="6.625" style="4" customWidth="1"/>
    <col min="5638" max="5642" width="5.375" style="4" customWidth="1"/>
    <col min="5643" max="5643" width="5.25" style="4" customWidth="1"/>
    <col min="5644" max="5656" width="5.125" style="4" customWidth="1"/>
    <col min="5657" max="5661" width="4.625" style="4" customWidth="1"/>
    <col min="5662" max="5662" width="5.125" style="4" customWidth="1"/>
    <col min="5663" max="5667" width="4.625" style="4" customWidth="1"/>
    <col min="5668" max="5668" width="5.125" style="4" customWidth="1"/>
    <col min="5669" max="5673" width="4.625" style="4" customWidth="1"/>
    <col min="5674" max="5674" width="5.125" style="4" customWidth="1"/>
    <col min="5675" max="5679" width="4.625" style="4" customWidth="1"/>
    <col min="5680" max="5680" width="5.125" style="4" customWidth="1"/>
    <col min="5681" max="5685" width="4.625" style="4" customWidth="1"/>
    <col min="5686" max="5686" width="5.125" style="4" customWidth="1"/>
    <col min="5687" max="5691" width="4.625" style="4" customWidth="1"/>
    <col min="5692" max="5692" width="5.125" style="4" customWidth="1"/>
    <col min="5693" max="5697" width="4.625" style="4" customWidth="1"/>
    <col min="5698" max="5698" width="5.125" style="4" customWidth="1"/>
    <col min="5699" max="5703" width="4.625" style="4" customWidth="1"/>
    <col min="5704" max="5704" width="5.125" style="4" customWidth="1"/>
    <col min="5705" max="5709" width="4.625" style="4" customWidth="1"/>
    <col min="5710" max="5710" width="5.125" style="4" customWidth="1"/>
    <col min="5711" max="5715" width="4.625" style="4" customWidth="1"/>
    <col min="5716" max="5716" width="5.125" style="4" customWidth="1"/>
    <col min="5717" max="5721" width="4.625" style="4" customWidth="1"/>
    <col min="5722" max="5722" width="4.25" style="4" customWidth="1"/>
    <col min="5723" max="5728" width="5.125" style="4" customWidth="1"/>
    <col min="5729" max="5730" width="6.125" style="4" customWidth="1"/>
    <col min="5731" max="5731" width="7.625" style="4" customWidth="1"/>
    <col min="5732" max="5732" width="13.25" style="4" customWidth="1"/>
    <col min="5733" max="5733" width="6.125" style="4" customWidth="1"/>
    <col min="5734" max="5734" width="7" style="4" customWidth="1"/>
    <col min="5735" max="5888" width="9" style="4"/>
    <col min="5889" max="5889" width="3" style="4" customWidth="1"/>
    <col min="5890" max="5890" width="16.875" style="4" customWidth="1"/>
    <col min="5891" max="5891" width="5.25" style="4" customWidth="1"/>
    <col min="5892" max="5892" width="6.875" style="4" customWidth="1"/>
    <col min="5893" max="5893" width="6.625" style="4" customWidth="1"/>
    <col min="5894" max="5898" width="5.375" style="4" customWidth="1"/>
    <col min="5899" max="5899" width="5.25" style="4" customWidth="1"/>
    <col min="5900" max="5912" width="5.125" style="4" customWidth="1"/>
    <col min="5913" max="5917" width="4.625" style="4" customWidth="1"/>
    <col min="5918" max="5918" width="5.125" style="4" customWidth="1"/>
    <col min="5919" max="5923" width="4.625" style="4" customWidth="1"/>
    <col min="5924" max="5924" width="5.125" style="4" customWidth="1"/>
    <col min="5925" max="5929" width="4.625" style="4" customWidth="1"/>
    <col min="5930" max="5930" width="5.125" style="4" customWidth="1"/>
    <col min="5931" max="5935" width="4.625" style="4" customWidth="1"/>
    <col min="5936" max="5936" width="5.125" style="4" customWidth="1"/>
    <col min="5937" max="5941" width="4.625" style="4" customWidth="1"/>
    <col min="5942" max="5942" width="5.125" style="4" customWidth="1"/>
    <col min="5943" max="5947" width="4.625" style="4" customWidth="1"/>
    <col min="5948" max="5948" width="5.125" style="4" customWidth="1"/>
    <col min="5949" max="5953" width="4.625" style="4" customWidth="1"/>
    <col min="5954" max="5954" width="5.125" style="4" customWidth="1"/>
    <col min="5955" max="5959" width="4.625" style="4" customWidth="1"/>
    <col min="5960" max="5960" width="5.125" style="4" customWidth="1"/>
    <col min="5961" max="5965" width="4.625" style="4" customWidth="1"/>
    <col min="5966" max="5966" width="5.125" style="4" customWidth="1"/>
    <col min="5967" max="5971" width="4.625" style="4" customWidth="1"/>
    <col min="5972" max="5972" width="5.125" style="4" customWidth="1"/>
    <col min="5973" max="5977" width="4.625" style="4" customWidth="1"/>
    <col min="5978" max="5978" width="4.25" style="4" customWidth="1"/>
    <col min="5979" max="5984" width="5.125" style="4" customWidth="1"/>
    <col min="5985" max="5986" width="6.125" style="4" customWidth="1"/>
    <col min="5987" max="5987" width="7.625" style="4" customWidth="1"/>
    <col min="5988" max="5988" width="13.25" style="4" customWidth="1"/>
    <col min="5989" max="5989" width="6.125" style="4" customWidth="1"/>
    <col min="5990" max="5990" width="7" style="4" customWidth="1"/>
    <col min="5991" max="6144" width="9" style="4"/>
    <col min="6145" max="6145" width="3" style="4" customWidth="1"/>
    <col min="6146" max="6146" width="16.875" style="4" customWidth="1"/>
    <col min="6147" max="6147" width="5.25" style="4" customWidth="1"/>
    <col min="6148" max="6148" width="6.875" style="4" customWidth="1"/>
    <col min="6149" max="6149" width="6.625" style="4" customWidth="1"/>
    <col min="6150" max="6154" width="5.375" style="4" customWidth="1"/>
    <col min="6155" max="6155" width="5.25" style="4" customWidth="1"/>
    <col min="6156" max="6168" width="5.125" style="4" customWidth="1"/>
    <col min="6169" max="6173" width="4.625" style="4" customWidth="1"/>
    <col min="6174" max="6174" width="5.125" style="4" customWidth="1"/>
    <col min="6175" max="6179" width="4.625" style="4" customWidth="1"/>
    <col min="6180" max="6180" width="5.125" style="4" customWidth="1"/>
    <col min="6181" max="6185" width="4.625" style="4" customWidth="1"/>
    <col min="6186" max="6186" width="5.125" style="4" customWidth="1"/>
    <col min="6187" max="6191" width="4.625" style="4" customWidth="1"/>
    <col min="6192" max="6192" width="5.125" style="4" customWidth="1"/>
    <col min="6193" max="6197" width="4.625" style="4" customWidth="1"/>
    <col min="6198" max="6198" width="5.125" style="4" customWidth="1"/>
    <col min="6199" max="6203" width="4.625" style="4" customWidth="1"/>
    <col min="6204" max="6204" width="5.125" style="4" customWidth="1"/>
    <col min="6205" max="6209" width="4.625" style="4" customWidth="1"/>
    <col min="6210" max="6210" width="5.125" style="4" customWidth="1"/>
    <col min="6211" max="6215" width="4.625" style="4" customWidth="1"/>
    <col min="6216" max="6216" width="5.125" style="4" customWidth="1"/>
    <col min="6217" max="6221" width="4.625" style="4" customWidth="1"/>
    <col min="6222" max="6222" width="5.125" style="4" customWidth="1"/>
    <col min="6223" max="6227" width="4.625" style="4" customWidth="1"/>
    <col min="6228" max="6228" width="5.125" style="4" customWidth="1"/>
    <col min="6229" max="6233" width="4.625" style="4" customWidth="1"/>
    <col min="6234" max="6234" width="4.25" style="4" customWidth="1"/>
    <col min="6235" max="6240" width="5.125" style="4" customWidth="1"/>
    <col min="6241" max="6242" width="6.125" style="4" customWidth="1"/>
    <col min="6243" max="6243" width="7.625" style="4" customWidth="1"/>
    <col min="6244" max="6244" width="13.25" style="4" customWidth="1"/>
    <col min="6245" max="6245" width="6.125" style="4" customWidth="1"/>
    <col min="6246" max="6246" width="7" style="4" customWidth="1"/>
    <col min="6247" max="6400" width="9" style="4"/>
    <col min="6401" max="6401" width="3" style="4" customWidth="1"/>
    <col min="6402" max="6402" width="16.875" style="4" customWidth="1"/>
    <col min="6403" max="6403" width="5.25" style="4" customWidth="1"/>
    <col min="6404" max="6404" width="6.875" style="4" customWidth="1"/>
    <col min="6405" max="6405" width="6.625" style="4" customWidth="1"/>
    <col min="6406" max="6410" width="5.375" style="4" customWidth="1"/>
    <col min="6411" max="6411" width="5.25" style="4" customWidth="1"/>
    <col min="6412" max="6424" width="5.125" style="4" customWidth="1"/>
    <col min="6425" max="6429" width="4.625" style="4" customWidth="1"/>
    <col min="6430" max="6430" width="5.125" style="4" customWidth="1"/>
    <col min="6431" max="6435" width="4.625" style="4" customWidth="1"/>
    <col min="6436" max="6436" width="5.125" style="4" customWidth="1"/>
    <col min="6437" max="6441" width="4.625" style="4" customWidth="1"/>
    <col min="6442" max="6442" width="5.125" style="4" customWidth="1"/>
    <col min="6443" max="6447" width="4.625" style="4" customWidth="1"/>
    <col min="6448" max="6448" width="5.125" style="4" customWidth="1"/>
    <col min="6449" max="6453" width="4.625" style="4" customWidth="1"/>
    <col min="6454" max="6454" width="5.125" style="4" customWidth="1"/>
    <col min="6455" max="6459" width="4.625" style="4" customWidth="1"/>
    <col min="6460" max="6460" width="5.125" style="4" customWidth="1"/>
    <col min="6461" max="6465" width="4.625" style="4" customWidth="1"/>
    <col min="6466" max="6466" width="5.125" style="4" customWidth="1"/>
    <col min="6467" max="6471" width="4.625" style="4" customWidth="1"/>
    <col min="6472" max="6472" width="5.125" style="4" customWidth="1"/>
    <col min="6473" max="6477" width="4.625" style="4" customWidth="1"/>
    <col min="6478" max="6478" width="5.125" style="4" customWidth="1"/>
    <col min="6479" max="6483" width="4.625" style="4" customWidth="1"/>
    <col min="6484" max="6484" width="5.125" style="4" customWidth="1"/>
    <col min="6485" max="6489" width="4.625" style="4" customWidth="1"/>
    <col min="6490" max="6490" width="4.25" style="4" customWidth="1"/>
    <col min="6491" max="6496" width="5.125" style="4" customWidth="1"/>
    <col min="6497" max="6498" width="6.125" style="4" customWidth="1"/>
    <col min="6499" max="6499" width="7.625" style="4" customWidth="1"/>
    <col min="6500" max="6500" width="13.25" style="4" customWidth="1"/>
    <col min="6501" max="6501" width="6.125" style="4" customWidth="1"/>
    <col min="6502" max="6502" width="7" style="4" customWidth="1"/>
    <col min="6503" max="6656" width="9" style="4"/>
    <col min="6657" max="6657" width="3" style="4" customWidth="1"/>
    <col min="6658" max="6658" width="16.875" style="4" customWidth="1"/>
    <col min="6659" max="6659" width="5.25" style="4" customWidth="1"/>
    <col min="6660" max="6660" width="6.875" style="4" customWidth="1"/>
    <col min="6661" max="6661" width="6.625" style="4" customWidth="1"/>
    <col min="6662" max="6666" width="5.375" style="4" customWidth="1"/>
    <col min="6667" max="6667" width="5.25" style="4" customWidth="1"/>
    <col min="6668" max="6680" width="5.125" style="4" customWidth="1"/>
    <col min="6681" max="6685" width="4.625" style="4" customWidth="1"/>
    <col min="6686" max="6686" width="5.125" style="4" customWidth="1"/>
    <col min="6687" max="6691" width="4.625" style="4" customWidth="1"/>
    <col min="6692" max="6692" width="5.125" style="4" customWidth="1"/>
    <col min="6693" max="6697" width="4.625" style="4" customWidth="1"/>
    <col min="6698" max="6698" width="5.125" style="4" customWidth="1"/>
    <col min="6699" max="6703" width="4.625" style="4" customWidth="1"/>
    <col min="6704" max="6704" width="5.125" style="4" customWidth="1"/>
    <col min="6705" max="6709" width="4.625" style="4" customWidth="1"/>
    <col min="6710" max="6710" width="5.125" style="4" customWidth="1"/>
    <col min="6711" max="6715" width="4.625" style="4" customWidth="1"/>
    <col min="6716" max="6716" width="5.125" style="4" customWidth="1"/>
    <col min="6717" max="6721" width="4.625" style="4" customWidth="1"/>
    <col min="6722" max="6722" width="5.125" style="4" customWidth="1"/>
    <col min="6723" max="6727" width="4.625" style="4" customWidth="1"/>
    <col min="6728" max="6728" width="5.125" style="4" customWidth="1"/>
    <col min="6729" max="6733" width="4.625" style="4" customWidth="1"/>
    <col min="6734" max="6734" width="5.125" style="4" customWidth="1"/>
    <col min="6735" max="6739" width="4.625" style="4" customWidth="1"/>
    <col min="6740" max="6740" width="5.125" style="4" customWidth="1"/>
    <col min="6741" max="6745" width="4.625" style="4" customWidth="1"/>
    <col min="6746" max="6746" width="4.25" style="4" customWidth="1"/>
    <col min="6747" max="6752" width="5.125" style="4" customWidth="1"/>
    <col min="6753" max="6754" width="6.125" style="4" customWidth="1"/>
    <col min="6755" max="6755" width="7.625" style="4" customWidth="1"/>
    <col min="6756" max="6756" width="13.25" style="4" customWidth="1"/>
    <col min="6757" max="6757" width="6.125" style="4" customWidth="1"/>
    <col min="6758" max="6758" width="7" style="4" customWidth="1"/>
    <col min="6759" max="6912" width="9" style="4"/>
    <col min="6913" max="6913" width="3" style="4" customWidth="1"/>
    <col min="6914" max="6914" width="16.875" style="4" customWidth="1"/>
    <col min="6915" max="6915" width="5.25" style="4" customWidth="1"/>
    <col min="6916" max="6916" width="6.875" style="4" customWidth="1"/>
    <col min="6917" max="6917" width="6.625" style="4" customWidth="1"/>
    <col min="6918" max="6922" width="5.375" style="4" customWidth="1"/>
    <col min="6923" max="6923" width="5.25" style="4" customWidth="1"/>
    <col min="6924" max="6936" width="5.125" style="4" customWidth="1"/>
    <col min="6937" max="6941" width="4.625" style="4" customWidth="1"/>
    <col min="6942" max="6942" width="5.125" style="4" customWidth="1"/>
    <col min="6943" max="6947" width="4.625" style="4" customWidth="1"/>
    <col min="6948" max="6948" width="5.125" style="4" customWidth="1"/>
    <col min="6949" max="6953" width="4.625" style="4" customWidth="1"/>
    <col min="6954" max="6954" width="5.125" style="4" customWidth="1"/>
    <col min="6955" max="6959" width="4.625" style="4" customWidth="1"/>
    <col min="6960" max="6960" width="5.125" style="4" customWidth="1"/>
    <col min="6961" max="6965" width="4.625" style="4" customWidth="1"/>
    <col min="6966" max="6966" width="5.125" style="4" customWidth="1"/>
    <col min="6967" max="6971" width="4.625" style="4" customWidth="1"/>
    <col min="6972" max="6972" width="5.125" style="4" customWidth="1"/>
    <col min="6973" max="6977" width="4.625" style="4" customWidth="1"/>
    <col min="6978" max="6978" width="5.125" style="4" customWidth="1"/>
    <col min="6979" max="6983" width="4.625" style="4" customWidth="1"/>
    <col min="6984" max="6984" width="5.125" style="4" customWidth="1"/>
    <col min="6985" max="6989" width="4.625" style="4" customWidth="1"/>
    <col min="6990" max="6990" width="5.125" style="4" customWidth="1"/>
    <col min="6991" max="6995" width="4.625" style="4" customWidth="1"/>
    <col min="6996" max="6996" width="5.125" style="4" customWidth="1"/>
    <col min="6997" max="7001" width="4.625" style="4" customWidth="1"/>
    <col min="7002" max="7002" width="4.25" style="4" customWidth="1"/>
    <col min="7003" max="7008" width="5.125" style="4" customWidth="1"/>
    <col min="7009" max="7010" width="6.125" style="4" customWidth="1"/>
    <col min="7011" max="7011" width="7.625" style="4" customWidth="1"/>
    <col min="7012" max="7012" width="13.25" style="4" customWidth="1"/>
    <col min="7013" max="7013" width="6.125" style="4" customWidth="1"/>
    <col min="7014" max="7014" width="7" style="4" customWidth="1"/>
    <col min="7015" max="7168" width="9" style="4"/>
    <col min="7169" max="7169" width="3" style="4" customWidth="1"/>
    <col min="7170" max="7170" width="16.875" style="4" customWidth="1"/>
    <col min="7171" max="7171" width="5.25" style="4" customWidth="1"/>
    <col min="7172" max="7172" width="6.875" style="4" customWidth="1"/>
    <col min="7173" max="7173" width="6.625" style="4" customWidth="1"/>
    <col min="7174" max="7178" width="5.375" style="4" customWidth="1"/>
    <col min="7179" max="7179" width="5.25" style="4" customWidth="1"/>
    <col min="7180" max="7192" width="5.125" style="4" customWidth="1"/>
    <col min="7193" max="7197" width="4.625" style="4" customWidth="1"/>
    <col min="7198" max="7198" width="5.125" style="4" customWidth="1"/>
    <col min="7199" max="7203" width="4.625" style="4" customWidth="1"/>
    <col min="7204" max="7204" width="5.125" style="4" customWidth="1"/>
    <col min="7205" max="7209" width="4.625" style="4" customWidth="1"/>
    <col min="7210" max="7210" width="5.125" style="4" customWidth="1"/>
    <col min="7211" max="7215" width="4.625" style="4" customWidth="1"/>
    <col min="7216" max="7216" width="5.125" style="4" customWidth="1"/>
    <col min="7217" max="7221" width="4.625" style="4" customWidth="1"/>
    <col min="7222" max="7222" width="5.125" style="4" customWidth="1"/>
    <col min="7223" max="7227" width="4.625" style="4" customWidth="1"/>
    <col min="7228" max="7228" width="5.125" style="4" customWidth="1"/>
    <col min="7229" max="7233" width="4.625" style="4" customWidth="1"/>
    <col min="7234" max="7234" width="5.125" style="4" customWidth="1"/>
    <col min="7235" max="7239" width="4.625" style="4" customWidth="1"/>
    <col min="7240" max="7240" width="5.125" style="4" customWidth="1"/>
    <col min="7241" max="7245" width="4.625" style="4" customWidth="1"/>
    <col min="7246" max="7246" width="5.125" style="4" customWidth="1"/>
    <col min="7247" max="7251" width="4.625" style="4" customWidth="1"/>
    <col min="7252" max="7252" width="5.125" style="4" customWidth="1"/>
    <col min="7253" max="7257" width="4.625" style="4" customWidth="1"/>
    <col min="7258" max="7258" width="4.25" style="4" customWidth="1"/>
    <col min="7259" max="7264" width="5.125" style="4" customWidth="1"/>
    <col min="7265" max="7266" width="6.125" style="4" customWidth="1"/>
    <col min="7267" max="7267" width="7.625" style="4" customWidth="1"/>
    <col min="7268" max="7268" width="13.25" style="4" customWidth="1"/>
    <col min="7269" max="7269" width="6.125" style="4" customWidth="1"/>
    <col min="7270" max="7270" width="7" style="4" customWidth="1"/>
    <col min="7271" max="7424" width="9" style="4"/>
    <col min="7425" max="7425" width="3" style="4" customWidth="1"/>
    <col min="7426" max="7426" width="16.875" style="4" customWidth="1"/>
    <col min="7427" max="7427" width="5.25" style="4" customWidth="1"/>
    <col min="7428" max="7428" width="6.875" style="4" customWidth="1"/>
    <col min="7429" max="7429" width="6.625" style="4" customWidth="1"/>
    <col min="7430" max="7434" width="5.375" style="4" customWidth="1"/>
    <col min="7435" max="7435" width="5.25" style="4" customWidth="1"/>
    <col min="7436" max="7448" width="5.125" style="4" customWidth="1"/>
    <col min="7449" max="7453" width="4.625" style="4" customWidth="1"/>
    <col min="7454" max="7454" width="5.125" style="4" customWidth="1"/>
    <col min="7455" max="7459" width="4.625" style="4" customWidth="1"/>
    <col min="7460" max="7460" width="5.125" style="4" customWidth="1"/>
    <col min="7461" max="7465" width="4.625" style="4" customWidth="1"/>
    <col min="7466" max="7466" width="5.125" style="4" customWidth="1"/>
    <col min="7467" max="7471" width="4.625" style="4" customWidth="1"/>
    <col min="7472" max="7472" width="5.125" style="4" customWidth="1"/>
    <col min="7473" max="7477" width="4.625" style="4" customWidth="1"/>
    <col min="7478" max="7478" width="5.125" style="4" customWidth="1"/>
    <col min="7479" max="7483" width="4.625" style="4" customWidth="1"/>
    <col min="7484" max="7484" width="5.125" style="4" customWidth="1"/>
    <col min="7485" max="7489" width="4.625" style="4" customWidth="1"/>
    <col min="7490" max="7490" width="5.125" style="4" customWidth="1"/>
    <col min="7491" max="7495" width="4.625" style="4" customWidth="1"/>
    <col min="7496" max="7496" width="5.125" style="4" customWidth="1"/>
    <col min="7497" max="7501" width="4.625" style="4" customWidth="1"/>
    <col min="7502" max="7502" width="5.125" style="4" customWidth="1"/>
    <col min="7503" max="7507" width="4.625" style="4" customWidth="1"/>
    <col min="7508" max="7508" width="5.125" style="4" customWidth="1"/>
    <col min="7509" max="7513" width="4.625" style="4" customWidth="1"/>
    <col min="7514" max="7514" width="4.25" style="4" customWidth="1"/>
    <col min="7515" max="7520" width="5.125" style="4" customWidth="1"/>
    <col min="7521" max="7522" width="6.125" style="4" customWidth="1"/>
    <col min="7523" max="7523" width="7.625" style="4" customWidth="1"/>
    <col min="7524" max="7524" width="13.25" style="4" customWidth="1"/>
    <col min="7525" max="7525" width="6.125" style="4" customWidth="1"/>
    <col min="7526" max="7526" width="7" style="4" customWidth="1"/>
    <col min="7527" max="7680" width="9" style="4"/>
    <col min="7681" max="7681" width="3" style="4" customWidth="1"/>
    <col min="7682" max="7682" width="16.875" style="4" customWidth="1"/>
    <col min="7683" max="7683" width="5.25" style="4" customWidth="1"/>
    <col min="7684" max="7684" width="6.875" style="4" customWidth="1"/>
    <col min="7685" max="7685" width="6.625" style="4" customWidth="1"/>
    <col min="7686" max="7690" width="5.375" style="4" customWidth="1"/>
    <col min="7691" max="7691" width="5.25" style="4" customWidth="1"/>
    <col min="7692" max="7704" width="5.125" style="4" customWidth="1"/>
    <col min="7705" max="7709" width="4.625" style="4" customWidth="1"/>
    <col min="7710" max="7710" width="5.125" style="4" customWidth="1"/>
    <col min="7711" max="7715" width="4.625" style="4" customWidth="1"/>
    <col min="7716" max="7716" width="5.125" style="4" customWidth="1"/>
    <col min="7717" max="7721" width="4.625" style="4" customWidth="1"/>
    <col min="7722" max="7722" width="5.125" style="4" customWidth="1"/>
    <col min="7723" max="7727" width="4.625" style="4" customWidth="1"/>
    <col min="7728" max="7728" width="5.125" style="4" customWidth="1"/>
    <col min="7729" max="7733" width="4.625" style="4" customWidth="1"/>
    <col min="7734" max="7734" width="5.125" style="4" customWidth="1"/>
    <col min="7735" max="7739" width="4.625" style="4" customWidth="1"/>
    <col min="7740" max="7740" width="5.125" style="4" customWidth="1"/>
    <col min="7741" max="7745" width="4.625" style="4" customWidth="1"/>
    <col min="7746" max="7746" width="5.125" style="4" customWidth="1"/>
    <col min="7747" max="7751" width="4.625" style="4" customWidth="1"/>
    <col min="7752" max="7752" width="5.125" style="4" customWidth="1"/>
    <col min="7753" max="7757" width="4.625" style="4" customWidth="1"/>
    <col min="7758" max="7758" width="5.125" style="4" customWidth="1"/>
    <col min="7759" max="7763" width="4.625" style="4" customWidth="1"/>
    <col min="7764" max="7764" width="5.125" style="4" customWidth="1"/>
    <col min="7765" max="7769" width="4.625" style="4" customWidth="1"/>
    <col min="7770" max="7770" width="4.25" style="4" customWidth="1"/>
    <col min="7771" max="7776" width="5.125" style="4" customWidth="1"/>
    <col min="7777" max="7778" width="6.125" style="4" customWidth="1"/>
    <col min="7779" max="7779" width="7.625" style="4" customWidth="1"/>
    <col min="7780" max="7780" width="13.25" style="4" customWidth="1"/>
    <col min="7781" max="7781" width="6.125" style="4" customWidth="1"/>
    <col min="7782" max="7782" width="7" style="4" customWidth="1"/>
    <col min="7783" max="7936" width="9" style="4"/>
    <col min="7937" max="7937" width="3" style="4" customWidth="1"/>
    <col min="7938" max="7938" width="16.875" style="4" customWidth="1"/>
    <col min="7939" max="7939" width="5.25" style="4" customWidth="1"/>
    <col min="7940" max="7940" width="6.875" style="4" customWidth="1"/>
    <col min="7941" max="7941" width="6.625" style="4" customWidth="1"/>
    <col min="7942" max="7946" width="5.375" style="4" customWidth="1"/>
    <col min="7947" max="7947" width="5.25" style="4" customWidth="1"/>
    <col min="7948" max="7960" width="5.125" style="4" customWidth="1"/>
    <col min="7961" max="7965" width="4.625" style="4" customWidth="1"/>
    <col min="7966" max="7966" width="5.125" style="4" customWidth="1"/>
    <col min="7967" max="7971" width="4.625" style="4" customWidth="1"/>
    <col min="7972" max="7972" width="5.125" style="4" customWidth="1"/>
    <col min="7973" max="7977" width="4.625" style="4" customWidth="1"/>
    <col min="7978" max="7978" width="5.125" style="4" customWidth="1"/>
    <col min="7979" max="7983" width="4.625" style="4" customWidth="1"/>
    <col min="7984" max="7984" width="5.125" style="4" customWidth="1"/>
    <col min="7985" max="7989" width="4.625" style="4" customWidth="1"/>
    <col min="7990" max="7990" width="5.125" style="4" customWidth="1"/>
    <col min="7991" max="7995" width="4.625" style="4" customWidth="1"/>
    <col min="7996" max="7996" width="5.125" style="4" customWidth="1"/>
    <col min="7997" max="8001" width="4.625" style="4" customWidth="1"/>
    <col min="8002" max="8002" width="5.125" style="4" customWidth="1"/>
    <col min="8003" max="8007" width="4.625" style="4" customWidth="1"/>
    <col min="8008" max="8008" width="5.125" style="4" customWidth="1"/>
    <col min="8009" max="8013" width="4.625" style="4" customWidth="1"/>
    <col min="8014" max="8014" width="5.125" style="4" customWidth="1"/>
    <col min="8015" max="8019" width="4.625" style="4" customWidth="1"/>
    <col min="8020" max="8020" width="5.125" style="4" customWidth="1"/>
    <col min="8021" max="8025" width="4.625" style="4" customWidth="1"/>
    <col min="8026" max="8026" width="4.25" style="4" customWidth="1"/>
    <col min="8027" max="8032" width="5.125" style="4" customWidth="1"/>
    <col min="8033" max="8034" width="6.125" style="4" customWidth="1"/>
    <col min="8035" max="8035" width="7.625" style="4" customWidth="1"/>
    <col min="8036" max="8036" width="13.25" style="4" customWidth="1"/>
    <col min="8037" max="8037" width="6.125" style="4" customWidth="1"/>
    <col min="8038" max="8038" width="7" style="4" customWidth="1"/>
    <col min="8039" max="8192" width="9" style="4"/>
    <col min="8193" max="8193" width="3" style="4" customWidth="1"/>
    <col min="8194" max="8194" width="16.875" style="4" customWidth="1"/>
    <col min="8195" max="8195" width="5.25" style="4" customWidth="1"/>
    <col min="8196" max="8196" width="6.875" style="4" customWidth="1"/>
    <col min="8197" max="8197" width="6.625" style="4" customWidth="1"/>
    <col min="8198" max="8202" width="5.375" style="4" customWidth="1"/>
    <col min="8203" max="8203" width="5.25" style="4" customWidth="1"/>
    <col min="8204" max="8216" width="5.125" style="4" customWidth="1"/>
    <col min="8217" max="8221" width="4.625" style="4" customWidth="1"/>
    <col min="8222" max="8222" width="5.125" style="4" customWidth="1"/>
    <col min="8223" max="8227" width="4.625" style="4" customWidth="1"/>
    <col min="8228" max="8228" width="5.125" style="4" customWidth="1"/>
    <col min="8229" max="8233" width="4.625" style="4" customWidth="1"/>
    <col min="8234" max="8234" width="5.125" style="4" customWidth="1"/>
    <col min="8235" max="8239" width="4.625" style="4" customWidth="1"/>
    <col min="8240" max="8240" width="5.125" style="4" customWidth="1"/>
    <col min="8241" max="8245" width="4.625" style="4" customWidth="1"/>
    <col min="8246" max="8246" width="5.125" style="4" customWidth="1"/>
    <col min="8247" max="8251" width="4.625" style="4" customWidth="1"/>
    <col min="8252" max="8252" width="5.125" style="4" customWidth="1"/>
    <col min="8253" max="8257" width="4.625" style="4" customWidth="1"/>
    <col min="8258" max="8258" width="5.125" style="4" customWidth="1"/>
    <col min="8259" max="8263" width="4.625" style="4" customWidth="1"/>
    <col min="8264" max="8264" width="5.125" style="4" customWidth="1"/>
    <col min="8265" max="8269" width="4.625" style="4" customWidth="1"/>
    <col min="8270" max="8270" width="5.125" style="4" customWidth="1"/>
    <col min="8271" max="8275" width="4.625" style="4" customWidth="1"/>
    <col min="8276" max="8276" width="5.125" style="4" customWidth="1"/>
    <col min="8277" max="8281" width="4.625" style="4" customWidth="1"/>
    <col min="8282" max="8282" width="4.25" style="4" customWidth="1"/>
    <col min="8283" max="8288" width="5.125" style="4" customWidth="1"/>
    <col min="8289" max="8290" width="6.125" style="4" customWidth="1"/>
    <col min="8291" max="8291" width="7.625" style="4" customWidth="1"/>
    <col min="8292" max="8292" width="13.25" style="4" customWidth="1"/>
    <col min="8293" max="8293" width="6.125" style="4" customWidth="1"/>
    <col min="8294" max="8294" width="7" style="4" customWidth="1"/>
    <col min="8295" max="8448" width="9" style="4"/>
    <col min="8449" max="8449" width="3" style="4" customWidth="1"/>
    <col min="8450" max="8450" width="16.875" style="4" customWidth="1"/>
    <col min="8451" max="8451" width="5.25" style="4" customWidth="1"/>
    <col min="8452" max="8452" width="6.875" style="4" customWidth="1"/>
    <col min="8453" max="8453" width="6.625" style="4" customWidth="1"/>
    <col min="8454" max="8458" width="5.375" style="4" customWidth="1"/>
    <col min="8459" max="8459" width="5.25" style="4" customWidth="1"/>
    <col min="8460" max="8472" width="5.125" style="4" customWidth="1"/>
    <col min="8473" max="8477" width="4.625" style="4" customWidth="1"/>
    <col min="8478" max="8478" width="5.125" style="4" customWidth="1"/>
    <col min="8479" max="8483" width="4.625" style="4" customWidth="1"/>
    <col min="8484" max="8484" width="5.125" style="4" customWidth="1"/>
    <col min="8485" max="8489" width="4.625" style="4" customWidth="1"/>
    <col min="8490" max="8490" width="5.125" style="4" customWidth="1"/>
    <col min="8491" max="8495" width="4.625" style="4" customWidth="1"/>
    <col min="8496" max="8496" width="5.125" style="4" customWidth="1"/>
    <col min="8497" max="8501" width="4.625" style="4" customWidth="1"/>
    <col min="8502" max="8502" width="5.125" style="4" customWidth="1"/>
    <col min="8503" max="8507" width="4.625" style="4" customWidth="1"/>
    <col min="8508" max="8508" width="5.125" style="4" customWidth="1"/>
    <col min="8509" max="8513" width="4.625" style="4" customWidth="1"/>
    <col min="8514" max="8514" width="5.125" style="4" customWidth="1"/>
    <col min="8515" max="8519" width="4.625" style="4" customWidth="1"/>
    <col min="8520" max="8520" width="5.125" style="4" customWidth="1"/>
    <col min="8521" max="8525" width="4.625" style="4" customWidth="1"/>
    <col min="8526" max="8526" width="5.125" style="4" customWidth="1"/>
    <col min="8527" max="8531" width="4.625" style="4" customWidth="1"/>
    <col min="8532" max="8532" width="5.125" style="4" customWidth="1"/>
    <col min="8533" max="8537" width="4.625" style="4" customWidth="1"/>
    <col min="8538" max="8538" width="4.25" style="4" customWidth="1"/>
    <col min="8539" max="8544" width="5.125" style="4" customWidth="1"/>
    <col min="8545" max="8546" width="6.125" style="4" customWidth="1"/>
    <col min="8547" max="8547" width="7.625" style="4" customWidth="1"/>
    <col min="8548" max="8548" width="13.25" style="4" customWidth="1"/>
    <col min="8549" max="8549" width="6.125" style="4" customWidth="1"/>
    <col min="8550" max="8550" width="7" style="4" customWidth="1"/>
    <col min="8551" max="8704" width="9" style="4"/>
    <col min="8705" max="8705" width="3" style="4" customWidth="1"/>
    <col min="8706" max="8706" width="16.875" style="4" customWidth="1"/>
    <col min="8707" max="8707" width="5.25" style="4" customWidth="1"/>
    <col min="8708" max="8708" width="6.875" style="4" customWidth="1"/>
    <col min="8709" max="8709" width="6.625" style="4" customWidth="1"/>
    <col min="8710" max="8714" width="5.375" style="4" customWidth="1"/>
    <col min="8715" max="8715" width="5.25" style="4" customWidth="1"/>
    <col min="8716" max="8728" width="5.125" style="4" customWidth="1"/>
    <col min="8729" max="8733" width="4.625" style="4" customWidth="1"/>
    <col min="8734" max="8734" width="5.125" style="4" customWidth="1"/>
    <col min="8735" max="8739" width="4.625" style="4" customWidth="1"/>
    <col min="8740" max="8740" width="5.125" style="4" customWidth="1"/>
    <col min="8741" max="8745" width="4.625" style="4" customWidth="1"/>
    <col min="8746" max="8746" width="5.125" style="4" customWidth="1"/>
    <col min="8747" max="8751" width="4.625" style="4" customWidth="1"/>
    <col min="8752" max="8752" width="5.125" style="4" customWidth="1"/>
    <col min="8753" max="8757" width="4.625" style="4" customWidth="1"/>
    <col min="8758" max="8758" width="5.125" style="4" customWidth="1"/>
    <col min="8759" max="8763" width="4.625" style="4" customWidth="1"/>
    <col min="8764" max="8764" width="5.125" style="4" customWidth="1"/>
    <col min="8765" max="8769" width="4.625" style="4" customWidth="1"/>
    <col min="8770" max="8770" width="5.125" style="4" customWidth="1"/>
    <col min="8771" max="8775" width="4.625" style="4" customWidth="1"/>
    <col min="8776" max="8776" width="5.125" style="4" customWidth="1"/>
    <col min="8777" max="8781" width="4.625" style="4" customWidth="1"/>
    <col min="8782" max="8782" width="5.125" style="4" customWidth="1"/>
    <col min="8783" max="8787" width="4.625" style="4" customWidth="1"/>
    <col min="8788" max="8788" width="5.125" style="4" customWidth="1"/>
    <col min="8789" max="8793" width="4.625" style="4" customWidth="1"/>
    <col min="8794" max="8794" width="4.25" style="4" customWidth="1"/>
    <col min="8795" max="8800" width="5.125" style="4" customWidth="1"/>
    <col min="8801" max="8802" width="6.125" style="4" customWidth="1"/>
    <col min="8803" max="8803" width="7.625" style="4" customWidth="1"/>
    <col min="8804" max="8804" width="13.25" style="4" customWidth="1"/>
    <col min="8805" max="8805" width="6.125" style="4" customWidth="1"/>
    <col min="8806" max="8806" width="7" style="4" customWidth="1"/>
    <col min="8807" max="8960" width="9" style="4"/>
    <col min="8961" max="8961" width="3" style="4" customWidth="1"/>
    <col min="8962" max="8962" width="16.875" style="4" customWidth="1"/>
    <col min="8963" max="8963" width="5.25" style="4" customWidth="1"/>
    <col min="8964" max="8964" width="6.875" style="4" customWidth="1"/>
    <col min="8965" max="8965" width="6.625" style="4" customWidth="1"/>
    <col min="8966" max="8970" width="5.375" style="4" customWidth="1"/>
    <col min="8971" max="8971" width="5.25" style="4" customWidth="1"/>
    <col min="8972" max="8984" width="5.125" style="4" customWidth="1"/>
    <col min="8985" max="8989" width="4.625" style="4" customWidth="1"/>
    <col min="8990" max="8990" width="5.125" style="4" customWidth="1"/>
    <col min="8991" max="8995" width="4.625" style="4" customWidth="1"/>
    <col min="8996" max="8996" width="5.125" style="4" customWidth="1"/>
    <col min="8997" max="9001" width="4.625" style="4" customWidth="1"/>
    <col min="9002" max="9002" width="5.125" style="4" customWidth="1"/>
    <col min="9003" max="9007" width="4.625" style="4" customWidth="1"/>
    <col min="9008" max="9008" width="5.125" style="4" customWidth="1"/>
    <col min="9009" max="9013" width="4.625" style="4" customWidth="1"/>
    <col min="9014" max="9014" width="5.125" style="4" customWidth="1"/>
    <col min="9015" max="9019" width="4.625" style="4" customWidth="1"/>
    <col min="9020" max="9020" width="5.125" style="4" customWidth="1"/>
    <col min="9021" max="9025" width="4.625" style="4" customWidth="1"/>
    <col min="9026" max="9026" width="5.125" style="4" customWidth="1"/>
    <col min="9027" max="9031" width="4.625" style="4" customWidth="1"/>
    <col min="9032" max="9032" width="5.125" style="4" customWidth="1"/>
    <col min="9033" max="9037" width="4.625" style="4" customWidth="1"/>
    <col min="9038" max="9038" width="5.125" style="4" customWidth="1"/>
    <col min="9039" max="9043" width="4.625" style="4" customWidth="1"/>
    <col min="9044" max="9044" width="5.125" style="4" customWidth="1"/>
    <col min="9045" max="9049" width="4.625" style="4" customWidth="1"/>
    <col min="9050" max="9050" width="4.25" style="4" customWidth="1"/>
    <col min="9051" max="9056" width="5.125" style="4" customWidth="1"/>
    <col min="9057" max="9058" width="6.125" style="4" customWidth="1"/>
    <col min="9059" max="9059" width="7.625" style="4" customWidth="1"/>
    <col min="9060" max="9060" width="13.25" style="4" customWidth="1"/>
    <col min="9061" max="9061" width="6.125" style="4" customWidth="1"/>
    <col min="9062" max="9062" width="7" style="4" customWidth="1"/>
    <col min="9063" max="9216" width="9" style="4"/>
    <col min="9217" max="9217" width="3" style="4" customWidth="1"/>
    <col min="9218" max="9218" width="16.875" style="4" customWidth="1"/>
    <col min="9219" max="9219" width="5.25" style="4" customWidth="1"/>
    <col min="9220" max="9220" width="6.875" style="4" customWidth="1"/>
    <col min="9221" max="9221" width="6.625" style="4" customWidth="1"/>
    <col min="9222" max="9226" width="5.375" style="4" customWidth="1"/>
    <col min="9227" max="9227" width="5.25" style="4" customWidth="1"/>
    <col min="9228" max="9240" width="5.125" style="4" customWidth="1"/>
    <col min="9241" max="9245" width="4.625" style="4" customWidth="1"/>
    <col min="9246" max="9246" width="5.125" style="4" customWidth="1"/>
    <col min="9247" max="9251" width="4.625" style="4" customWidth="1"/>
    <col min="9252" max="9252" width="5.125" style="4" customWidth="1"/>
    <col min="9253" max="9257" width="4.625" style="4" customWidth="1"/>
    <col min="9258" max="9258" width="5.125" style="4" customWidth="1"/>
    <col min="9259" max="9263" width="4.625" style="4" customWidth="1"/>
    <col min="9264" max="9264" width="5.125" style="4" customWidth="1"/>
    <col min="9265" max="9269" width="4.625" style="4" customWidth="1"/>
    <col min="9270" max="9270" width="5.125" style="4" customWidth="1"/>
    <col min="9271" max="9275" width="4.625" style="4" customWidth="1"/>
    <col min="9276" max="9276" width="5.125" style="4" customWidth="1"/>
    <col min="9277" max="9281" width="4.625" style="4" customWidth="1"/>
    <col min="9282" max="9282" width="5.125" style="4" customWidth="1"/>
    <col min="9283" max="9287" width="4.625" style="4" customWidth="1"/>
    <col min="9288" max="9288" width="5.125" style="4" customWidth="1"/>
    <col min="9289" max="9293" width="4.625" style="4" customWidth="1"/>
    <col min="9294" max="9294" width="5.125" style="4" customWidth="1"/>
    <col min="9295" max="9299" width="4.625" style="4" customWidth="1"/>
    <col min="9300" max="9300" width="5.125" style="4" customWidth="1"/>
    <col min="9301" max="9305" width="4.625" style="4" customWidth="1"/>
    <col min="9306" max="9306" width="4.25" style="4" customWidth="1"/>
    <col min="9307" max="9312" width="5.125" style="4" customWidth="1"/>
    <col min="9313" max="9314" width="6.125" style="4" customWidth="1"/>
    <col min="9315" max="9315" width="7.625" style="4" customWidth="1"/>
    <col min="9316" max="9316" width="13.25" style="4" customWidth="1"/>
    <col min="9317" max="9317" width="6.125" style="4" customWidth="1"/>
    <col min="9318" max="9318" width="7" style="4" customWidth="1"/>
    <col min="9319" max="9472" width="9" style="4"/>
    <col min="9473" max="9473" width="3" style="4" customWidth="1"/>
    <col min="9474" max="9474" width="16.875" style="4" customWidth="1"/>
    <col min="9475" max="9475" width="5.25" style="4" customWidth="1"/>
    <col min="9476" max="9476" width="6.875" style="4" customWidth="1"/>
    <col min="9477" max="9477" width="6.625" style="4" customWidth="1"/>
    <col min="9478" max="9482" width="5.375" style="4" customWidth="1"/>
    <col min="9483" max="9483" width="5.25" style="4" customWidth="1"/>
    <col min="9484" max="9496" width="5.125" style="4" customWidth="1"/>
    <col min="9497" max="9501" width="4.625" style="4" customWidth="1"/>
    <col min="9502" max="9502" width="5.125" style="4" customWidth="1"/>
    <col min="9503" max="9507" width="4.625" style="4" customWidth="1"/>
    <col min="9508" max="9508" width="5.125" style="4" customWidth="1"/>
    <col min="9509" max="9513" width="4.625" style="4" customWidth="1"/>
    <col min="9514" max="9514" width="5.125" style="4" customWidth="1"/>
    <col min="9515" max="9519" width="4.625" style="4" customWidth="1"/>
    <col min="9520" max="9520" width="5.125" style="4" customWidth="1"/>
    <col min="9521" max="9525" width="4.625" style="4" customWidth="1"/>
    <col min="9526" max="9526" width="5.125" style="4" customWidth="1"/>
    <col min="9527" max="9531" width="4.625" style="4" customWidth="1"/>
    <col min="9532" max="9532" width="5.125" style="4" customWidth="1"/>
    <col min="9533" max="9537" width="4.625" style="4" customWidth="1"/>
    <col min="9538" max="9538" width="5.125" style="4" customWidth="1"/>
    <col min="9539" max="9543" width="4.625" style="4" customWidth="1"/>
    <col min="9544" max="9544" width="5.125" style="4" customWidth="1"/>
    <col min="9545" max="9549" width="4.625" style="4" customWidth="1"/>
    <col min="9550" max="9550" width="5.125" style="4" customWidth="1"/>
    <col min="9551" max="9555" width="4.625" style="4" customWidth="1"/>
    <col min="9556" max="9556" width="5.125" style="4" customWidth="1"/>
    <col min="9557" max="9561" width="4.625" style="4" customWidth="1"/>
    <col min="9562" max="9562" width="4.25" style="4" customWidth="1"/>
    <col min="9563" max="9568" width="5.125" style="4" customWidth="1"/>
    <col min="9569" max="9570" width="6.125" style="4" customWidth="1"/>
    <col min="9571" max="9571" width="7.625" style="4" customWidth="1"/>
    <col min="9572" max="9572" width="13.25" style="4" customWidth="1"/>
    <col min="9573" max="9573" width="6.125" style="4" customWidth="1"/>
    <col min="9574" max="9574" width="7" style="4" customWidth="1"/>
    <col min="9575" max="9728" width="9" style="4"/>
    <col min="9729" max="9729" width="3" style="4" customWidth="1"/>
    <col min="9730" max="9730" width="16.875" style="4" customWidth="1"/>
    <col min="9731" max="9731" width="5.25" style="4" customWidth="1"/>
    <col min="9732" max="9732" width="6.875" style="4" customWidth="1"/>
    <col min="9733" max="9733" width="6.625" style="4" customWidth="1"/>
    <col min="9734" max="9738" width="5.375" style="4" customWidth="1"/>
    <col min="9739" max="9739" width="5.25" style="4" customWidth="1"/>
    <col min="9740" max="9752" width="5.125" style="4" customWidth="1"/>
    <col min="9753" max="9757" width="4.625" style="4" customWidth="1"/>
    <col min="9758" max="9758" width="5.125" style="4" customWidth="1"/>
    <col min="9759" max="9763" width="4.625" style="4" customWidth="1"/>
    <col min="9764" max="9764" width="5.125" style="4" customWidth="1"/>
    <col min="9765" max="9769" width="4.625" style="4" customWidth="1"/>
    <col min="9770" max="9770" width="5.125" style="4" customWidth="1"/>
    <col min="9771" max="9775" width="4.625" style="4" customWidth="1"/>
    <col min="9776" max="9776" width="5.125" style="4" customWidth="1"/>
    <col min="9777" max="9781" width="4.625" style="4" customWidth="1"/>
    <col min="9782" max="9782" width="5.125" style="4" customWidth="1"/>
    <col min="9783" max="9787" width="4.625" style="4" customWidth="1"/>
    <col min="9788" max="9788" width="5.125" style="4" customWidth="1"/>
    <col min="9789" max="9793" width="4.625" style="4" customWidth="1"/>
    <col min="9794" max="9794" width="5.125" style="4" customWidth="1"/>
    <col min="9795" max="9799" width="4.625" style="4" customWidth="1"/>
    <col min="9800" max="9800" width="5.125" style="4" customWidth="1"/>
    <col min="9801" max="9805" width="4.625" style="4" customWidth="1"/>
    <col min="9806" max="9806" width="5.125" style="4" customWidth="1"/>
    <col min="9807" max="9811" width="4.625" style="4" customWidth="1"/>
    <col min="9812" max="9812" width="5.125" style="4" customWidth="1"/>
    <col min="9813" max="9817" width="4.625" style="4" customWidth="1"/>
    <col min="9818" max="9818" width="4.25" style="4" customWidth="1"/>
    <col min="9819" max="9824" width="5.125" style="4" customWidth="1"/>
    <col min="9825" max="9826" width="6.125" style="4" customWidth="1"/>
    <col min="9827" max="9827" width="7.625" style="4" customWidth="1"/>
    <col min="9828" max="9828" width="13.25" style="4" customWidth="1"/>
    <col min="9829" max="9829" width="6.125" style="4" customWidth="1"/>
    <col min="9830" max="9830" width="7" style="4" customWidth="1"/>
    <col min="9831" max="9984" width="9" style="4"/>
    <col min="9985" max="9985" width="3" style="4" customWidth="1"/>
    <col min="9986" max="9986" width="16.875" style="4" customWidth="1"/>
    <col min="9987" max="9987" width="5.25" style="4" customWidth="1"/>
    <col min="9988" max="9988" width="6.875" style="4" customWidth="1"/>
    <col min="9989" max="9989" width="6.625" style="4" customWidth="1"/>
    <col min="9990" max="9994" width="5.375" style="4" customWidth="1"/>
    <col min="9995" max="9995" width="5.25" style="4" customWidth="1"/>
    <col min="9996" max="10008" width="5.125" style="4" customWidth="1"/>
    <col min="10009" max="10013" width="4.625" style="4" customWidth="1"/>
    <col min="10014" max="10014" width="5.125" style="4" customWidth="1"/>
    <col min="10015" max="10019" width="4.625" style="4" customWidth="1"/>
    <col min="10020" max="10020" width="5.125" style="4" customWidth="1"/>
    <col min="10021" max="10025" width="4.625" style="4" customWidth="1"/>
    <col min="10026" max="10026" width="5.125" style="4" customWidth="1"/>
    <col min="10027" max="10031" width="4.625" style="4" customWidth="1"/>
    <col min="10032" max="10032" width="5.125" style="4" customWidth="1"/>
    <col min="10033" max="10037" width="4.625" style="4" customWidth="1"/>
    <col min="10038" max="10038" width="5.125" style="4" customWidth="1"/>
    <col min="10039" max="10043" width="4.625" style="4" customWidth="1"/>
    <col min="10044" max="10044" width="5.125" style="4" customWidth="1"/>
    <col min="10045" max="10049" width="4.625" style="4" customWidth="1"/>
    <col min="10050" max="10050" width="5.125" style="4" customWidth="1"/>
    <col min="10051" max="10055" width="4.625" style="4" customWidth="1"/>
    <col min="10056" max="10056" width="5.125" style="4" customWidth="1"/>
    <col min="10057" max="10061" width="4.625" style="4" customWidth="1"/>
    <col min="10062" max="10062" width="5.125" style="4" customWidth="1"/>
    <col min="10063" max="10067" width="4.625" style="4" customWidth="1"/>
    <col min="10068" max="10068" width="5.125" style="4" customWidth="1"/>
    <col min="10069" max="10073" width="4.625" style="4" customWidth="1"/>
    <col min="10074" max="10074" width="4.25" style="4" customWidth="1"/>
    <col min="10075" max="10080" width="5.125" style="4" customWidth="1"/>
    <col min="10081" max="10082" width="6.125" style="4" customWidth="1"/>
    <col min="10083" max="10083" width="7.625" style="4" customWidth="1"/>
    <col min="10084" max="10084" width="13.25" style="4" customWidth="1"/>
    <col min="10085" max="10085" width="6.125" style="4" customWidth="1"/>
    <col min="10086" max="10086" width="7" style="4" customWidth="1"/>
    <col min="10087" max="10240" width="9" style="4"/>
    <col min="10241" max="10241" width="3" style="4" customWidth="1"/>
    <col min="10242" max="10242" width="16.875" style="4" customWidth="1"/>
    <col min="10243" max="10243" width="5.25" style="4" customWidth="1"/>
    <col min="10244" max="10244" width="6.875" style="4" customWidth="1"/>
    <col min="10245" max="10245" width="6.625" style="4" customWidth="1"/>
    <col min="10246" max="10250" width="5.375" style="4" customWidth="1"/>
    <col min="10251" max="10251" width="5.25" style="4" customWidth="1"/>
    <col min="10252" max="10264" width="5.125" style="4" customWidth="1"/>
    <col min="10265" max="10269" width="4.625" style="4" customWidth="1"/>
    <col min="10270" max="10270" width="5.125" style="4" customWidth="1"/>
    <col min="10271" max="10275" width="4.625" style="4" customWidth="1"/>
    <col min="10276" max="10276" width="5.125" style="4" customWidth="1"/>
    <col min="10277" max="10281" width="4.625" style="4" customWidth="1"/>
    <col min="10282" max="10282" width="5.125" style="4" customWidth="1"/>
    <col min="10283" max="10287" width="4.625" style="4" customWidth="1"/>
    <col min="10288" max="10288" width="5.125" style="4" customWidth="1"/>
    <col min="10289" max="10293" width="4.625" style="4" customWidth="1"/>
    <col min="10294" max="10294" width="5.125" style="4" customWidth="1"/>
    <col min="10295" max="10299" width="4.625" style="4" customWidth="1"/>
    <col min="10300" max="10300" width="5.125" style="4" customWidth="1"/>
    <col min="10301" max="10305" width="4.625" style="4" customWidth="1"/>
    <col min="10306" max="10306" width="5.125" style="4" customWidth="1"/>
    <col min="10307" max="10311" width="4.625" style="4" customWidth="1"/>
    <col min="10312" max="10312" width="5.125" style="4" customWidth="1"/>
    <col min="10313" max="10317" width="4.625" style="4" customWidth="1"/>
    <col min="10318" max="10318" width="5.125" style="4" customWidth="1"/>
    <col min="10319" max="10323" width="4.625" style="4" customWidth="1"/>
    <col min="10324" max="10324" width="5.125" style="4" customWidth="1"/>
    <col min="10325" max="10329" width="4.625" style="4" customWidth="1"/>
    <col min="10330" max="10330" width="4.25" style="4" customWidth="1"/>
    <col min="10331" max="10336" width="5.125" style="4" customWidth="1"/>
    <col min="10337" max="10338" width="6.125" style="4" customWidth="1"/>
    <col min="10339" max="10339" width="7.625" style="4" customWidth="1"/>
    <col min="10340" max="10340" width="13.25" style="4" customWidth="1"/>
    <col min="10341" max="10341" width="6.125" style="4" customWidth="1"/>
    <col min="10342" max="10342" width="7" style="4" customWidth="1"/>
    <col min="10343" max="10496" width="9" style="4"/>
    <col min="10497" max="10497" width="3" style="4" customWidth="1"/>
    <col min="10498" max="10498" width="16.875" style="4" customWidth="1"/>
    <col min="10499" max="10499" width="5.25" style="4" customWidth="1"/>
    <col min="10500" max="10500" width="6.875" style="4" customWidth="1"/>
    <col min="10501" max="10501" width="6.625" style="4" customWidth="1"/>
    <col min="10502" max="10506" width="5.375" style="4" customWidth="1"/>
    <col min="10507" max="10507" width="5.25" style="4" customWidth="1"/>
    <col min="10508" max="10520" width="5.125" style="4" customWidth="1"/>
    <col min="10521" max="10525" width="4.625" style="4" customWidth="1"/>
    <col min="10526" max="10526" width="5.125" style="4" customWidth="1"/>
    <col min="10527" max="10531" width="4.625" style="4" customWidth="1"/>
    <col min="10532" max="10532" width="5.125" style="4" customWidth="1"/>
    <col min="10533" max="10537" width="4.625" style="4" customWidth="1"/>
    <col min="10538" max="10538" width="5.125" style="4" customWidth="1"/>
    <col min="10539" max="10543" width="4.625" style="4" customWidth="1"/>
    <col min="10544" max="10544" width="5.125" style="4" customWidth="1"/>
    <col min="10545" max="10549" width="4.625" style="4" customWidth="1"/>
    <col min="10550" max="10550" width="5.125" style="4" customWidth="1"/>
    <col min="10551" max="10555" width="4.625" style="4" customWidth="1"/>
    <col min="10556" max="10556" width="5.125" style="4" customWidth="1"/>
    <col min="10557" max="10561" width="4.625" style="4" customWidth="1"/>
    <col min="10562" max="10562" width="5.125" style="4" customWidth="1"/>
    <col min="10563" max="10567" width="4.625" style="4" customWidth="1"/>
    <col min="10568" max="10568" width="5.125" style="4" customWidth="1"/>
    <col min="10569" max="10573" width="4.625" style="4" customWidth="1"/>
    <col min="10574" max="10574" width="5.125" style="4" customWidth="1"/>
    <col min="10575" max="10579" width="4.625" style="4" customWidth="1"/>
    <col min="10580" max="10580" width="5.125" style="4" customWidth="1"/>
    <col min="10581" max="10585" width="4.625" style="4" customWidth="1"/>
    <col min="10586" max="10586" width="4.25" style="4" customWidth="1"/>
    <col min="10587" max="10592" width="5.125" style="4" customWidth="1"/>
    <col min="10593" max="10594" width="6.125" style="4" customWidth="1"/>
    <col min="10595" max="10595" width="7.625" style="4" customWidth="1"/>
    <col min="10596" max="10596" width="13.25" style="4" customWidth="1"/>
    <col min="10597" max="10597" width="6.125" style="4" customWidth="1"/>
    <col min="10598" max="10598" width="7" style="4" customWidth="1"/>
    <col min="10599" max="10752" width="9" style="4"/>
    <col min="10753" max="10753" width="3" style="4" customWidth="1"/>
    <col min="10754" max="10754" width="16.875" style="4" customWidth="1"/>
    <col min="10755" max="10755" width="5.25" style="4" customWidth="1"/>
    <col min="10756" max="10756" width="6.875" style="4" customWidth="1"/>
    <col min="10757" max="10757" width="6.625" style="4" customWidth="1"/>
    <col min="10758" max="10762" width="5.375" style="4" customWidth="1"/>
    <col min="10763" max="10763" width="5.25" style="4" customWidth="1"/>
    <col min="10764" max="10776" width="5.125" style="4" customWidth="1"/>
    <col min="10777" max="10781" width="4.625" style="4" customWidth="1"/>
    <col min="10782" max="10782" width="5.125" style="4" customWidth="1"/>
    <col min="10783" max="10787" width="4.625" style="4" customWidth="1"/>
    <col min="10788" max="10788" width="5.125" style="4" customWidth="1"/>
    <col min="10789" max="10793" width="4.625" style="4" customWidth="1"/>
    <col min="10794" max="10794" width="5.125" style="4" customWidth="1"/>
    <col min="10795" max="10799" width="4.625" style="4" customWidth="1"/>
    <col min="10800" max="10800" width="5.125" style="4" customWidth="1"/>
    <col min="10801" max="10805" width="4.625" style="4" customWidth="1"/>
    <col min="10806" max="10806" width="5.125" style="4" customWidth="1"/>
    <col min="10807" max="10811" width="4.625" style="4" customWidth="1"/>
    <col min="10812" max="10812" width="5.125" style="4" customWidth="1"/>
    <col min="10813" max="10817" width="4.625" style="4" customWidth="1"/>
    <col min="10818" max="10818" width="5.125" style="4" customWidth="1"/>
    <col min="10819" max="10823" width="4.625" style="4" customWidth="1"/>
    <col min="10824" max="10824" width="5.125" style="4" customWidth="1"/>
    <col min="10825" max="10829" width="4.625" style="4" customWidth="1"/>
    <col min="10830" max="10830" width="5.125" style="4" customWidth="1"/>
    <col min="10831" max="10835" width="4.625" style="4" customWidth="1"/>
    <col min="10836" max="10836" width="5.125" style="4" customWidth="1"/>
    <col min="10837" max="10841" width="4.625" style="4" customWidth="1"/>
    <col min="10842" max="10842" width="4.25" style="4" customWidth="1"/>
    <col min="10843" max="10848" width="5.125" style="4" customWidth="1"/>
    <col min="10849" max="10850" width="6.125" style="4" customWidth="1"/>
    <col min="10851" max="10851" width="7.625" style="4" customWidth="1"/>
    <col min="10852" max="10852" width="13.25" style="4" customWidth="1"/>
    <col min="10853" max="10853" width="6.125" style="4" customWidth="1"/>
    <col min="10854" max="10854" width="7" style="4" customWidth="1"/>
    <col min="10855" max="11008" width="9" style="4"/>
    <col min="11009" max="11009" width="3" style="4" customWidth="1"/>
    <col min="11010" max="11010" width="16.875" style="4" customWidth="1"/>
    <col min="11011" max="11011" width="5.25" style="4" customWidth="1"/>
    <col min="11012" max="11012" width="6.875" style="4" customWidth="1"/>
    <col min="11013" max="11013" width="6.625" style="4" customWidth="1"/>
    <col min="11014" max="11018" width="5.375" style="4" customWidth="1"/>
    <col min="11019" max="11019" width="5.25" style="4" customWidth="1"/>
    <col min="11020" max="11032" width="5.125" style="4" customWidth="1"/>
    <col min="11033" max="11037" width="4.625" style="4" customWidth="1"/>
    <col min="11038" max="11038" width="5.125" style="4" customWidth="1"/>
    <col min="11039" max="11043" width="4.625" style="4" customWidth="1"/>
    <col min="11044" max="11044" width="5.125" style="4" customWidth="1"/>
    <col min="11045" max="11049" width="4.625" style="4" customWidth="1"/>
    <col min="11050" max="11050" width="5.125" style="4" customWidth="1"/>
    <col min="11051" max="11055" width="4.625" style="4" customWidth="1"/>
    <col min="11056" max="11056" width="5.125" style="4" customWidth="1"/>
    <col min="11057" max="11061" width="4.625" style="4" customWidth="1"/>
    <col min="11062" max="11062" width="5.125" style="4" customWidth="1"/>
    <col min="11063" max="11067" width="4.625" style="4" customWidth="1"/>
    <col min="11068" max="11068" width="5.125" style="4" customWidth="1"/>
    <col min="11069" max="11073" width="4.625" style="4" customWidth="1"/>
    <col min="11074" max="11074" width="5.125" style="4" customWidth="1"/>
    <col min="11075" max="11079" width="4.625" style="4" customWidth="1"/>
    <col min="11080" max="11080" width="5.125" style="4" customWidth="1"/>
    <col min="11081" max="11085" width="4.625" style="4" customWidth="1"/>
    <col min="11086" max="11086" width="5.125" style="4" customWidth="1"/>
    <col min="11087" max="11091" width="4.625" style="4" customWidth="1"/>
    <col min="11092" max="11092" width="5.125" style="4" customWidth="1"/>
    <col min="11093" max="11097" width="4.625" style="4" customWidth="1"/>
    <col min="11098" max="11098" width="4.25" style="4" customWidth="1"/>
    <col min="11099" max="11104" width="5.125" style="4" customWidth="1"/>
    <col min="11105" max="11106" width="6.125" style="4" customWidth="1"/>
    <col min="11107" max="11107" width="7.625" style="4" customWidth="1"/>
    <col min="11108" max="11108" width="13.25" style="4" customWidth="1"/>
    <col min="11109" max="11109" width="6.125" style="4" customWidth="1"/>
    <col min="11110" max="11110" width="7" style="4" customWidth="1"/>
    <col min="11111" max="11264" width="9" style="4"/>
    <col min="11265" max="11265" width="3" style="4" customWidth="1"/>
    <col min="11266" max="11266" width="16.875" style="4" customWidth="1"/>
    <col min="11267" max="11267" width="5.25" style="4" customWidth="1"/>
    <col min="11268" max="11268" width="6.875" style="4" customWidth="1"/>
    <col min="11269" max="11269" width="6.625" style="4" customWidth="1"/>
    <col min="11270" max="11274" width="5.375" style="4" customWidth="1"/>
    <col min="11275" max="11275" width="5.25" style="4" customWidth="1"/>
    <col min="11276" max="11288" width="5.125" style="4" customWidth="1"/>
    <col min="11289" max="11293" width="4.625" style="4" customWidth="1"/>
    <col min="11294" max="11294" width="5.125" style="4" customWidth="1"/>
    <col min="11295" max="11299" width="4.625" style="4" customWidth="1"/>
    <col min="11300" max="11300" width="5.125" style="4" customWidth="1"/>
    <col min="11301" max="11305" width="4.625" style="4" customWidth="1"/>
    <col min="11306" max="11306" width="5.125" style="4" customWidth="1"/>
    <col min="11307" max="11311" width="4.625" style="4" customWidth="1"/>
    <col min="11312" max="11312" width="5.125" style="4" customWidth="1"/>
    <col min="11313" max="11317" width="4.625" style="4" customWidth="1"/>
    <col min="11318" max="11318" width="5.125" style="4" customWidth="1"/>
    <col min="11319" max="11323" width="4.625" style="4" customWidth="1"/>
    <col min="11324" max="11324" width="5.125" style="4" customWidth="1"/>
    <col min="11325" max="11329" width="4.625" style="4" customWidth="1"/>
    <col min="11330" max="11330" width="5.125" style="4" customWidth="1"/>
    <col min="11331" max="11335" width="4.625" style="4" customWidth="1"/>
    <col min="11336" max="11336" width="5.125" style="4" customWidth="1"/>
    <col min="11337" max="11341" width="4.625" style="4" customWidth="1"/>
    <col min="11342" max="11342" width="5.125" style="4" customWidth="1"/>
    <col min="11343" max="11347" width="4.625" style="4" customWidth="1"/>
    <col min="11348" max="11348" width="5.125" style="4" customWidth="1"/>
    <col min="11349" max="11353" width="4.625" style="4" customWidth="1"/>
    <col min="11354" max="11354" width="4.25" style="4" customWidth="1"/>
    <col min="11355" max="11360" width="5.125" style="4" customWidth="1"/>
    <col min="11361" max="11362" width="6.125" style="4" customWidth="1"/>
    <col min="11363" max="11363" width="7.625" style="4" customWidth="1"/>
    <col min="11364" max="11364" width="13.25" style="4" customWidth="1"/>
    <col min="11365" max="11365" width="6.125" style="4" customWidth="1"/>
    <col min="11366" max="11366" width="7" style="4" customWidth="1"/>
    <col min="11367" max="11520" width="9" style="4"/>
    <col min="11521" max="11521" width="3" style="4" customWidth="1"/>
    <col min="11522" max="11522" width="16.875" style="4" customWidth="1"/>
    <col min="11523" max="11523" width="5.25" style="4" customWidth="1"/>
    <col min="11524" max="11524" width="6.875" style="4" customWidth="1"/>
    <col min="11525" max="11525" width="6.625" style="4" customWidth="1"/>
    <col min="11526" max="11530" width="5.375" style="4" customWidth="1"/>
    <col min="11531" max="11531" width="5.25" style="4" customWidth="1"/>
    <col min="11532" max="11544" width="5.125" style="4" customWidth="1"/>
    <col min="11545" max="11549" width="4.625" style="4" customWidth="1"/>
    <col min="11550" max="11550" width="5.125" style="4" customWidth="1"/>
    <col min="11551" max="11555" width="4.625" style="4" customWidth="1"/>
    <col min="11556" max="11556" width="5.125" style="4" customWidth="1"/>
    <col min="11557" max="11561" width="4.625" style="4" customWidth="1"/>
    <col min="11562" max="11562" width="5.125" style="4" customWidth="1"/>
    <col min="11563" max="11567" width="4.625" style="4" customWidth="1"/>
    <col min="11568" max="11568" width="5.125" style="4" customWidth="1"/>
    <col min="11569" max="11573" width="4.625" style="4" customWidth="1"/>
    <col min="11574" max="11574" width="5.125" style="4" customWidth="1"/>
    <col min="11575" max="11579" width="4.625" style="4" customWidth="1"/>
    <col min="11580" max="11580" width="5.125" style="4" customWidth="1"/>
    <col min="11581" max="11585" width="4.625" style="4" customWidth="1"/>
    <col min="11586" max="11586" width="5.125" style="4" customWidth="1"/>
    <col min="11587" max="11591" width="4.625" style="4" customWidth="1"/>
    <col min="11592" max="11592" width="5.125" style="4" customWidth="1"/>
    <col min="11593" max="11597" width="4.625" style="4" customWidth="1"/>
    <col min="11598" max="11598" width="5.125" style="4" customWidth="1"/>
    <col min="11599" max="11603" width="4.625" style="4" customWidth="1"/>
    <col min="11604" max="11604" width="5.125" style="4" customWidth="1"/>
    <col min="11605" max="11609" width="4.625" style="4" customWidth="1"/>
    <col min="11610" max="11610" width="4.25" style="4" customWidth="1"/>
    <col min="11611" max="11616" width="5.125" style="4" customWidth="1"/>
    <col min="11617" max="11618" width="6.125" style="4" customWidth="1"/>
    <col min="11619" max="11619" width="7.625" style="4" customWidth="1"/>
    <col min="11620" max="11620" width="13.25" style="4" customWidth="1"/>
    <col min="11621" max="11621" width="6.125" style="4" customWidth="1"/>
    <col min="11622" max="11622" width="7" style="4" customWidth="1"/>
    <col min="11623" max="11776" width="9" style="4"/>
    <col min="11777" max="11777" width="3" style="4" customWidth="1"/>
    <col min="11778" max="11778" width="16.875" style="4" customWidth="1"/>
    <col min="11779" max="11779" width="5.25" style="4" customWidth="1"/>
    <col min="11780" max="11780" width="6.875" style="4" customWidth="1"/>
    <col min="11781" max="11781" width="6.625" style="4" customWidth="1"/>
    <col min="11782" max="11786" width="5.375" style="4" customWidth="1"/>
    <col min="11787" max="11787" width="5.25" style="4" customWidth="1"/>
    <col min="11788" max="11800" width="5.125" style="4" customWidth="1"/>
    <col min="11801" max="11805" width="4.625" style="4" customWidth="1"/>
    <col min="11806" max="11806" width="5.125" style="4" customWidth="1"/>
    <col min="11807" max="11811" width="4.625" style="4" customWidth="1"/>
    <col min="11812" max="11812" width="5.125" style="4" customWidth="1"/>
    <col min="11813" max="11817" width="4.625" style="4" customWidth="1"/>
    <col min="11818" max="11818" width="5.125" style="4" customWidth="1"/>
    <col min="11819" max="11823" width="4.625" style="4" customWidth="1"/>
    <col min="11824" max="11824" width="5.125" style="4" customWidth="1"/>
    <col min="11825" max="11829" width="4.625" style="4" customWidth="1"/>
    <col min="11830" max="11830" width="5.125" style="4" customWidth="1"/>
    <col min="11831" max="11835" width="4.625" style="4" customWidth="1"/>
    <col min="11836" max="11836" width="5.125" style="4" customWidth="1"/>
    <col min="11837" max="11841" width="4.625" style="4" customWidth="1"/>
    <col min="11842" max="11842" width="5.125" style="4" customWidth="1"/>
    <col min="11843" max="11847" width="4.625" style="4" customWidth="1"/>
    <col min="11848" max="11848" width="5.125" style="4" customWidth="1"/>
    <col min="11849" max="11853" width="4.625" style="4" customWidth="1"/>
    <col min="11854" max="11854" width="5.125" style="4" customWidth="1"/>
    <col min="11855" max="11859" width="4.625" style="4" customWidth="1"/>
    <col min="11860" max="11860" width="5.125" style="4" customWidth="1"/>
    <col min="11861" max="11865" width="4.625" style="4" customWidth="1"/>
    <col min="11866" max="11866" width="4.25" style="4" customWidth="1"/>
    <col min="11867" max="11872" width="5.125" style="4" customWidth="1"/>
    <col min="11873" max="11874" width="6.125" style="4" customWidth="1"/>
    <col min="11875" max="11875" width="7.625" style="4" customWidth="1"/>
    <col min="11876" max="11876" width="13.25" style="4" customWidth="1"/>
    <col min="11877" max="11877" width="6.125" style="4" customWidth="1"/>
    <col min="11878" max="11878" width="7" style="4" customWidth="1"/>
    <col min="11879" max="12032" width="9" style="4"/>
    <col min="12033" max="12033" width="3" style="4" customWidth="1"/>
    <col min="12034" max="12034" width="16.875" style="4" customWidth="1"/>
    <col min="12035" max="12035" width="5.25" style="4" customWidth="1"/>
    <col min="12036" max="12036" width="6.875" style="4" customWidth="1"/>
    <col min="12037" max="12037" width="6.625" style="4" customWidth="1"/>
    <col min="12038" max="12042" width="5.375" style="4" customWidth="1"/>
    <col min="12043" max="12043" width="5.25" style="4" customWidth="1"/>
    <col min="12044" max="12056" width="5.125" style="4" customWidth="1"/>
    <col min="12057" max="12061" width="4.625" style="4" customWidth="1"/>
    <col min="12062" max="12062" width="5.125" style="4" customWidth="1"/>
    <col min="12063" max="12067" width="4.625" style="4" customWidth="1"/>
    <col min="12068" max="12068" width="5.125" style="4" customWidth="1"/>
    <col min="12069" max="12073" width="4.625" style="4" customWidth="1"/>
    <col min="12074" max="12074" width="5.125" style="4" customWidth="1"/>
    <col min="12075" max="12079" width="4.625" style="4" customWidth="1"/>
    <col min="12080" max="12080" width="5.125" style="4" customWidth="1"/>
    <col min="12081" max="12085" width="4.625" style="4" customWidth="1"/>
    <col min="12086" max="12086" width="5.125" style="4" customWidth="1"/>
    <col min="12087" max="12091" width="4.625" style="4" customWidth="1"/>
    <col min="12092" max="12092" width="5.125" style="4" customWidth="1"/>
    <col min="12093" max="12097" width="4.625" style="4" customWidth="1"/>
    <col min="12098" max="12098" width="5.125" style="4" customWidth="1"/>
    <col min="12099" max="12103" width="4.625" style="4" customWidth="1"/>
    <col min="12104" max="12104" width="5.125" style="4" customWidth="1"/>
    <col min="12105" max="12109" width="4.625" style="4" customWidth="1"/>
    <col min="12110" max="12110" width="5.125" style="4" customWidth="1"/>
    <col min="12111" max="12115" width="4.625" style="4" customWidth="1"/>
    <col min="12116" max="12116" width="5.125" style="4" customWidth="1"/>
    <col min="12117" max="12121" width="4.625" style="4" customWidth="1"/>
    <col min="12122" max="12122" width="4.25" style="4" customWidth="1"/>
    <col min="12123" max="12128" width="5.125" style="4" customWidth="1"/>
    <col min="12129" max="12130" width="6.125" style="4" customWidth="1"/>
    <col min="12131" max="12131" width="7.625" style="4" customWidth="1"/>
    <col min="12132" max="12132" width="13.25" style="4" customWidth="1"/>
    <col min="12133" max="12133" width="6.125" style="4" customWidth="1"/>
    <col min="12134" max="12134" width="7" style="4" customWidth="1"/>
    <col min="12135" max="12288" width="9" style="4"/>
    <col min="12289" max="12289" width="3" style="4" customWidth="1"/>
    <col min="12290" max="12290" width="16.875" style="4" customWidth="1"/>
    <col min="12291" max="12291" width="5.25" style="4" customWidth="1"/>
    <col min="12292" max="12292" width="6.875" style="4" customWidth="1"/>
    <col min="12293" max="12293" width="6.625" style="4" customWidth="1"/>
    <col min="12294" max="12298" width="5.375" style="4" customWidth="1"/>
    <col min="12299" max="12299" width="5.25" style="4" customWidth="1"/>
    <col min="12300" max="12312" width="5.125" style="4" customWidth="1"/>
    <col min="12313" max="12317" width="4.625" style="4" customWidth="1"/>
    <col min="12318" max="12318" width="5.125" style="4" customWidth="1"/>
    <col min="12319" max="12323" width="4.625" style="4" customWidth="1"/>
    <col min="12324" max="12324" width="5.125" style="4" customWidth="1"/>
    <col min="12325" max="12329" width="4.625" style="4" customWidth="1"/>
    <col min="12330" max="12330" width="5.125" style="4" customWidth="1"/>
    <col min="12331" max="12335" width="4.625" style="4" customWidth="1"/>
    <col min="12336" max="12336" width="5.125" style="4" customWidth="1"/>
    <col min="12337" max="12341" width="4.625" style="4" customWidth="1"/>
    <col min="12342" max="12342" width="5.125" style="4" customWidth="1"/>
    <col min="12343" max="12347" width="4.625" style="4" customWidth="1"/>
    <col min="12348" max="12348" width="5.125" style="4" customWidth="1"/>
    <col min="12349" max="12353" width="4.625" style="4" customWidth="1"/>
    <col min="12354" max="12354" width="5.125" style="4" customWidth="1"/>
    <col min="12355" max="12359" width="4.625" style="4" customWidth="1"/>
    <col min="12360" max="12360" width="5.125" style="4" customWidth="1"/>
    <col min="12361" max="12365" width="4.625" style="4" customWidth="1"/>
    <col min="12366" max="12366" width="5.125" style="4" customWidth="1"/>
    <col min="12367" max="12371" width="4.625" style="4" customWidth="1"/>
    <col min="12372" max="12372" width="5.125" style="4" customWidth="1"/>
    <col min="12373" max="12377" width="4.625" style="4" customWidth="1"/>
    <col min="12378" max="12378" width="4.25" style="4" customWidth="1"/>
    <col min="12379" max="12384" width="5.125" style="4" customWidth="1"/>
    <col min="12385" max="12386" width="6.125" style="4" customWidth="1"/>
    <col min="12387" max="12387" width="7.625" style="4" customWidth="1"/>
    <col min="12388" max="12388" width="13.25" style="4" customWidth="1"/>
    <col min="12389" max="12389" width="6.125" style="4" customWidth="1"/>
    <col min="12390" max="12390" width="7" style="4" customWidth="1"/>
    <col min="12391" max="12544" width="9" style="4"/>
    <col min="12545" max="12545" width="3" style="4" customWidth="1"/>
    <col min="12546" max="12546" width="16.875" style="4" customWidth="1"/>
    <col min="12547" max="12547" width="5.25" style="4" customWidth="1"/>
    <col min="12548" max="12548" width="6.875" style="4" customWidth="1"/>
    <col min="12549" max="12549" width="6.625" style="4" customWidth="1"/>
    <col min="12550" max="12554" width="5.375" style="4" customWidth="1"/>
    <col min="12555" max="12555" width="5.25" style="4" customWidth="1"/>
    <col min="12556" max="12568" width="5.125" style="4" customWidth="1"/>
    <col min="12569" max="12573" width="4.625" style="4" customWidth="1"/>
    <col min="12574" max="12574" width="5.125" style="4" customWidth="1"/>
    <col min="12575" max="12579" width="4.625" style="4" customWidth="1"/>
    <col min="12580" max="12580" width="5.125" style="4" customWidth="1"/>
    <col min="12581" max="12585" width="4.625" style="4" customWidth="1"/>
    <col min="12586" max="12586" width="5.125" style="4" customWidth="1"/>
    <col min="12587" max="12591" width="4.625" style="4" customWidth="1"/>
    <col min="12592" max="12592" width="5.125" style="4" customWidth="1"/>
    <col min="12593" max="12597" width="4.625" style="4" customWidth="1"/>
    <col min="12598" max="12598" width="5.125" style="4" customWidth="1"/>
    <col min="12599" max="12603" width="4.625" style="4" customWidth="1"/>
    <col min="12604" max="12604" width="5.125" style="4" customWidth="1"/>
    <col min="12605" max="12609" width="4.625" style="4" customWidth="1"/>
    <col min="12610" max="12610" width="5.125" style="4" customWidth="1"/>
    <col min="12611" max="12615" width="4.625" style="4" customWidth="1"/>
    <col min="12616" max="12616" width="5.125" style="4" customWidth="1"/>
    <col min="12617" max="12621" width="4.625" style="4" customWidth="1"/>
    <col min="12622" max="12622" width="5.125" style="4" customWidth="1"/>
    <col min="12623" max="12627" width="4.625" style="4" customWidth="1"/>
    <col min="12628" max="12628" width="5.125" style="4" customWidth="1"/>
    <col min="12629" max="12633" width="4.625" style="4" customWidth="1"/>
    <col min="12634" max="12634" width="4.25" style="4" customWidth="1"/>
    <col min="12635" max="12640" width="5.125" style="4" customWidth="1"/>
    <col min="12641" max="12642" width="6.125" style="4" customWidth="1"/>
    <col min="12643" max="12643" width="7.625" style="4" customWidth="1"/>
    <col min="12644" max="12644" width="13.25" style="4" customWidth="1"/>
    <col min="12645" max="12645" width="6.125" style="4" customWidth="1"/>
    <col min="12646" max="12646" width="7" style="4" customWidth="1"/>
    <col min="12647" max="12800" width="9" style="4"/>
    <col min="12801" max="12801" width="3" style="4" customWidth="1"/>
    <col min="12802" max="12802" width="16.875" style="4" customWidth="1"/>
    <col min="12803" max="12803" width="5.25" style="4" customWidth="1"/>
    <col min="12804" max="12804" width="6.875" style="4" customWidth="1"/>
    <col min="12805" max="12805" width="6.625" style="4" customWidth="1"/>
    <col min="12806" max="12810" width="5.375" style="4" customWidth="1"/>
    <col min="12811" max="12811" width="5.25" style="4" customWidth="1"/>
    <col min="12812" max="12824" width="5.125" style="4" customWidth="1"/>
    <col min="12825" max="12829" width="4.625" style="4" customWidth="1"/>
    <col min="12830" max="12830" width="5.125" style="4" customWidth="1"/>
    <col min="12831" max="12835" width="4.625" style="4" customWidth="1"/>
    <col min="12836" max="12836" width="5.125" style="4" customWidth="1"/>
    <col min="12837" max="12841" width="4.625" style="4" customWidth="1"/>
    <col min="12842" max="12842" width="5.125" style="4" customWidth="1"/>
    <col min="12843" max="12847" width="4.625" style="4" customWidth="1"/>
    <col min="12848" max="12848" width="5.125" style="4" customWidth="1"/>
    <col min="12849" max="12853" width="4.625" style="4" customWidth="1"/>
    <col min="12854" max="12854" width="5.125" style="4" customWidth="1"/>
    <col min="12855" max="12859" width="4.625" style="4" customWidth="1"/>
    <col min="12860" max="12860" width="5.125" style="4" customWidth="1"/>
    <col min="12861" max="12865" width="4.625" style="4" customWidth="1"/>
    <col min="12866" max="12866" width="5.125" style="4" customWidth="1"/>
    <col min="12867" max="12871" width="4.625" style="4" customWidth="1"/>
    <col min="12872" max="12872" width="5.125" style="4" customWidth="1"/>
    <col min="12873" max="12877" width="4.625" style="4" customWidth="1"/>
    <col min="12878" max="12878" width="5.125" style="4" customWidth="1"/>
    <col min="12879" max="12883" width="4.625" style="4" customWidth="1"/>
    <col min="12884" max="12884" width="5.125" style="4" customWidth="1"/>
    <col min="12885" max="12889" width="4.625" style="4" customWidth="1"/>
    <col min="12890" max="12890" width="4.25" style="4" customWidth="1"/>
    <col min="12891" max="12896" width="5.125" style="4" customWidth="1"/>
    <col min="12897" max="12898" width="6.125" style="4" customWidth="1"/>
    <col min="12899" max="12899" width="7.625" style="4" customWidth="1"/>
    <col min="12900" max="12900" width="13.25" style="4" customWidth="1"/>
    <col min="12901" max="12901" width="6.125" style="4" customWidth="1"/>
    <col min="12902" max="12902" width="7" style="4" customWidth="1"/>
    <col min="12903" max="13056" width="9" style="4"/>
    <col min="13057" max="13057" width="3" style="4" customWidth="1"/>
    <col min="13058" max="13058" width="16.875" style="4" customWidth="1"/>
    <col min="13059" max="13059" width="5.25" style="4" customWidth="1"/>
    <col min="13060" max="13060" width="6.875" style="4" customWidth="1"/>
    <col min="13061" max="13061" width="6.625" style="4" customWidth="1"/>
    <col min="13062" max="13066" width="5.375" style="4" customWidth="1"/>
    <col min="13067" max="13067" width="5.25" style="4" customWidth="1"/>
    <col min="13068" max="13080" width="5.125" style="4" customWidth="1"/>
    <col min="13081" max="13085" width="4.625" style="4" customWidth="1"/>
    <col min="13086" max="13086" width="5.125" style="4" customWidth="1"/>
    <col min="13087" max="13091" width="4.625" style="4" customWidth="1"/>
    <col min="13092" max="13092" width="5.125" style="4" customWidth="1"/>
    <col min="13093" max="13097" width="4.625" style="4" customWidth="1"/>
    <col min="13098" max="13098" width="5.125" style="4" customWidth="1"/>
    <col min="13099" max="13103" width="4.625" style="4" customWidth="1"/>
    <col min="13104" max="13104" width="5.125" style="4" customWidth="1"/>
    <col min="13105" max="13109" width="4.625" style="4" customWidth="1"/>
    <col min="13110" max="13110" width="5.125" style="4" customWidth="1"/>
    <col min="13111" max="13115" width="4.625" style="4" customWidth="1"/>
    <col min="13116" max="13116" width="5.125" style="4" customWidth="1"/>
    <col min="13117" max="13121" width="4.625" style="4" customWidth="1"/>
    <col min="13122" max="13122" width="5.125" style="4" customWidth="1"/>
    <col min="13123" max="13127" width="4.625" style="4" customWidth="1"/>
    <col min="13128" max="13128" width="5.125" style="4" customWidth="1"/>
    <col min="13129" max="13133" width="4.625" style="4" customWidth="1"/>
    <col min="13134" max="13134" width="5.125" style="4" customWidth="1"/>
    <col min="13135" max="13139" width="4.625" style="4" customWidth="1"/>
    <col min="13140" max="13140" width="5.125" style="4" customWidth="1"/>
    <col min="13141" max="13145" width="4.625" style="4" customWidth="1"/>
    <col min="13146" max="13146" width="4.25" style="4" customWidth="1"/>
    <col min="13147" max="13152" width="5.125" style="4" customWidth="1"/>
    <col min="13153" max="13154" width="6.125" style="4" customWidth="1"/>
    <col min="13155" max="13155" width="7.625" style="4" customWidth="1"/>
    <col min="13156" max="13156" width="13.25" style="4" customWidth="1"/>
    <col min="13157" max="13157" width="6.125" style="4" customWidth="1"/>
    <col min="13158" max="13158" width="7" style="4" customWidth="1"/>
    <col min="13159" max="13312" width="9" style="4"/>
    <col min="13313" max="13313" width="3" style="4" customWidth="1"/>
    <col min="13314" max="13314" width="16.875" style="4" customWidth="1"/>
    <col min="13315" max="13315" width="5.25" style="4" customWidth="1"/>
    <col min="13316" max="13316" width="6.875" style="4" customWidth="1"/>
    <col min="13317" max="13317" width="6.625" style="4" customWidth="1"/>
    <col min="13318" max="13322" width="5.375" style="4" customWidth="1"/>
    <col min="13323" max="13323" width="5.25" style="4" customWidth="1"/>
    <col min="13324" max="13336" width="5.125" style="4" customWidth="1"/>
    <col min="13337" max="13341" width="4.625" style="4" customWidth="1"/>
    <col min="13342" max="13342" width="5.125" style="4" customWidth="1"/>
    <col min="13343" max="13347" width="4.625" style="4" customWidth="1"/>
    <col min="13348" max="13348" width="5.125" style="4" customWidth="1"/>
    <col min="13349" max="13353" width="4.625" style="4" customWidth="1"/>
    <col min="13354" max="13354" width="5.125" style="4" customWidth="1"/>
    <col min="13355" max="13359" width="4.625" style="4" customWidth="1"/>
    <col min="13360" max="13360" width="5.125" style="4" customWidth="1"/>
    <col min="13361" max="13365" width="4.625" style="4" customWidth="1"/>
    <col min="13366" max="13366" width="5.125" style="4" customWidth="1"/>
    <col min="13367" max="13371" width="4.625" style="4" customWidth="1"/>
    <col min="13372" max="13372" width="5.125" style="4" customWidth="1"/>
    <col min="13373" max="13377" width="4.625" style="4" customWidth="1"/>
    <col min="13378" max="13378" width="5.125" style="4" customWidth="1"/>
    <col min="13379" max="13383" width="4.625" style="4" customWidth="1"/>
    <col min="13384" max="13384" width="5.125" style="4" customWidth="1"/>
    <col min="13385" max="13389" width="4.625" style="4" customWidth="1"/>
    <col min="13390" max="13390" width="5.125" style="4" customWidth="1"/>
    <col min="13391" max="13395" width="4.625" style="4" customWidth="1"/>
    <col min="13396" max="13396" width="5.125" style="4" customWidth="1"/>
    <col min="13397" max="13401" width="4.625" style="4" customWidth="1"/>
    <col min="13402" max="13402" width="4.25" style="4" customWidth="1"/>
    <col min="13403" max="13408" width="5.125" style="4" customWidth="1"/>
    <col min="13409" max="13410" width="6.125" style="4" customWidth="1"/>
    <col min="13411" max="13411" width="7.625" style="4" customWidth="1"/>
    <col min="13412" max="13412" width="13.25" style="4" customWidth="1"/>
    <col min="13413" max="13413" width="6.125" style="4" customWidth="1"/>
    <col min="13414" max="13414" width="7" style="4" customWidth="1"/>
    <col min="13415" max="13568" width="9" style="4"/>
    <col min="13569" max="13569" width="3" style="4" customWidth="1"/>
    <col min="13570" max="13570" width="16.875" style="4" customWidth="1"/>
    <col min="13571" max="13571" width="5.25" style="4" customWidth="1"/>
    <col min="13572" max="13572" width="6.875" style="4" customWidth="1"/>
    <col min="13573" max="13573" width="6.625" style="4" customWidth="1"/>
    <col min="13574" max="13578" width="5.375" style="4" customWidth="1"/>
    <col min="13579" max="13579" width="5.25" style="4" customWidth="1"/>
    <col min="13580" max="13592" width="5.125" style="4" customWidth="1"/>
    <col min="13593" max="13597" width="4.625" style="4" customWidth="1"/>
    <col min="13598" max="13598" width="5.125" style="4" customWidth="1"/>
    <col min="13599" max="13603" width="4.625" style="4" customWidth="1"/>
    <col min="13604" max="13604" width="5.125" style="4" customWidth="1"/>
    <col min="13605" max="13609" width="4.625" style="4" customWidth="1"/>
    <col min="13610" max="13610" width="5.125" style="4" customWidth="1"/>
    <col min="13611" max="13615" width="4.625" style="4" customWidth="1"/>
    <col min="13616" max="13616" width="5.125" style="4" customWidth="1"/>
    <col min="13617" max="13621" width="4.625" style="4" customWidth="1"/>
    <col min="13622" max="13622" width="5.125" style="4" customWidth="1"/>
    <col min="13623" max="13627" width="4.625" style="4" customWidth="1"/>
    <col min="13628" max="13628" width="5.125" style="4" customWidth="1"/>
    <col min="13629" max="13633" width="4.625" style="4" customWidth="1"/>
    <col min="13634" max="13634" width="5.125" style="4" customWidth="1"/>
    <col min="13635" max="13639" width="4.625" style="4" customWidth="1"/>
    <col min="13640" max="13640" width="5.125" style="4" customWidth="1"/>
    <col min="13641" max="13645" width="4.625" style="4" customWidth="1"/>
    <col min="13646" max="13646" width="5.125" style="4" customWidth="1"/>
    <col min="13647" max="13651" width="4.625" style="4" customWidth="1"/>
    <col min="13652" max="13652" width="5.125" style="4" customWidth="1"/>
    <col min="13653" max="13657" width="4.625" style="4" customWidth="1"/>
    <col min="13658" max="13658" width="4.25" style="4" customWidth="1"/>
    <col min="13659" max="13664" width="5.125" style="4" customWidth="1"/>
    <col min="13665" max="13666" width="6.125" style="4" customWidth="1"/>
    <col min="13667" max="13667" width="7.625" style="4" customWidth="1"/>
    <col min="13668" max="13668" width="13.25" style="4" customWidth="1"/>
    <col min="13669" max="13669" width="6.125" style="4" customWidth="1"/>
    <col min="13670" max="13670" width="7" style="4" customWidth="1"/>
    <col min="13671" max="13824" width="9" style="4"/>
    <col min="13825" max="13825" width="3" style="4" customWidth="1"/>
    <col min="13826" max="13826" width="16.875" style="4" customWidth="1"/>
    <col min="13827" max="13827" width="5.25" style="4" customWidth="1"/>
    <col min="13828" max="13828" width="6.875" style="4" customWidth="1"/>
    <col min="13829" max="13829" width="6.625" style="4" customWidth="1"/>
    <col min="13830" max="13834" width="5.375" style="4" customWidth="1"/>
    <col min="13835" max="13835" width="5.25" style="4" customWidth="1"/>
    <col min="13836" max="13848" width="5.125" style="4" customWidth="1"/>
    <col min="13849" max="13853" width="4.625" style="4" customWidth="1"/>
    <col min="13854" max="13854" width="5.125" style="4" customWidth="1"/>
    <col min="13855" max="13859" width="4.625" style="4" customWidth="1"/>
    <col min="13860" max="13860" width="5.125" style="4" customWidth="1"/>
    <col min="13861" max="13865" width="4.625" style="4" customWidth="1"/>
    <col min="13866" max="13866" width="5.125" style="4" customWidth="1"/>
    <col min="13867" max="13871" width="4.625" style="4" customWidth="1"/>
    <col min="13872" max="13872" width="5.125" style="4" customWidth="1"/>
    <col min="13873" max="13877" width="4.625" style="4" customWidth="1"/>
    <col min="13878" max="13878" width="5.125" style="4" customWidth="1"/>
    <col min="13879" max="13883" width="4.625" style="4" customWidth="1"/>
    <col min="13884" max="13884" width="5.125" style="4" customWidth="1"/>
    <col min="13885" max="13889" width="4.625" style="4" customWidth="1"/>
    <col min="13890" max="13890" width="5.125" style="4" customWidth="1"/>
    <col min="13891" max="13895" width="4.625" style="4" customWidth="1"/>
    <col min="13896" max="13896" width="5.125" style="4" customWidth="1"/>
    <col min="13897" max="13901" width="4.625" style="4" customWidth="1"/>
    <col min="13902" max="13902" width="5.125" style="4" customWidth="1"/>
    <col min="13903" max="13907" width="4.625" style="4" customWidth="1"/>
    <col min="13908" max="13908" width="5.125" style="4" customWidth="1"/>
    <col min="13909" max="13913" width="4.625" style="4" customWidth="1"/>
    <col min="13914" max="13914" width="4.25" style="4" customWidth="1"/>
    <col min="13915" max="13920" width="5.125" style="4" customWidth="1"/>
    <col min="13921" max="13922" width="6.125" style="4" customWidth="1"/>
    <col min="13923" max="13923" width="7.625" style="4" customWidth="1"/>
    <col min="13924" max="13924" width="13.25" style="4" customWidth="1"/>
    <col min="13925" max="13925" width="6.125" style="4" customWidth="1"/>
    <col min="13926" max="13926" width="7" style="4" customWidth="1"/>
    <col min="13927" max="14080" width="9" style="4"/>
    <col min="14081" max="14081" width="3" style="4" customWidth="1"/>
    <col min="14082" max="14082" width="16.875" style="4" customWidth="1"/>
    <col min="14083" max="14083" width="5.25" style="4" customWidth="1"/>
    <col min="14084" max="14084" width="6.875" style="4" customWidth="1"/>
    <col min="14085" max="14085" width="6.625" style="4" customWidth="1"/>
    <col min="14086" max="14090" width="5.375" style="4" customWidth="1"/>
    <col min="14091" max="14091" width="5.25" style="4" customWidth="1"/>
    <col min="14092" max="14104" width="5.125" style="4" customWidth="1"/>
    <col min="14105" max="14109" width="4.625" style="4" customWidth="1"/>
    <col min="14110" max="14110" width="5.125" style="4" customWidth="1"/>
    <col min="14111" max="14115" width="4.625" style="4" customWidth="1"/>
    <col min="14116" max="14116" width="5.125" style="4" customWidth="1"/>
    <col min="14117" max="14121" width="4.625" style="4" customWidth="1"/>
    <col min="14122" max="14122" width="5.125" style="4" customWidth="1"/>
    <col min="14123" max="14127" width="4.625" style="4" customWidth="1"/>
    <col min="14128" max="14128" width="5.125" style="4" customWidth="1"/>
    <col min="14129" max="14133" width="4.625" style="4" customWidth="1"/>
    <col min="14134" max="14134" width="5.125" style="4" customWidth="1"/>
    <col min="14135" max="14139" width="4.625" style="4" customWidth="1"/>
    <col min="14140" max="14140" width="5.125" style="4" customWidth="1"/>
    <col min="14141" max="14145" width="4.625" style="4" customWidth="1"/>
    <col min="14146" max="14146" width="5.125" style="4" customWidth="1"/>
    <col min="14147" max="14151" width="4.625" style="4" customWidth="1"/>
    <col min="14152" max="14152" width="5.125" style="4" customWidth="1"/>
    <col min="14153" max="14157" width="4.625" style="4" customWidth="1"/>
    <col min="14158" max="14158" width="5.125" style="4" customWidth="1"/>
    <col min="14159" max="14163" width="4.625" style="4" customWidth="1"/>
    <col min="14164" max="14164" width="5.125" style="4" customWidth="1"/>
    <col min="14165" max="14169" width="4.625" style="4" customWidth="1"/>
    <col min="14170" max="14170" width="4.25" style="4" customWidth="1"/>
    <col min="14171" max="14176" width="5.125" style="4" customWidth="1"/>
    <col min="14177" max="14178" width="6.125" style="4" customWidth="1"/>
    <col min="14179" max="14179" width="7.625" style="4" customWidth="1"/>
    <col min="14180" max="14180" width="13.25" style="4" customWidth="1"/>
    <col min="14181" max="14181" width="6.125" style="4" customWidth="1"/>
    <col min="14182" max="14182" width="7" style="4" customWidth="1"/>
    <col min="14183" max="14336" width="9" style="4"/>
    <col min="14337" max="14337" width="3" style="4" customWidth="1"/>
    <col min="14338" max="14338" width="16.875" style="4" customWidth="1"/>
    <col min="14339" max="14339" width="5.25" style="4" customWidth="1"/>
    <col min="14340" max="14340" width="6.875" style="4" customWidth="1"/>
    <col min="14341" max="14341" width="6.625" style="4" customWidth="1"/>
    <col min="14342" max="14346" width="5.375" style="4" customWidth="1"/>
    <col min="14347" max="14347" width="5.25" style="4" customWidth="1"/>
    <col min="14348" max="14360" width="5.125" style="4" customWidth="1"/>
    <col min="14361" max="14365" width="4.625" style="4" customWidth="1"/>
    <col min="14366" max="14366" width="5.125" style="4" customWidth="1"/>
    <col min="14367" max="14371" width="4.625" style="4" customWidth="1"/>
    <col min="14372" max="14372" width="5.125" style="4" customWidth="1"/>
    <col min="14373" max="14377" width="4.625" style="4" customWidth="1"/>
    <col min="14378" max="14378" width="5.125" style="4" customWidth="1"/>
    <col min="14379" max="14383" width="4.625" style="4" customWidth="1"/>
    <col min="14384" max="14384" width="5.125" style="4" customWidth="1"/>
    <col min="14385" max="14389" width="4.625" style="4" customWidth="1"/>
    <col min="14390" max="14390" width="5.125" style="4" customWidth="1"/>
    <col min="14391" max="14395" width="4.625" style="4" customWidth="1"/>
    <col min="14396" max="14396" width="5.125" style="4" customWidth="1"/>
    <col min="14397" max="14401" width="4.625" style="4" customWidth="1"/>
    <col min="14402" max="14402" width="5.125" style="4" customWidth="1"/>
    <col min="14403" max="14407" width="4.625" style="4" customWidth="1"/>
    <col min="14408" max="14408" width="5.125" style="4" customWidth="1"/>
    <col min="14409" max="14413" width="4.625" style="4" customWidth="1"/>
    <col min="14414" max="14414" width="5.125" style="4" customWidth="1"/>
    <col min="14415" max="14419" width="4.625" style="4" customWidth="1"/>
    <col min="14420" max="14420" width="5.125" style="4" customWidth="1"/>
    <col min="14421" max="14425" width="4.625" style="4" customWidth="1"/>
    <col min="14426" max="14426" width="4.25" style="4" customWidth="1"/>
    <col min="14427" max="14432" width="5.125" style="4" customWidth="1"/>
    <col min="14433" max="14434" width="6.125" style="4" customWidth="1"/>
    <col min="14435" max="14435" width="7.625" style="4" customWidth="1"/>
    <col min="14436" max="14436" width="13.25" style="4" customWidth="1"/>
    <col min="14437" max="14437" width="6.125" style="4" customWidth="1"/>
    <col min="14438" max="14438" width="7" style="4" customWidth="1"/>
    <col min="14439" max="14592" width="9" style="4"/>
    <col min="14593" max="14593" width="3" style="4" customWidth="1"/>
    <col min="14594" max="14594" width="16.875" style="4" customWidth="1"/>
    <col min="14595" max="14595" width="5.25" style="4" customWidth="1"/>
    <col min="14596" max="14596" width="6.875" style="4" customWidth="1"/>
    <col min="14597" max="14597" width="6.625" style="4" customWidth="1"/>
    <col min="14598" max="14602" width="5.375" style="4" customWidth="1"/>
    <col min="14603" max="14603" width="5.25" style="4" customWidth="1"/>
    <col min="14604" max="14616" width="5.125" style="4" customWidth="1"/>
    <col min="14617" max="14621" width="4.625" style="4" customWidth="1"/>
    <col min="14622" max="14622" width="5.125" style="4" customWidth="1"/>
    <col min="14623" max="14627" width="4.625" style="4" customWidth="1"/>
    <col min="14628" max="14628" width="5.125" style="4" customWidth="1"/>
    <col min="14629" max="14633" width="4.625" style="4" customWidth="1"/>
    <col min="14634" max="14634" width="5.125" style="4" customWidth="1"/>
    <col min="14635" max="14639" width="4.625" style="4" customWidth="1"/>
    <col min="14640" max="14640" width="5.125" style="4" customWidth="1"/>
    <col min="14641" max="14645" width="4.625" style="4" customWidth="1"/>
    <col min="14646" max="14646" width="5.125" style="4" customWidth="1"/>
    <col min="14647" max="14651" width="4.625" style="4" customWidth="1"/>
    <col min="14652" max="14652" width="5.125" style="4" customWidth="1"/>
    <col min="14653" max="14657" width="4.625" style="4" customWidth="1"/>
    <col min="14658" max="14658" width="5.125" style="4" customWidth="1"/>
    <col min="14659" max="14663" width="4.625" style="4" customWidth="1"/>
    <col min="14664" max="14664" width="5.125" style="4" customWidth="1"/>
    <col min="14665" max="14669" width="4.625" style="4" customWidth="1"/>
    <col min="14670" max="14670" width="5.125" style="4" customWidth="1"/>
    <col min="14671" max="14675" width="4.625" style="4" customWidth="1"/>
    <col min="14676" max="14676" width="5.125" style="4" customWidth="1"/>
    <col min="14677" max="14681" width="4.625" style="4" customWidth="1"/>
    <col min="14682" max="14682" width="4.25" style="4" customWidth="1"/>
    <col min="14683" max="14688" width="5.125" style="4" customWidth="1"/>
    <col min="14689" max="14690" width="6.125" style="4" customWidth="1"/>
    <col min="14691" max="14691" width="7.625" style="4" customWidth="1"/>
    <col min="14692" max="14692" width="13.25" style="4" customWidth="1"/>
    <col min="14693" max="14693" width="6.125" style="4" customWidth="1"/>
    <col min="14694" max="14694" width="7" style="4" customWidth="1"/>
    <col min="14695" max="14848" width="9" style="4"/>
    <col min="14849" max="14849" width="3" style="4" customWidth="1"/>
    <col min="14850" max="14850" width="16.875" style="4" customWidth="1"/>
    <col min="14851" max="14851" width="5.25" style="4" customWidth="1"/>
    <col min="14852" max="14852" width="6.875" style="4" customWidth="1"/>
    <col min="14853" max="14853" width="6.625" style="4" customWidth="1"/>
    <col min="14854" max="14858" width="5.375" style="4" customWidth="1"/>
    <col min="14859" max="14859" width="5.25" style="4" customWidth="1"/>
    <col min="14860" max="14872" width="5.125" style="4" customWidth="1"/>
    <col min="14873" max="14877" width="4.625" style="4" customWidth="1"/>
    <col min="14878" max="14878" width="5.125" style="4" customWidth="1"/>
    <col min="14879" max="14883" width="4.625" style="4" customWidth="1"/>
    <col min="14884" max="14884" width="5.125" style="4" customWidth="1"/>
    <col min="14885" max="14889" width="4.625" style="4" customWidth="1"/>
    <col min="14890" max="14890" width="5.125" style="4" customWidth="1"/>
    <col min="14891" max="14895" width="4.625" style="4" customWidth="1"/>
    <col min="14896" max="14896" width="5.125" style="4" customWidth="1"/>
    <col min="14897" max="14901" width="4.625" style="4" customWidth="1"/>
    <col min="14902" max="14902" width="5.125" style="4" customWidth="1"/>
    <col min="14903" max="14907" width="4.625" style="4" customWidth="1"/>
    <col min="14908" max="14908" width="5.125" style="4" customWidth="1"/>
    <col min="14909" max="14913" width="4.625" style="4" customWidth="1"/>
    <col min="14914" max="14914" width="5.125" style="4" customWidth="1"/>
    <col min="14915" max="14919" width="4.625" style="4" customWidth="1"/>
    <col min="14920" max="14920" width="5.125" style="4" customWidth="1"/>
    <col min="14921" max="14925" width="4.625" style="4" customWidth="1"/>
    <col min="14926" max="14926" width="5.125" style="4" customWidth="1"/>
    <col min="14927" max="14931" width="4.625" style="4" customWidth="1"/>
    <col min="14932" max="14932" width="5.125" style="4" customWidth="1"/>
    <col min="14933" max="14937" width="4.625" style="4" customWidth="1"/>
    <col min="14938" max="14938" width="4.25" style="4" customWidth="1"/>
    <col min="14939" max="14944" width="5.125" style="4" customWidth="1"/>
    <col min="14945" max="14946" width="6.125" style="4" customWidth="1"/>
    <col min="14947" max="14947" width="7.625" style="4" customWidth="1"/>
    <col min="14948" max="14948" width="13.25" style="4" customWidth="1"/>
    <col min="14949" max="14949" width="6.125" style="4" customWidth="1"/>
    <col min="14950" max="14950" width="7" style="4" customWidth="1"/>
    <col min="14951" max="15104" width="9" style="4"/>
    <col min="15105" max="15105" width="3" style="4" customWidth="1"/>
    <col min="15106" max="15106" width="16.875" style="4" customWidth="1"/>
    <col min="15107" max="15107" width="5.25" style="4" customWidth="1"/>
    <col min="15108" max="15108" width="6.875" style="4" customWidth="1"/>
    <col min="15109" max="15109" width="6.625" style="4" customWidth="1"/>
    <col min="15110" max="15114" width="5.375" style="4" customWidth="1"/>
    <col min="15115" max="15115" width="5.25" style="4" customWidth="1"/>
    <col min="15116" max="15128" width="5.125" style="4" customWidth="1"/>
    <col min="15129" max="15133" width="4.625" style="4" customWidth="1"/>
    <col min="15134" max="15134" width="5.125" style="4" customWidth="1"/>
    <col min="15135" max="15139" width="4.625" style="4" customWidth="1"/>
    <col min="15140" max="15140" width="5.125" style="4" customWidth="1"/>
    <col min="15141" max="15145" width="4.625" style="4" customWidth="1"/>
    <col min="15146" max="15146" width="5.125" style="4" customWidth="1"/>
    <col min="15147" max="15151" width="4.625" style="4" customWidth="1"/>
    <col min="15152" max="15152" width="5.125" style="4" customWidth="1"/>
    <col min="15153" max="15157" width="4.625" style="4" customWidth="1"/>
    <col min="15158" max="15158" width="5.125" style="4" customWidth="1"/>
    <col min="15159" max="15163" width="4.625" style="4" customWidth="1"/>
    <col min="15164" max="15164" width="5.125" style="4" customWidth="1"/>
    <col min="15165" max="15169" width="4.625" style="4" customWidth="1"/>
    <col min="15170" max="15170" width="5.125" style="4" customWidth="1"/>
    <col min="15171" max="15175" width="4.625" style="4" customWidth="1"/>
    <col min="15176" max="15176" width="5.125" style="4" customWidth="1"/>
    <col min="15177" max="15181" width="4.625" style="4" customWidth="1"/>
    <col min="15182" max="15182" width="5.125" style="4" customWidth="1"/>
    <col min="15183" max="15187" width="4.625" style="4" customWidth="1"/>
    <col min="15188" max="15188" width="5.125" style="4" customWidth="1"/>
    <col min="15189" max="15193" width="4.625" style="4" customWidth="1"/>
    <col min="15194" max="15194" width="4.25" style="4" customWidth="1"/>
    <col min="15195" max="15200" width="5.125" style="4" customWidth="1"/>
    <col min="15201" max="15202" width="6.125" style="4" customWidth="1"/>
    <col min="15203" max="15203" width="7.625" style="4" customWidth="1"/>
    <col min="15204" max="15204" width="13.25" style="4" customWidth="1"/>
    <col min="15205" max="15205" width="6.125" style="4" customWidth="1"/>
    <col min="15206" max="15206" width="7" style="4" customWidth="1"/>
    <col min="15207" max="15360" width="9" style="4"/>
    <col min="15361" max="15361" width="3" style="4" customWidth="1"/>
    <col min="15362" max="15362" width="16.875" style="4" customWidth="1"/>
    <col min="15363" max="15363" width="5.25" style="4" customWidth="1"/>
    <col min="15364" max="15364" width="6.875" style="4" customWidth="1"/>
    <col min="15365" max="15365" width="6.625" style="4" customWidth="1"/>
    <col min="15366" max="15370" width="5.375" style="4" customWidth="1"/>
    <col min="15371" max="15371" width="5.25" style="4" customWidth="1"/>
    <col min="15372" max="15384" width="5.125" style="4" customWidth="1"/>
    <col min="15385" max="15389" width="4.625" style="4" customWidth="1"/>
    <col min="15390" max="15390" width="5.125" style="4" customWidth="1"/>
    <col min="15391" max="15395" width="4.625" style="4" customWidth="1"/>
    <col min="15396" max="15396" width="5.125" style="4" customWidth="1"/>
    <col min="15397" max="15401" width="4.625" style="4" customWidth="1"/>
    <col min="15402" max="15402" width="5.125" style="4" customWidth="1"/>
    <col min="15403" max="15407" width="4.625" style="4" customWidth="1"/>
    <col min="15408" max="15408" width="5.125" style="4" customWidth="1"/>
    <col min="15409" max="15413" width="4.625" style="4" customWidth="1"/>
    <col min="15414" max="15414" width="5.125" style="4" customWidth="1"/>
    <col min="15415" max="15419" width="4.625" style="4" customWidth="1"/>
    <col min="15420" max="15420" width="5.125" style="4" customWidth="1"/>
    <col min="15421" max="15425" width="4.625" style="4" customWidth="1"/>
    <col min="15426" max="15426" width="5.125" style="4" customWidth="1"/>
    <col min="15427" max="15431" width="4.625" style="4" customWidth="1"/>
    <col min="15432" max="15432" width="5.125" style="4" customWidth="1"/>
    <col min="15433" max="15437" width="4.625" style="4" customWidth="1"/>
    <col min="15438" max="15438" width="5.125" style="4" customWidth="1"/>
    <col min="15439" max="15443" width="4.625" style="4" customWidth="1"/>
    <col min="15444" max="15444" width="5.125" style="4" customWidth="1"/>
    <col min="15445" max="15449" width="4.625" style="4" customWidth="1"/>
    <col min="15450" max="15450" width="4.25" style="4" customWidth="1"/>
    <col min="15451" max="15456" width="5.125" style="4" customWidth="1"/>
    <col min="15457" max="15458" width="6.125" style="4" customWidth="1"/>
    <col min="15459" max="15459" width="7.625" style="4" customWidth="1"/>
    <col min="15460" max="15460" width="13.25" style="4" customWidth="1"/>
    <col min="15461" max="15461" width="6.125" style="4" customWidth="1"/>
    <col min="15462" max="15462" width="7" style="4" customWidth="1"/>
    <col min="15463" max="15616" width="9" style="4"/>
    <col min="15617" max="15617" width="3" style="4" customWidth="1"/>
    <col min="15618" max="15618" width="16.875" style="4" customWidth="1"/>
    <col min="15619" max="15619" width="5.25" style="4" customWidth="1"/>
    <col min="15620" max="15620" width="6.875" style="4" customWidth="1"/>
    <col min="15621" max="15621" width="6.625" style="4" customWidth="1"/>
    <col min="15622" max="15626" width="5.375" style="4" customWidth="1"/>
    <col min="15627" max="15627" width="5.25" style="4" customWidth="1"/>
    <col min="15628" max="15640" width="5.125" style="4" customWidth="1"/>
    <col min="15641" max="15645" width="4.625" style="4" customWidth="1"/>
    <col min="15646" max="15646" width="5.125" style="4" customWidth="1"/>
    <col min="15647" max="15651" width="4.625" style="4" customWidth="1"/>
    <col min="15652" max="15652" width="5.125" style="4" customWidth="1"/>
    <col min="15653" max="15657" width="4.625" style="4" customWidth="1"/>
    <col min="15658" max="15658" width="5.125" style="4" customWidth="1"/>
    <col min="15659" max="15663" width="4.625" style="4" customWidth="1"/>
    <col min="15664" max="15664" width="5.125" style="4" customWidth="1"/>
    <col min="15665" max="15669" width="4.625" style="4" customWidth="1"/>
    <col min="15670" max="15670" width="5.125" style="4" customWidth="1"/>
    <col min="15671" max="15675" width="4.625" style="4" customWidth="1"/>
    <col min="15676" max="15676" width="5.125" style="4" customWidth="1"/>
    <col min="15677" max="15681" width="4.625" style="4" customWidth="1"/>
    <col min="15682" max="15682" width="5.125" style="4" customWidth="1"/>
    <col min="15683" max="15687" width="4.625" style="4" customWidth="1"/>
    <col min="15688" max="15688" width="5.125" style="4" customWidth="1"/>
    <col min="15689" max="15693" width="4.625" style="4" customWidth="1"/>
    <col min="15694" max="15694" width="5.125" style="4" customWidth="1"/>
    <col min="15695" max="15699" width="4.625" style="4" customWidth="1"/>
    <col min="15700" max="15700" width="5.125" style="4" customWidth="1"/>
    <col min="15701" max="15705" width="4.625" style="4" customWidth="1"/>
    <col min="15706" max="15706" width="4.25" style="4" customWidth="1"/>
    <col min="15707" max="15712" width="5.125" style="4" customWidth="1"/>
    <col min="15713" max="15714" width="6.125" style="4" customWidth="1"/>
    <col min="15715" max="15715" width="7.625" style="4" customWidth="1"/>
    <col min="15716" max="15716" width="13.25" style="4" customWidth="1"/>
    <col min="15717" max="15717" width="6.125" style="4" customWidth="1"/>
    <col min="15718" max="15718" width="7" style="4" customWidth="1"/>
    <col min="15719" max="15872" width="9" style="4"/>
    <col min="15873" max="15873" width="3" style="4" customWidth="1"/>
    <col min="15874" max="15874" width="16.875" style="4" customWidth="1"/>
    <col min="15875" max="15875" width="5.25" style="4" customWidth="1"/>
    <col min="15876" max="15876" width="6.875" style="4" customWidth="1"/>
    <col min="15877" max="15877" width="6.625" style="4" customWidth="1"/>
    <col min="15878" max="15882" width="5.375" style="4" customWidth="1"/>
    <col min="15883" max="15883" width="5.25" style="4" customWidth="1"/>
    <col min="15884" max="15896" width="5.125" style="4" customWidth="1"/>
    <col min="15897" max="15901" width="4.625" style="4" customWidth="1"/>
    <col min="15902" max="15902" width="5.125" style="4" customWidth="1"/>
    <col min="15903" max="15907" width="4.625" style="4" customWidth="1"/>
    <col min="15908" max="15908" width="5.125" style="4" customWidth="1"/>
    <col min="15909" max="15913" width="4.625" style="4" customWidth="1"/>
    <col min="15914" max="15914" width="5.125" style="4" customWidth="1"/>
    <col min="15915" max="15919" width="4.625" style="4" customWidth="1"/>
    <col min="15920" max="15920" width="5.125" style="4" customWidth="1"/>
    <col min="15921" max="15925" width="4.625" style="4" customWidth="1"/>
    <col min="15926" max="15926" width="5.125" style="4" customWidth="1"/>
    <col min="15927" max="15931" width="4.625" style="4" customWidth="1"/>
    <col min="15932" max="15932" width="5.125" style="4" customWidth="1"/>
    <col min="15933" max="15937" width="4.625" style="4" customWidth="1"/>
    <col min="15938" max="15938" width="5.125" style="4" customWidth="1"/>
    <col min="15939" max="15943" width="4.625" style="4" customWidth="1"/>
    <col min="15944" max="15944" width="5.125" style="4" customWidth="1"/>
    <col min="15945" max="15949" width="4.625" style="4" customWidth="1"/>
    <col min="15950" max="15950" width="5.125" style="4" customWidth="1"/>
    <col min="15951" max="15955" width="4.625" style="4" customWidth="1"/>
    <col min="15956" max="15956" width="5.125" style="4" customWidth="1"/>
    <col min="15957" max="15961" width="4.625" style="4" customWidth="1"/>
    <col min="15962" max="15962" width="4.25" style="4" customWidth="1"/>
    <col min="15963" max="15968" width="5.125" style="4" customWidth="1"/>
    <col min="15969" max="15970" width="6.125" style="4" customWidth="1"/>
    <col min="15971" max="15971" width="7.625" style="4" customWidth="1"/>
    <col min="15972" max="15972" width="13.25" style="4" customWidth="1"/>
    <col min="15973" max="15973" width="6.125" style="4" customWidth="1"/>
    <col min="15974" max="15974" width="7" style="4" customWidth="1"/>
    <col min="15975" max="16128" width="9" style="4"/>
    <col min="16129" max="16129" width="3" style="4" customWidth="1"/>
    <col min="16130" max="16130" width="16.875" style="4" customWidth="1"/>
    <col min="16131" max="16131" width="5.25" style="4" customWidth="1"/>
    <col min="16132" max="16132" width="6.875" style="4" customWidth="1"/>
    <col min="16133" max="16133" width="6.625" style="4" customWidth="1"/>
    <col min="16134" max="16138" width="5.375" style="4" customWidth="1"/>
    <col min="16139" max="16139" width="5.25" style="4" customWidth="1"/>
    <col min="16140" max="16152" width="5.125" style="4" customWidth="1"/>
    <col min="16153" max="16157" width="4.625" style="4" customWidth="1"/>
    <col min="16158" max="16158" width="5.125" style="4" customWidth="1"/>
    <col min="16159" max="16163" width="4.625" style="4" customWidth="1"/>
    <col min="16164" max="16164" width="5.125" style="4" customWidth="1"/>
    <col min="16165" max="16169" width="4.625" style="4" customWidth="1"/>
    <col min="16170" max="16170" width="5.125" style="4" customWidth="1"/>
    <col min="16171" max="16175" width="4.625" style="4" customWidth="1"/>
    <col min="16176" max="16176" width="5.125" style="4" customWidth="1"/>
    <col min="16177" max="16181" width="4.625" style="4" customWidth="1"/>
    <col min="16182" max="16182" width="5.125" style="4" customWidth="1"/>
    <col min="16183" max="16187" width="4.625" style="4" customWidth="1"/>
    <col min="16188" max="16188" width="5.125" style="4" customWidth="1"/>
    <col min="16189" max="16193" width="4.625" style="4" customWidth="1"/>
    <col min="16194" max="16194" width="5.125" style="4" customWidth="1"/>
    <col min="16195" max="16199" width="4.625" style="4" customWidth="1"/>
    <col min="16200" max="16200" width="5.125" style="4" customWidth="1"/>
    <col min="16201" max="16205" width="4.625" style="4" customWidth="1"/>
    <col min="16206" max="16206" width="5.125" style="4" customWidth="1"/>
    <col min="16207" max="16211" width="4.625" style="4" customWidth="1"/>
    <col min="16212" max="16212" width="5.125" style="4" customWidth="1"/>
    <col min="16213" max="16217" width="4.625" style="4" customWidth="1"/>
    <col min="16218" max="16218" width="4.25" style="4" customWidth="1"/>
    <col min="16219" max="16224" width="5.125" style="4" customWidth="1"/>
    <col min="16225" max="16226" width="6.125" style="4" customWidth="1"/>
    <col min="16227" max="16227" width="7.625" style="4" customWidth="1"/>
    <col min="16228" max="16228" width="13.25" style="4" customWidth="1"/>
    <col min="16229" max="16229" width="6.125" style="4" customWidth="1"/>
    <col min="16230" max="16230" width="7" style="4" customWidth="1"/>
    <col min="16231" max="16384" width="9" style="4"/>
  </cols>
  <sheetData>
    <row r="1" spans="1:100" ht="17.25" customHeight="1" x14ac:dyDescent="0.4">
      <c r="B1" s="4" t="s">
        <v>79</v>
      </c>
    </row>
    <row r="2" spans="1:100" ht="18.75" customHeight="1" x14ac:dyDescent="0.4"/>
    <row r="3" spans="1:100" ht="33" customHeight="1" x14ac:dyDescent="0.4">
      <c r="F3" s="5" t="s">
        <v>31</v>
      </c>
    </row>
    <row r="5" spans="1:100" ht="17.25" customHeight="1" x14ac:dyDescent="0.4">
      <c r="B5" s="6" t="s">
        <v>32</v>
      </c>
    </row>
    <row r="7" spans="1:100" x14ac:dyDescent="0.4">
      <c r="E7" s="4" t="s">
        <v>33</v>
      </c>
    </row>
    <row r="8" spans="1:100" ht="13.5" customHeight="1" x14ac:dyDescent="0.4"/>
    <row r="9" spans="1:100" ht="17.25" customHeight="1" x14ac:dyDescent="0.4">
      <c r="E9" s="6" t="s">
        <v>34</v>
      </c>
    </row>
    <row r="11" spans="1:100" ht="30" customHeight="1" x14ac:dyDescent="0.4">
      <c r="A11" s="7"/>
      <c r="B11" s="8" t="s">
        <v>35</v>
      </c>
      <c r="C11" s="250"/>
      <c r="D11" s="251"/>
      <c r="E11" s="9" t="s">
        <v>36</v>
      </c>
      <c r="F11" s="10" t="s">
        <v>37</v>
      </c>
      <c r="G11" s="11"/>
      <c r="H11" s="8" t="s">
        <v>80</v>
      </c>
      <c r="I11" s="8"/>
      <c r="J11" s="8" t="s">
        <v>81</v>
      </c>
      <c r="K11" s="12"/>
      <c r="L11" s="13"/>
      <c r="M11" s="186" t="s">
        <v>246</v>
      </c>
      <c r="N11" s="13"/>
      <c r="O11" s="14"/>
      <c r="R11" s="13"/>
      <c r="S11" s="13"/>
      <c r="T11" s="13"/>
      <c r="U11" s="14"/>
      <c r="CM11" s="15"/>
      <c r="CN11" s="13"/>
      <c r="CO11" s="13"/>
      <c r="CP11" s="13"/>
      <c r="CQ11" s="14"/>
    </row>
    <row r="12" spans="1:100" ht="14.25" customHeight="1" x14ac:dyDescent="0.4">
      <c r="A12" s="16"/>
      <c r="B12" s="16"/>
      <c r="C12" s="17"/>
      <c r="D12" s="18"/>
      <c r="E12" s="19"/>
      <c r="F12" s="232" t="s">
        <v>39</v>
      </c>
      <c r="G12" s="252"/>
      <c r="H12" s="252"/>
      <c r="I12" s="252"/>
      <c r="J12" s="20"/>
      <c r="K12" s="254" t="s">
        <v>40</v>
      </c>
      <c r="L12" s="255"/>
      <c r="M12" s="255"/>
      <c r="N12" s="255"/>
      <c r="O12" s="255"/>
      <c r="P12" s="255"/>
      <c r="Q12" s="234" t="s">
        <v>41</v>
      </c>
      <c r="R12" s="235"/>
      <c r="S12" s="235"/>
      <c r="T12" s="235"/>
      <c r="U12" s="235"/>
      <c r="V12" s="235"/>
      <c r="W12" s="21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2"/>
      <c r="CM12" s="244" t="s">
        <v>42</v>
      </c>
      <c r="CN12" s="245"/>
      <c r="CO12" s="245"/>
      <c r="CP12" s="245"/>
      <c r="CQ12" s="245"/>
      <c r="CR12" s="246"/>
      <c r="CS12" s="234" t="s">
        <v>43</v>
      </c>
      <c r="CT12" s="239"/>
      <c r="CU12" s="239"/>
      <c r="CV12" s="240"/>
    </row>
    <row r="13" spans="1:100" ht="23.25" customHeight="1" x14ac:dyDescent="0.4">
      <c r="A13" s="23"/>
      <c r="B13" s="17" t="s">
        <v>44</v>
      </c>
      <c r="C13" s="17" t="s">
        <v>45</v>
      </c>
      <c r="D13" s="18" t="s">
        <v>48</v>
      </c>
      <c r="E13" s="24"/>
      <c r="F13" s="253"/>
      <c r="G13" s="253"/>
      <c r="H13" s="253"/>
      <c r="I13" s="253"/>
      <c r="J13" s="25"/>
      <c r="K13" s="256"/>
      <c r="L13" s="257"/>
      <c r="M13" s="257"/>
      <c r="N13" s="257"/>
      <c r="O13" s="257"/>
      <c r="P13" s="257"/>
      <c r="Q13" s="236"/>
      <c r="R13" s="237"/>
      <c r="S13" s="237"/>
      <c r="T13" s="237"/>
      <c r="U13" s="237"/>
      <c r="V13" s="237"/>
      <c r="W13" s="26" t="s">
        <v>82</v>
      </c>
      <c r="X13" s="27" t="s">
        <v>46</v>
      </c>
      <c r="Y13" s="28"/>
      <c r="Z13" s="28"/>
      <c r="AA13" s="28"/>
      <c r="AB13" s="28"/>
      <c r="AC13" s="28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8"/>
      <c r="CA13" s="238"/>
      <c r="CB13" s="238"/>
      <c r="CC13" s="238"/>
      <c r="CD13" s="238"/>
      <c r="CE13" s="238"/>
      <c r="CF13" s="232"/>
      <c r="CG13" s="232"/>
      <c r="CH13" s="232"/>
      <c r="CI13" s="232"/>
      <c r="CJ13" s="232"/>
      <c r="CK13" s="233"/>
      <c r="CL13" s="247" t="s">
        <v>66</v>
      </c>
      <c r="CM13" s="29" t="s">
        <v>47</v>
      </c>
      <c r="CN13" s="30"/>
      <c r="CO13" s="30"/>
      <c r="CP13" s="30"/>
      <c r="CQ13" s="30"/>
      <c r="CR13" s="31"/>
      <c r="CS13" s="241"/>
      <c r="CT13" s="242"/>
      <c r="CU13" s="242"/>
      <c r="CV13" s="243"/>
    </row>
    <row r="14" spans="1:100" ht="27" customHeight="1" x14ac:dyDescent="0.4">
      <c r="A14" s="23"/>
      <c r="B14" s="17"/>
      <c r="C14" s="17"/>
      <c r="D14" s="57"/>
      <c r="E14" s="17"/>
      <c r="F14" s="229" t="s">
        <v>49</v>
      </c>
      <c r="G14" s="229" t="s">
        <v>50</v>
      </c>
      <c r="H14" s="229" t="s">
        <v>51</v>
      </c>
      <c r="I14" s="229" t="s">
        <v>52</v>
      </c>
      <c r="J14" s="229" t="s">
        <v>53</v>
      </c>
      <c r="K14" s="17"/>
      <c r="L14" s="229" t="s">
        <v>49</v>
      </c>
      <c r="M14" s="229" t="s">
        <v>50</v>
      </c>
      <c r="N14" s="229" t="s">
        <v>51</v>
      </c>
      <c r="O14" s="229" t="s">
        <v>52</v>
      </c>
      <c r="P14" s="229" t="s">
        <v>53</v>
      </c>
      <c r="Q14" s="17"/>
      <c r="R14" s="229" t="s">
        <v>49</v>
      </c>
      <c r="S14" s="229" t="s">
        <v>50</v>
      </c>
      <c r="T14" s="229" t="s">
        <v>51</v>
      </c>
      <c r="U14" s="229" t="s">
        <v>52</v>
      </c>
      <c r="V14" s="229" t="s">
        <v>53</v>
      </c>
      <c r="W14" s="32" t="s">
        <v>83</v>
      </c>
      <c r="X14" s="231" t="s">
        <v>54</v>
      </c>
      <c r="Y14" s="232"/>
      <c r="Z14" s="232"/>
      <c r="AA14" s="232"/>
      <c r="AB14" s="232"/>
      <c r="AC14" s="233"/>
      <c r="AD14" s="231" t="s">
        <v>55</v>
      </c>
      <c r="AE14" s="232"/>
      <c r="AF14" s="232"/>
      <c r="AG14" s="232"/>
      <c r="AH14" s="232"/>
      <c r="AI14" s="233"/>
      <c r="AJ14" s="231" t="s">
        <v>84</v>
      </c>
      <c r="AK14" s="232"/>
      <c r="AL14" s="232"/>
      <c r="AM14" s="232"/>
      <c r="AN14" s="232"/>
      <c r="AO14" s="233"/>
      <c r="AP14" s="231" t="s">
        <v>85</v>
      </c>
      <c r="AQ14" s="232"/>
      <c r="AR14" s="232"/>
      <c r="AS14" s="232"/>
      <c r="AT14" s="232"/>
      <c r="AU14" s="233"/>
      <c r="AV14" s="231" t="s">
        <v>86</v>
      </c>
      <c r="AW14" s="232"/>
      <c r="AX14" s="232"/>
      <c r="AY14" s="232"/>
      <c r="AZ14" s="232"/>
      <c r="BA14" s="233"/>
      <c r="BB14" s="231" t="s">
        <v>87</v>
      </c>
      <c r="BC14" s="232"/>
      <c r="BD14" s="232"/>
      <c r="BE14" s="232"/>
      <c r="BF14" s="232"/>
      <c r="BG14" s="233"/>
      <c r="BH14" s="231" t="s">
        <v>88</v>
      </c>
      <c r="BI14" s="232"/>
      <c r="BJ14" s="232"/>
      <c r="BK14" s="232"/>
      <c r="BL14" s="232"/>
      <c r="BM14" s="233"/>
      <c r="BN14" s="231" t="s">
        <v>89</v>
      </c>
      <c r="BO14" s="232"/>
      <c r="BP14" s="232"/>
      <c r="BQ14" s="232"/>
      <c r="BR14" s="232"/>
      <c r="BS14" s="233"/>
      <c r="BT14" s="231" t="s">
        <v>90</v>
      </c>
      <c r="BU14" s="232"/>
      <c r="BV14" s="232"/>
      <c r="BW14" s="232"/>
      <c r="BX14" s="232"/>
      <c r="BY14" s="233"/>
      <c r="BZ14" s="231" t="s">
        <v>91</v>
      </c>
      <c r="CA14" s="232"/>
      <c r="CB14" s="232"/>
      <c r="CC14" s="232"/>
      <c r="CD14" s="232"/>
      <c r="CE14" s="233"/>
      <c r="CF14" s="231" t="s">
        <v>92</v>
      </c>
      <c r="CG14" s="232"/>
      <c r="CH14" s="232"/>
      <c r="CI14" s="232"/>
      <c r="CJ14" s="232"/>
      <c r="CK14" s="233"/>
      <c r="CL14" s="248"/>
      <c r="CM14" s="33"/>
      <c r="CN14" s="229" t="s">
        <v>49</v>
      </c>
      <c r="CO14" s="229" t="s">
        <v>50</v>
      </c>
      <c r="CP14" s="229" t="s">
        <v>51</v>
      </c>
      <c r="CQ14" s="229" t="s">
        <v>52</v>
      </c>
      <c r="CR14" s="229" t="s">
        <v>53</v>
      </c>
      <c r="CS14" s="225" t="s">
        <v>56</v>
      </c>
      <c r="CT14" s="225" t="s">
        <v>57</v>
      </c>
      <c r="CU14" s="225" t="s">
        <v>58</v>
      </c>
      <c r="CV14" s="225" t="s">
        <v>59</v>
      </c>
    </row>
    <row r="15" spans="1:100" ht="115.5" customHeight="1" x14ac:dyDescent="0.4">
      <c r="A15" s="34"/>
      <c r="B15" s="35"/>
      <c r="C15" s="35"/>
      <c r="D15" s="36"/>
      <c r="E15" s="35"/>
      <c r="F15" s="230"/>
      <c r="G15" s="230"/>
      <c r="H15" s="230"/>
      <c r="I15" s="230"/>
      <c r="J15" s="230"/>
      <c r="K15" s="37"/>
      <c r="L15" s="230"/>
      <c r="M15" s="230"/>
      <c r="N15" s="230"/>
      <c r="O15" s="230"/>
      <c r="P15" s="230"/>
      <c r="Q15" s="37"/>
      <c r="R15" s="230"/>
      <c r="S15" s="230"/>
      <c r="T15" s="230"/>
      <c r="U15" s="230"/>
      <c r="V15" s="230"/>
      <c r="W15" s="37"/>
      <c r="X15" s="35"/>
      <c r="Y15" s="38" t="s">
        <v>49</v>
      </c>
      <c r="Z15" s="38" t="s">
        <v>50</v>
      </c>
      <c r="AA15" s="38" t="s">
        <v>51</v>
      </c>
      <c r="AB15" s="38" t="s">
        <v>52</v>
      </c>
      <c r="AC15" s="38" t="s">
        <v>53</v>
      </c>
      <c r="AD15" s="35"/>
      <c r="AE15" s="38" t="s">
        <v>49</v>
      </c>
      <c r="AF15" s="38" t="s">
        <v>50</v>
      </c>
      <c r="AG15" s="38" t="s">
        <v>51</v>
      </c>
      <c r="AH15" s="38" t="s">
        <v>52</v>
      </c>
      <c r="AI15" s="38" t="s">
        <v>53</v>
      </c>
      <c r="AJ15" s="35"/>
      <c r="AK15" s="38" t="s">
        <v>49</v>
      </c>
      <c r="AL15" s="38" t="s">
        <v>50</v>
      </c>
      <c r="AM15" s="38" t="s">
        <v>51</v>
      </c>
      <c r="AN15" s="38" t="s">
        <v>52</v>
      </c>
      <c r="AO15" s="38" t="s">
        <v>53</v>
      </c>
      <c r="AP15" s="35"/>
      <c r="AQ15" s="38" t="s">
        <v>49</v>
      </c>
      <c r="AR15" s="38" t="s">
        <v>50</v>
      </c>
      <c r="AS15" s="38" t="s">
        <v>51</v>
      </c>
      <c r="AT15" s="38" t="s">
        <v>52</v>
      </c>
      <c r="AU15" s="38" t="s">
        <v>53</v>
      </c>
      <c r="AV15" s="35"/>
      <c r="AW15" s="38" t="s">
        <v>49</v>
      </c>
      <c r="AX15" s="38" t="s">
        <v>50</v>
      </c>
      <c r="AY15" s="38" t="s">
        <v>51</v>
      </c>
      <c r="AZ15" s="38" t="s">
        <v>52</v>
      </c>
      <c r="BA15" s="38" t="s">
        <v>53</v>
      </c>
      <c r="BB15" s="35"/>
      <c r="BC15" s="38" t="s">
        <v>49</v>
      </c>
      <c r="BD15" s="38" t="s">
        <v>50</v>
      </c>
      <c r="BE15" s="38" t="s">
        <v>51</v>
      </c>
      <c r="BF15" s="38" t="s">
        <v>52</v>
      </c>
      <c r="BG15" s="38" t="s">
        <v>53</v>
      </c>
      <c r="BH15" s="35"/>
      <c r="BI15" s="38" t="s">
        <v>49</v>
      </c>
      <c r="BJ15" s="38" t="s">
        <v>50</v>
      </c>
      <c r="BK15" s="38" t="s">
        <v>51</v>
      </c>
      <c r="BL15" s="38" t="s">
        <v>52</v>
      </c>
      <c r="BM15" s="38" t="s">
        <v>53</v>
      </c>
      <c r="BN15" s="35"/>
      <c r="BO15" s="38" t="s">
        <v>49</v>
      </c>
      <c r="BP15" s="38" t="s">
        <v>50</v>
      </c>
      <c r="BQ15" s="38" t="s">
        <v>51</v>
      </c>
      <c r="BR15" s="38" t="s">
        <v>52</v>
      </c>
      <c r="BS15" s="38" t="s">
        <v>53</v>
      </c>
      <c r="BT15" s="35"/>
      <c r="BU15" s="38" t="s">
        <v>49</v>
      </c>
      <c r="BV15" s="38" t="s">
        <v>50</v>
      </c>
      <c r="BW15" s="38" t="s">
        <v>51</v>
      </c>
      <c r="BX15" s="38" t="s">
        <v>52</v>
      </c>
      <c r="BY15" s="38" t="s">
        <v>53</v>
      </c>
      <c r="BZ15" s="35"/>
      <c r="CA15" s="38" t="s">
        <v>49</v>
      </c>
      <c r="CB15" s="38" t="s">
        <v>50</v>
      </c>
      <c r="CC15" s="38" t="s">
        <v>51</v>
      </c>
      <c r="CD15" s="38" t="s">
        <v>52</v>
      </c>
      <c r="CE15" s="38" t="s">
        <v>53</v>
      </c>
      <c r="CF15" s="35"/>
      <c r="CG15" s="38" t="s">
        <v>49</v>
      </c>
      <c r="CH15" s="38" t="s">
        <v>50</v>
      </c>
      <c r="CI15" s="38" t="s">
        <v>51</v>
      </c>
      <c r="CJ15" s="38" t="s">
        <v>52</v>
      </c>
      <c r="CK15" s="38" t="s">
        <v>53</v>
      </c>
      <c r="CL15" s="249"/>
      <c r="CM15" s="37"/>
      <c r="CN15" s="230"/>
      <c r="CO15" s="230"/>
      <c r="CP15" s="230"/>
      <c r="CQ15" s="230"/>
      <c r="CR15" s="230"/>
      <c r="CS15" s="226"/>
      <c r="CT15" s="226"/>
      <c r="CU15" s="226"/>
      <c r="CV15" s="226"/>
    </row>
    <row r="16" spans="1:100" ht="47.25" customHeight="1" x14ac:dyDescent="0.4">
      <c r="A16" s="9">
        <v>1</v>
      </c>
      <c r="B16" s="39" t="s">
        <v>93</v>
      </c>
      <c r="C16" s="40"/>
      <c r="D16" s="41"/>
      <c r="E16" s="42">
        <f>SUM(F16:J16)</f>
        <v>0</v>
      </c>
      <c r="F16" s="42"/>
      <c r="G16" s="42"/>
      <c r="H16" s="42"/>
      <c r="I16" s="42"/>
      <c r="J16" s="42"/>
      <c r="K16" s="43">
        <f>SUM(L16:P16)</f>
        <v>0</v>
      </c>
      <c r="L16" s="43"/>
      <c r="M16" s="43"/>
      <c r="N16" s="43"/>
      <c r="O16" s="42"/>
      <c r="P16" s="42"/>
      <c r="Q16" s="43">
        <f>SUM(R16:V16)</f>
        <v>0</v>
      </c>
      <c r="R16" s="43"/>
      <c r="S16" s="43"/>
      <c r="T16" s="43"/>
      <c r="U16" s="42"/>
      <c r="V16" s="42"/>
      <c r="W16" s="44" t="str">
        <f>IF(E16=K16+Q16,"○","×")</f>
        <v>○</v>
      </c>
      <c r="X16" s="42">
        <f>SUM(Y16:AC16)</f>
        <v>0</v>
      </c>
      <c r="Y16" s="42"/>
      <c r="Z16" s="42"/>
      <c r="AA16" s="42"/>
      <c r="AB16" s="42"/>
      <c r="AC16" s="42"/>
      <c r="AD16" s="42">
        <f>SUM(AE16:AI16)</f>
        <v>0</v>
      </c>
      <c r="AE16" s="42"/>
      <c r="AF16" s="42"/>
      <c r="AG16" s="42"/>
      <c r="AH16" s="42"/>
      <c r="AI16" s="42"/>
      <c r="AJ16" s="42">
        <f>SUM(AK16:AO16)</f>
        <v>0</v>
      </c>
      <c r="AK16" s="42"/>
      <c r="AL16" s="42"/>
      <c r="AM16" s="42"/>
      <c r="AN16" s="42"/>
      <c r="AO16" s="42"/>
      <c r="AP16" s="42">
        <f>SUM(AQ16:AU16)</f>
        <v>0</v>
      </c>
      <c r="AQ16" s="42"/>
      <c r="AR16" s="42"/>
      <c r="AS16" s="42"/>
      <c r="AT16" s="42"/>
      <c r="AU16" s="42"/>
      <c r="AV16" s="42">
        <f>SUM(AW16:BA16)</f>
        <v>0</v>
      </c>
      <c r="AW16" s="42"/>
      <c r="AX16" s="42"/>
      <c r="AY16" s="42"/>
      <c r="AZ16" s="42"/>
      <c r="BA16" s="42"/>
      <c r="BB16" s="42">
        <f>SUM(BC16:BG16)</f>
        <v>0</v>
      </c>
      <c r="BC16" s="42"/>
      <c r="BD16" s="42"/>
      <c r="BE16" s="42"/>
      <c r="BF16" s="42"/>
      <c r="BG16" s="42"/>
      <c r="BH16" s="42">
        <f>SUM(BI16:BM16)</f>
        <v>0</v>
      </c>
      <c r="BI16" s="42"/>
      <c r="BJ16" s="42"/>
      <c r="BK16" s="42"/>
      <c r="BL16" s="42"/>
      <c r="BM16" s="42"/>
      <c r="BN16" s="42">
        <f>SUM(BO16:BS16)</f>
        <v>0</v>
      </c>
      <c r="BO16" s="42"/>
      <c r="BP16" s="42"/>
      <c r="BQ16" s="42"/>
      <c r="BR16" s="42"/>
      <c r="BS16" s="42"/>
      <c r="BT16" s="42">
        <f>SUM(BU16:BY16)</f>
        <v>0</v>
      </c>
      <c r="BU16" s="42"/>
      <c r="BV16" s="42"/>
      <c r="BW16" s="42"/>
      <c r="BX16" s="42"/>
      <c r="BY16" s="42"/>
      <c r="BZ16" s="42">
        <f>SUM(CA16:CE16)</f>
        <v>0</v>
      </c>
      <c r="CA16" s="42"/>
      <c r="CB16" s="42"/>
      <c r="CC16" s="42"/>
      <c r="CD16" s="42"/>
      <c r="CE16" s="42"/>
      <c r="CF16" s="42">
        <f>SUM(CG16:CK16)</f>
        <v>0</v>
      </c>
      <c r="CG16" s="42"/>
      <c r="CH16" s="42"/>
      <c r="CI16" s="42"/>
      <c r="CJ16" s="42"/>
      <c r="CK16" s="42"/>
      <c r="CL16" s="45" t="str">
        <f>IF(Q16=+X16+AJ16+AP16+BB16+BH16+BN16+BT16+CF16+BZ16+AV16+AD16,"○","×")</f>
        <v>○</v>
      </c>
      <c r="CM16" s="46">
        <f>SUM(CN16:CR16)</f>
        <v>0</v>
      </c>
      <c r="CN16" s="46"/>
      <c r="CO16" s="46"/>
      <c r="CP16" s="46"/>
      <c r="CQ16" s="47"/>
      <c r="CR16" s="47"/>
      <c r="CS16" s="9"/>
      <c r="CT16" s="9"/>
      <c r="CU16" s="9"/>
      <c r="CV16" s="9"/>
    </row>
    <row r="17" spans="1:100" ht="47.25" customHeight="1" x14ac:dyDescent="0.4">
      <c r="A17" s="9">
        <v>2</v>
      </c>
      <c r="B17" s="39" t="s">
        <v>94</v>
      </c>
      <c r="C17" s="40"/>
      <c r="D17" s="48"/>
      <c r="E17" s="42">
        <f>SUM(F17:J17)</f>
        <v>0</v>
      </c>
      <c r="F17" s="42"/>
      <c r="G17" s="42"/>
      <c r="H17" s="42"/>
      <c r="I17" s="42"/>
      <c r="J17" s="42"/>
      <c r="K17" s="43">
        <f t="shared" ref="K17:K22" si="0">SUM(L17:P17)</f>
        <v>0</v>
      </c>
      <c r="L17" s="43"/>
      <c r="M17" s="43"/>
      <c r="N17" s="43"/>
      <c r="O17" s="42"/>
      <c r="P17" s="42"/>
      <c r="Q17" s="43">
        <f t="shared" ref="Q17:Q22" si="1">SUM(R17:V17)</f>
        <v>0</v>
      </c>
      <c r="R17" s="43"/>
      <c r="S17" s="43"/>
      <c r="T17" s="43"/>
      <c r="U17" s="42"/>
      <c r="V17" s="42"/>
      <c r="W17" s="44" t="str">
        <f t="shared" ref="W17:W24" si="2">IF(E17=K17+Q17,"○","×")</f>
        <v>○</v>
      </c>
      <c r="X17" s="42">
        <f t="shared" ref="X17:X22" si="3">SUM(Y17:AC17)</f>
        <v>0</v>
      </c>
      <c r="Y17" s="42"/>
      <c r="Z17" s="42"/>
      <c r="AA17" s="42"/>
      <c r="AB17" s="42"/>
      <c r="AC17" s="42"/>
      <c r="AD17" s="42">
        <f t="shared" ref="AD17:AD22" si="4">SUM(AE17:AI17)</f>
        <v>0</v>
      </c>
      <c r="AE17" s="42"/>
      <c r="AF17" s="42"/>
      <c r="AG17" s="42"/>
      <c r="AH17" s="42"/>
      <c r="AI17" s="42"/>
      <c r="AJ17" s="42">
        <f t="shared" ref="AJ17:AJ22" si="5">SUM(AK17:AO17)</f>
        <v>0</v>
      </c>
      <c r="AK17" s="42"/>
      <c r="AL17" s="42"/>
      <c r="AM17" s="42"/>
      <c r="AN17" s="42"/>
      <c r="AO17" s="42"/>
      <c r="AP17" s="42">
        <f t="shared" ref="AP17:AP22" si="6">SUM(AQ17:AU17)</f>
        <v>0</v>
      </c>
      <c r="AQ17" s="42"/>
      <c r="AR17" s="42"/>
      <c r="AS17" s="42"/>
      <c r="AT17" s="42"/>
      <c r="AU17" s="42"/>
      <c r="AV17" s="42">
        <f t="shared" ref="AV17:AV22" si="7">SUM(AW17:BA17)</f>
        <v>0</v>
      </c>
      <c r="AW17" s="42"/>
      <c r="AX17" s="42"/>
      <c r="AY17" s="42"/>
      <c r="AZ17" s="42"/>
      <c r="BA17" s="42"/>
      <c r="BB17" s="42">
        <f t="shared" ref="BB17:BB22" si="8">SUM(BC17:BG17)</f>
        <v>0</v>
      </c>
      <c r="BC17" s="42"/>
      <c r="BD17" s="42"/>
      <c r="BE17" s="42"/>
      <c r="BF17" s="42"/>
      <c r="BG17" s="42"/>
      <c r="BH17" s="42">
        <f t="shared" ref="BH17:BH22" si="9">SUM(BI17:BM17)</f>
        <v>0</v>
      </c>
      <c r="BI17" s="42"/>
      <c r="BJ17" s="42"/>
      <c r="BK17" s="42"/>
      <c r="BL17" s="42"/>
      <c r="BM17" s="42"/>
      <c r="BN17" s="42">
        <f t="shared" ref="BN17:BN22" si="10">SUM(BO17:BS17)</f>
        <v>0</v>
      </c>
      <c r="BO17" s="42"/>
      <c r="BP17" s="42"/>
      <c r="BQ17" s="42"/>
      <c r="BR17" s="42"/>
      <c r="BS17" s="42"/>
      <c r="BT17" s="42">
        <f t="shared" ref="BT17:BT22" si="11">SUM(BU17:BY17)</f>
        <v>0</v>
      </c>
      <c r="BU17" s="42"/>
      <c r="BV17" s="42"/>
      <c r="BW17" s="42"/>
      <c r="BX17" s="42"/>
      <c r="BY17" s="42"/>
      <c r="BZ17" s="42">
        <f t="shared" ref="BZ17:BZ22" si="12">SUM(CA17:CE17)</f>
        <v>0</v>
      </c>
      <c r="CA17" s="42"/>
      <c r="CB17" s="42"/>
      <c r="CC17" s="42"/>
      <c r="CD17" s="42"/>
      <c r="CE17" s="42"/>
      <c r="CF17" s="42">
        <f t="shared" ref="CF17:CF22" si="13">SUM(CG17:CK17)</f>
        <v>0</v>
      </c>
      <c r="CG17" s="42"/>
      <c r="CH17" s="42"/>
      <c r="CI17" s="42"/>
      <c r="CJ17" s="42"/>
      <c r="CK17" s="42"/>
      <c r="CL17" s="45" t="str">
        <f t="shared" ref="CL17:CL24" si="14">IF(Q17=+X17+AJ17+AP17+BB17+BH17+BN17+BT17+CF17+BZ17+AV17+AD17,"○","×")</f>
        <v>○</v>
      </c>
      <c r="CM17" s="46">
        <f t="shared" ref="CM17:CM22" si="15">SUM(CN17:CR17)</f>
        <v>0</v>
      </c>
      <c r="CN17" s="46"/>
      <c r="CO17" s="46"/>
      <c r="CP17" s="46"/>
      <c r="CQ17" s="47"/>
      <c r="CR17" s="47"/>
      <c r="CS17" s="9"/>
      <c r="CT17" s="9"/>
      <c r="CU17" s="9"/>
      <c r="CV17" s="9"/>
    </row>
    <row r="18" spans="1:100" ht="47.25" customHeight="1" x14ac:dyDescent="0.4">
      <c r="A18" s="9">
        <v>3</v>
      </c>
      <c r="B18" s="39" t="s">
        <v>95</v>
      </c>
      <c r="C18" s="40"/>
      <c r="D18" s="48"/>
      <c r="E18" s="42">
        <f t="shared" ref="E18:E22" si="16">SUM(F18:J18)</f>
        <v>0</v>
      </c>
      <c r="F18" s="42"/>
      <c r="G18" s="42"/>
      <c r="H18" s="42"/>
      <c r="I18" s="42"/>
      <c r="J18" s="42"/>
      <c r="K18" s="43">
        <f t="shared" si="0"/>
        <v>0</v>
      </c>
      <c r="L18" s="43"/>
      <c r="M18" s="43"/>
      <c r="N18" s="43"/>
      <c r="O18" s="42"/>
      <c r="P18" s="42"/>
      <c r="Q18" s="43">
        <f t="shared" si="1"/>
        <v>0</v>
      </c>
      <c r="R18" s="43"/>
      <c r="S18" s="43"/>
      <c r="T18" s="43"/>
      <c r="U18" s="42"/>
      <c r="V18" s="42"/>
      <c r="W18" s="44" t="str">
        <f t="shared" si="2"/>
        <v>○</v>
      </c>
      <c r="X18" s="42">
        <f t="shared" si="3"/>
        <v>0</v>
      </c>
      <c r="Y18" s="42"/>
      <c r="Z18" s="42"/>
      <c r="AA18" s="42"/>
      <c r="AB18" s="42"/>
      <c r="AC18" s="42"/>
      <c r="AD18" s="42">
        <f t="shared" si="4"/>
        <v>0</v>
      </c>
      <c r="AE18" s="42"/>
      <c r="AF18" s="42"/>
      <c r="AG18" s="42"/>
      <c r="AH18" s="42"/>
      <c r="AI18" s="42"/>
      <c r="AJ18" s="42">
        <f t="shared" si="5"/>
        <v>0</v>
      </c>
      <c r="AK18" s="42"/>
      <c r="AL18" s="42"/>
      <c r="AM18" s="42"/>
      <c r="AN18" s="42"/>
      <c r="AO18" s="42"/>
      <c r="AP18" s="42">
        <f t="shared" si="6"/>
        <v>0</v>
      </c>
      <c r="AQ18" s="42"/>
      <c r="AR18" s="42"/>
      <c r="AS18" s="42"/>
      <c r="AT18" s="42"/>
      <c r="AU18" s="42"/>
      <c r="AV18" s="42">
        <f t="shared" si="7"/>
        <v>0</v>
      </c>
      <c r="AW18" s="42"/>
      <c r="AX18" s="42"/>
      <c r="AY18" s="42"/>
      <c r="AZ18" s="42"/>
      <c r="BA18" s="42"/>
      <c r="BB18" s="42">
        <f t="shared" si="8"/>
        <v>0</v>
      </c>
      <c r="BC18" s="42"/>
      <c r="BD18" s="42"/>
      <c r="BE18" s="42"/>
      <c r="BF18" s="42"/>
      <c r="BG18" s="42"/>
      <c r="BH18" s="42">
        <f t="shared" si="9"/>
        <v>0</v>
      </c>
      <c r="BI18" s="42"/>
      <c r="BJ18" s="42"/>
      <c r="BK18" s="42"/>
      <c r="BL18" s="42"/>
      <c r="BM18" s="42"/>
      <c r="BN18" s="42">
        <f t="shared" si="10"/>
        <v>0</v>
      </c>
      <c r="BO18" s="42"/>
      <c r="BP18" s="42"/>
      <c r="BQ18" s="42"/>
      <c r="BR18" s="42"/>
      <c r="BS18" s="42"/>
      <c r="BT18" s="42">
        <f t="shared" si="11"/>
        <v>0</v>
      </c>
      <c r="BU18" s="42"/>
      <c r="BV18" s="42"/>
      <c r="BW18" s="42"/>
      <c r="BX18" s="42"/>
      <c r="BY18" s="42"/>
      <c r="BZ18" s="42">
        <f t="shared" si="12"/>
        <v>0</v>
      </c>
      <c r="CA18" s="42"/>
      <c r="CB18" s="42"/>
      <c r="CC18" s="42"/>
      <c r="CD18" s="42"/>
      <c r="CE18" s="42"/>
      <c r="CF18" s="42">
        <f t="shared" si="13"/>
        <v>0</v>
      </c>
      <c r="CG18" s="42"/>
      <c r="CH18" s="42"/>
      <c r="CI18" s="42"/>
      <c r="CJ18" s="42"/>
      <c r="CK18" s="42"/>
      <c r="CL18" s="45" t="str">
        <f t="shared" si="14"/>
        <v>○</v>
      </c>
      <c r="CM18" s="46">
        <f t="shared" si="15"/>
        <v>0</v>
      </c>
      <c r="CN18" s="46"/>
      <c r="CO18" s="46"/>
      <c r="CP18" s="46"/>
      <c r="CQ18" s="47"/>
      <c r="CR18" s="47"/>
      <c r="CS18" s="9"/>
      <c r="CT18" s="9"/>
      <c r="CU18" s="9"/>
      <c r="CV18" s="9"/>
    </row>
    <row r="19" spans="1:100" ht="47.25" customHeight="1" x14ac:dyDescent="0.4">
      <c r="A19" s="9">
        <v>4</v>
      </c>
      <c r="B19" s="39" t="s">
        <v>96</v>
      </c>
      <c r="C19" s="40"/>
      <c r="D19" s="48"/>
      <c r="E19" s="42">
        <f t="shared" si="16"/>
        <v>0</v>
      </c>
      <c r="F19" s="42"/>
      <c r="G19" s="42"/>
      <c r="H19" s="42"/>
      <c r="I19" s="42"/>
      <c r="J19" s="42"/>
      <c r="K19" s="43">
        <f t="shared" si="0"/>
        <v>0</v>
      </c>
      <c r="L19" s="43"/>
      <c r="M19" s="43"/>
      <c r="N19" s="43"/>
      <c r="O19" s="42"/>
      <c r="P19" s="42"/>
      <c r="Q19" s="43">
        <f t="shared" si="1"/>
        <v>0</v>
      </c>
      <c r="R19" s="43"/>
      <c r="S19" s="43"/>
      <c r="T19" s="43"/>
      <c r="U19" s="42"/>
      <c r="V19" s="42"/>
      <c r="W19" s="44" t="str">
        <f t="shared" si="2"/>
        <v>○</v>
      </c>
      <c r="X19" s="42">
        <f t="shared" si="3"/>
        <v>0</v>
      </c>
      <c r="Y19" s="42"/>
      <c r="Z19" s="42"/>
      <c r="AA19" s="42"/>
      <c r="AB19" s="42"/>
      <c r="AC19" s="42"/>
      <c r="AD19" s="42">
        <f t="shared" si="4"/>
        <v>0</v>
      </c>
      <c r="AE19" s="42"/>
      <c r="AF19" s="42"/>
      <c r="AG19" s="42"/>
      <c r="AH19" s="42"/>
      <c r="AI19" s="42"/>
      <c r="AJ19" s="42">
        <f t="shared" si="5"/>
        <v>0</v>
      </c>
      <c r="AK19" s="42"/>
      <c r="AL19" s="42"/>
      <c r="AM19" s="42"/>
      <c r="AN19" s="42"/>
      <c r="AO19" s="42"/>
      <c r="AP19" s="42">
        <f t="shared" si="6"/>
        <v>0</v>
      </c>
      <c r="AQ19" s="42"/>
      <c r="AR19" s="42"/>
      <c r="AS19" s="42"/>
      <c r="AT19" s="42"/>
      <c r="AU19" s="42"/>
      <c r="AV19" s="42">
        <f t="shared" si="7"/>
        <v>0</v>
      </c>
      <c r="AW19" s="42"/>
      <c r="AX19" s="42"/>
      <c r="AY19" s="42"/>
      <c r="AZ19" s="42"/>
      <c r="BA19" s="42"/>
      <c r="BB19" s="42">
        <f t="shared" si="8"/>
        <v>0</v>
      </c>
      <c r="BC19" s="42"/>
      <c r="BD19" s="42"/>
      <c r="BE19" s="42"/>
      <c r="BF19" s="42"/>
      <c r="BG19" s="42"/>
      <c r="BH19" s="42">
        <f t="shared" si="9"/>
        <v>0</v>
      </c>
      <c r="BI19" s="42"/>
      <c r="BJ19" s="42"/>
      <c r="BK19" s="42"/>
      <c r="BL19" s="42"/>
      <c r="BM19" s="42"/>
      <c r="BN19" s="42">
        <f t="shared" si="10"/>
        <v>0</v>
      </c>
      <c r="BO19" s="42"/>
      <c r="BP19" s="42"/>
      <c r="BQ19" s="42"/>
      <c r="BR19" s="42"/>
      <c r="BS19" s="42"/>
      <c r="BT19" s="42">
        <f t="shared" si="11"/>
        <v>0</v>
      </c>
      <c r="BU19" s="42"/>
      <c r="BV19" s="42"/>
      <c r="BW19" s="42"/>
      <c r="BX19" s="42"/>
      <c r="BY19" s="42"/>
      <c r="BZ19" s="42">
        <f t="shared" si="12"/>
        <v>0</v>
      </c>
      <c r="CA19" s="42"/>
      <c r="CB19" s="42"/>
      <c r="CC19" s="42"/>
      <c r="CD19" s="42"/>
      <c r="CE19" s="42"/>
      <c r="CF19" s="42">
        <f t="shared" si="13"/>
        <v>0</v>
      </c>
      <c r="CG19" s="42"/>
      <c r="CH19" s="42"/>
      <c r="CI19" s="42"/>
      <c r="CJ19" s="42"/>
      <c r="CK19" s="42"/>
      <c r="CL19" s="45" t="str">
        <f t="shared" si="14"/>
        <v>○</v>
      </c>
      <c r="CM19" s="46">
        <f t="shared" si="15"/>
        <v>0</v>
      </c>
      <c r="CN19" s="46"/>
      <c r="CO19" s="46"/>
      <c r="CP19" s="46"/>
      <c r="CQ19" s="47"/>
      <c r="CR19" s="47"/>
      <c r="CS19" s="9"/>
      <c r="CT19" s="9"/>
      <c r="CU19" s="9"/>
      <c r="CV19" s="9"/>
    </row>
    <row r="20" spans="1:100" ht="47.25" customHeight="1" x14ac:dyDescent="0.4">
      <c r="A20" s="9">
        <v>5</v>
      </c>
      <c r="B20" s="39" t="s">
        <v>97</v>
      </c>
      <c r="C20" s="40"/>
      <c r="D20" s="48"/>
      <c r="E20" s="42">
        <f t="shared" si="16"/>
        <v>0</v>
      </c>
      <c r="F20" s="42"/>
      <c r="G20" s="42"/>
      <c r="H20" s="42"/>
      <c r="I20" s="42"/>
      <c r="J20" s="42"/>
      <c r="K20" s="43">
        <f t="shared" si="0"/>
        <v>0</v>
      </c>
      <c r="L20" s="43"/>
      <c r="M20" s="43"/>
      <c r="N20" s="43"/>
      <c r="O20" s="42"/>
      <c r="P20" s="42"/>
      <c r="Q20" s="43">
        <f t="shared" si="1"/>
        <v>0</v>
      </c>
      <c r="R20" s="43"/>
      <c r="S20" s="43"/>
      <c r="T20" s="43"/>
      <c r="U20" s="42"/>
      <c r="V20" s="42"/>
      <c r="W20" s="44" t="str">
        <f t="shared" si="2"/>
        <v>○</v>
      </c>
      <c r="X20" s="42">
        <f t="shared" si="3"/>
        <v>0</v>
      </c>
      <c r="Y20" s="42"/>
      <c r="Z20" s="42"/>
      <c r="AA20" s="42"/>
      <c r="AB20" s="42"/>
      <c r="AC20" s="42"/>
      <c r="AD20" s="42">
        <f t="shared" si="4"/>
        <v>0</v>
      </c>
      <c r="AE20" s="42"/>
      <c r="AF20" s="42"/>
      <c r="AG20" s="42"/>
      <c r="AH20" s="42"/>
      <c r="AI20" s="42"/>
      <c r="AJ20" s="42">
        <f t="shared" si="5"/>
        <v>0</v>
      </c>
      <c r="AK20" s="42"/>
      <c r="AL20" s="42"/>
      <c r="AM20" s="42"/>
      <c r="AN20" s="42"/>
      <c r="AO20" s="42"/>
      <c r="AP20" s="42">
        <f t="shared" si="6"/>
        <v>0</v>
      </c>
      <c r="AQ20" s="42"/>
      <c r="AR20" s="42"/>
      <c r="AS20" s="42"/>
      <c r="AT20" s="42"/>
      <c r="AU20" s="42"/>
      <c r="AV20" s="42">
        <f t="shared" si="7"/>
        <v>0</v>
      </c>
      <c r="AW20" s="42"/>
      <c r="AX20" s="42"/>
      <c r="AY20" s="42"/>
      <c r="AZ20" s="42"/>
      <c r="BA20" s="42"/>
      <c r="BB20" s="42">
        <f t="shared" si="8"/>
        <v>0</v>
      </c>
      <c r="BC20" s="42"/>
      <c r="BD20" s="42"/>
      <c r="BE20" s="42"/>
      <c r="BF20" s="42"/>
      <c r="BG20" s="42"/>
      <c r="BH20" s="42">
        <f t="shared" si="9"/>
        <v>0</v>
      </c>
      <c r="BI20" s="42"/>
      <c r="BJ20" s="42"/>
      <c r="BK20" s="42"/>
      <c r="BL20" s="42"/>
      <c r="BM20" s="42"/>
      <c r="BN20" s="42">
        <f t="shared" si="10"/>
        <v>0</v>
      </c>
      <c r="BO20" s="42"/>
      <c r="BP20" s="42"/>
      <c r="BQ20" s="42"/>
      <c r="BR20" s="42"/>
      <c r="BS20" s="42"/>
      <c r="BT20" s="42">
        <f t="shared" si="11"/>
        <v>0</v>
      </c>
      <c r="BU20" s="42"/>
      <c r="BV20" s="42"/>
      <c r="BW20" s="42"/>
      <c r="BX20" s="42"/>
      <c r="BY20" s="42"/>
      <c r="BZ20" s="42">
        <f t="shared" si="12"/>
        <v>0</v>
      </c>
      <c r="CA20" s="42"/>
      <c r="CB20" s="42"/>
      <c r="CC20" s="42"/>
      <c r="CD20" s="42"/>
      <c r="CE20" s="42"/>
      <c r="CF20" s="42">
        <f t="shared" si="13"/>
        <v>0</v>
      </c>
      <c r="CG20" s="42"/>
      <c r="CH20" s="42"/>
      <c r="CI20" s="42"/>
      <c r="CJ20" s="42"/>
      <c r="CK20" s="42"/>
      <c r="CL20" s="45" t="str">
        <f t="shared" si="14"/>
        <v>○</v>
      </c>
      <c r="CM20" s="46">
        <f t="shared" si="15"/>
        <v>0</v>
      </c>
      <c r="CN20" s="46"/>
      <c r="CO20" s="46"/>
      <c r="CP20" s="46"/>
      <c r="CQ20" s="47"/>
      <c r="CR20" s="47"/>
      <c r="CS20" s="9"/>
      <c r="CT20" s="9"/>
      <c r="CU20" s="9"/>
      <c r="CV20" s="9"/>
    </row>
    <row r="21" spans="1:100" ht="47.25" customHeight="1" x14ac:dyDescent="0.4">
      <c r="A21" s="9">
        <v>6</v>
      </c>
      <c r="B21" s="39" t="s">
        <v>98</v>
      </c>
      <c r="C21" s="40"/>
      <c r="D21" s="48"/>
      <c r="E21" s="42">
        <f t="shared" si="16"/>
        <v>0</v>
      </c>
      <c r="F21" s="42"/>
      <c r="G21" s="42"/>
      <c r="H21" s="42"/>
      <c r="I21" s="42"/>
      <c r="J21" s="42"/>
      <c r="K21" s="43">
        <f t="shared" si="0"/>
        <v>0</v>
      </c>
      <c r="L21" s="43"/>
      <c r="M21" s="43"/>
      <c r="N21" s="43"/>
      <c r="O21" s="42"/>
      <c r="P21" s="42"/>
      <c r="Q21" s="43">
        <f t="shared" si="1"/>
        <v>0</v>
      </c>
      <c r="R21" s="43"/>
      <c r="S21" s="43"/>
      <c r="T21" s="43"/>
      <c r="U21" s="42"/>
      <c r="V21" s="42"/>
      <c r="W21" s="44" t="str">
        <f t="shared" si="2"/>
        <v>○</v>
      </c>
      <c r="X21" s="42">
        <f t="shared" si="3"/>
        <v>0</v>
      </c>
      <c r="Y21" s="42"/>
      <c r="Z21" s="42"/>
      <c r="AA21" s="42"/>
      <c r="AB21" s="42"/>
      <c r="AC21" s="42"/>
      <c r="AD21" s="42">
        <f t="shared" si="4"/>
        <v>0</v>
      </c>
      <c r="AE21" s="42"/>
      <c r="AF21" s="42"/>
      <c r="AG21" s="42"/>
      <c r="AH21" s="42"/>
      <c r="AI21" s="42"/>
      <c r="AJ21" s="42">
        <f t="shared" si="5"/>
        <v>0</v>
      </c>
      <c r="AK21" s="42"/>
      <c r="AL21" s="42"/>
      <c r="AM21" s="42"/>
      <c r="AN21" s="42"/>
      <c r="AO21" s="42"/>
      <c r="AP21" s="42">
        <f t="shared" si="6"/>
        <v>0</v>
      </c>
      <c r="AQ21" s="42"/>
      <c r="AR21" s="42"/>
      <c r="AS21" s="42"/>
      <c r="AT21" s="42"/>
      <c r="AU21" s="42"/>
      <c r="AV21" s="42">
        <f t="shared" si="7"/>
        <v>0</v>
      </c>
      <c r="AW21" s="42"/>
      <c r="AX21" s="42"/>
      <c r="AY21" s="42"/>
      <c r="AZ21" s="42"/>
      <c r="BA21" s="42"/>
      <c r="BB21" s="42">
        <f t="shared" si="8"/>
        <v>0</v>
      </c>
      <c r="BC21" s="42"/>
      <c r="BD21" s="42"/>
      <c r="BE21" s="42"/>
      <c r="BF21" s="42"/>
      <c r="BG21" s="42"/>
      <c r="BH21" s="42">
        <f t="shared" si="9"/>
        <v>0</v>
      </c>
      <c r="BI21" s="42"/>
      <c r="BJ21" s="42"/>
      <c r="BK21" s="42"/>
      <c r="BL21" s="42"/>
      <c r="BM21" s="42"/>
      <c r="BN21" s="42">
        <f t="shared" si="10"/>
        <v>0</v>
      </c>
      <c r="BO21" s="42"/>
      <c r="BP21" s="42"/>
      <c r="BQ21" s="42"/>
      <c r="BR21" s="42"/>
      <c r="BS21" s="42"/>
      <c r="BT21" s="42">
        <f t="shared" si="11"/>
        <v>0</v>
      </c>
      <c r="BU21" s="42"/>
      <c r="BV21" s="42"/>
      <c r="BW21" s="42"/>
      <c r="BX21" s="42"/>
      <c r="BY21" s="42"/>
      <c r="BZ21" s="42">
        <f t="shared" si="12"/>
        <v>0</v>
      </c>
      <c r="CA21" s="42"/>
      <c r="CB21" s="42"/>
      <c r="CC21" s="42"/>
      <c r="CD21" s="42"/>
      <c r="CE21" s="42"/>
      <c r="CF21" s="42">
        <f t="shared" si="13"/>
        <v>0</v>
      </c>
      <c r="CG21" s="42"/>
      <c r="CH21" s="42"/>
      <c r="CI21" s="42"/>
      <c r="CJ21" s="42"/>
      <c r="CK21" s="42"/>
      <c r="CL21" s="45" t="str">
        <f t="shared" si="14"/>
        <v>○</v>
      </c>
      <c r="CM21" s="46">
        <f t="shared" si="15"/>
        <v>0</v>
      </c>
      <c r="CN21" s="46"/>
      <c r="CO21" s="46"/>
      <c r="CP21" s="46"/>
      <c r="CQ21" s="47"/>
      <c r="CR21" s="47"/>
      <c r="CS21" s="9"/>
      <c r="CT21" s="9"/>
      <c r="CU21" s="9"/>
      <c r="CV21" s="9"/>
    </row>
    <row r="22" spans="1:100" ht="47.25" customHeight="1" x14ac:dyDescent="0.4">
      <c r="A22" s="9">
        <v>7</v>
      </c>
      <c r="B22" s="39" t="s">
        <v>99</v>
      </c>
      <c r="C22" s="40"/>
      <c r="D22" s="48"/>
      <c r="E22" s="42">
        <f t="shared" si="16"/>
        <v>0</v>
      </c>
      <c r="F22" s="42"/>
      <c r="G22" s="42"/>
      <c r="H22" s="42"/>
      <c r="I22" s="42"/>
      <c r="J22" s="42"/>
      <c r="K22" s="43">
        <f t="shared" si="0"/>
        <v>0</v>
      </c>
      <c r="L22" s="43"/>
      <c r="M22" s="43"/>
      <c r="N22" s="43"/>
      <c r="O22" s="42"/>
      <c r="P22" s="42"/>
      <c r="Q22" s="43">
        <f t="shared" si="1"/>
        <v>0</v>
      </c>
      <c r="R22" s="43"/>
      <c r="S22" s="43"/>
      <c r="T22" s="43"/>
      <c r="U22" s="42"/>
      <c r="V22" s="42"/>
      <c r="W22" s="44" t="str">
        <f t="shared" si="2"/>
        <v>○</v>
      </c>
      <c r="X22" s="42">
        <f t="shared" si="3"/>
        <v>0</v>
      </c>
      <c r="Y22" s="42"/>
      <c r="Z22" s="42"/>
      <c r="AA22" s="42"/>
      <c r="AB22" s="42"/>
      <c r="AC22" s="42"/>
      <c r="AD22" s="42">
        <f t="shared" si="4"/>
        <v>0</v>
      </c>
      <c r="AE22" s="42"/>
      <c r="AF22" s="42"/>
      <c r="AG22" s="42"/>
      <c r="AH22" s="42"/>
      <c r="AI22" s="42"/>
      <c r="AJ22" s="42">
        <f t="shared" si="5"/>
        <v>0</v>
      </c>
      <c r="AK22" s="42"/>
      <c r="AL22" s="42"/>
      <c r="AM22" s="42"/>
      <c r="AN22" s="42"/>
      <c r="AO22" s="42"/>
      <c r="AP22" s="42">
        <f t="shared" si="6"/>
        <v>0</v>
      </c>
      <c r="AQ22" s="42"/>
      <c r="AR22" s="42"/>
      <c r="AS22" s="42"/>
      <c r="AT22" s="42"/>
      <c r="AU22" s="42"/>
      <c r="AV22" s="42">
        <f t="shared" si="7"/>
        <v>0</v>
      </c>
      <c r="AW22" s="42"/>
      <c r="AX22" s="42"/>
      <c r="AY22" s="42"/>
      <c r="AZ22" s="42"/>
      <c r="BA22" s="42"/>
      <c r="BB22" s="42">
        <f t="shared" si="8"/>
        <v>0</v>
      </c>
      <c r="BC22" s="42"/>
      <c r="BD22" s="42"/>
      <c r="BE22" s="42"/>
      <c r="BF22" s="42"/>
      <c r="BG22" s="42"/>
      <c r="BH22" s="42">
        <f t="shared" si="9"/>
        <v>0</v>
      </c>
      <c r="BI22" s="42"/>
      <c r="BJ22" s="42"/>
      <c r="BK22" s="42"/>
      <c r="BL22" s="42"/>
      <c r="BM22" s="42"/>
      <c r="BN22" s="42">
        <f t="shared" si="10"/>
        <v>0</v>
      </c>
      <c r="BO22" s="42"/>
      <c r="BP22" s="42"/>
      <c r="BQ22" s="42"/>
      <c r="BR22" s="42"/>
      <c r="BS22" s="42"/>
      <c r="BT22" s="42">
        <f t="shared" si="11"/>
        <v>0</v>
      </c>
      <c r="BU22" s="42"/>
      <c r="BV22" s="42"/>
      <c r="BW22" s="42"/>
      <c r="BX22" s="42"/>
      <c r="BY22" s="42"/>
      <c r="BZ22" s="42">
        <f t="shared" si="12"/>
        <v>0</v>
      </c>
      <c r="CA22" s="42"/>
      <c r="CB22" s="42"/>
      <c r="CC22" s="42"/>
      <c r="CD22" s="42"/>
      <c r="CE22" s="42"/>
      <c r="CF22" s="42">
        <f t="shared" si="13"/>
        <v>0</v>
      </c>
      <c r="CG22" s="42"/>
      <c r="CH22" s="42"/>
      <c r="CI22" s="42"/>
      <c r="CJ22" s="42"/>
      <c r="CK22" s="42"/>
      <c r="CL22" s="45" t="str">
        <f t="shared" si="14"/>
        <v>○</v>
      </c>
      <c r="CM22" s="46">
        <f t="shared" si="15"/>
        <v>0</v>
      </c>
      <c r="CN22" s="46"/>
      <c r="CO22" s="46"/>
      <c r="CP22" s="46"/>
      <c r="CQ22" s="47"/>
      <c r="CR22" s="47"/>
      <c r="CS22" s="9"/>
      <c r="CT22" s="9"/>
      <c r="CU22" s="9"/>
      <c r="CV22" s="9"/>
    </row>
    <row r="23" spans="1:100" ht="47.25" customHeight="1" x14ac:dyDescent="0.4">
      <c r="A23" s="9">
        <v>8</v>
      </c>
      <c r="B23" s="39" t="s">
        <v>100</v>
      </c>
      <c r="C23" s="40"/>
      <c r="D23" s="48"/>
      <c r="E23" s="42">
        <f>SUM(F23:J23)</f>
        <v>0</v>
      </c>
      <c r="F23" s="42"/>
      <c r="G23" s="42"/>
      <c r="H23" s="42"/>
      <c r="I23" s="42"/>
      <c r="J23" s="42"/>
      <c r="K23" s="43">
        <f>SUM(L23:P23)</f>
        <v>0</v>
      </c>
      <c r="L23" s="43"/>
      <c r="M23" s="43"/>
      <c r="N23" s="43"/>
      <c r="O23" s="42"/>
      <c r="P23" s="42"/>
      <c r="Q23" s="43">
        <f>SUM(R23:V23)</f>
        <v>0</v>
      </c>
      <c r="R23" s="43"/>
      <c r="S23" s="43"/>
      <c r="T23" s="43"/>
      <c r="U23" s="42"/>
      <c r="V23" s="42"/>
      <c r="W23" s="44" t="str">
        <f>IF(E23=K23+Q23,"○","×")</f>
        <v>○</v>
      </c>
      <c r="X23" s="42">
        <f>SUM(Y23:AC23)</f>
        <v>0</v>
      </c>
      <c r="Y23" s="42"/>
      <c r="Z23" s="42"/>
      <c r="AA23" s="42"/>
      <c r="AB23" s="42"/>
      <c r="AC23" s="42"/>
      <c r="AD23" s="42">
        <f>SUM(AE23:AI23)</f>
        <v>0</v>
      </c>
      <c r="AE23" s="42"/>
      <c r="AF23" s="42"/>
      <c r="AG23" s="42"/>
      <c r="AH23" s="42"/>
      <c r="AI23" s="42"/>
      <c r="AJ23" s="42">
        <f>SUM(AK23:AO23)</f>
        <v>0</v>
      </c>
      <c r="AK23" s="42"/>
      <c r="AL23" s="42"/>
      <c r="AM23" s="42"/>
      <c r="AN23" s="42"/>
      <c r="AO23" s="42"/>
      <c r="AP23" s="42">
        <f>SUM(AQ23:AU23)</f>
        <v>0</v>
      </c>
      <c r="AQ23" s="42"/>
      <c r="AR23" s="42"/>
      <c r="AS23" s="42"/>
      <c r="AT23" s="42"/>
      <c r="AU23" s="42"/>
      <c r="AV23" s="42">
        <f>SUM(AW23:BA23)</f>
        <v>0</v>
      </c>
      <c r="AW23" s="42"/>
      <c r="AX23" s="42"/>
      <c r="AY23" s="42"/>
      <c r="AZ23" s="42"/>
      <c r="BA23" s="42"/>
      <c r="BB23" s="42">
        <f>SUM(BC23:BG23)</f>
        <v>0</v>
      </c>
      <c r="BC23" s="42"/>
      <c r="BD23" s="42"/>
      <c r="BE23" s="42"/>
      <c r="BF23" s="42"/>
      <c r="BG23" s="42"/>
      <c r="BH23" s="42">
        <f>SUM(BI23:BM23)</f>
        <v>0</v>
      </c>
      <c r="BI23" s="42"/>
      <c r="BJ23" s="42"/>
      <c r="BK23" s="42"/>
      <c r="BL23" s="42"/>
      <c r="BM23" s="42"/>
      <c r="BN23" s="42">
        <f>SUM(BO23:BS23)</f>
        <v>0</v>
      </c>
      <c r="BO23" s="42"/>
      <c r="BP23" s="42"/>
      <c r="BQ23" s="42"/>
      <c r="BR23" s="42"/>
      <c r="BS23" s="42"/>
      <c r="BT23" s="42">
        <f>SUM(BU23:BY23)</f>
        <v>0</v>
      </c>
      <c r="BU23" s="42"/>
      <c r="BV23" s="42"/>
      <c r="BW23" s="42"/>
      <c r="BX23" s="42"/>
      <c r="BY23" s="42"/>
      <c r="BZ23" s="42">
        <f>SUM(CA23:CE23)</f>
        <v>0</v>
      </c>
      <c r="CA23" s="42"/>
      <c r="CB23" s="42"/>
      <c r="CC23" s="42"/>
      <c r="CD23" s="42"/>
      <c r="CE23" s="42"/>
      <c r="CF23" s="42">
        <f>SUM(CG23:CK23)</f>
        <v>0</v>
      </c>
      <c r="CG23" s="42"/>
      <c r="CH23" s="42"/>
      <c r="CI23" s="42"/>
      <c r="CJ23" s="42"/>
      <c r="CK23" s="42"/>
      <c r="CL23" s="45" t="str">
        <f>IF(Q23=+X23+AJ23+AP23+BB23+BH23+BN23+BT23+CF23+BZ23+AV23+AD23,"○","×")</f>
        <v>○</v>
      </c>
      <c r="CM23" s="46">
        <f>SUM(CN23:CR23)</f>
        <v>0</v>
      </c>
      <c r="CN23" s="46"/>
      <c r="CO23" s="46"/>
      <c r="CP23" s="46"/>
      <c r="CQ23" s="47"/>
      <c r="CR23" s="47"/>
      <c r="CS23" s="9"/>
      <c r="CT23" s="9"/>
      <c r="CU23" s="9"/>
      <c r="CV23" s="9"/>
    </row>
    <row r="24" spans="1:100" ht="41.25" customHeight="1" x14ac:dyDescent="0.4">
      <c r="A24" s="9"/>
      <c r="B24" s="9" t="s">
        <v>60</v>
      </c>
      <c r="C24" s="49">
        <f>SUM(C16:C23)</f>
        <v>0</v>
      </c>
      <c r="D24" s="49">
        <f t="shared" ref="D24:V24" si="17">SUM(D16:D23)</f>
        <v>0</v>
      </c>
      <c r="E24" s="50">
        <f t="shared" si="17"/>
        <v>0</v>
      </c>
      <c r="F24" s="50">
        <f t="shared" si="17"/>
        <v>0</v>
      </c>
      <c r="G24" s="50">
        <f t="shared" si="17"/>
        <v>0</v>
      </c>
      <c r="H24" s="50">
        <f t="shared" si="17"/>
        <v>0</v>
      </c>
      <c r="I24" s="50">
        <f t="shared" si="17"/>
        <v>0</v>
      </c>
      <c r="J24" s="50">
        <f t="shared" si="17"/>
        <v>0</v>
      </c>
      <c r="K24" s="50">
        <f t="shared" si="17"/>
        <v>0</v>
      </c>
      <c r="L24" s="50">
        <f t="shared" si="17"/>
        <v>0</v>
      </c>
      <c r="M24" s="50">
        <f t="shared" si="17"/>
        <v>0</v>
      </c>
      <c r="N24" s="50">
        <f t="shared" si="17"/>
        <v>0</v>
      </c>
      <c r="O24" s="50">
        <f t="shared" si="17"/>
        <v>0</v>
      </c>
      <c r="P24" s="50">
        <f t="shared" si="17"/>
        <v>0</v>
      </c>
      <c r="Q24" s="50">
        <f t="shared" si="17"/>
        <v>0</v>
      </c>
      <c r="R24" s="50">
        <f t="shared" si="17"/>
        <v>0</v>
      </c>
      <c r="S24" s="50">
        <f t="shared" si="17"/>
        <v>0</v>
      </c>
      <c r="T24" s="50">
        <f t="shared" si="17"/>
        <v>0</v>
      </c>
      <c r="U24" s="50">
        <f t="shared" si="17"/>
        <v>0</v>
      </c>
      <c r="V24" s="50">
        <f t="shared" si="17"/>
        <v>0</v>
      </c>
      <c r="W24" s="44" t="str">
        <f t="shared" si="2"/>
        <v>○</v>
      </c>
      <c r="X24" s="50">
        <f t="shared" ref="X24:AC24" si="18">SUM(X16:X23)</f>
        <v>0</v>
      </c>
      <c r="Y24" s="50">
        <f t="shared" si="18"/>
        <v>0</v>
      </c>
      <c r="Z24" s="50">
        <f t="shared" si="18"/>
        <v>0</v>
      </c>
      <c r="AA24" s="50">
        <f t="shared" si="18"/>
        <v>0</v>
      </c>
      <c r="AB24" s="50">
        <f t="shared" si="18"/>
        <v>0</v>
      </c>
      <c r="AC24" s="50">
        <f t="shared" si="18"/>
        <v>0</v>
      </c>
      <c r="AD24" s="50">
        <f t="shared" ref="AD24:CJ24" si="19">SUM(AD16:AD23)</f>
        <v>0</v>
      </c>
      <c r="AE24" s="50">
        <f t="shared" si="19"/>
        <v>0</v>
      </c>
      <c r="AF24" s="50">
        <f t="shared" si="19"/>
        <v>0</v>
      </c>
      <c r="AG24" s="50">
        <f t="shared" si="19"/>
        <v>0</v>
      </c>
      <c r="AH24" s="50">
        <f t="shared" si="19"/>
        <v>0</v>
      </c>
      <c r="AI24" s="50">
        <f t="shared" si="19"/>
        <v>0</v>
      </c>
      <c r="AJ24" s="50">
        <f t="shared" si="19"/>
        <v>0</v>
      </c>
      <c r="AK24" s="50">
        <f t="shared" si="19"/>
        <v>0</v>
      </c>
      <c r="AL24" s="50">
        <f t="shared" si="19"/>
        <v>0</v>
      </c>
      <c r="AM24" s="50">
        <f>SUM(AM16:AM23)</f>
        <v>0</v>
      </c>
      <c r="AN24" s="50">
        <f t="shared" si="19"/>
        <v>0</v>
      </c>
      <c r="AO24" s="50">
        <f t="shared" si="19"/>
        <v>0</v>
      </c>
      <c r="AP24" s="50">
        <f t="shared" si="19"/>
        <v>0</v>
      </c>
      <c r="AQ24" s="50">
        <f t="shared" si="19"/>
        <v>0</v>
      </c>
      <c r="AR24" s="50">
        <f t="shared" si="19"/>
        <v>0</v>
      </c>
      <c r="AS24" s="50">
        <f t="shared" si="19"/>
        <v>0</v>
      </c>
      <c r="AT24" s="50">
        <f t="shared" si="19"/>
        <v>0</v>
      </c>
      <c r="AU24" s="50">
        <f t="shared" si="19"/>
        <v>0</v>
      </c>
      <c r="AV24" s="50">
        <f t="shared" si="19"/>
        <v>0</v>
      </c>
      <c r="AW24" s="50">
        <f t="shared" si="19"/>
        <v>0</v>
      </c>
      <c r="AX24" s="50">
        <f t="shared" si="19"/>
        <v>0</v>
      </c>
      <c r="AY24" s="50">
        <f t="shared" si="19"/>
        <v>0</v>
      </c>
      <c r="AZ24" s="50">
        <f t="shared" si="19"/>
        <v>0</v>
      </c>
      <c r="BA24" s="50">
        <f t="shared" si="19"/>
        <v>0</v>
      </c>
      <c r="BB24" s="50">
        <f t="shared" si="19"/>
        <v>0</v>
      </c>
      <c r="BC24" s="50">
        <f t="shared" si="19"/>
        <v>0</v>
      </c>
      <c r="BD24" s="50">
        <f t="shared" si="19"/>
        <v>0</v>
      </c>
      <c r="BE24" s="50">
        <f t="shared" si="19"/>
        <v>0</v>
      </c>
      <c r="BF24" s="50">
        <f t="shared" si="19"/>
        <v>0</v>
      </c>
      <c r="BG24" s="50">
        <f t="shared" si="19"/>
        <v>0</v>
      </c>
      <c r="BH24" s="50">
        <f t="shared" si="19"/>
        <v>0</v>
      </c>
      <c r="BI24" s="50">
        <f t="shared" si="19"/>
        <v>0</v>
      </c>
      <c r="BJ24" s="50">
        <f t="shared" si="19"/>
        <v>0</v>
      </c>
      <c r="BK24" s="50">
        <f t="shared" si="19"/>
        <v>0</v>
      </c>
      <c r="BL24" s="50">
        <f t="shared" si="19"/>
        <v>0</v>
      </c>
      <c r="BM24" s="50">
        <f t="shared" si="19"/>
        <v>0</v>
      </c>
      <c r="BN24" s="50">
        <f t="shared" si="19"/>
        <v>0</v>
      </c>
      <c r="BO24" s="50">
        <f t="shared" si="19"/>
        <v>0</v>
      </c>
      <c r="BP24" s="50">
        <f t="shared" si="19"/>
        <v>0</v>
      </c>
      <c r="BQ24" s="50">
        <f t="shared" si="19"/>
        <v>0</v>
      </c>
      <c r="BR24" s="50">
        <f t="shared" si="19"/>
        <v>0</v>
      </c>
      <c r="BS24" s="50">
        <f t="shared" si="19"/>
        <v>0</v>
      </c>
      <c r="BT24" s="50">
        <f t="shared" si="19"/>
        <v>0</v>
      </c>
      <c r="BU24" s="50">
        <f t="shared" si="19"/>
        <v>0</v>
      </c>
      <c r="BV24" s="50">
        <f t="shared" si="19"/>
        <v>0</v>
      </c>
      <c r="BW24" s="50">
        <f t="shared" si="19"/>
        <v>0</v>
      </c>
      <c r="BX24" s="50">
        <f t="shared" si="19"/>
        <v>0</v>
      </c>
      <c r="BY24" s="50">
        <f t="shared" si="19"/>
        <v>0</v>
      </c>
      <c r="BZ24" s="50">
        <f t="shared" si="19"/>
        <v>0</v>
      </c>
      <c r="CA24" s="50">
        <f t="shared" si="19"/>
        <v>0</v>
      </c>
      <c r="CB24" s="50">
        <f t="shared" si="19"/>
        <v>0</v>
      </c>
      <c r="CC24" s="50">
        <f t="shared" si="19"/>
        <v>0</v>
      </c>
      <c r="CD24" s="50">
        <f t="shared" si="19"/>
        <v>0</v>
      </c>
      <c r="CE24" s="50">
        <f t="shared" si="19"/>
        <v>0</v>
      </c>
      <c r="CF24" s="50">
        <f t="shared" si="19"/>
        <v>0</v>
      </c>
      <c r="CG24" s="50">
        <f t="shared" si="19"/>
        <v>0</v>
      </c>
      <c r="CH24" s="50">
        <f t="shared" si="19"/>
        <v>0</v>
      </c>
      <c r="CI24" s="50">
        <f t="shared" si="19"/>
        <v>0</v>
      </c>
      <c r="CJ24" s="50">
        <f t="shared" si="19"/>
        <v>0</v>
      </c>
      <c r="CK24" s="50">
        <f>SUM(CK16:CK23)</f>
        <v>0</v>
      </c>
      <c r="CL24" s="45" t="str">
        <f t="shared" si="14"/>
        <v>○</v>
      </c>
      <c r="CM24" s="51">
        <f t="shared" ref="CM24:CT24" si="20">SUM(CM16:CM23)</f>
        <v>0</v>
      </c>
      <c r="CN24" s="51">
        <f t="shared" si="20"/>
        <v>0</v>
      </c>
      <c r="CO24" s="51">
        <f t="shared" si="20"/>
        <v>0</v>
      </c>
      <c r="CP24" s="51">
        <f t="shared" si="20"/>
        <v>0</v>
      </c>
      <c r="CQ24" s="51">
        <f t="shared" si="20"/>
        <v>0</v>
      </c>
      <c r="CR24" s="51">
        <f t="shared" si="20"/>
        <v>0</v>
      </c>
      <c r="CS24" s="49">
        <f t="shared" si="20"/>
        <v>0</v>
      </c>
      <c r="CT24" s="49">
        <f t="shared" si="20"/>
        <v>0</v>
      </c>
      <c r="CU24" s="49">
        <f>SUM(CU16:CU23)</f>
        <v>0</v>
      </c>
      <c r="CV24" s="9"/>
    </row>
    <row r="25" spans="1:100" ht="14.25" x14ac:dyDescent="0.4">
      <c r="B25" s="227"/>
      <c r="C25" s="228"/>
      <c r="D25" s="228"/>
      <c r="E25" s="228"/>
      <c r="F25" s="228"/>
      <c r="G25" s="228"/>
    </row>
    <row r="26" spans="1:100" x14ac:dyDescent="0.4">
      <c r="D26" s="185" t="s">
        <v>247</v>
      </c>
      <c r="F26" s="52"/>
      <c r="G26" s="52"/>
      <c r="H26" s="52"/>
      <c r="I26" s="52"/>
      <c r="J26" s="52"/>
      <c r="K26" s="52"/>
      <c r="L26" s="52"/>
      <c r="M26" s="52"/>
      <c r="N26" s="52"/>
    </row>
    <row r="27" spans="1:100" x14ac:dyDescent="0.4">
      <c r="D27" s="4" t="s">
        <v>61</v>
      </c>
    </row>
  </sheetData>
  <mergeCells count="54">
    <mergeCell ref="F14:F15"/>
    <mergeCell ref="G14:G15"/>
    <mergeCell ref="C11:D11"/>
    <mergeCell ref="F12:I13"/>
    <mergeCell ref="K12:P13"/>
    <mergeCell ref="H14:H15"/>
    <mergeCell ref="I14:I15"/>
    <mergeCell ref="J14:J15"/>
    <mergeCell ref="L14:L15"/>
    <mergeCell ref="M14:M15"/>
    <mergeCell ref="Q12:V13"/>
    <mergeCell ref="X12:CK12"/>
    <mergeCell ref="CF13:CK13"/>
    <mergeCell ref="N14:N15"/>
    <mergeCell ref="CS12:CV13"/>
    <mergeCell ref="AD13:AI13"/>
    <mergeCell ref="AJ13:AO13"/>
    <mergeCell ref="AP13:AU13"/>
    <mergeCell ref="AV13:BA13"/>
    <mergeCell ref="BB13:BG13"/>
    <mergeCell ref="BH13:BM13"/>
    <mergeCell ref="BN13:BS13"/>
    <mergeCell ref="BT13:BY13"/>
    <mergeCell ref="BZ13:CE13"/>
    <mergeCell ref="CM12:CR12"/>
    <mergeCell ref="CL13:CL15"/>
    <mergeCell ref="AV14:BA14"/>
    <mergeCell ref="O14:O15"/>
    <mergeCell ref="P14:P15"/>
    <mergeCell ref="R14:R15"/>
    <mergeCell ref="S14:S15"/>
    <mergeCell ref="T14:T15"/>
    <mergeCell ref="U14:U15"/>
    <mergeCell ref="V14:V15"/>
    <mergeCell ref="X14:AC14"/>
    <mergeCell ref="AD14:AI14"/>
    <mergeCell ref="AJ14:AO14"/>
    <mergeCell ref="AP14:AU14"/>
    <mergeCell ref="CT14:CT15"/>
    <mergeCell ref="CU14:CU15"/>
    <mergeCell ref="CV14:CV15"/>
    <mergeCell ref="B25:G25"/>
    <mergeCell ref="CN14:CN15"/>
    <mergeCell ref="CO14:CO15"/>
    <mergeCell ref="CP14:CP15"/>
    <mergeCell ref="CQ14:CQ15"/>
    <mergeCell ref="CR14:CR15"/>
    <mergeCell ref="CS14:CS15"/>
    <mergeCell ref="BB14:BG14"/>
    <mergeCell ref="BH14:BM14"/>
    <mergeCell ref="BN14:BS14"/>
    <mergeCell ref="BT14:BY14"/>
    <mergeCell ref="BZ14:CE14"/>
    <mergeCell ref="CF14:CK14"/>
  </mergeCells>
  <phoneticPr fontId="1"/>
  <pageMargins left="0.48" right="0.17" top="1.38" bottom="0.63" header="0.51200000000000001" footer="0.51200000000000001"/>
  <pageSetup paperSize="8" scale="3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入所申込者一覧（様式１－１用）</vt:lpstr>
      <vt:lpstr>様式１－１</vt:lpstr>
      <vt:lpstr>入所申込者一覧（様式１－２用）</vt:lpstr>
      <vt:lpstr>様式１－２</vt:lpstr>
      <vt:lpstr>入所申込者一覧（様式１－３用）</vt:lpstr>
      <vt:lpstr>様式１－３</vt:lpstr>
      <vt:lpstr>入所申込者一覧（様式３用）</vt:lpstr>
      <vt:lpstr>様式３</vt:lpstr>
      <vt:lpstr>様式２－１</vt:lpstr>
      <vt:lpstr>様式２－２</vt:lpstr>
      <vt:lpstr>入所申込者一覧（様式１－１用記入例）</vt:lpstr>
      <vt:lpstr>様式１－１ (記入例)</vt:lpstr>
      <vt:lpstr>入所申込者一覧（様式１－2用記入例）</vt:lpstr>
      <vt:lpstr>様式１－２ (記入例)</vt:lpstr>
      <vt:lpstr>入所申込者一覧（様式１－３用記入例）</vt:lpstr>
      <vt:lpstr>様式１－３ (記入例)</vt:lpstr>
      <vt:lpstr>様式２－１ (記入例)</vt:lpstr>
      <vt:lpstr>様式２－２ (記入例)</vt:lpstr>
      <vt:lpstr>'入所申込者一覧（様式１－１用）'!Print_Area</vt:lpstr>
      <vt:lpstr>'様式１－１'!Print_Area</vt:lpstr>
      <vt:lpstr>'様式１－１ (記入例)'!Print_Area</vt:lpstr>
      <vt:lpstr>'様式１－２'!Print_Area</vt:lpstr>
      <vt:lpstr>'様式１－２ (記入例)'!Print_Area</vt:lpstr>
      <vt:lpstr>'様式１－３'!Print_Area</vt:lpstr>
      <vt:lpstr>'様式１－３ (記入例)'!Print_Area</vt:lpstr>
      <vt:lpstr>'様式２－１'!Print_Area</vt:lpstr>
      <vt:lpstr>'様式２－１ (記入例)'!Print_Area</vt:lpstr>
      <vt:lpstr>'様式２－２'!Print_Area</vt:lpstr>
      <vt:lpstr>'様式２－２ (記入例)'!Print_Area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藤江　興希</cp:lastModifiedBy>
  <cp:lastPrinted>2024-05-14T02:09:13Z</cp:lastPrinted>
  <dcterms:created xsi:type="dcterms:W3CDTF">2019-07-23T05:35:49Z</dcterms:created>
  <dcterms:modified xsi:type="dcterms:W3CDTF">2024-05-20T02:15:36Z</dcterms:modified>
</cp:coreProperties>
</file>