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9.xml" ContentType="application/vnd.openxmlformats-officedocument.spreadsheetml.comments+xml"/>
  <Override PartName="/xl/drawings/drawing15.xml" ContentType="application/vnd.openxmlformats-officedocument.drawing+xml"/>
  <Override PartName="/xl/comments10.xml" ContentType="application/vnd.openxmlformats-officedocument.spreadsheetml.comments+xml"/>
  <Override PartName="/xl/drawings/drawing16.xml" ContentType="application/vnd.openxmlformats-officedocument.drawing+xml"/>
  <Override PartName="/xl/comments11.xml" ContentType="application/vnd.openxmlformats-officedocument.spreadsheetml.comments+xml"/>
  <Override PartName="/xl/drawings/drawing17.xml" ContentType="application/vnd.openxmlformats-officedocument.drawing+xml"/>
  <Override PartName="/xl/comments12.xml" ContentType="application/vnd.openxmlformats-officedocument.spreadsheetml.comments+xml"/>
  <Override PartName="/xl/drawings/drawing18.xml" ContentType="application/vnd.openxmlformats-officedocument.drawing+xml"/>
  <Override PartName="/xl/comments13.xml" ContentType="application/vnd.openxmlformats-officedocument.spreadsheetml.comments+xml"/>
  <Override PartName="/xl/drawings/drawing19.xml" ContentType="application/vnd.openxmlformats-officedocument.drawing+xml"/>
  <Override PartName="/xl/comments14.xml" ContentType="application/vnd.openxmlformats-officedocument.spreadsheetml.comments+xml"/>
  <Override PartName="/xl/drawings/drawing20.xml" ContentType="application/vnd.openxmlformats-officedocument.drawing+xml"/>
  <Override PartName="/xl/comments15.xml" ContentType="application/vnd.openxmlformats-officedocument.spreadsheetml.comments+xml"/>
  <Override PartName="/xl/drawings/drawing21.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高齢者福祉課\9_介護サービス指導Gフォルダ\新型コロナウイルス感染症対策\05　サービス継続に関する支援事業\R4\ホームページ（R4版）\未掲載\"/>
    </mc:Choice>
  </mc:AlternateContent>
  <bookViews>
    <workbookView xWindow="0" yWindow="0" windowWidth="28800" windowHeight="12210" tabRatio="822" firstSheet="8" activeTab="10"/>
  </bookViews>
  <sheets>
    <sheet name="R3個票8" sheetId="51" r:id="rId1"/>
    <sheet name="R3個票7" sheetId="50" r:id="rId2"/>
    <sheet name="R3個票6" sheetId="49" r:id="rId3"/>
    <sheet name="R3個票5" sheetId="48" r:id="rId4"/>
    <sheet name="R3個票4" sheetId="47" r:id="rId5"/>
    <sheet name="R3個票3" sheetId="46" r:id="rId6"/>
    <sheet name="R3個票2" sheetId="45" r:id="rId7"/>
    <sheet name="R3個票1" sheetId="29" r:id="rId8"/>
    <sheet name="（別紙５）R3補助金額一覧" sheetId="27" r:id="rId9"/>
    <sheet name="（別紙４）R3総括表" sheetId="26" r:id="rId10"/>
    <sheet name="説明書" sheetId="25" r:id="rId11"/>
    <sheet name="様式第１号（R3・R4共通）" sheetId="52" r:id="rId12"/>
    <sheet name="（別紙１）R4総括表" sheetId="20" r:id="rId13"/>
    <sheet name="（別紙２）R4補助金額一覧 " sheetId="24" r:id="rId14"/>
    <sheet name="R4個票1" sheetId="40" r:id="rId15"/>
    <sheet name="R4個票2" sheetId="41" r:id="rId16"/>
    <sheet name="R4個票3" sheetId="42" r:id="rId17"/>
    <sheet name="R4個票4" sheetId="19" r:id="rId18"/>
    <sheet name="R4個票5" sheetId="38" r:id="rId19"/>
    <sheet name="R4個票6" sheetId="43" r:id="rId20"/>
    <sheet name="R4個票7" sheetId="44" r:id="rId21"/>
    <sheet name="R4個票8" sheetId="39" r:id="rId22"/>
  </sheets>
  <definedNames>
    <definedName name="_xlnm._FilterDatabase" localSheetId="13" hidden="1">'（別紙２）R4補助金額一覧 '!$B$4:$B$44</definedName>
    <definedName name="_xlnm._FilterDatabase" localSheetId="8" hidden="1">'（別紙５）R3補助金額一覧'!$B$4:$B$44</definedName>
    <definedName name="_xlnm.Print_Area" localSheetId="12">'（別紙１）R4総括表'!$A$1:$AM$60</definedName>
    <definedName name="_xlnm.Print_Area" localSheetId="13">'（別紙２）R4補助金額一覧 '!$A$1:$M$51</definedName>
    <definedName name="_xlnm.Print_Area" localSheetId="9">'（別紙４）R3総括表'!$A$1:$AM$60</definedName>
    <definedName name="_xlnm.Print_Area" localSheetId="8">'（別紙５）R3補助金額一覧'!$A$1:$M$51</definedName>
    <definedName name="_xlnm.Print_Area" localSheetId="7">'R3個票1'!$A$1:$AM$89</definedName>
    <definedName name="_xlnm.Print_Area" localSheetId="6">'R3個票2'!$A$1:$AM$89</definedName>
    <definedName name="_xlnm.Print_Area" localSheetId="5">'R3個票3'!$A$1:$AM$89</definedName>
    <definedName name="_xlnm.Print_Area" localSheetId="4">'R3個票4'!$A$1:$AM$89</definedName>
    <definedName name="_xlnm.Print_Area" localSheetId="3">'R3個票5'!$A$1:$AM$89</definedName>
    <definedName name="_xlnm.Print_Area" localSheetId="2">'R3個票6'!$A$1:$AM$89</definedName>
    <definedName name="_xlnm.Print_Area" localSheetId="1">'R3個票7'!$A$1:$AM$89</definedName>
    <definedName name="_xlnm.Print_Area" localSheetId="0">'R3個票8'!$A$1:$AM$89</definedName>
    <definedName name="_xlnm.Print_Area" localSheetId="14">'R4個票1'!$A$1:$AM$89</definedName>
    <definedName name="_xlnm.Print_Area" localSheetId="15">'R4個票2'!$A$1:$AM$89</definedName>
    <definedName name="_xlnm.Print_Area" localSheetId="16">'R4個票3'!$A$1:$AM$89</definedName>
    <definedName name="_xlnm.Print_Area" localSheetId="17">'R4個票4'!$A$1:$AM$89</definedName>
    <definedName name="_xlnm.Print_Area" localSheetId="18">'R4個票5'!$A$1:$AM$89</definedName>
    <definedName name="_xlnm.Print_Area" localSheetId="19">'R4個票6'!$A$1:$AM$89</definedName>
    <definedName name="_xlnm.Print_Area" localSheetId="20">'R4個票7'!$A$1:$AM$89</definedName>
    <definedName name="_xlnm.Print_Area" localSheetId="21">'R4個票8'!$A$1:$AM$89</definedName>
    <definedName name="_xlnm.Print_Area" localSheetId="10">説明書!$A$2:$E$24</definedName>
    <definedName name="_xlnm.Print_Area" localSheetId="11">'様式第１号（R3・R4共通）'!$A$1:$G$34</definedName>
    <definedName name="_xlnm.Print_Titles" localSheetId="13">'（別紙２）R4補助金額一覧 '!$4:$5</definedName>
    <definedName name="_xlnm.Print_Titles" localSheetId="8">'（別紙５）R3補助金額一覧'!$4:$5</definedName>
  </definedNames>
  <calcPr calcId="162913"/>
</workbook>
</file>

<file path=xl/calcChain.xml><?xml version="1.0" encoding="utf-8"?>
<calcChain xmlns="http://schemas.openxmlformats.org/spreadsheetml/2006/main">
  <c r="T44" i="27" l="1"/>
  <c r="I3" i="27" s="1"/>
  <c r="Q44" i="27"/>
  <c r="F3" i="27" s="1"/>
  <c r="T44" i="24"/>
  <c r="I3" i="24" s="1"/>
  <c r="Q44" i="24"/>
  <c r="F3" i="24" s="1"/>
  <c r="AU14" i="20" l="1"/>
  <c r="AP14" i="20"/>
  <c r="AP12" i="20"/>
  <c r="F8" i="52" s="1"/>
  <c r="AP11" i="20"/>
  <c r="F7" i="52" s="1"/>
  <c r="AP9" i="20"/>
  <c r="F9" i="52" s="1"/>
  <c r="AT12" i="20"/>
  <c r="AT9" i="20"/>
  <c r="F10" i="52" l="1"/>
  <c r="C128" i="51" l="1"/>
  <c r="B128" i="51"/>
  <c r="C127" i="51"/>
  <c r="B127" i="51"/>
  <c r="C126" i="51"/>
  <c r="B126" i="51"/>
  <c r="C125" i="51"/>
  <c r="B125" i="51"/>
  <c r="C124" i="51"/>
  <c r="B124" i="51"/>
  <c r="C123" i="51"/>
  <c r="B123" i="51"/>
  <c r="C122" i="51"/>
  <c r="B122" i="51"/>
  <c r="C121" i="51"/>
  <c r="B121" i="51"/>
  <c r="C120" i="51"/>
  <c r="B120" i="51"/>
  <c r="C119" i="51"/>
  <c r="B119" i="51"/>
  <c r="C118" i="51"/>
  <c r="B118" i="51"/>
  <c r="C117" i="51"/>
  <c r="B117" i="51"/>
  <c r="C116" i="51"/>
  <c r="B116" i="51"/>
  <c r="C115" i="51"/>
  <c r="B115" i="51"/>
  <c r="C103" i="51"/>
  <c r="B103" i="51"/>
  <c r="C102" i="51"/>
  <c r="B102" i="51"/>
  <c r="A89" i="51"/>
  <c r="F65" i="51"/>
  <c r="AI47" i="51" s="1"/>
  <c r="AA47" i="51"/>
  <c r="F45" i="51"/>
  <c r="AI13" i="51" s="1"/>
  <c r="AA13" i="51"/>
  <c r="I11" i="51"/>
  <c r="I10" i="51"/>
  <c r="AP5" i="51"/>
  <c r="AC5" i="51" s="1"/>
  <c r="C128" i="50"/>
  <c r="B128" i="50"/>
  <c r="C127" i="50"/>
  <c r="B127" i="50"/>
  <c r="C126" i="50"/>
  <c r="B126" i="50"/>
  <c r="C125" i="50"/>
  <c r="B125" i="50"/>
  <c r="C124" i="50"/>
  <c r="B124" i="50"/>
  <c r="C123" i="50"/>
  <c r="B123" i="50"/>
  <c r="C122" i="50"/>
  <c r="B122" i="50"/>
  <c r="C121" i="50"/>
  <c r="B121" i="50"/>
  <c r="C120" i="50"/>
  <c r="B120" i="50"/>
  <c r="C119" i="50"/>
  <c r="B119" i="50"/>
  <c r="C118" i="50"/>
  <c r="B118" i="50"/>
  <c r="C117" i="50"/>
  <c r="B117" i="50"/>
  <c r="C116" i="50"/>
  <c r="B116" i="50"/>
  <c r="C115" i="50"/>
  <c r="B115" i="50"/>
  <c r="C103" i="50"/>
  <c r="B103" i="50"/>
  <c r="C102" i="50"/>
  <c r="B102" i="50"/>
  <c r="A89" i="50"/>
  <c r="F65" i="50"/>
  <c r="AI47" i="50" s="1"/>
  <c r="AA47" i="50"/>
  <c r="F45" i="50"/>
  <c r="AI13" i="50" s="1"/>
  <c r="AA13" i="50"/>
  <c r="I11" i="50"/>
  <c r="I10" i="50"/>
  <c r="AP5" i="50"/>
  <c r="AC5" i="50"/>
  <c r="C128" i="49"/>
  <c r="B128" i="49"/>
  <c r="C127" i="49"/>
  <c r="B127" i="49"/>
  <c r="C126" i="49"/>
  <c r="B126" i="49"/>
  <c r="C125" i="49"/>
  <c r="B125" i="49"/>
  <c r="C124" i="49"/>
  <c r="B124" i="49"/>
  <c r="C123" i="49"/>
  <c r="B123" i="49"/>
  <c r="C122" i="49"/>
  <c r="B122" i="49"/>
  <c r="C121" i="49"/>
  <c r="B121" i="49"/>
  <c r="C120" i="49"/>
  <c r="B120" i="49"/>
  <c r="C119" i="49"/>
  <c r="B119" i="49"/>
  <c r="C118" i="49"/>
  <c r="B118" i="49"/>
  <c r="C117" i="49"/>
  <c r="B117" i="49"/>
  <c r="C116" i="49"/>
  <c r="B116" i="49"/>
  <c r="C115" i="49"/>
  <c r="B115" i="49"/>
  <c r="C103" i="49"/>
  <c r="B103" i="49"/>
  <c r="C102" i="49"/>
  <c r="B102" i="49"/>
  <c r="A89" i="49"/>
  <c r="F65" i="49"/>
  <c r="AI47" i="49" s="1"/>
  <c r="AA47" i="49"/>
  <c r="F45" i="49"/>
  <c r="AI13" i="49"/>
  <c r="AA13" i="49"/>
  <c r="I11" i="49"/>
  <c r="I10" i="49"/>
  <c r="AP5" i="49"/>
  <c r="AC5" i="49" s="1"/>
  <c r="C128" i="48"/>
  <c r="B128" i="48"/>
  <c r="C127" i="48"/>
  <c r="B127" i="48"/>
  <c r="C126" i="48"/>
  <c r="B126" i="48"/>
  <c r="C125" i="48"/>
  <c r="B125" i="48"/>
  <c r="C124" i="48"/>
  <c r="B124" i="48"/>
  <c r="C123" i="48"/>
  <c r="B123" i="48"/>
  <c r="C122" i="48"/>
  <c r="B122" i="48"/>
  <c r="C121" i="48"/>
  <c r="B121" i="48"/>
  <c r="C120" i="48"/>
  <c r="B120" i="48"/>
  <c r="C119" i="48"/>
  <c r="B119" i="48"/>
  <c r="C118" i="48"/>
  <c r="B118" i="48"/>
  <c r="C117" i="48"/>
  <c r="B117" i="48"/>
  <c r="C116" i="48"/>
  <c r="B116" i="48"/>
  <c r="C115" i="48"/>
  <c r="B115" i="48"/>
  <c r="C103" i="48"/>
  <c r="B103" i="48"/>
  <c r="C102" i="48"/>
  <c r="B102" i="48"/>
  <c r="A89" i="48"/>
  <c r="F65" i="48"/>
  <c r="AI47" i="48" s="1"/>
  <c r="AA47" i="48"/>
  <c r="F45" i="48"/>
  <c r="AI13" i="48" s="1"/>
  <c r="AA13" i="48"/>
  <c r="I11" i="48"/>
  <c r="I10" i="48"/>
  <c r="AP5" i="48"/>
  <c r="AC5" i="48"/>
  <c r="C128" i="47"/>
  <c r="B128" i="47"/>
  <c r="C127" i="47"/>
  <c r="B127" i="47"/>
  <c r="C126" i="47"/>
  <c r="B126" i="47"/>
  <c r="C125" i="47"/>
  <c r="B125" i="47"/>
  <c r="C124" i="47"/>
  <c r="B124" i="47"/>
  <c r="C123" i="47"/>
  <c r="B123" i="47"/>
  <c r="C122" i="47"/>
  <c r="B122" i="47"/>
  <c r="C121" i="47"/>
  <c r="B121" i="47"/>
  <c r="C120" i="47"/>
  <c r="B120" i="47"/>
  <c r="C119" i="47"/>
  <c r="B119" i="47"/>
  <c r="C118" i="47"/>
  <c r="B118" i="47"/>
  <c r="C117" i="47"/>
  <c r="B117" i="47"/>
  <c r="C116" i="47"/>
  <c r="B116" i="47"/>
  <c r="C115" i="47"/>
  <c r="B115" i="47"/>
  <c r="C103" i="47"/>
  <c r="B103" i="47"/>
  <c r="C102" i="47"/>
  <c r="B102" i="47"/>
  <c r="A89" i="47"/>
  <c r="F65" i="47"/>
  <c r="AI47" i="47" s="1"/>
  <c r="AA47" i="47"/>
  <c r="F45" i="47"/>
  <c r="AI13" i="47" s="1"/>
  <c r="AA13" i="47"/>
  <c r="I11" i="47"/>
  <c r="I10" i="47"/>
  <c r="AP5" i="47"/>
  <c r="AC5" i="47" s="1"/>
  <c r="C128" i="46"/>
  <c r="B128" i="46"/>
  <c r="C127" i="46"/>
  <c r="B127" i="46"/>
  <c r="C126" i="46"/>
  <c r="B126" i="46"/>
  <c r="C125" i="46"/>
  <c r="B125" i="46"/>
  <c r="C124" i="46"/>
  <c r="B124" i="46"/>
  <c r="C123" i="46"/>
  <c r="B123" i="46"/>
  <c r="C122" i="46"/>
  <c r="B122" i="46"/>
  <c r="C121" i="46"/>
  <c r="B121" i="46"/>
  <c r="C120" i="46"/>
  <c r="B120" i="46"/>
  <c r="C119" i="46"/>
  <c r="B119" i="46"/>
  <c r="C118" i="46"/>
  <c r="B118" i="46"/>
  <c r="C117" i="46"/>
  <c r="B117" i="46"/>
  <c r="C116" i="46"/>
  <c r="B116" i="46"/>
  <c r="C115" i="46"/>
  <c r="B115" i="46"/>
  <c r="C103" i="46"/>
  <c r="B103" i="46"/>
  <c r="C102" i="46"/>
  <c r="B102" i="46"/>
  <c r="A89" i="46"/>
  <c r="F65" i="46"/>
  <c r="AI47" i="46"/>
  <c r="AA47" i="46"/>
  <c r="F45" i="46"/>
  <c r="AI13" i="46" s="1"/>
  <c r="AA13" i="46"/>
  <c r="I11" i="46"/>
  <c r="I10" i="46"/>
  <c r="AP5" i="46"/>
  <c r="AC5" i="46" s="1"/>
  <c r="C128" i="45"/>
  <c r="B128" i="45"/>
  <c r="C127" i="45"/>
  <c r="B127" i="45"/>
  <c r="C126" i="45"/>
  <c r="B126" i="45"/>
  <c r="C125" i="45"/>
  <c r="B125" i="45"/>
  <c r="C124" i="45"/>
  <c r="B124" i="45"/>
  <c r="C123" i="45"/>
  <c r="B123" i="45"/>
  <c r="C122" i="45"/>
  <c r="B122" i="45"/>
  <c r="C121" i="45"/>
  <c r="B121" i="45"/>
  <c r="C120" i="45"/>
  <c r="B120" i="45"/>
  <c r="C119" i="45"/>
  <c r="B119" i="45"/>
  <c r="C118" i="45"/>
  <c r="B118" i="45"/>
  <c r="C117" i="45"/>
  <c r="B117" i="45"/>
  <c r="C116" i="45"/>
  <c r="B116" i="45"/>
  <c r="C115" i="45"/>
  <c r="B115" i="45"/>
  <c r="C103" i="45"/>
  <c r="B103" i="45"/>
  <c r="C102" i="45"/>
  <c r="B102" i="45"/>
  <c r="A89" i="45"/>
  <c r="F65" i="45"/>
  <c r="AI47" i="45" s="1"/>
  <c r="AA47" i="45"/>
  <c r="F45" i="45"/>
  <c r="AI13" i="45" s="1"/>
  <c r="AA13" i="45"/>
  <c r="I11" i="45"/>
  <c r="I10" i="45"/>
  <c r="AP5" i="45"/>
  <c r="AC5" i="45" s="1"/>
  <c r="C128" i="44"/>
  <c r="B128" i="44"/>
  <c r="C127" i="44"/>
  <c r="B127" i="44"/>
  <c r="C126" i="44"/>
  <c r="B126" i="44"/>
  <c r="C125" i="44"/>
  <c r="B125" i="44"/>
  <c r="C124" i="44"/>
  <c r="B124" i="44"/>
  <c r="C123" i="44"/>
  <c r="B123" i="44"/>
  <c r="C122" i="44"/>
  <c r="B122" i="44"/>
  <c r="C121" i="44"/>
  <c r="B121" i="44"/>
  <c r="C120" i="44"/>
  <c r="B120" i="44"/>
  <c r="C119" i="44"/>
  <c r="B119" i="44"/>
  <c r="C118" i="44"/>
  <c r="B118" i="44"/>
  <c r="C117" i="44"/>
  <c r="B117" i="44"/>
  <c r="C116" i="44"/>
  <c r="B116" i="44"/>
  <c r="C115" i="44"/>
  <c r="B115" i="44"/>
  <c r="C103" i="44"/>
  <c r="B103" i="44"/>
  <c r="C102" i="44"/>
  <c r="B102" i="44"/>
  <c r="A89" i="44"/>
  <c r="F65" i="44"/>
  <c r="AI47" i="44" s="1"/>
  <c r="AA47" i="44"/>
  <c r="F45" i="44"/>
  <c r="AI13" i="44" s="1"/>
  <c r="AA13" i="44"/>
  <c r="I11" i="44"/>
  <c r="I10" i="44"/>
  <c r="AP5" i="44"/>
  <c r="AC5" i="44" s="1"/>
  <c r="C128" i="43"/>
  <c r="B128" i="43"/>
  <c r="C127" i="43"/>
  <c r="B127" i="43"/>
  <c r="C126" i="43"/>
  <c r="B126" i="43"/>
  <c r="C125" i="43"/>
  <c r="B125" i="43"/>
  <c r="C124" i="43"/>
  <c r="B124" i="43"/>
  <c r="C123" i="43"/>
  <c r="B123" i="43"/>
  <c r="C122" i="43"/>
  <c r="B122" i="43"/>
  <c r="C121" i="43"/>
  <c r="B121" i="43"/>
  <c r="C120" i="43"/>
  <c r="B120" i="43"/>
  <c r="C119" i="43"/>
  <c r="B119" i="43"/>
  <c r="C118" i="43"/>
  <c r="B118" i="43"/>
  <c r="C117" i="43"/>
  <c r="B117" i="43"/>
  <c r="C116" i="43"/>
  <c r="B116" i="43"/>
  <c r="C115" i="43"/>
  <c r="B115" i="43"/>
  <c r="C103" i="43"/>
  <c r="B103" i="43"/>
  <c r="C102" i="43"/>
  <c r="B102" i="43"/>
  <c r="A89" i="43"/>
  <c r="F65" i="43"/>
  <c r="AI47" i="43" s="1"/>
  <c r="AA47" i="43"/>
  <c r="F45" i="43"/>
  <c r="AI13" i="43" s="1"/>
  <c r="AA13" i="43"/>
  <c r="I11" i="43"/>
  <c r="I10" i="43"/>
  <c r="AP5" i="43"/>
  <c r="AC5" i="43" s="1"/>
  <c r="C128" i="42"/>
  <c r="B128" i="42"/>
  <c r="C127" i="42"/>
  <c r="B127" i="42"/>
  <c r="C126" i="42"/>
  <c r="B126" i="42"/>
  <c r="C125" i="42"/>
  <c r="B125" i="42"/>
  <c r="C124" i="42"/>
  <c r="B124" i="42"/>
  <c r="C123" i="42"/>
  <c r="B123" i="42"/>
  <c r="C122" i="42"/>
  <c r="B122" i="42"/>
  <c r="C121" i="42"/>
  <c r="B121" i="42"/>
  <c r="C120" i="42"/>
  <c r="B120" i="42"/>
  <c r="C119" i="42"/>
  <c r="B119" i="42"/>
  <c r="C118" i="42"/>
  <c r="B118" i="42"/>
  <c r="C117" i="42"/>
  <c r="B117" i="42"/>
  <c r="C116" i="42"/>
  <c r="B116" i="42"/>
  <c r="C115" i="42"/>
  <c r="B115" i="42"/>
  <c r="C103" i="42"/>
  <c r="B103" i="42"/>
  <c r="C102" i="42"/>
  <c r="B102" i="42"/>
  <c r="A89" i="42"/>
  <c r="F65" i="42"/>
  <c r="AI47" i="42" s="1"/>
  <c r="AA47" i="42"/>
  <c r="F45" i="42"/>
  <c r="AI13" i="42" s="1"/>
  <c r="AA13" i="42"/>
  <c r="I11" i="42"/>
  <c r="I10" i="42"/>
  <c r="AP5" i="42"/>
  <c r="AC5" i="42" s="1"/>
  <c r="C128" i="41"/>
  <c r="B128" i="41"/>
  <c r="C127" i="41"/>
  <c r="B127" i="41"/>
  <c r="C126" i="41"/>
  <c r="B126" i="41"/>
  <c r="C125" i="41"/>
  <c r="B125" i="41"/>
  <c r="C124" i="41"/>
  <c r="B124" i="41"/>
  <c r="C123" i="41"/>
  <c r="B123" i="41"/>
  <c r="C122" i="41"/>
  <c r="B122" i="41"/>
  <c r="C121" i="41"/>
  <c r="B121" i="41"/>
  <c r="C120" i="41"/>
  <c r="B120" i="41"/>
  <c r="C119" i="41"/>
  <c r="B119" i="41"/>
  <c r="C118" i="41"/>
  <c r="B118" i="41"/>
  <c r="C117" i="41"/>
  <c r="B117" i="41"/>
  <c r="C116" i="41"/>
  <c r="B116" i="41"/>
  <c r="C115" i="41"/>
  <c r="B115" i="41"/>
  <c r="C103" i="41"/>
  <c r="B103" i="41"/>
  <c r="C102" i="41"/>
  <c r="B102" i="41"/>
  <c r="A89" i="41"/>
  <c r="F65" i="41"/>
  <c r="AI47" i="41"/>
  <c r="AA47" i="41"/>
  <c r="F45" i="41"/>
  <c r="AI13" i="41" s="1"/>
  <c r="AA13" i="41"/>
  <c r="I11" i="41"/>
  <c r="I10" i="41"/>
  <c r="AP5" i="41"/>
  <c r="AC5" i="41"/>
  <c r="C128" i="40"/>
  <c r="B128" i="40"/>
  <c r="C127" i="40"/>
  <c r="B127" i="40"/>
  <c r="C126" i="40"/>
  <c r="B126" i="40"/>
  <c r="C125" i="40"/>
  <c r="B125" i="40"/>
  <c r="C124" i="40"/>
  <c r="B124" i="40"/>
  <c r="C123" i="40"/>
  <c r="B123" i="40"/>
  <c r="C122" i="40"/>
  <c r="B122" i="40"/>
  <c r="C121" i="40"/>
  <c r="B121" i="40"/>
  <c r="C120" i="40"/>
  <c r="B120" i="40"/>
  <c r="C119" i="40"/>
  <c r="B119" i="40"/>
  <c r="C118" i="40"/>
  <c r="B118" i="40"/>
  <c r="C117" i="40"/>
  <c r="B117" i="40"/>
  <c r="C116" i="40"/>
  <c r="B116" i="40"/>
  <c r="C115" i="40"/>
  <c r="B115" i="40"/>
  <c r="C103" i="40"/>
  <c r="B103" i="40"/>
  <c r="C102" i="40"/>
  <c r="B102" i="40"/>
  <c r="A89" i="40"/>
  <c r="F65" i="40"/>
  <c r="AI47" i="40" s="1"/>
  <c r="AA47" i="40"/>
  <c r="F45" i="40"/>
  <c r="AI13" i="40" s="1"/>
  <c r="AA13" i="40"/>
  <c r="I11" i="40"/>
  <c r="I10" i="40"/>
  <c r="AP5" i="40"/>
  <c r="AC5" i="40" s="1"/>
  <c r="C128" i="39"/>
  <c r="B128" i="39"/>
  <c r="C127" i="39"/>
  <c r="B127" i="39"/>
  <c r="C126" i="39"/>
  <c r="B126" i="39"/>
  <c r="C125" i="39"/>
  <c r="B125" i="39"/>
  <c r="C124" i="39"/>
  <c r="B124" i="39"/>
  <c r="C123" i="39"/>
  <c r="B123" i="39"/>
  <c r="C122" i="39"/>
  <c r="B122" i="39"/>
  <c r="C121" i="39"/>
  <c r="B121" i="39"/>
  <c r="C120" i="39"/>
  <c r="B120" i="39"/>
  <c r="C119" i="39"/>
  <c r="B119" i="39"/>
  <c r="C118" i="39"/>
  <c r="B118" i="39"/>
  <c r="C117" i="39"/>
  <c r="B117" i="39"/>
  <c r="C116" i="39"/>
  <c r="B116" i="39"/>
  <c r="C115" i="39"/>
  <c r="B115" i="39"/>
  <c r="C103" i="39"/>
  <c r="B103" i="39"/>
  <c r="C102" i="39"/>
  <c r="B102" i="39"/>
  <c r="A89" i="39"/>
  <c r="F65" i="39"/>
  <c r="AI47" i="39" s="1"/>
  <c r="AA47" i="39"/>
  <c r="F45" i="39"/>
  <c r="AI13" i="39" s="1"/>
  <c r="AA13" i="39"/>
  <c r="I11" i="39"/>
  <c r="I10" i="39"/>
  <c r="AP5" i="39"/>
  <c r="AC5" i="39" s="1"/>
  <c r="I11" i="29"/>
  <c r="I10" i="29"/>
  <c r="AP5" i="29"/>
  <c r="AC5" i="29" s="1"/>
  <c r="A89" i="29"/>
  <c r="B3" i="27"/>
  <c r="J34" i="27"/>
  <c r="J22" i="27"/>
  <c r="J32" i="27"/>
  <c r="C24" i="27"/>
  <c r="E43" i="27"/>
  <c r="J36" i="27"/>
  <c r="G39" i="27"/>
  <c r="D25" i="27"/>
  <c r="C37" i="27"/>
  <c r="C30" i="27"/>
  <c r="J21" i="27"/>
  <c r="D20" i="27"/>
  <c r="C20" i="27"/>
  <c r="G7" i="27"/>
  <c r="G38" i="27"/>
  <c r="D21" i="27"/>
  <c r="D33" i="27"/>
  <c r="G21" i="27"/>
  <c r="D30" i="27"/>
  <c r="E37" i="27"/>
  <c r="J26" i="27"/>
  <c r="G23" i="27"/>
  <c r="C40" i="27"/>
  <c r="C38" i="27"/>
  <c r="D38" i="27"/>
  <c r="E38" i="27"/>
  <c r="C41" i="27"/>
  <c r="E26" i="27"/>
  <c r="G34" i="27"/>
  <c r="D42" i="27"/>
  <c r="E31" i="27"/>
  <c r="E40" i="27"/>
  <c r="G42" i="27"/>
  <c r="J42" i="27"/>
  <c r="G29" i="27"/>
  <c r="J29" i="27"/>
  <c r="D35" i="27"/>
  <c r="J43" i="27"/>
  <c r="E33" i="27"/>
  <c r="E36" i="27"/>
  <c r="C28" i="27"/>
  <c r="E30" i="27"/>
  <c r="D32" i="27"/>
  <c r="J40" i="27"/>
  <c r="G27" i="27"/>
  <c r="C26" i="27"/>
  <c r="D24" i="27"/>
  <c r="E23" i="27"/>
  <c r="C42" i="27"/>
  <c r="D43" i="27"/>
  <c r="E24" i="27"/>
  <c r="E20" i="27"/>
  <c r="C29" i="27"/>
  <c r="D39" i="27"/>
  <c r="E29" i="27"/>
  <c r="J31" i="27"/>
  <c r="E28" i="27"/>
  <c r="G32" i="27"/>
  <c r="D40" i="27"/>
  <c r="C31" i="27"/>
  <c r="G37" i="27"/>
  <c r="C32" i="27"/>
  <c r="G41" i="27"/>
  <c r="J33" i="27"/>
  <c r="C34" i="27"/>
  <c r="G36" i="27"/>
  <c r="G31" i="27"/>
  <c r="C23" i="27"/>
  <c r="J30" i="27"/>
  <c r="J41" i="27"/>
  <c r="D31" i="27"/>
  <c r="E22" i="27"/>
  <c r="E32" i="27"/>
  <c r="J25" i="27"/>
  <c r="E35" i="27"/>
  <c r="E21" i="27"/>
  <c r="G30" i="27"/>
  <c r="G20" i="27"/>
  <c r="J28" i="27"/>
  <c r="E25" i="27"/>
  <c r="C35" i="27"/>
  <c r="C39" i="27"/>
  <c r="G26" i="27"/>
  <c r="C33" i="27"/>
  <c r="D29" i="27"/>
  <c r="G33" i="27"/>
  <c r="D36" i="27"/>
  <c r="C36" i="27"/>
  <c r="G40" i="27"/>
  <c r="E34" i="27"/>
  <c r="J38" i="27"/>
  <c r="C22" i="27"/>
  <c r="C43" i="27"/>
  <c r="C21" i="27"/>
  <c r="D23" i="27"/>
  <c r="J37" i="27"/>
  <c r="D34" i="27"/>
  <c r="D41" i="27"/>
  <c r="D27" i="27"/>
  <c r="D22" i="27"/>
  <c r="J23" i="27"/>
  <c r="J39" i="27"/>
  <c r="G35" i="27"/>
  <c r="J27" i="27"/>
  <c r="G28" i="27"/>
  <c r="E27" i="27"/>
  <c r="G22" i="27"/>
  <c r="J35" i="27"/>
  <c r="C27" i="27"/>
  <c r="J24" i="27"/>
  <c r="D26" i="27"/>
  <c r="J20" i="27"/>
  <c r="D37" i="27"/>
  <c r="G25" i="27"/>
  <c r="E41" i="27"/>
  <c r="D28" i="27"/>
  <c r="E42" i="27"/>
  <c r="E39" i="27"/>
  <c r="G24" i="27"/>
  <c r="C25" i="27"/>
  <c r="F7" i="27" l="1"/>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03" i="38"/>
  <c r="B103" i="38"/>
  <c r="C102" i="38"/>
  <c r="B102" i="38"/>
  <c r="A89" i="38"/>
  <c r="F65" i="38"/>
  <c r="AI47" i="38" s="1"/>
  <c r="AA47" i="38"/>
  <c r="F45" i="38"/>
  <c r="AI13" i="38" s="1"/>
  <c r="AA13" i="38"/>
  <c r="I11" i="38"/>
  <c r="I10" i="38"/>
  <c r="AP5" i="38"/>
  <c r="AC5" i="38" s="1"/>
  <c r="AP5" i="19"/>
  <c r="AC5" i="19" s="1"/>
  <c r="I11" i="19"/>
  <c r="I10" i="19"/>
  <c r="A89" i="19"/>
  <c r="F39" i="27"/>
  <c r="G37" i="24"/>
  <c r="I43" i="27"/>
  <c r="D34" i="24"/>
  <c r="J31" i="24"/>
  <c r="D23" i="24"/>
  <c r="J40" i="24"/>
  <c r="I37" i="27"/>
  <c r="J33" i="24"/>
  <c r="E23" i="24"/>
  <c r="E30" i="24"/>
  <c r="E35" i="24"/>
  <c r="D28" i="24"/>
  <c r="E38" i="24"/>
  <c r="F23" i="27"/>
  <c r="C25" i="24"/>
  <c r="E36" i="24"/>
  <c r="J41" i="24"/>
  <c r="F34" i="27"/>
  <c r="G42" i="24"/>
  <c r="I20" i="27"/>
  <c r="F36" i="27"/>
  <c r="F20" i="27"/>
  <c r="D21" i="24"/>
  <c r="J24" i="24"/>
  <c r="F42" i="27"/>
  <c r="I23" i="27"/>
  <c r="J29" i="24"/>
  <c r="C42" i="24"/>
  <c r="J30" i="24"/>
  <c r="J23" i="24"/>
  <c r="G26" i="24"/>
  <c r="D39" i="24"/>
  <c r="G28" i="24"/>
  <c r="F27" i="27"/>
  <c r="F32" i="27"/>
  <c r="I21" i="27"/>
  <c r="F35" i="27"/>
  <c r="C31" i="24"/>
  <c r="E28" i="24"/>
  <c r="G33" i="24"/>
  <c r="G21" i="24"/>
  <c r="G35" i="24"/>
  <c r="J39" i="24"/>
  <c r="C41" i="24"/>
  <c r="C27" i="24"/>
  <c r="I31" i="27"/>
  <c r="C35" i="24"/>
  <c r="G40" i="24"/>
  <c r="D31" i="24"/>
  <c r="F30" i="27"/>
  <c r="J37" i="24"/>
  <c r="F38" i="27"/>
  <c r="G31" i="24"/>
  <c r="I29" i="27"/>
  <c r="J36" i="24"/>
  <c r="I42" i="27"/>
  <c r="I26" i="27"/>
  <c r="D41" i="24"/>
  <c r="E37" i="24"/>
  <c r="C38" i="24"/>
  <c r="I40" i="27"/>
  <c r="C32" i="24"/>
  <c r="E33" i="24"/>
  <c r="E39" i="24"/>
  <c r="G23" i="24"/>
  <c r="I38" i="27"/>
  <c r="D37" i="24"/>
  <c r="G32" i="24"/>
  <c r="C36" i="24"/>
  <c r="D35" i="24"/>
  <c r="D32" i="24"/>
  <c r="J38" i="24"/>
  <c r="C40" i="24"/>
  <c r="F24" i="27"/>
  <c r="I35" i="27"/>
  <c r="G30" i="24"/>
  <c r="I30" i="27"/>
  <c r="E34" i="24"/>
  <c r="C30" i="24"/>
  <c r="J25" i="24"/>
  <c r="I27" i="27"/>
  <c r="E24" i="24"/>
  <c r="J32" i="24"/>
  <c r="J26" i="24"/>
  <c r="C24" i="24"/>
  <c r="J27" i="24"/>
  <c r="C21" i="24"/>
  <c r="I34" i="27"/>
  <c r="G20" i="24"/>
  <c r="D40" i="24"/>
  <c r="C37" i="24"/>
  <c r="C28" i="24"/>
  <c r="D20" i="24"/>
  <c r="G41" i="24"/>
  <c r="D27" i="24"/>
  <c r="J20" i="24"/>
  <c r="D36" i="24"/>
  <c r="E26" i="24"/>
  <c r="J42" i="24"/>
  <c r="E41" i="24"/>
  <c r="E22" i="24"/>
  <c r="C39" i="24"/>
  <c r="D25" i="24"/>
  <c r="D29" i="24"/>
  <c r="C20" i="24"/>
  <c r="C23" i="24"/>
  <c r="I28" i="27"/>
  <c r="J28" i="24"/>
  <c r="G38" i="24"/>
  <c r="E20" i="24"/>
  <c r="G24" i="24"/>
  <c r="I24" i="27"/>
  <c r="I22" i="27"/>
  <c r="C26" i="24"/>
  <c r="D38" i="24"/>
  <c r="F31" i="27"/>
  <c r="C34" i="24"/>
  <c r="J21" i="24"/>
  <c r="E25" i="24"/>
  <c r="I41" i="27"/>
  <c r="F26" i="27"/>
  <c r="F33" i="27"/>
  <c r="J35" i="24"/>
  <c r="D42" i="24"/>
  <c r="I32" i="27"/>
  <c r="G25" i="24"/>
  <c r="D30" i="24"/>
  <c r="J22" i="24"/>
  <c r="G22" i="24"/>
  <c r="G36" i="24"/>
  <c r="F21" i="27"/>
  <c r="F29" i="27"/>
  <c r="D22" i="24"/>
  <c r="F25" i="27"/>
  <c r="F37" i="27"/>
  <c r="F41" i="27"/>
  <c r="F28" i="27"/>
  <c r="E42" i="24"/>
  <c r="D26" i="24"/>
  <c r="I39" i="27"/>
  <c r="E31" i="24"/>
  <c r="D33" i="24"/>
  <c r="C22" i="24"/>
  <c r="I33" i="27"/>
  <c r="E29" i="24"/>
  <c r="E27" i="24"/>
  <c r="G29" i="24"/>
  <c r="F22" i="27"/>
  <c r="E32" i="24"/>
  <c r="C29" i="24"/>
  <c r="I36" i="27"/>
  <c r="I25" i="27"/>
  <c r="E40" i="24"/>
  <c r="D24" i="24"/>
  <c r="G39" i="24"/>
  <c r="J34" i="24"/>
  <c r="G27" i="24"/>
  <c r="F40" i="27"/>
  <c r="G34" i="24"/>
  <c r="C33" i="24"/>
  <c r="E21" i="24"/>
  <c r="K20" i="27" l="1"/>
  <c r="K33" i="27"/>
  <c r="H29" i="27"/>
  <c r="H38" i="27"/>
  <c r="K22" i="27"/>
  <c r="K42" i="27"/>
  <c r="K27" i="27"/>
  <c r="K35" i="27"/>
  <c r="K43" i="27"/>
  <c r="H23" i="27"/>
  <c r="H31" i="27"/>
  <c r="H39" i="27"/>
  <c r="K28" i="27"/>
  <c r="H20" i="27"/>
  <c r="H36" i="27"/>
  <c r="K36" i="27"/>
  <c r="K41" i="27"/>
  <c r="K24" i="27"/>
  <c r="H30" i="27"/>
  <c r="H24" i="27"/>
  <c r="H32" i="27"/>
  <c r="H40" i="27"/>
  <c r="K26" i="27"/>
  <c r="K21" i="27"/>
  <c r="K29" i="27"/>
  <c r="K37" i="27"/>
  <c r="K32" i="27"/>
  <c r="H25" i="27"/>
  <c r="H33" i="27"/>
  <c r="H41" i="27"/>
  <c r="K34" i="27"/>
  <c r="H28" i="27"/>
  <c r="K25" i="27"/>
  <c r="H21" i="27"/>
  <c r="H37" i="27"/>
  <c r="H22" i="27"/>
  <c r="H26" i="27"/>
  <c r="H34" i="27"/>
  <c r="H42" i="27"/>
  <c r="K30" i="27"/>
  <c r="K23" i="27"/>
  <c r="K31" i="27"/>
  <c r="K39" i="27"/>
  <c r="K38" i="27"/>
  <c r="H27" i="27"/>
  <c r="H35" i="27"/>
  <c r="K40" i="27"/>
  <c r="C103" i="19"/>
  <c r="B103" i="19"/>
  <c r="C102" i="19"/>
  <c r="B102" i="19"/>
  <c r="F33" i="24"/>
  <c r="F20" i="24"/>
  <c r="F22" i="24"/>
  <c r="I42" i="24"/>
  <c r="I33" i="24"/>
  <c r="F34" i="24"/>
  <c r="F26" i="24"/>
  <c r="F35" i="24"/>
  <c r="F29" i="24"/>
  <c r="I40" i="24"/>
  <c r="I41" i="24"/>
  <c r="I32" i="24"/>
  <c r="I28" i="24"/>
  <c r="I30" i="24"/>
  <c r="F30" i="24"/>
  <c r="I38" i="24"/>
  <c r="I23" i="24"/>
  <c r="I24" i="24"/>
  <c r="F28" i="24"/>
  <c r="I31" i="24"/>
  <c r="I25" i="24"/>
  <c r="F21" i="24"/>
  <c r="F36" i="24"/>
  <c r="F40" i="24"/>
  <c r="I36" i="24"/>
  <c r="F23" i="24"/>
  <c r="I37" i="24"/>
  <c r="F42" i="24"/>
  <c r="I29" i="24"/>
  <c r="I26" i="24"/>
  <c r="F31" i="24"/>
  <c r="I35" i="24"/>
  <c r="I39" i="24"/>
  <c r="F25" i="24"/>
  <c r="F39" i="24"/>
  <c r="I20" i="24"/>
  <c r="F38" i="24"/>
  <c r="F32" i="24"/>
  <c r="I27" i="24"/>
  <c r="F41" i="24"/>
  <c r="I34" i="24"/>
  <c r="F27" i="24"/>
  <c r="I21" i="24"/>
  <c r="I22" i="24"/>
  <c r="F24" i="24"/>
  <c r="F37" i="24"/>
  <c r="L33" i="27" l="1"/>
  <c r="L42" i="27"/>
  <c r="L37" i="27"/>
  <c r="L22" i="27"/>
  <c r="L28" i="27"/>
  <c r="L41" i="27"/>
  <c r="L20" i="27"/>
  <c r="L27" i="27"/>
  <c r="L35" i="27"/>
  <c r="L25" i="27"/>
  <c r="L24" i="27"/>
  <c r="L39" i="27"/>
  <c r="L38" i="27"/>
  <c r="L30" i="27"/>
  <c r="L36" i="27"/>
  <c r="L31" i="27"/>
  <c r="L29" i="27"/>
  <c r="L34" i="27"/>
  <c r="L21" i="27"/>
  <c r="L40" i="27"/>
  <c r="L23" i="27"/>
  <c r="L26" i="27"/>
  <c r="L32" i="27"/>
  <c r="H36" i="24"/>
  <c r="K29" i="24"/>
  <c r="H25" i="24"/>
  <c r="H34" i="24"/>
  <c r="H31" i="24"/>
  <c r="H24" i="24"/>
  <c r="K27" i="24"/>
  <c r="K20" i="24"/>
  <c r="H29" i="24"/>
  <c r="H30" i="24"/>
  <c r="H27" i="24"/>
  <c r="K32" i="24"/>
  <c r="K33" i="24"/>
  <c r="H33" i="24"/>
  <c r="H42" i="24"/>
  <c r="H39" i="24"/>
  <c r="H32" i="24"/>
  <c r="K31" i="24"/>
  <c r="K28" i="24"/>
  <c r="H37" i="24"/>
  <c r="H38" i="24"/>
  <c r="H35" i="24"/>
  <c r="K24" i="24"/>
  <c r="H20" i="24"/>
  <c r="K21" i="24"/>
  <c r="K37" i="24"/>
  <c r="H41" i="24"/>
  <c r="K34" i="24"/>
  <c r="K30" i="24"/>
  <c r="H40" i="24"/>
  <c r="K35" i="24"/>
  <c r="K38" i="24"/>
  <c r="K22" i="24"/>
  <c r="K26" i="24"/>
  <c r="H28" i="24"/>
  <c r="K25" i="24"/>
  <c r="K41" i="24"/>
  <c r="H26" i="24"/>
  <c r="H23" i="24"/>
  <c r="K40" i="24"/>
  <c r="K23" i="24"/>
  <c r="K39" i="24"/>
  <c r="H21" i="24"/>
  <c r="H22" i="24"/>
  <c r="K42" i="24"/>
  <c r="K36" i="24"/>
  <c r="C103" i="29"/>
  <c r="B103" i="29"/>
  <c r="C102" i="29"/>
  <c r="B102" i="29"/>
  <c r="L20" i="24" l="1"/>
  <c r="L27" i="24"/>
  <c r="L28" i="24"/>
  <c r="L26" i="24"/>
  <c r="L21" i="24"/>
  <c r="L23" i="24"/>
  <c r="L22" i="24"/>
  <c r="L37" i="24"/>
  <c r="L35" i="24"/>
  <c r="L33" i="24"/>
  <c r="L30" i="24"/>
  <c r="L24" i="24"/>
  <c r="L39" i="24"/>
  <c r="L34" i="24"/>
  <c r="L41" i="24"/>
  <c r="L42" i="24"/>
  <c r="L25" i="24"/>
  <c r="L40" i="24"/>
  <c r="L38" i="24"/>
  <c r="L32" i="24"/>
  <c r="L29" i="24"/>
  <c r="L31" i="24"/>
  <c r="L36" i="24"/>
  <c r="C128" i="29" l="1"/>
  <c r="B128" i="29"/>
  <c r="C127" i="29"/>
  <c r="B127" i="29"/>
  <c r="C126" i="29"/>
  <c r="B126" i="29"/>
  <c r="C125" i="29"/>
  <c r="B125" i="29"/>
  <c r="C124" i="29"/>
  <c r="B124" i="29"/>
  <c r="C123" i="29"/>
  <c r="B123" i="29"/>
  <c r="C122" i="29"/>
  <c r="B122" i="29"/>
  <c r="C121" i="29"/>
  <c r="B121" i="29"/>
  <c r="C120" i="29"/>
  <c r="B120" i="29"/>
  <c r="C119" i="29"/>
  <c r="B119" i="29"/>
  <c r="C118" i="29"/>
  <c r="B118" i="29"/>
  <c r="C117" i="29"/>
  <c r="B117" i="29"/>
  <c r="C116" i="29"/>
  <c r="B116" i="29"/>
  <c r="C115" i="29"/>
  <c r="B115" i="29"/>
  <c r="F65" i="29"/>
  <c r="AI47" i="29" s="1"/>
  <c r="AA47" i="29"/>
  <c r="F45" i="29"/>
  <c r="AI13" i="29" s="1"/>
  <c r="AA13" i="29"/>
  <c r="D16" i="27"/>
  <c r="J11" i="24"/>
  <c r="E9" i="24"/>
  <c r="E18" i="24"/>
  <c r="D13" i="24"/>
  <c r="G8" i="27"/>
  <c r="E10" i="24"/>
  <c r="E17" i="24"/>
  <c r="E10" i="27"/>
  <c r="J7" i="27"/>
  <c r="C19" i="27"/>
  <c r="D17" i="27"/>
  <c r="D8" i="27"/>
  <c r="C6" i="27"/>
  <c r="E11" i="27"/>
  <c r="D14" i="27"/>
  <c r="C13" i="24"/>
  <c r="C18" i="24"/>
  <c r="C9" i="27"/>
  <c r="J16" i="24"/>
  <c r="E12" i="24"/>
  <c r="G14" i="27"/>
  <c r="D43" i="24"/>
  <c r="J8" i="27"/>
  <c r="C11" i="27"/>
  <c r="D6" i="24"/>
  <c r="C14" i="24"/>
  <c r="D18" i="24"/>
  <c r="D8" i="24"/>
  <c r="E19" i="24"/>
  <c r="G12" i="24"/>
  <c r="D19" i="24"/>
  <c r="D12" i="24"/>
  <c r="G13" i="27"/>
  <c r="G16" i="27"/>
  <c r="E18" i="27"/>
  <c r="E14" i="24"/>
  <c r="J16" i="27"/>
  <c r="J10" i="27"/>
  <c r="D19" i="27"/>
  <c r="G18" i="27"/>
  <c r="J12" i="24"/>
  <c r="C43" i="24"/>
  <c r="J15" i="27"/>
  <c r="E16" i="27"/>
  <c r="G16" i="24"/>
  <c r="E17" i="27"/>
  <c r="G8" i="24"/>
  <c r="J7" i="24"/>
  <c r="C7" i="27"/>
  <c r="D12" i="27"/>
  <c r="E13" i="24"/>
  <c r="E8" i="24"/>
  <c r="C15" i="27"/>
  <c r="G19" i="24"/>
  <c r="G10" i="27"/>
  <c r="D6" i="27"/>
  <c r="C10" i="27"/>
  <c r="C17" i="24"/>
  <c r="D14" i="24"/>
  <c r="J6" i="27"/>
  <c r="G13" i="24"/>
  <c r="G17" i="27"/>
  <c r="G14" i="24"/>
  <c r="G15" i="24"/>
  <c r="C9" i="24"/>
  <c r="D11" i="24"/>
  <c r="D15" i="24"/>
  <c r="D18" i="27"/>
  <c r="E14" i="27"/>
  <c r="G9" i="27"/>
  <c r="D7" i="27"/>
  <c r="J12" i="27"/>
  <c r="C16" i="27"/>
  <c r="D15" i="27"/>
  <c r="G12" i="27"/>
  <c r="C13" i="27"/>
  <c r="D10" i="27"/>
  <c r="G7" i="24"/>
  <c r="G19" i="27"/>
  <c r="E43" i="24"/>
  <c r="J19" i="27"/>
  <c r="C11" i="24"/>
  <c r="E8" i="27"/>
  <c r="D10" i="24"/>
  <c r="E11" i="24"/>
  <c r="G10" i="24"/>
  <c r="G43" i="27"/>
  <c r="D16" i="24"/>
  <c r="C7" i="24"/>
  <c r="C12" i="24"/>
  <c r="C16" i="24"/>
  <c r="C15" i="24"/>
  <c r="J18" i="24"/>
  <c r="D9" i="27"/>
  <c r="G15" i="27"/>
  <c r="J13" i="27"/>
  <c r="E9" i="27"/>
  <c r="D13" i="27"/>
  <c r="C8" i="27"/>
  <c r="J8" i="24"/>
  <c r="J11" i="27"/>
  <c r="J14" i="24"/>
  <c r="J17" i="24"/>
  <c r="J19" i="24"/>
  <c r="G18" i="24"/>
  <c r="G17" i="24"/>
  <c r="C10" i="24"/>
  <c r="G11" i="24"/>
  <c r="E7" i="27"/>
  <c r="J15" i="24"/>
  <c r="J9" i="27"/>
  <c r="E19" i="27"/>
  <c r="C19" i="24"/>
  <c r="J13" i="24"/>
  <c r="C8" i="24"/>
  <c r="E13" i="27"/>
  <c r="E16" i="24"/>
  <c r="J10" i="24"/>
  <c r="E15" i="27"/>
  <c r="E7" i="24"/>
  <c r="E6" i="27"/>
  <c r="D17" i="24"/>
  <c r="J43" i="24"/>
  <c r="E6" i="24"/>
  <c r="C17" i="27"/>
  <c r="J18" i="27"/>
  <c r="C14" i="27"/>
  <c r="E15" i="24"/>
  <c r="G43" i="24"/>
  <c r="J17" i="27"/>
  <c r="C6" i="24"/>
  <c r="E12" i="27"/>
  <c r="D9" i="24"/>
  <c r="J14" i="27"/>
  <c r="C18" i="27"/>
  <c r="G6" i="27"/>
  <c r="D11" i="27"/>
  <c r="D7" i="24"/>
  <c r="G11" i="27"/>
  <c r="C12" i="27"/>
  <c r="F6" i="27" l="1"/>
  <c r="I13" i="27"/>
  <c r="I12" i="27"/>
  <c r="I11" i="27"/>
  <c r="I10" i="27"/>
  <c r="I7" i="27"/>
  <c r="I6" i="27"/>
  <c r="I9" i="27"/>
  <c r="I8" i="27"/>
  <c r="F13" i="27"/>
  <c r="F12" i="27"/>
  <c r="F11" i="27"/>
  <c r="F10" i="27"/>
  <c r="F9" i="27"/>
  <c r="F8" i="27"/>
  <c r="F12" i="24"/>
  <c r="F10" i="24"/>
  <c r="F8" i="24"/>
  <c r="F7" i="24"/>
  <c r="F11" i="24"/>
  <c r="F13" i="24"/>
  <c r="I12" i="24"/>
  <c r="I13" i="24"/>
  <c r="I11" i="24"/>
  <c r="I10" i="24"/>
  <c r="I8" i="24"/>
  <c r="I7" i="24"/>
  <c r="T30" i="26"/>
  <c r="AH54" i="26"/>
  <c r="AH53" i="26"/>
  <c r="AH52" i="26"/>
  <c r="AH47" i="26"/>
  <c r="AH46" i="26"/>
  <c r="AH45" i="26"/>
  <c r="AH44" i="26"/>
  <c r="AH43" i="26"/>
  <c r="AH42" i="26"/>
  <c r="AH41" i="26"/>
  <c r="AH40" i="26"/>
  <c r="AH39" i="26"/>
  <c r="AH38" i="26"/>
  <c r="AH37" i="26"/>
  <c r="X36" i="26"/>
  <c r="X35" i="26"/>
  <c r="X34" i="26"/>
  <c r="X33" i="26"/>
  <c r="X32" i="26"/>
  <c r="X31" i="26"/>
  <c r="X30" i="26"/>
  <c r="X29" i="26"/>
  <c r="X28" i="26"/>
  <c r="X26" i="26"/>
  <c r="X25" i="26"/>
  <c r="X24" i="26"/>
  <c r="X22" i="26"/>
  <c r="X21" i="26"/>
  <c r="AH29" i="26"/>
  <c r="AH26" i="26"/>
  <c r="T52" i="26"/>
  <c r="T45" i="26"/>
  <c r="T40" i="26"/>
  <c r="AD35" i="26"/>
  <c r="AD31" i="26"/>
  <c r="AD54" i="26"/>
  <c r="AD53" i="26"/>
  <c r="AD52" i="26"/>
  <c r="AD47" i="26"/>
  <c r="AD46" i="26"/>
  <c r="AD45" i="26"/>
  <c r="AD44" i="26"/>
  <c r="AD43" i="26"/>
  <c r="AD42" i="26"/>
  <c r="AD41" i="26"/>
  <c r="AD40" i="26"/>
  <c r="AD39" i="26"/>
  <c r="AD38" i="26"/>
  <c r="AD37" i="26"/>
  <c r="T36" i="26"/>
  <c r="T35" i="26"/>
  <c r="T34" i="26"/>
  <c r="T33" i="26"/>
  <c r="T32" i="26"/>
  <c r="T31" i="26"/>
  <c r="T29" i="26"/>
  <c r="T28" i="26"/>
  <c r="T26" i="26"/>
  <c r="T25" i="26"/>
  <c r="T24" i="26"/>
  <c r="T22" i="26"/>
  <c r="T21" i="26"/>
  <c r="AH24" i="26"/>
  <c r="AH21" i="26"/>
  <c r="T44" i="26"/>
  <c r="T41" i="26"/>
  <c r="AD36" i="26"/>
  <c r="AD32" i="26"/>
  <c r="AD28" i="26"/>
  <c r="AD24" i="26"/>
  <c r="X54" i="26"/>
  <c r="X53" i="26"/>
  <c r="X52" i="26"/>
  <c r="X47" i="26"/>
  <c r="X46" i="26"/>
  <c r="X45" i="26"/>
  <c r="X44" i="26"/>
  <c r="X43" i="26"/>
  <c r="X42" i="26"/>
  <c r="X41" i="26"/>
  <c r="X40" i="26"/>
  <c r="X39" i="26"/>
  <c r="X38" i="26"/>
  <c r="AH36" i="26"/>
  <c r="AH35" i="26"/>
  <c r="AH34" i="26"/>
  <c r="AH33" i="26"/>
  <c r="AH32" i="26"/>
  <c r="AH31" i="26"/>
  <c r="AH30" i="26"/>
  <c r="AH28" i="26"/>
  <c r="AH25" i="26"/>
  <c r="AH22" i="26"/>
  <c r="T54" i="26"/>
  <c r="T46" i="26"/>
  <c r="T42" i="26"/>
  <c r="T38" i="26"/>
  <c r="AD33" i="26"/>
  <c r="AD29" i="26"/>
  <c r="AD25" i="26"/>
  <c r="AD21" i="26"/>
  <c r="T53" i="26"/>
  <c r="T47" i="26"/>
  <c r="T43" i="26"/>
  <c r="T39" i="26"/>
  <c r="AD34" i="26"/>
  <c r="AD30" i="26"/>
  <c r="AD26" i="26"/>
  <c r="AD22" i="26"/>
  <c r="AA47" i="19"/>
  <c r="AA13" i="19"/>
  <c r="C116" i="19"/>
  <c r="C117" i="19"/>
  <c r="C118" i="19"/>
  <c r="C119" i="19"/>
  <c r="C120" i="19"/>
  <c r="C121" i="19"/>
  <c r="C122" i="19"/>
  <c r="C123" i="19"/>
  <c r="C124" i="19"/>
  <c r="C125" i="19"/>
  <c r="C126" i="19"/>
  <c r="C127" i="19"/>
  <c r="C128" i="19"/>
  <c r="C115" i="19"/>
  <c r="B116" i="19"/>
  <c r="B117" i="19"/>
  <c r="B118" i="19"/>
  <c r="B119" i="19"/>
  <c r="B120" i="19"/>
  <c r="B121" i="19"/>
  <c r="B122" i="19"/>
  <c r="B123" i="19"/>
  <c r="B124" i="19"/>
  <c r="B125" i="19"/>
  <c r="B126" i="19"/>
  <c r="B127" i="19"/>
  <c r="B128" i="19"/>
  <c r="B115" i="19"/>
  <c r="I14" i="24"/>
  <c r="I19" i="24"/>
  <c r="F43" i="24"/>
  <c r="I16" i="27"/>
  <c r="F18" i="27"/>
  <c r="F16" i="24"/>
  <c r="F15" i="24"/>
  <c r="F18" i="24"/>
  <c r="I18" i="24"/>
  <c r="I15" i="24"/>
  <c r="F15" i="27"/>
  <c r="I17" i="27"/>
  <c r="I19" i="27"/>
  <c r="I43" i="24"/>
  <c r="I16" i="24"/>
  <c r="F43" i="27"/>
  <c r="I18" i="27"/>
  <c r="F19" i="24"/>
  <c r="F14" i="27"/>
  <c r="F17" i="27"/>
  <c r="I14" i="27"/>
  <c r="F19" i="27"/>
  <c r="F16" i="27"/>
  <c r="I15" i="27"/>
  <c r="F17" i="24"/>
  <c r="I17" i="24"/>
  <c r="F14" i="24"/>
  <c r="H43" i="27" l="1"/>
  <c r="L43" i="27" s="1"/>
  <c r="H19" i="27"/>
  <c r="H11" i="27"/>
  <c r="K13" i="27"/>
  <c r="H12" i="27"/>
  <c r="K10" i="27"/>
  <c r="K18" i="27"/>
  <c r="H17" i="27"/>
  <c r="H9" i="27"/>
  <c r="K19" i="27"/>
  <c r="K11" i="27"/>
  <c r="H18" i="27"/>
  <c r="H10" i="27"/>
  <c r="K8" i="27"/>
  <c r="K16" i="27"/>
  <c r="K17" i="27"/>
  <c r="K9" i="27"/>
  <c r="H16" i="27"/>
  <c r="H8" i="27"/>
  <c r="K6" i="27"/>
  <c r="K14" i="27"/>
  <c r="H15" i="27"/>
  <c r="H7" i="27"/>
  <c r="H13" i="27"/>
  <c r="K15" i="27"/>
  <c r="K7" i="27"/>
  <c r="H14" i="27"/>
  <c r="H6" i="27"/>
  <c r="K12" i="27"/>
  <c r="F65" i="19"/>
  <c r="AI47" i="19" s="1"/>
  <c r="F45" i="19"/>
  <c r="AI13" i="19" s="1"/>
  <c r="G6" i="24"/>
  <c r="J9" i="24"/>
  <c r="G9" i="24"/>
  <c r="J6" i="24"/>
  <c r="F9" i="24" l="1"/>
  <c r="I9" i="24"/>
  <c r="X23" i="26"/>
  <c r="T23" i="26"/>
  <c r="AH23" i="26"/>
  <c r="AD23" i="26"/>
  <c r="I6" i="24"/>
  <c r="T20" i="26"/>
  <c r="X20" i="26"/>
  <c r="AH20" i="26"/>
  <c r="AD20" i="26"/>
  <c r="X27" i="26"/>
  <c r="T27" i="26"/>
  <c r="AD27" i="26"/>
  <c r="AH27" i="26"/>
  <c r="X48" i="26"/>
  <c r="T48" i="26"/>
  <c r="AD48" i="26"/>
  <c r="AH48" i="26"/>
  <c r="T49" i="26"/>
  <c r="X49" i="26"/>
  <c r="AD49" i="26"/>
  <c r="AH49" i="26"/>
  <c r="T51" i="26"/>
  <c r="X51" i="26"/>
  <c r="AD51" i="26"/>
  <c r="AH51" i="26"/>
  <c r="X50" i="26"/>
  <c r="T50" i="26"/>
  <c r="AH50" i="26"/>
  <c r="AD50" i="26"/>
  <c r="L13" i="27"/>
  <c r="L10" i="27"/>
  <c r="L14" i="27"/>
  <c r="L18" i="27"/>
  <c r="L16" i="27"/>
  <c r="L8" i="27"/>
  <c r="H44" i="27"/>
  <c r="L6" i="27"/>
  <c r="K44" i="27"/>
  <c r="L17" i="27"/>
  <c r="L7" i="27"/>
  <c r="L15" i="27"/>
  <c r="L11" i="27"/>
  <c r="L9" i="27"/>
  <c r="L12" i="27"/>
  <c r="L19" i="27"/>
  <c r="AD52" i="20"/>
  <c r="AD45" i="20"/>
  <c r="AD44" i="20"/>
  <c r="AD42" i="20"/>
  <c r="AD41" i="20"/>
  <c r="AD40" i="20"/>
  <c r="AD38" i="20"/>
  <c r="AD37" i="20"/>
  <c r="AD36" i="20"/>
  <c r="AD35" i="20"/>
  <c r="AD34" i="20"/>
  <c r="AD32" i="20"/>
  <c r="AD31" i="20"/>
  <c r="AD27" i="20"/>
  <c r="T52" i="20"/>
  <c r="T45" i="20"/>
  <c r="T44" i="20"/>
  <c r="T42" i="20"/>
  <c r="T41" i="20"/>
  <c r="T40" i="20"/>
  <c r="T38" i="20"/>
  <c r="T36" i="20"/>
  <c r="T35" i="20"/>
  <c r="T34" i="20"/>
  <c r="T32" i="20"/>
  <c r="T31" i="20"/>
  <c r="T27" i="20"/>
  <c r="F6" i="24"/>
  <c r="AH55" i="26" l="1"/>
  <c r="X55" i="26"/>
  <c r="AD55" i="26"/>
  <c r="T55" i="26"/>
  <c r="L44" i="27"/>
  <c r="H18" i="24"/>
  <c r="K17" i="24"/>
  <c r="K13" i="24"/>
  <c r="H19" i="24"/>
  <c r="H8" i="24"/>
  <c r="H16" i="24"/>
  <c r="K7" i="24"/>
  <c r="H43" i="24"/>
  <c r="K16" i="24"/>
  <c r="H11" i="24"/>
  <c r="K11" i="24"/>
  <c r="K12" i="24"/>
  <c r="K9" i="24"/>
  <c r="H13" i="24"/>
  <c r="H15" i="24"/>
  <c r="H9" i="24"/>
  <c r="H7" i="24"/>
  <c r="H10" i="24"/>
  <c r="H14" i="24"/>
  <c r="K14" i="24"/>
  <c r="K15" i="24"/>
  <c r="K10" i="24"/>
  <c r="H17" i="24"/>
  <c r="K19" i="24"/>
  <c r="H12" i="24"/>
  <c r="K18" i="24"/>
  <c r="K8" i="24"/>
  <c r="K43" i="24"/>
  <c r="X52" i="20"/>
  <c r="X45" i="20"/>
  <c r="X44" i="20"/>
  <c r="X42" i="20"/>
  <c r="X41" i="20"/>
  <c r="X40" i="20"/>
  <c r="X38" i="20"/>
  <c r="X36" i="20"/>
  <c r="X35" i="20"/>
  <c r="X34" i="20"/>
  <c r="X32" i="20"/>
  <c r="X31" i="20"/>
  <c r="X27" i="20"/>
  <c r="AH52" i="20"/>
  <c r="AH45" i="20"/>
  <c r="AH44" i="20"/>
  <c r="AH42" i="20"/>
  <c r="AH41" i="20"/>
  <c r="AH40" i="20"/>
  <c r="AH38" i="20"/>
  <c r="AH37" i="20"/>
  <c r="AH36" i="20"/>
  <c r="AH35" i="20"/>
  <c r="AH34" i="20"/>
  <c r="AH32" i="20"/>
  <c r="AH31" i="20"/>
  <c r="AH27" i="20"/>
  <c r="L8" i="24" l="1"/>
  <c r="T56" i="26"/>
  <c r="E24" i="52" s="1"/>
  <c r="L43" i="24"/>
  <c r="L17" i="24"/>
  <c r="L9" i="24"/>
  <c r="L13" i="24"/>
  <c r="L11" i="24"/>
  <c r="L7" i="24"/>
  <c r="L19" i="24"/>
  <c r="L14" i="24"/>
  <c r="L15" i="24"/>
  <c r="L10" i="24"/>
  <c r="L16" i="24"/>
  <c r="L12" i="24"/>
  <c r="L18" i="24"/>
  <c r="AD22" i="20" l="1"/>
  <c r="AH22" i="20"/>
  <c r="K6" i="24" l="1"/>
  <c r="AD28" i="20"/>
  <c r="AH28" i="20"/>
  <c r="AH20" i="20"/>
  <c r="X22" i="20"/>
  <c r="T22" i="20"/>
  <c r="AD46" i="20" l="1"/>
  <c r="AH46" i="20"/>
  <c r="AD24" i="20"/>
  <c r="AH24" i="20"/>
  <c r="AH54" i="20"/>
  <c r="AD54" i="20"/>
  <c r="AD50" i="20"/>
  <c r="AH50" i="20"/>
  <c r="AD49" i="20"/>
  <c r="AH49" i="20"/>
  <c r="AD48" i="20"/>
  <c r="AH48" i="20"/>
  <c r="AD47" i="20"/>
  <c r="AH47" i="20"/>
  <c r="AD25" i="20"/>
  <c r="AH25" i="20"/>
  <c r="AD30" i="20"/>
  <c r="AH30" i="20"/>
  <c r="AD43" i="20"/>
  <c r="AH43" i="20"/>
  <c r="AD51" i="20"/>
  <c r="AH51" i="20"/>
  <c r="AH53" i="20"/>
  <c r="AD53" i="20"/>
  <c r="AD39" i="20"/>
  <c r="AH39" i="20"/>
  <c r="AD20" i="20"/>
  <c r="AD23" i="20"/>
  <c r="AH23" i="20"/>
  <c r="AD33" i="20"/>
  <c r="AH33" i="20"/>
  <c r="AD29" i="20"/>
  <c r="AH29" i="20"/>
  <c r="K44" i="24"/>
  <c r="AD26" i="20"/>
  <c r="AH26" i="20"/>
  <c r="AD21" i="20" l="1"/>
  <c r="AD55" i="20" s="1"/>
  <c r="AH21" i="20"/>
  <c r="AH55" i="20" l="1"/>
  <c r="H6" i="24" l="1"/>
  <c r="T46" i="20" l="1"/>
  <c r="X46" i="20"/>
  <c r="T24" i="20"/>
  <c r="X24" i="20"/>
  <c r="X54" i="20"/>
  <c r="T54" i="20"/>
  <c r="T50" i="20"/>
  <c r="X50" i="20"/>
  <c r="T49" i="20"/>
  <c r="X49" i="20"/>
  <c r="T48" i="20"/>
  <c r="X48" i="20"/>
  <c r="T47" i="20"/>
  <c r="X47" i="20"/>
  <c r="T25" i="20"/>
  <c r="X25" i="20"/>
  <c r="T30" i="20"/>
  <c r="X30" i="20"/>
  <c r="T43" i="20"/>
  <c r="X43" i="20"/>
  <c r="T51" i="20"/>
  <c r="X51" i="20"/>
  <c r="T53" i="20"/>
  <c r="X53" i="20"/>
  <c r="T39" i="20"/>
  <c r="X39" i="20"/>
  <c r="X23" i="20"/>
  <c r="T23" i="20"/>
  <c r="X20" i="20"/>
  <c r="T20" i="20"/>
  <c r="T33" i="20"/>
  <c r="X33" i="20"/>
  <c r="X29" i="20"/>
  <c r="T29" i="20"/>
  <c r="T26" i="20"/>
  <c r="X26" i="20"/>
  <c r="T21" i="20"/>
  <c r="X21" i="20"/>
  <c r="T28" i="20"/>
  <c r="X28" i="20"/>
  <c r="H44" i="24"/>
  <c r="L44" i="24" s="1"/>
  <c r="L6" i="24"/>
  <c r="T55" i="20" l="1"/>
  <c r="X55" i="20"/>
  <c r="T56" i="20" s="1"/>
  <c r="E22" i="52" s="1"/>
  <c r="F19" i="52" s="1"/>
  <c r="F24" i="52" l="1"/>
  <c r="F22" i="52"/>
  <c r="E19" i="52"/>
  <c r="B3" i="24"/>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0.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2.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3.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4.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5.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6.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5.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6.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7.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8.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9.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<sst xmlns="http://schemas.openxmlformats.org/spreadsheetml/2006/main" count="2973" uniqueCount="230">
  <si>
    <t>フリガナ</t>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</si>
  <si>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</si>
  <si>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</si>
  <si>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</si>
  <si>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</si>
  <si>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</si>
  <si>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</si>
  <si>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</si>
  <si>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</si>
  <si>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</si>
  <si>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</si>
  <si>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申請に関する担当者</t>
    <rPh sb="0" eb="2">
      <t>シンセイ</t>
    </rPh>
    <rPh sb="3" eb="4">
      <t>カン</t>
    </rPh>
    <rPh sb="6" eb="9">
      <t>タントウシャ</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</si>
  <si>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</si>
  <si>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</si>
  <si>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</si>
  <si>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</si>
  <si>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</si>
  <si>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</si>
  <si>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</si>
  <si>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</si>
  <si>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</si>
  <si>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</si>
  <si>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</si>
  <si>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</si>
  <si>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</si>
  <si>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</si>
  <si>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</si>
  <si>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</si>
  <si>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</si>
  <si>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</si>
  <si>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</si>
  <si>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</si>
  <si>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</si>
  <si>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</si>
  <si>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</si>
  <si>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</si>
  <si>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</si>
  <si>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</si>
  <si>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</si>
  <si>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</si>
  <si>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</si>
  <si>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</si>
  <si>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</si>
  <si>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</si>
  <si>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</si>
  <si>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</si>
  <si>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</si>
  <si>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</si>
  <si>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</si>
  <si>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</si>
  <si>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</si>
  <si>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</si>
  <si>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</si>
  <si>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</si>
  <si>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</si>
  <si>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</si>
  <si>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</si>
  <si>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</si>
  <si>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</si>
  <si>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</si>
  <si>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</si>
  <si>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</si>
  <si>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</si>
  <si>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</si>
  <si>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</si>
  <si>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</si>
  <si>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</si>
  <si>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</si>
  <si>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</si>
  <si>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</si>
  <si>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</si>
  <si>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</si>
  <si>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</si>
  <si>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</si>
  <si>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</si>
  <si>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</si>
  <si>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</si>
  <si>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</si>
  <si>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</si>
  <si>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</si>
  <si>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</si>
  <si>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</si>
  <si>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合計</t>
    <rPh sb="0" eb="2">
      <t>ゴウケイ</t>
    </rPh>
    <phoneticPr fontId="2"/>
  </si>
  <si>
    <t>備考</t>
    <rPh sb="0" eb="2">
      <t>ビコウ</t>
    </rPh>
    <phoneticPr fontId="2"/>
  </si>
  <si>
    <t>合計（①）</t>
    <rPh sb="0" eb="2">
      <t>ゴウケイ</t>
    </rPh>
    <phoneticPr fontId="2"/>
  </si>
  <si>
    <t>各事業所の作業</t>
    <rPh sb="0" eb="1">
      <t>カク</t>
    </rPh>
    <rPh sb="1" eb="4">
      <t>ジギョウショ</t>
    </rPh>
    <rPh sb="5" eb="7">
      <t>サギョウ</t>
    </rPh>
    <phoneticPr fontId="2"/>
  </si>
  <si>
    <t>手順</t>
    <rPh sb="0" eb="2">
      <t>テジュン</t>
    </rPh>
    <phoneticPr fontId="2"/>
  </si>
  <si>
    <t>事業者（法人本部）の作業</t>
    <rPh sb="0" eb="3">
      <t>ジギョウシャ</t>
    </rPh>
    <rPh sb="4" eb="6">
      <t>ホウジン</t>
    </rPh>
    <rPh sb="6" eb="8">
      <t>ホンブ</t>
    </rPh>
    <rPh sb="10" eb="12">
      <t>サギョウ</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</si>
  <si>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</si>
  <si>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</si>
  <si>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</si>
  <si>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</si>
  <si>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</si>
  <si>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</si>
  <si>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</si>
  <si>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</si>
  <si>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</si>
  <si>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</si>
  <si>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</si>
  <si>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</si>
  <si>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</si>
  <si>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</si>
  <si>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</si>
  <si>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</si>
  <si>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</si>
  <si>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</si>
  <si>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</si>
  <si>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</si>
  <si>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</si>
  <si>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</si>
  <si>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合計（②）</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</si>
  <si>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</si>
  <si>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</si>
  <si>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</si>
  <si>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</si>
  <si>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</si>
  <si>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</si>
  <si>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</si>
  <si>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</si>
  <si>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</si>
  <si>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</si>
  <si>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</si>
  <si>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</si>
  <si>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</si>
  <si>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</si>
  <si>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</si>
  <si>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</si>
  <si>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</si>
  <si>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</si>
  <si>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</si>
  <si>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</si>
  <si>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</si>
  <si>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</si>
  <si>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</si>
  <si>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</si>
  <si>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</si>
  <si>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</si>
  <si>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</si>
  <si>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</si>
  <si>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</si>
  <si>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</si>
  <si>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</si>
  <si>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</si>
  <si>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</si>
  <si>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</si>
  <si>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</si>
  <si>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</si>
  <si>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</si>
  <si>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</si>
  <si>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</si>
  <si>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</si>
  <si>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</si>
  <si>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</si>
  <si>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</si>
  <si>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</si>
  <si>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</si>
  <si>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</si>
  <si>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</si>
  <si>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</si>
  <si>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</si>
  <si>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phoneticPr fontId="2"/>
  </si>
  <si>
    <t>　「基準単価(a)」及び「基準単価(d)」は、「令和４年度新型コロナウイルス感染症流行下における介護サービス事業所等のサービス提供体制確保事業実施要綱」の別添３に記載された基準単価を記入すること。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</si>
  <si>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xml:space="preserve">本Excelを管内の事業者・事業所に配布（島根県ホームページに掲載）
</t>
    <rPh sb="0" eb="1">
      <t>ホン</t>
    </rPh>
    <rPh sb="7" eb="9">
      <t>カンナイ</t>
    </rPh>
    <rPh sb="10" eb="13">
      <t>ジギョウシャ</t>
    </rPh>
    <rPh sb="14" eb="17">
      <t>ジギョウショ</t>
    </rPh>
    <rPh sb="18" eb="20">
      <t>ハイフ</t>
    </rPh>
    <phoneticPr fontId="2"/>
  </si>
  <si>
    <t xml:space="preserve">事業者からExcelファイルを受領し、内容を審査
</t>
    <rPh sb="0" eb="3">
      <t>ジギョウシャ</t>
    </rPh>
    <rPh sb="15" eb="17">
      <t>ジュリョウ</t>
    </rPh>
    <rPh sb="19" eb="21">
      <t>ナイヨウ</t>
    </rPh>
    <rPh sb="22" eb="24">
      <t>シンサ</t>
    </rPh>
    <phoneticPr fontId="2"/>
  </si>
  <si>
    <t xml:space="preserve">シート名を修正した個票を一つのExcelファイルに集約
</t>
    <rPh sb="3" eb="4">
      <t>メイ</t>
    </rPh>
    <rPh sb="5" eb="7">
      <t>シュウセイ</t>
    </rPh>
    <rPh sb="9" eb="11">
      <t>コヒョウ</t>
    </rPh>
    <rPh sb="12" eb="13">
      <t>ヒト</t>
    </rPh>
    <rPh sb="25" eb="27">
      <t>シュウヤク</t>
    </rPh>
    <phoneticPr fontId="2"/>
  </si>
  <si>
    <t xml:space="preserve">各事業所の個票のシート名を「個票●」（●は１からの通し番号）に修正
</t>
    <rPh sb="0" eb="1">
      <t>カク</t>
    </rPh>
    <rPh sb="1" eb="4">
      <t>ジギョウショ</t>
    </rPh>
    <rPh sb="5" eb="7">
      <t>コヒョウ</t>
    </rPh>
    <rPh sb="11" eb="12">
      <t>メイ</t>
    </rPh>
    <rPh sb="14" eb="16">
      <t>コヒョウ</t>
    </rPh>
    <rPh sb="25" eb="26">
      <t>トオ</t>
    </rPh>
    <rPh sb="27" eb="29">
      <t>バンゴウ</t>
    </rPh>
    <rPh sb="31" eb="33">
      <t>シュウセイ</t>
    </rPh>
    <phoneticPr fontId="2"/>
  </si>
  <si>
    <t xml:space="preserve">各事業所から回収した個票の入力内容を確認
</t>
    <rPh sb="0" eb="1">
      <t>カク</t>
    </rPh>
    <rPh sb="1" eb="4">
      <t>ジギョウショ</t>
    </rPh>
    <rPh sb="6" eb="8">
      <t>カイシュウ</t>
    </rPh>
    <rPh sb="10" eb="12">
      <t>コヒョウ</t>
    </rPh>
    <rPh sb="13" eb="15">
      <t>ニュウリョク</t>
    </rPh>
    <rPh sb="15" eb="17">
      <t>ナイヨウ</t>
    </rPh>
    <rPh sb="18" eb="20">
      <t>カクニン</t>
    </rPh>
    <phoneticPr fontId="2"/>
  </si>
  <si>
    <t>新型コロナウイルス感染症流行下における介護サービス事業所等のサービス提供体制確保事業</t>
    <rPh sb="0" eb="2">
      <t>シンガタ</t>
    </rPh>
    <rPh sb="9" eb="12">
      <t>カンセンショウ</t>
    </rPh>
    <rPh sb="12" eb="14">
      <t>リュウコウ</t>
    </rPh>
    <rPh sb="14" eb="15">
      <t>カ</t>
    </rPh>
    <rPh sb="19" eb="21">
      <t>カイゴ</t>
    </rPh>
    <rPh sb="25" eb="28">
      <t>ジギョウショ</t>
    </rPh>
    <rPh sb="28" eb="29">
      <t>トウ</t>
    </rPh>
    <rPh sb="34" eb="36">
      <t>テイキョウ</t>
    </rPh>
    <rPh sb="36" eb="38">
      <t>タイセイ</t>
    </rPh>
    <rPh sb="38" eb="40">
      <t>カクホ</t>
    </rPh>
    <rPh sb="40" eb="42">
      <t>ジギョウ</t>
    </rPh>
    <phoneticPr fontId="2"/>
  </si>
  <si>
    <t>事業総括表</t>
    <rPh sb="0" eb="2">
      <t>ジギョウ</t>
    </rPh>
    <rPh sb="2" eb="4">
      <t>ソウカツ</t>
    </rPh>
    <rPh sb="4" eb="5">
      <t>ヒョウ</t>
    </rPh>
    <phoneticPr fontId="2"/>
  </si>
  <si>
    <t>事　業　者</t>
    <rPh sb="0" eb="1">
      <t>コト</t>
    </rPh>
    <rPh sb="4" eb="5">
      <t>シャ</t>
    </rPh>
    <phoneticPr fontId="2"/>
  </si>
  <si>
    <t>事業内容</t>
    <rPh sb="0" eb="2">
      <t>ジギョウ</t>
    </rPh>
    <rPh sb="2" eb="4">
      <t>ナイヨウ</t>
    </rPh>
    <phoneticPr fontId="2"/>
  </si>
  <si>
    <t>補助金額</t>
    <rPh sb="0" eb="2">
      <t>ホジョ</t>
    </rPh>
    <rPh sb="2" eb="4">
      <t>キンガク</t>
    </rPh>
    <phoneticPr fontId="2"/>
  </si>
  <si>
    <r>
      <t>（ア）･･･</t>
    </r>
    <r>
      <rPr>
        <sz val="7"/>
        <color theme="1"/>
        <rFont val="ＭＳ 明朝"/>
        <family val="1"/>
        <charset val="128"/>
      </rPr>
      <t>新型コロナウイルス感染者が発生又は濃厚接触者に対応した介護サービス事業所・施設等（休業要請を受けた事業所・施設等を含む）</t>
    </r>
    <phoneticPr fontId="2"/>
  </si>
  <si>
    <t>　行の追加、列の挿入は絶対に行わないこと。</t>
    <rPh sb="1" eb="2">
      <t>ギョウ</t>
    </rPh>
    <rPh sb="3" eb="5">
      <t>ツイカ</t>
    </rPh>
    <rPh sb="6" eb="7">
      <t>レツ</t>
    </rPh>
    <rPh sb="8" eb="10">
      <t>ソウニュウ</t>
    </rPh>
    <rPh sb="11" eb="13">
      <t>ゼッタイ</t>
    </rPh>
    <rPh sb="14" eb="15">
      <t>オコナ</t>
    </rPh>
    <phoneticPr fontId="2"/>
  </si>
  <si>
    <t>　「所要額(b)」及び「所要額(e)」は「（別紙３）事業所・施設別個票」に記載した所要額（千円未満切り捨て）を記入すること。</t>
    <rPh sb="2" eb="5">
      <t>ショヨウガク</t>
    </rPh>
    <rPh sb="9" eb="10">
      <t>オヨ</t>
    </rPh>
    <rPh sb="12" eb="15">
      <t>ショヨウガク</t>
    </rPh>
    <rPh sb="22" eb="24">
      <t>ベッシ</t>
    </rPh>
    <rPh sb="33" eb="35">
      <t>コヒョウ</t>
    </rPh>
    <rPh sb="37" eb="39">
      <t>キサイ</t>
    </rPh>
    <rPh sb="41" eb="44">
      <t>ショヨウガク</t>
    </rPh>
    <rPh sb="45" eb="46">
      <t>セン</t>
    </rPh>
    <rPh sb="46" eb="49">
      <t>エンミマン</t>
    </rPh>
    <rPh sb="49" eb="50">
      <t>キ</t>
    </rPh>
    <rPh sb="51" eb="52">
      <t>ス</t>
    </rPh>
    <rPh sb="55" eb="57">
      <t>キニュウ</t>
    </rPh>
    <phoneticPr fontId="2"/>
  </si>
  <si>
    <t>　「補助金額(c)」は、「基準単価(a)」と「所要額(b)」を比較して低い方の額を、「補助金額(f)」は、「基準単価(d)」と「所要額(e)」を比較して低い方の額をぞれぞれ記入すること。</t>
    <rPh sb="2" eb="5">
      <t>ホジョキン</t>
    </rPh>
    <rPh sb="5" eb="6">
      <t>ガク</t>
    </rPh>
    <rPh sb="13" eb="15">
      <t>キジュン</t>
    </rPh>
    <rPh sb="15" eb="17">
      <t>タンカ</t>
    </rPh>
    <rPh sb="23" eb="26">
      <t>ショヨウガク</t>
    </rPh>
    <rPh sb="31" eb="33">
      <t>ヒカク</t>
    </rPh>
    <rPh sb="35" eb="36">
      <t>ヒク</t>
    </rPh>
    <rPh sb="37" eb="38">
      <t>ホウ</t>
    </rPh>
    <rPh sb="39" eb="40">
      <t>ガク</t>
    </rPh>
    <rPh sb="43" eb="46">
      <t>ホジョキン</t>
    </rPh>
    <rPh sb="46" eb="47">
      <t>ガク</t>
    </rPh>
    <rPh sb="86" eb="88">
      <t>キニュウ</t>
    </rPh>
    <phoneticPr fontId="2"/>
  </si>
  <si>
    <t>　「補助金額計(g)」は、「補助金額(c)」と「補助金額(f)」の合計額を記入すること。</t>
    <rPh sb="2" eb="5">
      <t>ホジョキン</t>
    </rPh>
    <rPh sb="5" eb="6">
      <t>ガク</t>
    </rPh>
    <rPh sb="6" eb="7">
      <t>ケイ</t>
    </rPh>
    <rPh sb="14" eb="16">
      <t>ホジョ</t>
    </rPh>
    <rPh sb="16" eb="18">
      <t>キンガク</t>
    </rPh>
    <rPh sb="24" eb="26">
      <t>ホジョ</t>
    </rPh>
    <rPh sb="26" eb="28">
      <t>キンガク</t>
    </rPh>
    <rPh sb="33" eb="36">
      <t>ゴウケイガク</t>
    </rPh>
    <rPh sb="37" eb="39">
      <t>キニュウ</t>
    </rPh>
    <phoneticPr fontId="2"/>
  </si>
  <si>
    <t>補助金額(c)</t>
    <rPh sb="0" eb="2">
      <t>ホジョ</t>
    </rPh>
    <rPh sb="2" eb="4">
      <t>キンガク</t>
    </rPh>
    <phoneticPr fontId="2"/>
  </si>
  <si>
    <t>補助金額(f)</t>
    <rPh sb="0" eb="2">
      <t>ホジョ</t>
    </rPh>
    <rPh sb="2" eb="4">
      <t>キンガク</t>
    </rPh>
    <phoneticPr fontId="2"/>
  </si>
  <si>
    <t>補助金額計(ｇ)</t>
    <rPh sb="0" eb="2">
      <t>ホジョ</t>
    </rPh>
    <rPh sb="2" eb="4">
      <t>キンガク</t>
    </rPh>
    <rPh sb="4" eb="5">
      <t>ケイ</t>
    </rPh>
    <phoneticPr fontId="2"/>
  </si>
  <si>
    <t>（注）次の中から該当するものを１つ選択
　　　（複数該当する場合には一番上のものを記入）</t>
    <phoneticPr fontId="2"/>
  </si>
  <si>
    <t>（注）次の中から該当するもの（番号）を１つ選択
　　　（複数該当する場合には一番上のものを記入）</t>
    <phoneticPr fontId="2"/>
  </si>
  <si>
    <r>
      <t>「事業所・施設別補助金額一覧」（</t>
    </r>
    <r>
      <rPr>
        <b/>
        <sz val="12"/>
        <color rgb="FFFF0000"/>
        <rFont val="ＭＳ 明朝"/>
        <family val="1"/>
        <charset val="128"/>
      </rPr>
      <t>Ｒ４年度に生じた費用分は別紙２</t>
    </r>
    <r>
      <rPr>
        <sz val="12"/>
        <color theme="1"/>
        <rFont val="ＭＳ 明朝"/>
        <family val="1"/>
        <charset val="128"/>
      </rPr>
      <t>、</t>
    </r>
    <r>
      <rPr>
        <b/>
        <sz val="12"/>
        <color rgb="FF0000FF"/>
        <rFont val="ＭＳ 明朝"/>
        <family val="1"/>
        <charset val="128"/>
      </rPr>
      <t>Ｒ３年度に生じた費用分は別紙５</t>
    </r>
    <r>
      <rPr>
        <sz val="12"/>
        <color theme="1"/>
        <rFont val="ＭＳ 明朝"/>
        <family val="1"/>
        <charset val="128"/>
      </rPr>
      <t xml:space="preserve">）に全事業所分が正しく反映されているか確認
</t>
    </r>
    <rPh sb="8" eb="10">
      <t>ホジョ</t>
    </rPh>
    <rPh sb="10" eb="12">
      <t>キンガク</t>
    </rPh>
    <rPh sb="12" eb="14">
      <t>イチラン</t>
    </rPh>
    <rPh sb="49" eb="53">
      <t>ゼンジギョウショ</t>
    </rPh>
    <rPh sb="53" eb="54">
      <t>ブン</t>
    </rPh>
    <rPh sb="55" eb="56">
      <t>タダ</t>
    </rPh>
    <rPh sb="58" eb="60">
      <t>ハンエイ</t>
    </rPh>
    <rPh sb="66" eb="68">
      <t>カクニン</t>
    </rPh>
    <phoneticPr fontId="2"/>
  </si>
  <si>
    <r>
      <t>（別紙１）総括表</t>
    </r>
    <r>
      <rPr>
        <sz val="9"/>
        <color rgb="FFFF0000"/>
        <rFont val="ＤＦ特太ゴシック体"/>
        <family val="3"/>
        <charset val="128"/>
      </rPr>
      <t>【令和４年度に生じた費用分】</t>
    </r>
    <rPh sb="1" eb="3">
      <t>ベッシ</t>
    </rPh>
    <rPh sb="5" eb="8">
      <t>ソウカツヒョウ</t>
    </rPh>
    <rPh sb="9" eb="11">
      <t>レイワ</t>
    </rPh>
    <rPh sb="12" eb="14">
      <t>ネンド</t>
    </rPh>
    <rPh sb="15" eb="16">
      <t>ショウ</t>
    </rPh>
    <rPh sb="18" eb="21">
      <t>ヒヨウブン</t>
    </rPh>
    <phoneticPr fontId="2"/>
  </si>
  <si>
    <r>
      <t>（別紙２）事業所・施設別補助金額一覧</t>
    </r>
    <r>
      <rPr>
        <sz val="11"/>
        <color rgb="FFFF0000"/>
        <rFont val="ＤＦ特太ゴシック体"/>
        <family val="3"/>
        <charset val="128"/>
      </rPr>
      <t>【令和４年度に生じた費用分】</t>
    </r>
    <rPh sb="1" eb="3">
      <t>ベッシ</t>
    </rPh>
    <rPh sb="5" eb="8">
      <t>ジギョウショ</t>
    </rPh>
    <rPh sb="9" eb="11">
      <t>シセツ</t>
    </rPh>
    <rPh sb="11" eb="12">
      <t>ベツ</t>
    </rPh>
    <rPh sb="12" eb="14">
      <t>ホジョ</t>
    </rPh>
    <rPh sb="14" eb="16">
      <t>キンガク</t>
    </rPh>
    <rPh sb="16" eb="18">
      <t>イチラン</t>
    </rPh>
    <phoneticPr fontId="2"/>
  </si>
  <si>
    <r>
      <t>(別紙３）事業所・施設別個票</t>
    </r>
    <r>
      <rPr>
        <sz val="9"/>
        <color rgb="FFFF0000"/>
        <rFont val="ＤＦ特太ゴシック体"/>
        <family val="3"/>
        <charset val="128"/>
      </rPr>
      <t>【令和４年度に生じた費用分】</t>
    </r>
    <rPh sb="1" eb="3">
      <t>ベッシ</t>
    </rPh>
    <rPh sb="5" eb="8">
      <t>ジギョウショ</t>
    </rPh>
    <rPh sb="9" eb="11">
      <t>シセツ</t>
    </rPh>
    <rPh sb="11" eb="12">
      <t>ベツ</t>
    </rPh>
    <rPh sb="12" eb="14">
      <t>コヒョウ</t>
    </rPh>
    <phoneticPr fontId="2"/>
  </si>
  <si>
    <r>
      <t>（別紙４）総括表</t>
    </r>
    <r>
      <rPr>
        <sz val="9"/>
        <color rgb="FF0000FF"/>
        <rFont val="ＤＦ特太ゴシック体"/>
        <family val="3"/>
        <charset val="128"/>
      </rPr>
      <t>【令和３年度に生じた費用分】</t>
    </r>
    <rPh sb="5" eb="8">
      <t>ソウカツヒョウ</t>
    </rPh>
    <phoneticPr fontId="2"/>
  </si>
  <si>
    <r>
      <t>（別紙５）事業所・施設別補助金額一覧</t>
    </r>
    <r>
      <rPr>
        <sz val="11"/>
        <color rgb="FF0000FF"/>
        <rFont val="ＤＦ特太ゴシック体"/>
        <family val="3"/>
        <charset val="128"/>
      </rPr>
      <t>【令和３年度に生じた費用分】</t>
    </r>
    <rPh sb="1" eb="3">
      <t>ベッシ</t>
    </rPh>
    <rPh sb="5" eb="8">
      <t>ジギョウショ</t>
    </rPh>
    <rPh sb="9" eb="11">
      <t>シセツ</t>
    </rPh>
    <rPh sb="11" eb="12">
      <t>ベツ</t>
    </rPh>
    <rPh sb="12" eb="14">
      <t>ホジョ</t>
    </rPh>
    <rPh sb="14" eb="16">
      <t>キンガク</t>
    </rPh>
    <rPh sb="16" eb="18">
      <t>イチラン</t>
    </rPh>
    <phoneticPr fontId="2"/>
  </si>
  <si>
    <r>
      <t>(別紙６）事業所・施設別個票</t>
    </r>
    <r>
      <rPr>
        <sz val="9"/>
        <color rgb="FF0000FF"/>
        <rFont val="ＤＦ特太ゴシック体"/>
        <family val="3"/>
        <charset val="128"/>
      </rPr>
      <t>【令和３年度に生じた費用分】</t>
    </r>
    <rPh sb="1" eb="3">
      <t>ベッシ</t>
    </rPh>
    <rPh sb="5" eb="8">
      <t>ジギョウショ</t>
    </rPh>
    <rPh sb="9" eb="11">
      <t>シセツ</t>
    </rPh>
    <rPh sb="11" eb="12">
      <t>ベツ</t>
    </rPh>
    <rPh sb="12" eb="14">
      <t>コヒョウ</t>
    </rPh>
    <phoneticPr fontId="2"/>
  </si>
  <si>
    <t xml:space="preserve">「様式第１号」（交付申請書）に表示された内容を確認し、提出日を入力の上、完成したExcelファイルを県の担当者に送付
</t>
    <rPh sb="1" eb="3">
      <t>ヨウシキ</t>
    </rPh>
    <rPh sb="3" eb="4">
      <t>ダイ</t>
    </rPh>
    <rPh sb="5" eb="6">
      <t>ゴウ</t>
    </rPh>
    <rPh sb="8" eb="10">
      <t>コウフ</t>
    </rPh>
    <rPh sb="10" eb="13">
      <t>シンセイショ</t>
    </rPh>
    <rPh sb="15" eb="17">
      <t>ヒョウジ</t>
    </rPh>
    <rPh sb="20" eb="22">
      <t>ナイヨウ</t>
    </rPh>
    <rPh sb="23" eb="25">
      <t>カクニン</t>
    </rPh>
    <rPh sb="27" eb="30">
      <t>テイシュツビ</t>
    </rPh>
    <rPh sb="31" eb="33">
      <t>ニュウリョク</t>
    </rPh>
    <rPh sb="34" eb="35">
      <t>ウエ</t>
    </rPh>
    <rPh sb="36" eb="38">
      <t>カンセイ</t>
    </rPh>
    <rPh sb="50" eb="51">
      <t>ケン</t>
    </rPh>
    <rPh sb="52" eb="55">
      <t>タントウシャ</t>
    </rPh>
    <rPh sb="56" eb="58">
      <t>ソウフ</t>
    </rPh>
    <phoneticPr fontId="2"/>
  </si>
  <si>
    <t>　１　交付申請額</t>
    <rPh sb="3" eb="5">
      <t>コウフ</t>
    </rPh>
    <phoneticPr fontId="2"/>
  </si>
  <si>
    <t>記</t>
    <rPh sb="0" eb="1">
      <t>キ</t>
    </rPh>
    <phoneticPr fontId="2"/>
  </si>
  <si>
    <t>この補助金について、下記のとおり交付されるよう関係書類を添えて申請します。</t>
    <rPh sb="10" eb="12">
      <t>カキ</t>
    </rPh>
    <phoneticPr fontId="2"/>
  </si>
  <si>
    <t>代表者職・氏名</t>
    <phoneticPr fontId="2"/>
  </si>
  <si>
    <t>事業実施主体名</t>
    <rPh sb="2" eb="4">
      <t>ジッシ</t>
    </rPh>
    <rPh sb="4" eb="6">
      <t>シュタイ</t>
    </rPh>
    <phoneticPr fontId="2"/>
  </si>
  <si>
    <t>所在地</t>
    <phoneticPr fontId="2"/>
  </si>
  <si>
    <t>島根県知事　　　様</t>
    <phoneticPr fontId="2"/>
  </si>
  <si>
    <t>　　第　　　　号</t>
    <rPh sb="2" eb="3">
      <t>ダイ</t>
    </rPh>
    <phoneticPr fontId="2"/>
  </si>
  <si>
    <t>様式第１号（第６条関係）</t>
    <rPh sb="2" eb="3">
      <t>ダイ</t>
    </rPh>
    <rPh sb="4" eb="5">
      <t>ゴウ</t>
    </rPh>
    <rPh sb="6" eb="7">
      <t>ダイ</t>
    </rPh>
    <rPh sb="8" eb="9">
      <t>ジョウ</t>
    </rPh>
    <rPh sb="9" eb="11">
      <t>カンケイ</t>
    </rPh>
    <phoneticPr fontId="2"/>
  </si>
  <si>
    <t xml:space="preserve"> 　令和４年度島根県新型コロナウイルス感染症流行下における介護サービス
 　事業所等のサービス提供体制確保事業費補助金交付申請書</t>
    <rPh sb="2" eb="4">
      <t>レイワ</t>
    </rPh>
    <rPh sb="5" eb="7">
      <t>ネンド</t>
    </rPh>
    <rPh sb="7" eb="10">
      <t>シマネケン</t>
    </rPh>
    <rPh sb="10" eb="12">
      <t>シンガタ</t>
    </rPh>
    <rPh sb="19" eb="22">
      <t>カンセンショウ</t>
    </rPh>
    <rPh sb="22" eb="24">
      <t>リュウコウ</t>
    </rPh>
    <rPh sb="24" eb="25">
      <t>カ</t>
    </rPh>
    <rPh sb="29" eb="31">
      <t>カイゴ</t>
    </rPh>
    <rPh sb="38" eb="41">
      <t>ジギョウショ</t>
    </rPh>
    <rPh sb="41" eb="42">
      <t>トウ</t>
    </rPh>
    <rPh sb="47" eb="49">
      <t>テイキョウ</t>
    </rPh>
    <rPh sb="49" eb="51">
      <t>タイセイ</t>
    </rPh>
    <rPh sb="51" eb="53">
      <t>カクホ</t>
    </rPh>
    <rPh sb="53" eb="56">
      <t>ジギョウヒ</t>
    </rPh>
    <rPh sb="56" eb="59">
      <t>ホジョキン</t>
    </rPh>
    <rPh sb="59" eb="61">
      <t>コウフ</t>
    </rPh>
    <rPh sb="61" eb="64">
      <t>シンセイショ</t>
    </rPh>
    <phoneticPr fontId="2"/>
  </si>
  <si>
    <t>　２　添付書類</t>
  </si>
  <si>
    <t>　（１）事業総括表</t>
  </si>
  <si>
    <t>　（２）事業所・施設別補助金額一覧</t>
    <rPh sb="4" eb="7">
      <t>ジギョウショ</t>
    </rPh>
    <rPh sb="8" eb="10">
      <t>シセツ</t>
    </rPh>
    <rPh sb="10" eb="11">
      <t>ベツ</t>
    </rPh>
    <rPh sb="11" eb="13">
      <t>ホジョ</t>
    </rPh>
    <rPh sb="13" eb="15">
      <t>キンガク</t>
    </rPh>
    <rPh sb="15" eb="17">
      <t>イチラン</t>
    </rPh>
    <phoneticPr fontId="2"/>
  </si>
  <si>
    <t>　（３）事業所・施設別個票</t>
    <rPh sb="12" eb="13">
      <t>ヒョウ</t>
    </rPh>
    <phoneticPr fontId="2"/>
  </si>
  <si>
    <t>　　　うち令和４年度に生じた費用分</t>
  </si>
  <si>
    <t>　　　うち令和３年度に生じた費用分</t>
  </si>
  <si>
    <t>（ア）、（イ）</t>
    <phoneticPr fontId="2"/>
  </si>
  <si>
    <t>（ウ）</t>
    <phoneticPr fontId="2"/>
  </si>
  <si>
    <t>令和　年　月　日</t>
    <rPh sb="0" eb="2">
      <t>レイワ</t>
    </rPh>
    <rPh sb="3" eb="4">
      <t>トシ</t>
    </rPh>
    <rPh sb="5" eb="6">
      <t>ツキ</t>
    </rPh>
    <rPh sb="7" eb="8">
      <t>ヒ</t>
    </rPh>
    <phoneticPr fontId="2"/>
  </si>
  <si>
    <t>シートは、次のように配置しています。</t>
    <rPh sb="5" eb="6">
      <t>ツギ</t>
    </rPh>
    <rPh sb="10" eb="12">
      <t>ハイチ</t>
    </rPh>
    <phoneticPr fontId="2"/>
  </si>
  <si>
    <t>（左端）</t>
    <rPh sb="1" eb="3">
      <t>サタン</t>
    </rPh>
    <phoneticPr fontId="2"/>
  </si>
  <si>
    <t>　　　　　　　　　　　　　　　　　　　</t>
    <phoneticPr fontId="2"/>
  </si>
  <si>
    <t>（右端）</t>
    <rPh sb="1" eb="3">
      <t>ミギハシ</t>
    </rPh>
    <phoneticPr fontId="2"/>
  </si>
  <si>
    <t>（新型コロナウイルス感染症流行下における介護サービス事業所等のサービス提供体制確保事業）</t>
    <phoneticPr fontId="2"/>
  </si>
  <si>
    <r>
      <t>本Excelを各事業所に配布し、「個票」</t>
    </r>
    <r>
      <rPr>
        <b/>
        <sz val="12"/>
        <color rgb="FFFF0000"/>
        <rFont val="ＭＳ 明朝"/>
        <family val="1"/>
        <charset val="128"/>
      </rPr>
      <t>（Ｒ４年度に生じた費用分はR4個票</t>
    </r>
    <r>
      <rPr>
        <sz val="12"/>
        <color theme="1"/>
        <rFont val="ＭＳ 明朝"/>
        <family val="1"/>
        <charset val="128"/>
      </rPr>
      <t>、</t>
    </r>
    <r>
      <rPr>
        <b/>
        <sz val="12"/>
        <color rgb="FF0000FF"/>
        <rFont val="ＭＳ 明朝"/>
        <family val="1"/>
        <charset val="128"/>
      </rPr>
      <t>Ｒ３年度に生じた費用分はR3個票</t>
    </r>
    <r>
      <rPr>
        <sz val="12"/>
        <color theme="1"/>
        <rFont val="ＭＳ 明朝"/>
        <family val="1"/>
        <charset val="128"/>
      </rPr>
      <t xml:space="preserve">）を記入するように依頼
</t>
    </r>
    <rPh sb="0" eb="1">
      <t>ホン</t>
    </rPh>
    <rPh sb="7" eb="8">
      <t>カク</t>
    </rPh>
    <rPh sb="8" eb="11">
      <t>ジギョウショ</t>
    </rPh>
    <rPh sb="12" eb="14">
      <t>ハイフ</t>
    </rPh>
    <rPh sb="23" eb="25">
      <t>ネンド</t>
    </rPh>
    <rPh sb="26" eb="27">
      <t>ショウ</t>
    </rPh>
    <rPh sb="29" eb="32">
      <t>ヒヨウブン</t>
    </rPh>
    <rPh sb="35" eb="37">
      <t>コヒョウ</t>
    </rPh>
    <rPh sb="40" eb="42">
      <t>ネンド</t>
    </rPh>
    <rPh sb="43" eb="44">
      <t>ショウ</t>
    </rPh>
    <rPh sb="46" eb="49">
      <t>ヒヨウブン</t>
    </rPh>
    <rPh sb="52" eb="54">
      <t>コヒョウ</t>
    </rPh>
    <rPh sb="56" eb="58">
      <t>キニュウ</t>
    </rPh>
    <rPh sb="63" eb="65">
      <t>イライ</t>
    </rPh>
    <phoneticPr fontId="2"/>
  </si>
  <si>
    <r>
      <rPr>
        <b/>
        <u/>
        <sz val="14"/>
        <color theme="1"/>
        <rFont val="ＭＳ 明朝"/>
        <family val="1"/>
        <charset val="128"/>
      </rPr>
      <t>「</t>
    </r>
    <r>
      <rPr>
        <b/>
        <u/>
        <sz val="14"/>
        <color rgb="FF0000FF"/>
        <rFont val="ＭＳ 明朝"/>
        <family val="1"/>
        <charset val="128"/>
      </rPr>
      <t>R3個票8</t>
    </r>
    <r>
      <rPr>
        <b/>
        <u/>
        <sz val="14"/>
        <color theme="1"/>
        <rFont val="ＭＳ 明朝"/>
        <family val="1"/>
        <charset val="128"/>
      </rPr>
      <t>」～「</t>
    </r>
    <r>
      <rPr>
        <b/>
        <u/>
        <sz val="14"/>
        <color rgb="FF0000FF"/>
        <rFont val="ＭＳ 明朝"/>
        <family val="1"/>
        <charset val="128"/>
      </rPr>
      <t>R3個票1</t>
    </r>
    <r>
      <rPr>
        <b/>
        <u/>
        <sz val="14"/>
        <color theme="1"/>
        <rFont val="ＭＳ 明朝"/>
        <family val="1"/>
        <charset val="128"/>
      </rPr>
      <t>」　←　</t>
    </r>
    <r>
      <rPr>
        <b/>
        <u/>
        <sz val="14"/>
        <color rgb="FF0000FF"/>
        <rFont val="ＭＳ 明朝"/>
        <family val="1"/>
        <charset val="128"/>
      </rPr>
      <t>（別紙５）</t>
    </r>
    <r>
      <rPr>
        <b/>
        <u/>
        <sz val="14"/>
        <color theme="1"/>
        <rFont val="ＭＳ 明朝"/>
        <family val="1"/>
        <charset val="128"/>
      </rPr>
      <t>　←　</t>
    </r>
    <r>
      <rPr>
        <b/>
        <u/>
        <sz val="14"/>
        <color rgb="FF0000FF"/>
        <rFont val="ＭＳ 明朝"/>
        <family val="1"/>
        <charset val="128"/>
      </rPr>
      <t>（別紙４）</t>
    </r>
    <r>
      <rPr>
        <b/>
        <u/>
        <sz val="14"/>
        <rFont val="ＭＳ 明朝"/>
        <family val="1"/>
        <charset val="128"/>
      </rPr>
      <t>　←</t>
    </r>
    <phoneticPr fontId="2"/>
  </si>
  <si>
    <r>
      <rPr>
        <b/>
        <u/>
        <sz val="14"/>
        <color theme="1"/>
        <rFont val="ＭＳ 明朝"/>
        <family val="1"/>
        <charset val="128"/>
      </rPr>
      <t>→　</t>
    </r>
    <r>
      <rPr>
        <b/>
        <u/>
        <sz val="14"/>
        <color rgb="FFFF0000"/>
        <rFont val="ＭＳ 明朝"/>
        <family val="1"/>
        <charset val="128"/>
      </rPr>
      <t>（別紙１）</t>
    </r>
    <r>
      <rPr>
        <b/>
        <u/>
        <sz val="14"/>
        <color theme="1"/>
        <rFont val="ＭＳ 明朝"/>
        <family val="1"/>
        <charset val="128"/>
      </rPr>
      <t>　→　</t>
    </r>
    <r>
      <rPr>
        <b/>
        <u/>
        <sz val="14"/>
        <color rgb="FFFF0000"/>
        <rFont val="ＭＳ 明朝"/>
        <family val="1"/>
        <charset val="128"/>
      </rPr>
      <t>（別紙２）</t>
    </r>
    <r>
      <rPr>
        <b/>
        <u/>
        <sz val="14"/>
        <color theme="1"/>
        <rFont val="ＭＳ 明朝"/>
        <family val="1"/>
        <charset val="128"/>
      </rPr>
      <t>　→　「</t>
    </r>
    <r>
      <rPr>
        <b/>
        <u/>
        <sz val="14"/>
        <color rgb="FFFF0000"/>
        <rFont val="ＭＳ 明朝"/>
        <family val="1"/>
        <charset val="128"/>
      </rPr>
      <t>R4個票1</t>
    </r>
    <r>
      <rPr>
        <b/>
        <u/>
        <sz val="14"/>
        <color theme="1"/>
        <rFont val="ＭＳ 明朝"/>
        <family val="1"/>
        <charset val="128"/>
      </rPr>
      <t>」～「</t>
    </r>
    <r>
      <rPr>
        <b/>
        <u/>
        <sz val="14"/>
        <color rgb="FFFF0000"/>
        <rFont val="ＭＳ 明朝"/>
        <family val="1"/>
        <charset val="128"/>
      </rPr>
      <t>R4個票8</t>
    </r>
    <r>
      <rPr>
        <b/>
        <u/>
        <sz val="14"/>
        <color theme="1"/>
        <rFont val="ＭＳ 明朝"/>
        <family val="1"/>
        <charset val="128"/>
      </rPr>
      <t>」</t>
    </r>
    <phoneticPr fontId="2"/>
  </si>
  <si>
    <r>
      <t>個票●（</t>
    </r>
    <r>
      <rPr>
        <b/>
        <sz val="12"/>
        <color rgb="FFFF0000"/>
        <rFont val="ＭＳ 明朝"/>
        <family val="1"/>
        <charset val="128"/>
      </rPr>
      <t>R4個票</t>
    </r>
    <r>
      <rPr>
        <sz val="12"/>
        <color theme="1"/>
        <rFont val="ＭＳ 明朝"/>
        <family val="1"/>
        <charset val="128"/>
      </rPr>
      <t>又は</t>
    </r>
    <r>
      <rPr>
        <b/>
        <sz val="12"/>
        <color rgb="FF0000FF"/>
        <rFont val="ＭＳ 明朝"/>
        <family val="1"/>
        <charset val="128"/>
      </rPr>
      <t>R3個票</t>
    </r>
    <r>
      <rPr>
        <sz val="12"/>
        <color theme="1"/>
        <rFont val="ＭＳ 明朝"/>
        <family val="1"/>
        <charset val="128"/>
      </rPr>
      <t xml:space="preserve">）の着色セルを入力（黄色セル：必要情報の入力・該当する取組内容のチェック、緑色セル：クリックしてプルダウンから選択）し、事業者（法人本部）へ返送
</t>
    </r>
    <rPh sb="0" eb="2">
      <t>コヒョウ</t>
    </rPh>
    <rPh sb="6" eb="8">
      <t>コヒョウ</t>
    </rPh>
    <rPh sb="8" eb="9">
      <t>マタ</t>
    </rPh>
    <rPh sb="12" eb="13">
      <t>コ</t>
    </rPh>
    <rPh sb="13" eb="14">
      <t>ヒョウ</t>
    </rPh>
    <rPh sb="16" eb="18">
      <t>チャクショク</t>
    </rPh>
    <rPh sb="21" eb="23">
      <t>ニュウリョク</t>
    </rPh>
    <rPh sb="24" eb="26">
      <t>キイロ</t>
    </rPh>
    <rPh sb="29" eb="31">
      <t>ヒツヨウ</t>
    </rPh>
    <rPh sb="31" eb="33">
      <t>ジョウホウ</t>
    </rPh>
    <rPh sb="34" eb="36">
      <t>ニュウリョク</t>
    </rPh>
    <rPh sb="37" eb="39">
      <t>ガイトウ</t>
    </rPh>
    <rPh sb="41" eb="43">
      <t>トリクミ</t>
    </rPh>
    <rPh sb="43" eb="45">
      <t>ナイヨウ</t>
    </rPh>
    <rPh sb="51" eb="53">
      <t>ミドリイロ</t>
    </rPh>
    <rPh sb="69" eb="71">
      <t>センタク</t>
    </rPh>
    <rPh sb="74" eb="77">
      <t>ジギョウシャ</t>
    </rPh>
    <rPh sb="78" eb="80">
      <t>ホウジン</t>
    </rPh>
    <rPh sb="80" eb="82">
      <t>ホンブ</t>
    </rPh>
    <rPh sb="84" eb="86">
      <t>ヘンソウ</t>
    </rPh>
    <phoneticPr fontId="2"/>
  </si>
  <si>
    <r>
      <t>上記シートの内容が「総括表」（</t>
    </r>
    <r>
      <rPr>
        <b/>
        <sz val="12"/>
        <color rgb="FFFF0000"/>
        <rFont val="ＭＳ 明朝"/>
        <family val="1"/>
        <charset val="128"/>
      </rPr>
      <t>Ｒ４年度に生じた費用分は別紙１</t>
    </r>
    <r>
      <rPr>
        <b/>
        <sz val="12"/>
        <rFont val="ＭＳ 明朝"/>
        <family val="1"/>
        <charset val="128"/>
      </rPr>
      <t>、</t>
    </r>
    <r>
      <rPr>
        <b/>
        <sz val="12"/>
        <color rgb="FF0000FF"/>
        <rFont val="ＭＳ 明朝"/>
        <family val="1"/>
        <charset val="128"/>
      </rPr>
      <t>Ｒ３年度に生じた費用分は別紙４</t>
    </r>
    <r>
      <rPr>
        <sz val="12"/>
        <color theme="1"/>
        <rFont val="ＭＳ 明朝"/>
        <family val="1"/>
        <charset val="128"/>
      </rPr>
      <t>）にも正しく反映されていることを確認するとともに、</t>
    </r>
    <r>
      <rPr>
        <b/>
        <sz val="12"/>
        <color rgb="FFFF0000"/>
        <rFont val="ＭＳ 明朝"/>
        <family val="1"/>
        <charset val="128"/>
      </rPr>
      <t>別紙１</t>
    </r>
    <r>
      <rPr>
        <sz val="12"/>
        <rFont val="ＭＳ 明朝"/>
        <family val="1"/>
        <charset val="128"/>
      </rPr>
      <t>又は</t>
    </r>
    <r>
      <rPr>
        <b/>
        <sz val="12"/>
        <color rgb="FF0000FF"/>
        <rFont val="ＭＳ 明朝"/>
        <family val="1"/>
        <charset val="128"/>
      </rPr>
      <t>別紙４</t>
    </r>
    <r>
      <rPr>
        <sz val="12"/>
        <color theme="1"/>
        <rFont val="ＭＳ 明朝"/>
        <family val="1"/>
        <charset val="128"/>
      </rPr>
      <t xml:space="preserve">の記入欄（黄色セル）を記載
</t>
    </r>
    <rPh sb="0" eb="2">
      <t>ジョウキ</t>
    </rPh>
    <rPh sb="6" eb="8">
      <t>ナイヨウ</t>
    </rPh>
    <rPh sb="49" eb="50">
      <t>タダ</t>
    </rPh>
    <rPh sb="52" eb="54">
      <t>ハンエイ</t>
    </rPh>
    <rPh sb="62" eb="64">
      <t>カクニン</t>
    </rPh>
    <rPh sb="76" eb="78">
      <t>ベッシ</t>
    </rPh>
    <rPh sb="80" eb="83">
      <t>キニュウラン</t>
    </rPh>
    <rPh sb="84" eb="86">
      <t>キイロ</t>
    </rPh>
    <rPh sb="90" eb="92">
      <t>キサイ</t>
    </rPh>
    <phoneticPr fontId="2"/>
  </si>
  <si>
    <r>
      <t>【補足説明】
1.「</t>
    </r>
    <r>
      <rPr>
        <b/>
        <sz val="12"/>
        <color rgb="FFFF0000"/>
        <rFont val="ＭＳ ゴシック"/>
        <family val="3"/>
        <charset val="128"/>
      </rPr>
      <t>Ｒ４年度に生じた費
　用</t>
    </r>
    <r>
      <rPr>
        <sz val="12"/>
        <color theme="1"/>
        <rFont val="ＭＳ ゴシック"/>
        <family val="3"/>
        <charset val="128"/>
      </rPr>
      <t>」とは、対象経費のう
　ち令和４年４月１日以降
　に生じたものです。同日
　以降に生じた割増賃金・
　手当、同日以降に発注し
　た消毒・清掃や消耗品の
　購入の費用などが対象と
　なります。
　申請には、</t>
    </r>
    <r>
      <rPr>
        <b/>
        <sz val="12"/>
        <color rgb="FFFF0000"/>
        <rFont val="ＭＳ ゴシック"/>
        <family val="3"/>
        <charset val="128"/>
      </rPr>
      <t>（別紙１）
　（別紙２）(R4個票)
　</t>
    </r>
    <r>
      <rPr>
        <sz val="12"/>
        <color theme="1"/>
        <rFont val="ＭＳ ゴシック"/>
        <family val="3"/>
        <charset val="128"/>
      </rPr>
      <t>が必要です。
2.「</t>
    </r>
    <r>
      <rPr>
        <b/>
        <sz val="12"/>
        <color rgb="FF0000FF"/>
        <rFont val="ＭＳ ゴシック"/>
        <family val="3"/>
        <charset val="128"/>
      </rPr>
      <t>Ｒ３年度に生じた費
　用</t>
    </r>
    <r>
      <rPr>
        <sz val="12"/>
        <color theme="1"/>
        <rFont val="ＭＳ ゴシック"/>
        <family val="3"/>
        <charset val="128"/>
      </rPr>
      <t>」とは、対象経費のう
　ち令和３年４月１日～
　令和４年３月31日に生じ
　たものです。この期間に
　生じた割増賃金・手当、
　この期間内に発注した消
　毒・清掃や消耗品の購入
　の費用などが対象となり
　ます。
　申請には、</t>
    </r>
    <r>
      <rPr>
        <b/>
        <sz val="12"/>
        <color rgb="FF0000FF"/>
        <rFont val="ＭＳ ゴシック"/>
        <family val="3"/>
        <charset val="128"/>
      </rPr>
      <t>（別紙４）
　（別紙５）(R3個票)
　</t>
    </r>
    <r>
      <rPr>
        <sz val="12"/>
        <rFont val="ＭＳ ゴシック"/>
        <family val="3"/>
        <charset val="128"/>
      </rPr>
      <t>が必要です。</t>
    </r>
    <r>
      <rPr>
        <sz val="12"/>
        <color theme="1"/>
        <rFont val="ＭＳ ゴシック"/>
        <family val="3"/>
        <charset val="128"/>
      </rPr>
      <t xml:space="preserve">
（注）上記1と2は、それぞ
　れの基準単価の範囲内で
　申請が可能です。</t>
    </r>
    <rPh sb="1" eb="3">
      <t>ホソク</t>
    </rPh>
    <rPh sb="3" eb="5">
      <t>セツメイ</t>
    </rPh>
    <rPh sb="12" eb="14">
      <t>ネンド</t>
    </rPh>
    <rPh sb="15" eb="16">
      <t>ショウ</t>
    </rPh>
    <rPh sb="18" eb="19">
      <t>ヒ</t>
    </rPh>
    <rPh sb="26" eb="28">
      <t>タイショウ</t>
    </rPh>
    <rPh sb="28" eb="30">
      <t>ケイヒ</t>
    </rPh>
    <rPh sb="35" eb="37">
      <t>レイワ</t>
    </rPh>
    <rPh sb="38" eb="39">
      <t>ネン</t>
    </rPh>
    <rPh sb="40" eb="41">
      <t>ガツ</t>
    </rPh>
    <rPh sb="42" eb="43">
      <t>ニチ</t>
    </rPh>
    <rPh sb="43" eb="45">
      <t>イコウ</t>
    </rPh>
    <rPh sb="48" eb="49">
      <t>ショウ</t>
    </rPh>
    <rPh sb="56" eb="58">
      <t>ドウジツ</t>
    </rPh>
    <rPh sb="69" eb="70">
      <t>キン</t>
    </rPh>
    <rPh sb="73" eb="75">
      <t>テアテ</t>
    </rPh>
    <rPh sb="76" eb="78">
      <t>ドウジツ</t>
    </rPh>
    <rPh sb="78" eb="80">
      <t>イコウ</t>
    </rPh>
    <rPh sb="81" eb="83">
      <t>ハッチュウ</t>
    </rPh>
    <rPh sb="87" eb="89">
      <t>ショウドク</t>
    </rPh>
    <rPh sb="90" eb="92">
      <t>セイソウ</t>
    </rPh>
    <rPh sb="102" eb="104">
      <t>ヒヨウ</t>
    </rPh>
    <rPh sb="190" eb="192">
      <t>レイワ</t>
    </rPh>
    <rPh sb="193" eb="194">
      <t>ネン</t>
    </rPh>
    <rPh sb="195" eb="196">
      <t>ガツ</t>
    </rPh>
    <rPh sb="198" eb="199">
      <t>ニチ</t>
    </rPh>
    <rPh sb="232" eb="234">
      <t>キマ</t>
    </rPh>
    <rPh sb="234" eb="235">
      <t>ナイ</t>
    </rPh>
    <rPh sb="236" eb="238">
      <t>ハッチュウ</t>
    </rPh>
    <rPh sb="257" eb="259">
      <t>ヒヨウ</t>
    </rPh>
    <rPh sb="300" eb="302">
      <t>ヒツヨウ</t>
    </rPh>
    <rPh sb="308" eb="309">
      <t>ソソ</t>
    </rPh>
    <rPh sb="310" eb="312">
      <t>ジョウキ</t>
    </rPh>
    <rPh sb="324" eb="326">
      <t>キジュン</t>
    </rPh>
    <rPh sb="326" eb="328">
      <t>タンカ</t>
    </rPh>
    <rPh sb="329" eb="331">
      <t>ハンイ</t>
    </rPh>
    <rPh sb="331" eb="332">
      <t>ナイ</t>
    </rPh>
    <phoneticPr fontId="2"/>
  </si>
  <si>
    <t>＜説明書＞提出用ファイルの構成・使い方</t>
    <rPh sb="1" eb="4">
      <t>セツメイショ</t>
    </rPh>
    <rPh sb="5" eb="7">
      <t>テイシュツ</t>
    </rPh>
    <rPh sb="7" eb="8">
      <t>ヨウ</t>
    </rPh>
    <rPh sb="13" eb="15">
      <t>コウセイ</t>
    </rPh>
    <rPh sb="16" eb="17">
      <t>ツカ</t>
    </rPh>
    <rPh sb="18" eb="19">
      <t>カタ</t>
    </rPh>
    <phoneticPr fontId="2"/>
  </si>
  <si>
    <t>割増賃金・手当</t>
    <rPh sb="0" eb="2">
      <t>ワリマシ</t>
    </rPh>
    <rPh sb="2" eb="4">
      <t>チンギン</t>
    </rPh>
    <rPh sb="5" eb="7">
      <t>テアテ</t>
    </rPh>
    <phoneticPr fontId="2"/>
  </si>
  <si>
    <t>消毒・清掃</t>
    <rPh sb="0" eb="2">
      <t>ショウドク</t>
    </rPh>
    <rPh sb="3" eb="5">
      <t>セイソウ</t>
    </rPh>
    <phoneticPr fontId="2"/>
  </si>
  <si>
    <t>感染性廃棄物処理</t>
    <rPh sb="0" eb="3">
      <t>カンセンセイ</t>
    </rPh>
    <rPh sb="3" eb="6">
      <t>ハイキブツ</t>
    </rPh>
    <rPh sb="6" eb="8">
      <t>ショリ</t>
    </rPh>
    <phoneticPr fontId="2"/>
  </si>
  <si>
    <t>衛生用品購入</t>
    <rPh sb="0" eb="2">
      <t>エイセイ</t>
    </rPh>
    <rPh sb="2" eb="4">
      <t>ヨウヒン</t>
    </rPh>
    <rPh sb="4" eb="6">
      <t>コウニュウ</t>
    </rPh>
    <phoneticPr fontId="2"/>
  </si>
  <si>
    <t>←上乗せする額</t>
    <rPh sb="1" eb="3">
      <t>ウワノ</t>
    </rPh>
    <rPh sb="6" eb="7">
      <t>ガク</t>
    </rPh>
    <phoneticPr fontId="2"/>
  </si>
  <si>
    <t>　を記入</t>
    <rPh sb="2" eb="4">
      <t>キニュウ</t>
    </rPh>
    <phoneticPr fontId="2"/>
  </si>
  <si>
    <t>個別協議額</t>
    <rPh sb="0" eb="2">
      <t>コベツ</t>
    </rPh>
    <rPh sb="2" eb="4">
      <t>キョウギ</t>
    </rPh>
    <rPh sb="4" eb="5">
      <t>ガク</t>
    </rPh>
    <phoneticPr fontId="2"/>
  </si>
  <si>
    <t>（単位:千円）</t>
    <phoneticPr fontId="2"/>
  </si>
  <si>
    <r>
      <t>左に</t>
    </r>
    <r>
      <rPr>
        <b/>
        <sz val="14"/>
        <color rgb="FF0000FF"/>
        <rFont val="ＭＳ 明朝"/>
        <family val="1"/>
        <charset val="128"/>
      </rPr>
      <t>Ｒ３分</t>
    </r>
    <r>
      <rPr>
        <b/>
        <sz val="14"/>
        <color theme="1"/>
        <rFont val="ＭＳ 明朝"/>
        <family val="1"/>
        <charset val="128"/>
      </rPr>
      <t xml:space="preserve"> ←　　 </t>
    </r>
    <r>
      <rPr>
        <b/>
        <u/>
        <sz val="14"/>
        <color theme="1"/>
        <rFont val="ＭＳ 明朝"/>
        <family val="1"/>
        <charset val="128"/>
      </rPr>
      <t>「説明書」　→　「様式第１号」</t>
    </r>
    <r>
      <rPr>
        <b/>
        <sz val="14"/>
        <color theme="1"/>
        <rFont val="ＭＳ 明朝"/>
        <family val="1"/>
        <charset val="128"/>
      </rPr>
      <t xml:space="preserve"> 　　→右に</t>
    </r>
    <r>
      <rPr>
        <b/>
        <sz val="14"/>
        <color rgb="FFFF0000"/>
        <rFont val="ＭＳ 明朝"/>
        <family val="1"/>
        <charset val="128"/>
      </rPr>
      <t>Ｒ４分</t>
    </r>
    <rPh sb="0" eb="1">
      <t>ヒダリ</t>
    </rPh>
    <rPh sb="4" eb="5">
      <t>フン</t>
    </rPh>
    <rPh sb="11" eb="14">
      <t>セツメイショ</t>
    </rPh>
    <rPh sb="19" eb="21">
      <t>ヨウシキ</t>
    </rPh>
    <rPh sb="21" eb="22">
      <t>ダイ</t>
    </rPh>
    <rPh sb="23" eb="24">
      <t>ゴウ</t>
    </rPh>
    <rPh sb="29" eb="30">
      <t>ミギ</t>
    </rPh>
    <rPh sb="33" eb="34">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</si>
</sst>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0;\-#,##0;&quot;&quot;"/>
    <numFmt numFmtId="179" formatCode="&quot;金 &quot;#,##0\ &quot;千円&quot;;[Red]\-#,##0"/>
    <numFmt numFmtId="180" formatCode="[$-411]ggge&quot;年&quot;m&quot;月&quot;d&quot;日&quot;;@"/>
    <numFmt numFmtId="181" formatCode="&quot;個別協議額（ア）、（イ）：&quot;#,##0&quot;千円&quot;;\-#,##0;&quot;&quot;"/>
    <numFmt numFmtId="182" formatCode="&quot;個別協議額（ウ）：&quot;#,##0&quot;千円&quot;;\-#,##0;&quot;&quot;"/>
  </numFmts>
  <fonts count="5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11"/>
      <color rgb="FF0000FF"/>
      <name val="ＭＳ Ｐ明朝"/>
      <family val="1"/>
      <charset val="128"/>
    </font>
    <font>
      <sz val="3"/>
      <color rgb="FFFF0000"/>
      <name val="ＭＳ Ｐ明朝"/>
      <family val="1"/>
      <charset val="128"/>
    </font>
    <font>
      <b/>
      <sz val="14"/>
      <color rgb="FFFF0000"/>
      <name val="ＭＳ 明朝"/>
      <family val="1"/>
      <charset val="128"/>
    </font>
    <font>
      <sz val="7"/>
      <color theme="1"/>
      <name val="ＭＳ 明朝"/>
      <family val="1"/>
      <charset val="128"/>
    </font>
    <font>
      <sz val="11"/>
      <name val="ＭＳ Ｐ明朝"/>
      <family val="1"/>
      <charset val="128"/>
    </font>
    <font>
      <b/>
      <sz val="12"/>
      <name val="ＭＳ 明朝"/>
      <family val="1"/>
      <charset val="128"/>
    </font>
    <font>
      <b/>
      <sz val="12"/>
      <color rgb="FFFF0000"/>
      <name val="ＭＳ 明朝"/>
      <family val="1"/>
      <charset val="128"/>
    </font>
    <font>
      <b/>
      <sz val="12"/>
      <color rgb="FF0000FF"/>
      <name val="ＭＳ 明朝"/>
      <family val="1"/>
      <charset val="128"/>
    </font>
    <font>
      <sz val="10"/>
      <color rgb="FF0000FF"/>
      <name val="ＭＳ 明朝"/>
      <family val="1"/>
      <charset val="128"/>
    </font>
    <font>
      <sz val="10"/>
      <color rgb="FF0000FF"/>
      <name val="ＭＳ Ｐ明朝"/>
      <family val="1"/>
      <charset val="128"/>
    </font>
    <font>
      <b/>
      <sz val="14"/>
      <color rgb="FF0000FF"/>
      <name val="ＭＳ 明朝"/>
      <family val="1"/>
      <charset val="128"/>
    </font>
    <font>
      <sz val="9"/>
      <color rgb="FFFF0000"/>
      <name val="ＤＦ特太ゴシック体"/>
      <family val="3"/>
      <charset val="128"/>
    </font>
    <font>
      <sz val="11"/>
      <color rgb="FFFF0000"/>
      <name val="ＤＦ特太ゴシック体"/>
      <family val="3"/>
      <charset val="128"/>
    </font>
    <font>
      <sz val="9"/>
      <color rgb="FF0000FF"/>
      <name val="ＤＦ特太ゴシック体"/>
      <family val="3"/>
      <charset val="128"/>
    </font>
    <font>
      <sz val="11"/>
      <color rgb="FF0000FF"/>
      <name val="ＤＦ特太ゴシック体"/>
      <family val="3"/>
      <charset val="128"/>
    </font>
    <font>
      <sz val="12"/>
      <name val="Arial"/>
      <family val="2"/>
    </font>
    <font>
      <sz val="12"/>
      <name val="ＭＳ 明朝"/>
      <family val="1"/>
      <charset val="128"/>
    </font>
    <font>
      <sz val="12"/>
      <name val="ＭＳ 明朝"/>
      <family val="1"/>
    </font>
    <font>
      <sz val="9"/>
      <name val="ＭＳ 明朝"/>
      <family val="1"/>
      <charset val="128"/>
    </font>
    <font>
      <sz val="12"/>
      <color theme="1"/>
      <name val="ＭＳ ゴシック"/>
      <family val="3"/>
      <charset val="128"/>
    </font>
    <font>
      <sz val="12"/>
      <name val="ＭＳ ゴシック"/>
      <family val="3"/>
      <charset val="128"/>
    </font>
    <font>
      <b/>
      <sz val="12"/>
      <color rgb="FFFF0000"/>
      <name val="ＭＳ ゴシック"/>
      <family val="3"/>
      <charset val="128"/>
    </font>
    <font>
      <b/>
      <sz val="12"/>
      <color rgb="FF0000FF"/>
      <name val="ＭＳ ゴシック"/>
      <family val="3"/>
      <charset val="128"/>
    </font>
    <font>
      <sz val="14"/>
      <color theme="1"/>
      <name val="ＭＳ 明朝"/>
      <family val="1"/>
      <charset val="128"/>
    </font>
    <font>
      <b/>
      <u/>
      <sz val="14"/>
      <color theme="1"/>
      <name val="ＭＳ 明朝"/>
      <family val="1"/>
      <charset val="128"/>
    </font>
    <font>
      <b/>
      <u/>
      <sz val="14"/>
      <color rgb="FF0000FF"/>
      <name val="ＭＳ 明朝"/>
      <family val="1"/>
      <charset val="128"/>
    </font>
    <font>
      <b/>
      <u/>
      <sz val="14"/>
      <name val="ＭＳ 明朝"/>
      <family val="1"/>
      <charset val="128"/>
    </font>
    <font>
      <b/>
      <u/>
      <sz val="14"/>
      <color rgb="FFFF0000"/>
      <name val="ＭＳ 明朝"/>
      <family val="1"/>
      <charset val="128"/>
    </font>
    <font>
      <sz val="11"/>
      <color rgb="FFFF0000"/>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37" fillId="0" borderId="0"/>
  </cellStyleXfs>
  <cellXfs count="684">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10" fillId="0" borderId="0" xfId="0" applyFont="1" applyFill="1">
      <alignment vertical="center"/>
    </xf>
    <xf numFmtId="0" fontId="10" fillId="0" borderId="0" xfId="0" applyFont="1">
      <alignment vertical="center"/>
    </xf>
    <xf numFmtId="0" fontId="7" fillId="3" borderId="47"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4"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10" fillId="0" borderId="0" xfId="0" applyFont="1" applyFill="1" applyAlignment="1">
      <alignment horizontal="right" vertical="center"/>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9" fillId="0" borderId="0" xfId="0" applyFont="1" applyFill="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176" fontId="12" fillId="0" borderId="2" xfId="0" applyNumberFormat="1" applyFont="1" applyBorder="1" applyAlignment="1">
      <alignment vertical="center"/>
    </xf>
    <xf numFmtId="0" fontId="11" fillId="0" borderId="0" xfId="0" applyFont="1" applyAlignment="1">
      <alignment horizontal="center" vertical="center"/>
    </xf>
    <xf numFmtId="0" fontId="9" fillId="0" borderId="0" xfId="0" applyFont="1">
      <alignment vertical="center"/>
    </xf>
    <xf numFmtId="0" fontId="9" fillId="0" borderId="0" xfId="0" applyFont="1" applyFill="1" applyAlignment="1">
      <alignment horizontal="left" vertical="center"/>
    </xf>
    <xf numFmtId="178" fontId="10" fillId="0" borderId="62" xfId="4" applyNumberFormat="1" applyFont="1" applyBorder="1" applyAlignment="1">
      <alignment horizontal="right" vertical="center" shrinkToFit="1"/>
    </xf>
    <xf numFmtId="178" fontId="10" fillId="0" borderId="63" xfId="4" applyNumberFormat="1" applyFont="1" applyBorder="1" applyAlignment="1">
      <alignment horizontal="right" vertical="center" shrinkToFit="1"/>
    </xf>
    <xf numFmtId="178" fontId="26" fillId="0" borderId="36" xfId="0" applyNumberFormat="1" applyFont="1" applyBorder="1" applyAlignment="1">
      <alignment horizontal="center" vertical="center" shrinkToFit="1"/>
    </xf>
    <xf numFmtId="0" fontId="31" fillId="0" borderId="0" xfId="0" applyFont="1" applyFill="1" applyBorder="1" applyAlignment="1">
      <alignment horizontal="left" vertical="center"/>
    </xf>
    <xf numFmtId="0" fontId="38" fillId="0" borderId="0" xfId="5" applyFont="1" applyAlignment="1">
      <alignment vertical="center"/>
    </xf>
    <xf numFmtId="179" fontId="38" fillId="0" borderId="0" xfId="4" applyNumberFormat="1" applyFont="1" applyAlignment="1">
      <alignment horizontal="center" vertical="center" shrinkToFit="1"/>
    </xf>
    <xf numFmtId="0" fontId="39" fillId="0" borderId="0" xfId="5" applyFont="1" applyAlignment="1">
      <alignment horizontal="right" vertical="center"/>
    </xf>
    <xf numFmtId="176" fontId="39" fillId="0" borderId="0" xfId="5" applyNumberFormat="1" applyFont="1" applyAlignment="1">
      <alignment vertical="center"/>
    </xf>
    <xf numFmtId="0" fontId="39" fillId="0" borderId="0" xfId="5" applyFont="1" applyAlignment="1">
      <alignment vertical="center" wrapText="1"/>
    </xf>
    <xf numFmtId="0" fontId="40" fillId="0" borderId="0" xfId="5" applyFont="1" applyAlignment="1">
      <alignment vertical="distributed" wrapText="1"/>
    </xf>
    <xf numFmtId="0" fontId="39" fillId="0" borderId="0" xfId="5" applyFont="1" applyAlignment="1">
      <alignment vertical="distributed" wrapText="1"/>
    </xf>
    <xf numFmtId="180" fontId="38" fillId="5" borderId="0" xfId="5" applyNumberFormat="1" applyFont="1" applyFill="1" applyAlignment="1" applyProtection="1">
      <alignment horizontal="distributed" vertical="center"/>
      <protection locked="0"/>
    </xf>
    <xf numFmtId="0" fontId="39" fillId="0" borderId="0" xfId="5" applyFont="1" applyAlignment="1" applyProtection="1">
      <alignment horizontal="distributed" vertical="center"/>
      <protection locked="0"/>
    </xf>
    <xf numFmtId="178" fontId="26" fillId="0" borderId="64" xfId="0" applyNumberFormat="1" applyFont="1" applyBorder="1" applyAlignment="1">
      <alignment horizontal="center" vertical="center" shrinkToFit="1"/>
    </xf>
    <xf numFmtId="178" fontId="10" fillId="0" borderId="13" xfId="0" applyNumberFormat="1" applyFont="1" applyBorder="1" applyAlignment="1">
      <alignment horizontal="center" vertical="center" shrinkToFit="1"/>
    </xf>
    <xf numFmtId="178" fontId="10" fillId="0" borderId="64" xfId="4" applyNumberFormat="1" applyFont="1" applyBorder="1" applyAlignment="1">
      <alignment horizontal="right" vertical="center" shrinkToFit="1"/>
    </xf>
    <xf numFmtId="178" fontId="10" fillId="0" borderId="65" xfId="4" applyNumberFormat="1" applyFont="1" applyBorder="1" applyAlignment="1">
      <alignment horizontal="right" vertical="center" shrinkToFit="1"/>
    </xf>
    <xf numFmtId="178" fontId="10" fillId="0" borderId="16" xfId="4" applyNumberFormat="1" applyFont="1" applyBorder="1" applyAlignment="1">
      <alignment horizontal="right" vertical="center" shrinkToFit="1"/>
    </xf>
    <xf numFmtId="178" fontId="10" fillId="0" borderId="66" xfId="4" applyNumberFormat="1" applyFont="1" applyBorder="1" applyAlignment="1">
      <alignment horizontal="right" vertical="center" shrinkToFit="1"/>
    </xf>
    <xf numFmtId="178" fontId="26" fillId="0" borderId="67" xfId="0" applyNumberFormat="1" applyFont="1" applyBorder="1" applyAlignment="1">
      <alignment horizontal="center" vertical="center" shrinkToFit="1"/>
    </xf>
    <xf numFmtId="178" fontId="10" fillId="0" borderId="21" xfId="0" applyNumberFormat="1" applyFont="1" applyBorder="1" applyAlignment="1">
      <alignment horizontal="center" vertical="center" shrinkToFit="1"/>
    </xf>
    <xf numFmtId="178" fontId="10" fillId="0" borderId="67" xfId="4" applyNumberFormat="1" applyFont="1" applyBorder="1" applyAlignment="1">
      <alignment horizontal="right" vertical="center" shrinkToFit="1"/>
    </xf>
    <xf numFmtId="178" fontId="10" fillId="0" borderId="68" xfId="4" applyNumberFormat="1" applyFont="1" applyBorder="1" applyAlignment="1">
      <alignment horizontal="right" vertical="center" shrinkToFit="1"/>
    </xf>
    <xf numFmtId="178" fontId="10" fillId="0" borderId="23" xfId="4" applyNumberFormat="1" applyFont="1" applyBorder="1" applyAlignment="1">
      <alignment horizontal="right" vertical="center" shrinkToFit="1"/>
    </xf>
    <xf numFmtId="178" fontId="10" fillId="0" borderId="69" xfId="4" applyNumberFormat="1" applyFont="1" applyBorder="1" applyAlignment="1">
      <alignment horizontal="right" vertical="center" shrinkToFit="1"/>
    </xf>
    <xf numFmtId="178" fontId="26" fillId="0" borderId="67" xfId="0" applyNumberFormat="1" applyFont="1" applyFill="1" applyBorder="1" applyAlignment="1">
      <alignment horizontal="center" vertical="center" shrinkToFit="1"/>
    </xf>
    <xf numFmtId="178" fontId="26" fillId="0" borderId="70" xfId="0" applyNumberFormat="1" applyFont="1" applyFill="1" applyBorder="1" applyAlignment="1">
      <alignment horizontal="center" vertical="center" shrinkToFit="1"/>
    </xf>
    <xf numFmtId="178" fontId="10" fillId="0" borderId="71" xfId="0" applyNumberFormat="1" applyFont="1" applyBorder="1" applyAlignment="1">
      <alignment horizontal="center" vertical="center" shrinkToFit="1"/>
    </xf>
    <xf numFmtId="178" fontId="10" fillId="0" borderId="70" xfId="4" applyNumberFormat="1" applyFont="1" applyBorder="1" applyAlignment="1">
      <alignment horizontal="right" vertical="center" shrinkToFit="1"/>
    </xf>
    <xf numFmtId="178" fontId="10" fillId="0" borderId="72" xfId="4" applyNumberFormat="1" applyFont="1" applyBorder="1" applyAlignment="1">
      <alignment horizontal="right" vertical="center" shrinkToFit="1"/>
    </xf>
    <xf numFmtId="178" fontId="10" fillId="0" borderId="73" xfId="4" applyNumberFormat="1" applyFont="1" applyBorder="1" applyAlignment="1">
      <alignment horizontal="right" vertical="center" shrinkToFit="1"/>
    </xf>
    <xf numFmtId="178" fontId="10" fillId="0" borderId="74"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178" fontId="10" fillId="0" borderId="38" xfId="4" applyNumberFormat="1" applyFont="1" applyFill="1" applyBorder="1" applyAlignment="1" applyProtection="1">
      <alignment vertical="center" shrinkToFit="1"/>
      <protection locked="0"/>
    </xf>
    <xf numFmtId="178" fontId="10" fillId="0" borderId="66" xfId="4" applyNumberFormat="1" applyFont="1" applyFill="1" applyBorder="1" applyAlignment="1" applyProtection="1">
      <alignment vertical="center" shrinkToFit="1"/>
      <protection locked="0"/>
    </xf>
    <xf numFmtId="178" fontId="10" fillId="0" borderId="69" xfId="4" applyNumberFormat="1" applyFont="1" applyFill="1" applyBorder="1" applyAlignment="1" applyProtection="1">
      <alignment vertical="center" shrinkToFit="1"/>
      <protection locked="0"/>
    </xf>
    <xf numFmtId="178" fontId="10" fillId="0" borderId="74" xfId="4" applyNumberFormat="1" applyFont="1" applyFill="1" applyBorder="1" applyAlignment="1" applyProtection="1">
      <alignment vertical="center" shrinkToFit="1"/>
      <protection locked="0"/>
    </xf>
    <xf numFmtId="0" fontId="9" fillId="0" borderId="0" xfId="0" applyFont="1" applyFill="1" applyProtection="1">
      <alignment vertical="center"/>
    </xf>
    <xf numFmtId="0" fontId="10" fillId="0" borderId="0" xfId="0" applyFont="1" applyFill="1" applyProtection="1">
      <alignment vertical="center"/>
    </xf>
    <xf numFmtId="0" fontId="10" fillId="0" borderId="0" xfId="0" applyFont="1" applyFill="1" applyAlignment="1" applyProtection="1">
      <alignment horizontal="center" vertical="center" shrinkToFit="1"/>
    </xf>
    <xf numFmtId="0" fontId="11" fillId="0" borderId="13" xfId="0" applyFont="1" applyFill="1" applyBorder="1" applyProtection="1">
      <alignment vertical="center"/>
    </xf>
    <xf numFmtId="0" fontId="11" fillId="0" borderId="14" xfId="0" applyFont="1" applyFill="1" applyBorder="1" applyAlignment="1" applyProtection="1">
      <alignment horizontal="center" vertical="center"/>
    </xf>
    <xf numFmtId="0" fontId="11" fillId="0" borderId="14" xfId="0" applyFont="1" applyFill="1" applyBorder="1" applyProtection="1">
      <alignment vertical="center"/>
    </xf>
    <xf numFmtId="0" fontId="11" fillId="0" borderId="16" xfId="0" applyFont="1" applyFill="1" applyBorder="1" applyProtection="1">
      <alignment vertical="center"/>
    </xf>
    <xf numFmtId="0" fontId="7" fillId="0" borderId="0" xfId="0" applyFont="1" applyFill="1" applyProtection="1">
      <alignment vertical="center"/>
    </xf>
    <xf numFmtId="0" fontId="11" fillId="0" borderId="11" xfId="0" applyFont="1" applyFill="1" applyBorder="1" applyProtection="1">
      <alignment vertical="center"/>
    </xf>
    <xf numFmtId="0" fontId="11" fillId="0" borderId="8" xfId="0" applyFont="1" applyFill="1" applyBorder="1" applyAlignment="1" applyProtection="1">
      <alignment horizontal="center" vertical="center"/>
    </xf>
    <xf numFmtId="0" fontId="11" fillId="0" borderId="8" xfId="0" applyFont="1" applyFill="1" applyBorder="1" applyProtection="1">
      <alignment vertical="center"/>
    </xf>
    <xf numFmtId="0" fontId="11" fillId="0" borderId="12" xfId="0" applyFont="1" applyFill="1" applyBorder="1" applyProtection="1">
      <alignment vertical="center"/>
    </xf>
    <xf numFmtId="0" fontId="11" fillId="0" borderId="9" xfId="0" applyFont="1" applyFill="1" applyBorder="1" applyProtection="1">
      <alignment vertical="center"/>
    </xf>
    <xf numFmtId="0" fontId="11" fillId="0" borderId="0" xfId="0" applyFont="1" applyFill="1" applyBorder="1" applyAlignment="1" applyProtection="1">
      <alignment horizontal="center" vertical="center"/>
    </xf>
    <xf numFmtId="0" fontId="11" fillId="0" borderId="0" xfId="0" applyFont="1" applyFill="1" applyBorder="1" applyProtection="1">
      <alignment vertical="center"/>
    </xf>
    <xf numFmtId="0" fontId="11" fillId="0" borderId="10" xfId="0" applyFont="1" applyFill="1" applyBorder="1" applyProtection="1">
      <alignment vertical="center"/>
    </xf>
    <xf numFmtId="0" fontId="11" fillId="0" borderId="5" xfId="0" applyFont="1" applyFill="1" applyBorder="1" applyProtection="1">
      <alignment vertical="center"/>
    </xf>
    <xf numFmtId="0" fontId="13" fillId="0" borderId="0" xfId="0" applyFont="1" applyFill="1" applyBorder="1" applyAlignment="1" applyProtection="1">
      <alignment vertical="top"/>
    </xf>
    <xf numFmtId="0" fontId="11" fillId="0" borderId="6" xfId="0" applyFont="1" applyFill="1" applyBorder="1" applyProtection="1">
      <alignment vertical="center"/>
    </xf>
    <xf numFmtId="0" fontId="7" fillId="0" borderId="0" xfId="0" applyFont="1" applyFill="1" applyBorder="1" applyProtection="1">
      <alignment vertical="center"/>
    </xf>
    <xf numFmtId="0" fontId="7" fillId="0" borderId="0" xfId="0" applyFont="1" applyFill="1" applyBorder="1" applyAlignment="1" applyProtection="1">
      <alignment vertical="center"/>
    </xf>
    <xf numFmtId="0" fontId="11" fillId="0" borderId="1" xfId="0" applyFont="1" applyFill="1" applyBorder="1" applyProtection="1">
      <alignment vertical="center"/>
    </xf>
    <xf numFmtId="0" fontId="11" fillId="0" borderId="2" xfId="0" applyFont="1" applyFill="1" applyBorder="1" applyAlignment="1" applyProtection="1">
      <alignment horizontal="center" vertical="center"/>
    </xf>
    <xf numFmtId="0" fontId="11" fillId="0" borderId="2" xfId="0" applyFont="1" applyFill="1" applyBorder="1" applyProtection="1">
      <alignment vertical="center"/>
    </xf>
    <xf numFmtId="0" fontId="11" fillId="0" borderId="3" xfId="0" applyFont="1" applyFill="1" applyBorder="1" applyProtection="1">
      <alignment vertical="center"/>
    </xf>
    <xf numFmtId="0" fontId="7" fillId="0" borderId="5" xfId="0" applyFont="1" applyFill="1" applyBorder="1" applyAlignment="1" applyProtection="1">
      <alignment horizontal="center" vertical="center" shrinkToFit="1"/>
    </xf>
    <xf numFmtId="0" fontId="7" fillId="0" borderId="5" xfId="0" applyFont="1" applyFill="1" applyBorder="1" applyAlignment="1" applyProtection="1">
      <alignment horizontal="left"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7" fillId="0" borderId="8" xfId="0" applyFont="1" applyFill="1" applyBorder="1" applyAlignment="1" applyProtection="1">
      <alignment horizontal="left" vertical="center" shrinkToFit="1"/>
    </xf>
    <xf numFmtId="0" fontId="7" fillId="0" borderId="8" xfId="0" applyFont="1" applyFill="1" applyBorder="1" applyAlignment="1" applyProtection="1">
      <alignment horizontal="left" vertical="center"/>
    </xf>
    <xf numFmtId="0" fontId="11" fillId="0" borderId="12" xfId="0" applyFont="1" applyFill="1" applyBorder="1" applyAlignment="1" applyProtection="1">
      <alignment horizontal="center" vertical="center"/>
    </xf>
    <xf numFmtId="0" fontId="7" fillId="0" borderId="5" xfId="0" applyFont="1" applyFill="1" applyBorder="1" applyAlignment="1" applyProtection="1">
      <alignment vertical="center"/>
    </xf>
    <xf numFmtId="0" fontId="14" fillId="0" borderId="8" xfId="0" applyFont="1" applyFill="1" applyBorder="1" applyAlignment="1" applyProtection="1">
      <alignment horizontal="left" vertical="center"/>
    </xf>
    <xf numFmtId="0" fontId="7" fillId="0" borderId="8" xfId="0" applyFont="1" applyFill="1" applyBorder="1" applyProtection="1">
      <alignment vertical="center"/>
    </xf>
    <xf numFmtId="0" fontId="7" fillId="0" borderId="8" xfId="0" applyFont="1" applyFill="1" applyBorder="1" applyAlignment="1" applyProtection="1">
      <alignment vertical="center"/>
    </xf>
    <xf numFmtId="0" fontId="7" fillId="0" borderId="4" xfId="0" applyFont="1" applyFill="1" applyBorder="1" applyAlignment="1" applyProtection="1">
      <alignment horizontal="left" vertical="center"/>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vertical="center"/>
    </xf>
    <xf numFmtId="0" fontId="13" fillId="0" borderId="2" xfId="0" applyFont="1" applyFill="1" applyBorder="1" applyAlignment="1" applyProtection="1">
      <alignment vertical="center"/>
    </xf>
    <xf numFmtId="0" fontId="7" fillId="0" borderId="2" xfId="0" applyFont="1" applyFill="1" applyBorder="1" applyAlignment="1" applyProtection="1">
      <alignment vertical="center" wrapText="1"/>
    </xf>
    <xf numFmtId="0" fontId="7" fillId="0" borderId="2" xfId="0" applyFont="1" applyFill="1" applyBorder="1" applyProtection="1">
      <alignment vertical="center"/>
    </xf>
    <xf numFmtId="0" fontId="7" fillId="0" borderId="3" xfId="0" applyFont="1" applyFill="1" applyBorder="1" applyProtection="1">
      <alignment vertical="center"/>
    </xf>
    <xf numFmtId="0" fontId="7" fillId="0" borderId="19" xfId="0" applyFont="1" applyFill="1" applyBorder="1" applyProtection="1">
      <alignment vertical="center"/>
    </xf>
    <xf numFmtId="0" fontId="8" fillId="0" borderId="19"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0"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7" fillId="0" borderId="2" xfId="0" applyFont="1" applyFill="1" applyBorder="1" applyAlignment="1" applyProtection="1">
      <alignment horizontal="center" vertical="center"/>
    </xf>
    <xf numFmtId="0" fontId="15" fillId="0" borderId="8" xfId="0" applyFont="1" applyFill="1" applyBorder="1" applyAlignment="1" applyProtection="1">
      <alignment horizontal="left" vertical="center" wrapText="1"/>
    </xf>
    <xf numFmtId="0" fontId="15" fillId="0" borderId="12" xfId="0" applyFont="1" applyFill="1" applyBorder="1" applyAlignment="1" applyProtection="1">
      <alignment horizontal="left" vertical="center" wrapText="1"/>
    </xf>
    <xf numFmtId="0" fontId="10" fillId="0" borderId="5" xfId="0" applyFont="1" applyFill="1" applyBorder="1" applyProtection="1">
      <alignment vertical="center"/>
    </xf>
    <xf numFmtId="0" fontId="8" fillId="0" borderId="5" xfId="0" applyFont="1" applyFill="1" applyBorder="1" applyAlignment="1" applyProtection="1">
      <alignment vertical="center" wrapText="1"/>
    </xf>
    <xf numFmtId="0" fontId="9" fillId="0" borderId="5" xfId="0" applyFont="1" applyFill="1" applyBorder="1" applyAlignment="1" applyProtection="1">
      <alignment vertical="center"/>
    </xf>
    <xf numFmtId="0" fontId="8" fillId="0" borderId="5" xfId="0" applyFont="1" applyFill="1" applyBorder="1" applyAlignment="1" applyProtection="1">
      <alignment vertical="center"/>
    </xf>
    <xf numFmtId="0" fontId="7" fillId="0" borderId="5" xfId="0" applyFont="1" applyFill="1" applyBorder="1" applyAlignment="1" applyProtection="1">
      <alignment vertical="center" shrinkToFit="1"/>
    </xf>
    <xf numFmtId="0" fontId="9" fillId="0" borderId="5" xfId="0" applyFont="1" applyFill="1" applyBorder="1" applyProtection="1">
      <alignment vertical="center"/>
    </xf>
    <xf numFmtId="176" fontId="7" fillId="0" borderId="5" xfId="0" applyNumberFormat="1" applyFont="1" applyFill="1" applyBorder="1" applyAlignment="1" applyProtection="1">
      <alignment vertical="center"/>
    </xf>
    <xf numFmtId="0" fontId="14" fillId="0" borderId="8" xfId="0" applyFont="1" applyFill="1" applyBorder="1" applyProtection="1">
      <alignment vertical="center"/>
    </xf>
    <xf numFmtId="0" fontId="9" fillId="0" borderId="8" xfId="0" applyFont="1" applyFill="1" applyBorder="1" applyAlignment="1" applyProtection="1">
      <alignment vertical="center"/>
    </xf>
    <xf numFmtId="0" fontId="8" fillId="0" borderId="8" xfId="0" applyFont="1" applyFill="1" applyBorder="1" applyAlignment="1" applyProtection="1">
      <alignment vertical="center"/>
    </xf>
    <xf numFmtId="0" fontId="7" fillId="0" borderId="8" xfId="0" applyFont="1" applyFill="1" applyBorder="1" applyAlignment="1" applyProtection="1">
      <alignment vertical="center" shrinkToFit="1"/>
    </xf>
    <xf numFmtId="0" fontId="7" fillId="0" borderId="8" xfId="0" applyFont="1" applyFill="1" applyBorder="1" applyAlignment="1" applyProtection="1">
      <alignment vertical="center" textRotation="255"/>
    </xf>
    <xf numFmtId="0" fontId="9" fillId="0" borderId="8" xfId="0" applyFont="1" applyFill="1" applyBorder="1" applyProtection="1">
      <alignment vertical="center"/>
    </xf>
    <xf numFmtId="0" fontId="10" fillId="0" borderId="8" xfId="0" applyFont="1" applyFill="1" applyBorder="1" applyProtection="1">
      <alignment vertical="center"/>
    </xf>
    <xf numFmtId="0" fontId="7" fillId="0" borderId="12" xfId="0" applyFont="1" applyFill="1" applyBorder="1" applyAlignment="1" applyProtection="1">
      <alignment vertical="center" shrinkToFit="1"/>
    </xf>
    <xf numFmtId="0" fontId="15" fillId="0" borderId="0" xfId="0" applyFont="1" applyFill="1" applyBorder="1" applyAlignment="1" applyProtection="1">
      <alignment horizontal="left" vertical="center" wrapText="1"/>
    </xf>
    <xf numFmtId="0" fontId="15" fillId="0" borderId="10" xfId="0" applyFont="1" applyFill="1" applyBorder="1" applyAlignment="1" applyProtection="1">
      <alignment horizontal="left" vertical="center" wrapText="1"/>
    </xf>
    <xf numFmtId="0" fontId="10" fillId="0" borderId="0" xfId="0" applyFont="1" applyFill="1" applyBorder="1" applyProtection="1">
      <alignment vertical="center"/>
    </xf>
    <xf numFmtId="0" fontId="10" fillId="0" borderId="5"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6" fillId="2" borderId="54" xfId="0" applyFont="1" applyFill="1" applyBorder="1" applyAlignment="1" applyProtection="1">
      <alignment horizontal="left" vertical="center"/>
    </xf>
    <xf numFmtId="0" fontId="10" fillId="2" borderId="55" xfId="0" applyFont="1" applyFill="1" applyBorder="1" applyAlignment="1" applyProtection="1">
      <alignment vertical="center"/>
    </xf>
    <xf numFmtId="0" fontId="10" fillId="2" borderId="55" xfId="0" applyFont="1" applyFill="1" applyBorder="1" applyAlignment="1" applyProtection="1">
      <alignment horizontal="center" vertical="center"/>
    </xf>
    <xf numFmtId="0" fontId="10" fillId="0" borderId="55" xfId="0" applyFont="1" applyFill="1" applyBorder="1" applyProtection="1">
      <alignment vertical="center"/>
    </xf>
    <xf numFmtId="0" fontId="10" fillId="0" borderId="56" xfId="0" applyFont="1" applyFill="1" applyBorder="1" applyProtection="1">
      <alignment vertical="center"/>
    </xf>
    <xf numFmtId="0" fontId="16" fillId="2" borderId="57" xfId="0" applyFont="1" applyFill="1" applyBorder="1" applyAlignment="1" applyProtection="1">
      <alignment vertical="center"/>
    </xf>
    <xf numFmtId="0" fontId="16" fillId="2"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58" xfId="0" applyFont="1" applyFill="1" applyBorder="1" applyAlignment="1" applyProtection="1">
      <alignment vertical="center"/>
    </xf>
    <xf numFmtId="0" fontId="10" fillId="0" borderId="0" xfId="0" applyFont="1" applyFill="1" applyAlignment="1" applyProtection="1">
      <alignment vertical="center"/>
    </xf>
    <xf numFmtId="0" fontId="16" fillId="2" borderId="57"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58" xfId="0" applyFont="1" applyFill="1" applyBorder="1" applyAlignment="1" applyProtection="1">
      <alignment horizontal="left" vertical="center"/>
    </xf>
    <xf numFmtId="0" fontId="8" fillId="2" borderId="0" xfId="0" applyFont="1" applyFill="1" applyBorder="1" applyAlignment="1" applyProtection="1">
      <alignment vertical="center"/>
    </xf>
    <xf numFmtId="0" fontId="8" fillId="2" borderId="58" xfId="0" applyFont="1" applyFill="1" applyBorder="1" applyAlignment="1" applyProtection="1">
      <alignment vertical="center"/>
    </xf>
    <xf numFmtId="0" fontId="16" fillId="0"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6" fillId="2" borderId="0" xfId="0" applyFont="1" applyFill="1" applyBorder="1" applyAlignment="1" applyProtection="1">
      <alignment horizontal="center" vertical="center"/>
    </xf>
    <xf numFmtId="0" fontId="16" fillId="2" borderId="57" xfId="0" applyFont="1" applyFill="1" applyBorder="1" applyAlignment="1" applyProtection="1">
      <alignment horizontal="left" vertical="center"/>
    </xf>
    <xf numFmtId="0" fontId="10" fillId="2" borderId="0" xfId="0" applyFont="1" applyFill="1" applyBorder="1" applyAlignment="1" applyProtection="1">
      <alignment horizontal="center" vertical="center"/>
    </xf>
    <xf numFmtId="0" fontId="16" fillId="0" borderId="57" xfId="0" applyFont="1" applyFill="1" applyBorder="1" applyProtection="1">
      <alignment vertical="center"/>
    </xf>
    <xf numFmtId="0" fontId="10" fillId="2" borderId="0" xfId="0" applyFont="1" applyFill="1" applyBorder="1" applyProtection="1">
      <alignment vertical="center"/>
    </xf>
    <xf numFmtId="0" fontId="10" fillId="0" borderId="58" xfId="0" applyFont="1" applyFill="1" applyBorder="1" applyProtection="1">
      <alignment vertical="center"/>
    </xf>
    <xf numFmtId="0" fontId="16" fillId="0" borderId="59" xfId="0" applyFont="1" applyFill="1" applyBorder="1" applyProtection="1">
      <alignment vertical="center"/>
    </xf>
    <xf numFmtId="0" fontId="10" fillId="0" borderId="60" xfId="0" applyFont="1" applyFill="1" applyBorder="1" applyProtection="1">
      <alignment vertical="center"/>
    </xf>
    <xf numFmtId="0" fontId="10" fillId="0" borderId="61" xfId="0" applyFont="1" applyFill="1" applyBorder="1" applyProtection="1">
      <alignment vertical="center"/>
    </xf>
    <xf numFmtId="0" fontId="20" fillId="0" borderId="0" xfId="0" applyFont="1" applyFill="1" applyProtection="1">
      <alignment vertical="center"/>
    </xf>
    <xf numFmtId="176" fontId="20" fillId="0" borderId="0" xfId="0" applyNumberFormat="1" applyFont="1" applyFill="1" applyProtection="1">
      <alignment vertical="center"/>
    </xf>
    <xf numFmtId="176" fontId="23" fillId="0" borderId="0" xfId="0" applyNumberFormat="1" applyFont="1" applyFill="1" applyProtection="1">
      <alignment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horizontal="center" vertical="center"/>
    </xf>
    <xf numFmtId="0" fontId="11" fillId="0" borderId="13" xfId="0" applyFont="1" applyBorder="1" applyProtection="1">
      <alignment vertical="center"/>
    </xf>
    <xf numFmtId="0" fontId="11" fillId="0" borderId="14" xfId="0" applyFont="1" applyBorder="1" applyAlignment="1" applyProtection="1">
      <alignment horizontal="center" vertical="center"/>
    </xf>
    <xf numFmtId="0" fontId="11" fillId="0" borderId="14" xfId="0" applyFont="1" applyBorder="1" applyProtection="1">
      <alignment vertical="center"/>
    </xf>
    <xf numFmtId="0" fontId="11" fillId="0" borderId="16" xfId="0" applyFont="1" applyBorder="1" applyProtection="1">
      <alignment vertical="center"/>
    </xf>
    <xf numFmtId="0" fontId="11" fillId="0" borderId="11" xfId="0" applyFont="1" applyBorder="1" applyProtection="1">
      <alignment vertical="center"/>
    </xf>
    <xf numFmtId="0" fontId="11" fillId="0" borderId="8" xfId="0" applyFont="1" applyBorder="1" applyAlignment="1" applyProtection="1">
      <alignment horizontal="center" vertical="center"/>
    </xf>
    <xf numFmtId="0" fontId="11" fillId="0" borderId="8" xfId="0" applyFont="1" applyBorder="1" applyProtection="1">
      <alignment vertical="center"/>
    </xf>
    <xf numFmtId="0" fontId="11" fillId="0" borderId="12" xfId="0" applyFont="1" applyBorder="1" applyProtection="1">
      <alignment vertical="center"/>
    </xf>
    <xf numFmtId="0" fontId="11" fillId="0" borderId="5" xfId="0" applyFont="1" applyBorder="1" applyProtection="1">
      <alignment vertical="center"/>
    </xf>
    <xf numFmtId="0" fontId="11" fillId="0" borderId="6" xfId="0" applyFont="1" applyBorder="1" applyProtection="1">
      <alignment vertical="center"/>
    </xf>
    <xf numFmtId="49" fontId="11" fillId="0" borderId="0" xfId="0" applyNumberFormat="1" applyFont="1" applyProtection="1">
      <alignment vertical="center"/>
    </xf>
    <xf numFmtId="0" fontId="11" fillId="0" borderId="1" xfId="0" applyFont="1" applyBorder="1" applyProtection="1">
      <alignment vertical="center"/>
    </xf>
    <xf numFmtId="0" fontId="11" fillId="0" borderId="2" xfId="0" applyFont="1" applyBorder="1" applyAlignment="1" applyProtection="1">
      <alignment horizontal="center" vertical="center"/>
    </xf>
    <xf numFmtId="0" fontId="11" fillId="0" borderId="2" xfId="0" applyFont="1" applyBorder="1" applyProtection="1">
      <alignment vertical="center"/>
    </xf>
    <xf numFmtId="0" fontId="11" fillId="0" borderId="3" xfId="0" applyFont="1" applyBorder="1" applyProtection="1">
      <alignment vertical="center"/>
    </xf>
    <xf numFmtId="0" fontId="18" fillId="0" borderId="2" xfId="0" applyFont="1" applyBorder="1" applyProtection="1">
      <alignment vertical="center"/>
    </xf>
    <xf numFmtId="0" fontId="12" fillId="0" borderId="14" xfId="0" applyFont="1" applyBorder="1" applyAlignment="1" applyProtection="1">
      <alignment vertical="center"/>
    </xf>
    <xf numFmtId="0" fontId="12" fillId="0" borderId="16" xfId="0" applyFont="1" applyBorder="1" applyAlignment="1" applyProtection="1">
      <alignment vertical="center"/>
    </xf>
    <xf numFmtId="0" fontId="11" fillId="0" borderId="21"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176" fontId="12" fillId="0" borderId="22" xfId="0" applyNumberFormat="1" applyFont="1" applyBorder="1" applyAlignment="1" applyProtection="1">
      <alignment vertical="center"/>
    </xf>
    <xf numFmtId="0" fontId="12" fillId="0" borderId="23" xfId="0" applyFont="1" applyBorder="1" applyAlignment="1" applyProtection="1">
      <alignment vertical="center"/>
    </xf>
    <xf numFmtId="0" fontId="18" fillId="0" borderId="21" xfId="0" applyFont="1" applyBorder="1" applyProtection="1">
      <alignment vertical="center"/>
    </xf>
    <xf numFmtId="0" fontId="12" fillId="0" borderId="22" xfId="0" applyFont="1" applyBorder="1" applyAlignment="1" applyProtection="1">
      <alignment vertical="center"/>
    </xf>
    <xf numFmtId="0" fontId="11" fillId="0" borderId="15" xfId="0" applyFont="1" applyBorder="1" applyProtection="1">
      <alignment vertical="center"/>
    </xf>
    <xf numFmtId="0" fontId="11" fillId="0" borderId="7" xfId="0" applyFont="1" applyBorder="1" applyProtection="1">
      <alignment vertical="center"/>
    </xf>
    <xf numFmtId="176" fontId="12" fillId="0" borderId="25" xfId="0" applyNumberFormat="1" applyFont="1" applyBorder="1" applyAlignment="1" applyProtection="1">
      <alignment vertical="center"/>
    </xf>
    <xf numFmtId="0" fontId="12" fillId="0" borderId="26" xfId="0" applyFont="1" applyBorder="1" applyAlignment="1" applyProtection="1">
      <alignment vertical="center"/>
    </xf>
    <xf numFmtId="176" fontId="12" fillId="0" borderId="14" xfId="0" applyNumberFormat="1" applyFont="1" applyBorder="1" applyAlignment="1" applyProtection="1">
      <alignment vertical="center"/>
    </xf>
    <xf numFmtId="176" fontId="12" fillId="0" borderId="8" xfId="0" applyNumberFormat="1" applyFont="1" applyBorder="1" applyAlignment="1" applyProtection="1">
      <alignment vertical="center"/>
    </xf>
    <xf numFmtId="0" fontId="12" fillId="0" borderId="12" xfId="0" applyFont="1" applyBorder="1" applyAlignment="1" applyProtection="1">
      <alignment vertical="center"/>
    </xf>
    <xf numFmtId="176" fontId="12" fillId="0" borderId="28" xfId="0" applyNumberFormat="1" applyFont="1" applyBorder="1" applyAlignment="1" applyProtection="1">
      <alignment vertical="center"/>
    </xf>
    <xf numFmtId="0" fontId="12" fillId="0" borderId="29" xfId="0" applyFont="1" applyBorder="1" applyAlignment="1" applyProtection="1">
      <alignment vertical="center"/>
    </xf>
    <xf numFmtId="0" fontId="11" fillId="0" borderId="25" xfId="0" applyFont="1" applyBorder="1" applyProtection="1">
      <alignment vertical="center"/>
    </xf>
    <xf numFmtId="0" fontId="11" fillId="0" borderId="24" xfId="0" applyFont="1" applyBorder="1" applyProtection="1">
      <alignment vertical="center"/>
    </xf>
    <xf numFmtId="176" fontId="12" fillId="0" borderId="2" xfId="0" applyNumberFormat="1" applyFont="1" applyBorder="1" applyAlignment="1" applyProtection="1">
      <alignment vertical="center"/>
    </xf>
    <xf numFmtId="0" fontId="12" fillId="0" borderId="3" xfId="0" applyFont="1" applyBorder="1" applyAlignment="1" applyProtection="1">
      <alignment vertical="center"/>
    </xf>
    <xf numFmtId="0" fontId="18" fillId="0" borderId="0" xfId="0" applyFont="1" applyProtection="1">
      <alignment vertical="center"/>
    </xf>
    <xf numFmtId="0" fontId="18" fillId="0" borderId="0" xfId="0" applyFont="1" applyAlignment="1" applyProtection="1">
      <alignment horizontal="left" vertical="center"/>
    </xf>
    <xf numFmtId="178" fontId="10" fillId="0" borderId="38" xfId="4" applyNumberFormat="1" applyFont="1" applyFill="1" applyBorder="1" applyAlignment="1" applyProtection="1">
      <alignment horizontal="right" vertical="center" shrinkToFit="1"/>
      <protection locked="0"/>
    </xf>
    <xf numFmtId="178" fontId="10" fillId="0" borderId="66" xfId="4" applyNumberFormat="1" applyFont="1" applyFill="1" applyBorder="1" applyAlignment="1" applyProtection="1">
      <alignment horizontal="right" vertical="center" shrinkToFit="1"/>
      <protection locked="0"/>
    </xf>
    <xf numFmtId="178" fontId="10" fillId="0" borderId="69" xfId="4" applyNumberFormat="1" applyFont="1" applyFill="1" applyBorder="1" applyAlignment="1" applyProtection="1">
      <alignment horizontal="right" vertical="center" shrinkToFit="1"/>
      <protection locked="0"/>
    </xf>
    <xf numFmtId="178" fontId="10" fillId="0" borderId="74" xfId="4" applyNumberFormat="1" applyFont="1" applyFill="1" applyBorder="1" applyAlignment="1" applyProtection="1">
      <alignment horizontal="right" vertical="center" shrinkToFit="1"/>
      <protection locked="0"/>
    </xf>
    <xf numFmtId="0" fontId="22" fillId="0" borderId="0" xfId="0" applyFont="1" applyFill="1" applyAlignment="1" applyProtection="1">
      <alignment horizontal="center" vertical="center" shrinkToFit="1"/>
    </xf>
    <xf numFmtId="0" fontId="5" fillId="0" borderId="75" xfId="0" applyFont="1" applyBorder="1" applyAlignment="1">
      <alignment vertical="center"/>
    </xf>
    <xf numFmtId="0" fontId="5" fillId="0" borderId="25" xfId="0" applyFont="1" applyBorder="1" applyAlignment="1">
      <alignment vertical="center"/>
    </xf>
    <xf numFmtId="0" fontId="5" fillId="0" borderId="76" xfId="0" applyFont="1" applyBorder="1" applyAlignment="1">
      <alignment vertical="center"/>
    </xf>
    <xf numFmtId="0" fontId="5" fillId="0" borderId="77" xfId="0" applyFont="1" applyBorder="1" applyAlignment="1">
      <alignment vertical="center"/>
    </xf>
    <xf numFmtId="0" fontId="5" fillId="0" borderId="0" xfId="0" applyFont="1" applyBorder="1" applyAlignment="1">
      <alignment vertical="center"/>
    </xf>
    <xf numFmtId="0" fontId="5" fillId="0" borderId="78" xfId="0" applyFont="1" applyBorder="1" applyAlignment="1">
      <alignment vertical="center"/>
    </xf>
    <xf numFmtId="0" fontId="5" fillId="7" borderId="77" xfId="0" applyFont="1" applyFill="1" applyBorder="1" applyAlignment="1">
      <alignment horizontal="centerContinuous" vertical="center" shrinkToFit="1"/>
    </xf>
    <xf numFmtId="0" fontId="5" fillId="7" borderId="0" xfId="0" applyFont="1" applyFill="1" applyBorder="1" applyAlignment="1">
      <alignment horizontal="centerContinuous" vertical="center" shrinkToFit="1"/>
    </xf>
    <xf numFmtId="0" fontId="5" fillId="7" borderId="78" xfId="0" applyFont="1" applyFill="1" applyBorder="1" applyAlignment="1">
      <alignment horizontal="centerContinuous" vertical="center" shrinkToFit="1"/>
    </xf>
    <xf numFmtId="0" fontId="5" fillId="0" borderId="78" xfId="0" applyFont="1" applyBorder="1" applyAlignment="1">
      <alignment horizontal="right" vertical="center"/>
    </xf>
    <xf numFmtId="0" fontId="5" fillId="0" borderId="79" xfId="0" applyFont="1" applyBorder="1" applyAlignment="1">
      <alignment vertical="center"/>
    </xf>
    <xf numFmtId="0" fontId="5" fillId="0" borderId="28" xfId="0" applyFont="1" applyBorder="1" applyAlignment="1">
      <alignment vertical="center"/>
    </xf>
    <xf numFmtId="0" fontId="5" fillId="0" borderId="80" xfId="0" applyFont="1" applyBorder="1" applyAlignment="1">
      <alignment horizontal="right" vertical="center"/>
    </xf>
    <xf numFmtId="0" fontId="46" fillId="0" borderId="77" xfId="0" applyFont="1" applyBorder="1" applyAlignment="1">
      <alignment vertical="center"/>
    </xf>
    <xf numFmtId="0" fontId="46" fillId="0" borderId="78" xfId="0" applyFont="1" applyBorder="1" applyAlignment="1">
      <alignment horizontal="right" vertical="center"/>
    </xf>
    <xf numFmtId="178" fontId="9" fillId="0" borderId="1" xfId="0" applyNumberFormat="1" applyFont="1" applyBorder="1" applyAlignment="1">
      <alignment horizontal="left" vertical="center" wrapText="1" shrinkToFit="1"/>
    </xf>
    <xf numFmtId="178" fontId="9" fillId="0" borderId="36" xfId="0" applyNumberFormat="1" applyFont="1" applyBorder="1" applyAlignment="1">
      <alignment horizontal="left" vertical="center" wrapText="1" shrinkToFit="1"/>
    </xf>
    <xf numFmtId="178" fontId="9" fillId="0" borderId="13" xfId="0" applyNumberFormat="1" applyFont="1" applyBorder="1" applyAlignment="1">
      <alignment horizontal="left" vertical="center" wrapText="1" shrinkToFit="1"/>
    </xf>
    <xf numFmtId="178" fontId="9" fillId="0" borderId="64" xfId="0" applyNumberFormat="1" applyFont="1" applyBorder="1" applyAlignment="1">
      <alignment horizontal="left" vertical="center" wrapText="1" shrinkToFit="1"/>
    </xf>
    <xf numFmtId="178" fontId="9" fillId="0" borderId="21" xfId="0" applyNumberFormat="1" applyFont="1" applyBorder="1" applyAlignment="1">
      <alignment horizontal="left" vertical="center" wrapText="1" shrinkToFit="1"/>
    </xf>
    <xf numFmtId="178" fontId="9" fillId="0" borderId="67" xfId="0" applyNumberFormat="1" applyFont="1" applyBorder="1" applyAlignment="1">
      <alignment horizontal="left" vertical="center" wrapText="1" shrinkToFit="1"/>
    </xf>
    <xf numFmtId="178" fontId="9" fillId="0" borderId="71" xfId="0" applyNumberFormat="1" applyFont="1" applyBorder="1" applyAlignment="1">
      <alignment horizontal="left" vertical="center" wrapText="1" shrinkToFit="1"/>
    </xf>
    <xf numFmtId="178" fontId="9" fillId="0" borderId="70" xfId="0" applyNumberFormat="1" applyFont="1" applyBorder="1" applyAlignment="1">
      <alignment horizontal="left" vertical="center" wrapText="1" shrinkToFit="1"/>
    </xf>
    <xf numFmtId="0" fontId="50" fillId="0" borderId="0" xfId="0" applyFont="1" applyFill="1" applyAlignment="1" applyProtection="1">
      <alignment horizontal="center" vertical="center" shrinkToFit="1"/>
    </xf>
    <xf numFmtId="0" fontId="10" fillId="0" borderId="0" xfId="0" applyFont="1" applyProtection="1">
      <alignment vertical="center"/>
    </xf>
    <xf numFmtId="0" fontId="7" fillId="6" borderId="0" xfId="0" applyFont="1" applyFill="1" applyBorder="1" applyAlignment="1" applyProtection="1">
      <alignment horizontal="left" vertical="center"/>
    </xf>
    <xf numFmtId="0" fontId="10" fillId="6" borderId="0" xfId="0" applyFont="1" applyFill="1" applyProtection="1">
      <alignment vertical="center"/>
    </xf>
    <xf numFmtId="181" fontId="10" fillId="8" borderId="0" xfId="0" applyNumberFormat="1" applyFont="1" applyFill="1" applyAlignment="1" applyProtection="1">
      <alignment horizontal="centerContinuous" vertical="center" shrinkToFit="1"/>
    </xf>
    <xf numFmtId="0" fontId="10" fillId="8" borderId="0" xfId="0" applyFont="1" applyFill="1" applyAlignment="1" applyProtection="1">
      <alignment horizontal="centerContinuous" vertical="center" shrinkToFit="1"/>
    </xf>
    <xf numFmtId="182" fontId="10" fillId="8" borderId="0" xfId="0" applyNumberFormat="1" applyFont="1" applyFill="1" applyAlignment="1" applyProtection="1">
      <alignment horizontal="centerContinuous" vertical="center" shrinkToFit="1"/>
    </xf>
    <xf numFmtId="0" fontId="10" fillId="0" borderId="0" xfId="0" applyFont="1" applyFill="1" applyAlignment="1" applyProtection="1">
      <alignment horizontal="right" vertical="center"/>
    </xf>
    <xf numFmtId="0" fontId="10" fillId="0" borderId="0" xfId="0" applyFont="1" applyAlignment="1" applyProtection="1">
      <alignment horizontal="right" vertical="center"/>
    </xf>
    <xf numFmtId="0" fontId="7" fillId="3" borderId="36" xfId="0" applyFont="1" applyFill="1" applyBorder="1" applyAlignment="1" applyProtection="1">
      <alignment horizontal="center" vertical="center"/>
    </xf>
    <xf numFmtId="0" fontId="7" fillId="3" borderId="47"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37" xfId="0" applyFont="1" applyFill="1" applyBorder="1" applyAlignment="1" applyProtection="1">
      <alignment horizontal="center" vertical="center"/>
    </xf>
    <xf numFmtId="178" fontId="26" fillId="0" borderId="36"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9" fillId="0" borderId="1" xfId="0" applyNumberFormat="1" applyFont="1" applyBorder="1" applyAlignment="1" applyProtection="1">
      <alignment vertical="center" wrapText="1" shrinkToFit="1"/>
    </xf>
    <xf numFmtId="178" fontId="9" fillId="0" borderId="36" xfId="0" applyNumberFormat="1" applyFont="1" applyBorder="1" applyAlignment="1" applyProtection="1">
      <alignment vertical="center" wrapText="1" shrinkToFit="1"/>
    </xf>
    <xf numFmtId="178" fontId="10" fillId="0" borderId="36" xfId="4" applyNumberFormat="1" applyFont="1" applyBorder="1" applyAlignment="1" applyProtection="1">
      <alignment horizontal="right" vertical="center" shrinkToFit="1"/>
    </xf>
    <xf numFmtId="178" fontId="10" fillId="0" borderId="46" xfId="4" applyNumberFormat="1" applyFont="1" applyBorder="1" applyAlignment="1" applyProtection="1">
      <alignment horizontal="right" vertical="center" shrinkToFit="1"/>
    </xf>
    <xf numFmtId="178" fontId="10" fillId="0" borderId="3" xfId="4" applyNumberFormat="1" applyFont="1" applyBorder="1" applyAlignment="1" applyProtection="1">
      <alignment horizontal="right" vertical="center" shrinkToFit="1"/>
    </xf>
    <xf numFmtId="178" fontId="10" fillId="0" borderId="38" xfId="4" applyNumberFormat="1" applyFont="1" applyBorder="1" applyAlignment="1" applyProtection="1">
      <alignment horizontal="right" vertical="center" shrinkToFit="1"/>
    </xf>
    <xf numFmtId="0" fontId="19" fillId="0" borderId="0" xfId="0" applyFont="1" applyProtection="1">
      <alignment vertical="center"/>
    </xf>
    <xf numFmtId="178" fontId="26" fillId="0" borderId="64" xfId="0" applyNumberFormat="1" applyFont="1" applyBorder="1" applyAlignment="1" applyProtection="1">
      <alignment horizontal="center" vertical="center" shrinkToFit="1"/>
    </xf>
    <xf numFmtId="178" fontId="10" fillId="0" borderId="13" xfId="0" applyNumberFormat="1" applyFont="1" applyBorder="1" applyAlignment="1" applyProtection="1">
      <alignment horizontal="center" vertical="center" shrinkToFit="1"/>
    </xf>
    <xf numFmtId="178" fontId="9" fillId="0" borderId="13" xfId="0" applyNumberFormat="1" applyFont="1" applyBorder="1" applyAlignment="1" applyProtection="1">
      <alignment vertical="center" wrapText="1" shrinkToFit="1"/>
    </xf>
    <xf numFmtId="178" fontId="9" fillId="0" borderId="64" xfId="0" applyNumberFormat="1" applyFont="1" applyBorder="1" applyAlignment="1" applyProtection="1">
      <alignment vertical="center" wrapText="1" shrinkToFit="1"/>
    </xf>
    <xf numFmtId="178" fontId="10" fillId="0" borderId="64" xfId="4" applyNumberFormat="1" applyFont="1" applyBorder="1" applyAlignment="1" applyProtection="1">
      <alignment horizontal="right" vertical="center" shrinkToFit="1"/>
    </xf>
    <xf numFmtId="178" fontId="10" fillId="0" borderId="65" xfId="4" applyNumberFormat="1" applyFont="1" applyBorder="1" applyAlignment="1" applyProtection="1">
      <alignment horizontal="right" vertical="center" shrinkToFit="1"/>
    </xf>
    <xf numFmtId="178" fontId="10" fillId="0" borderId="16" xfId="4" applyNumberFormat="1" applyFont="1" applyBorder="1" applyAlignment="1" applyProtection="1">
      <alignment horizontal="right" vertical="center" shrinkToFit="1"/>
    </xf>
    <xf numFmtId="178" fontId="10" fillId="0" borderId="66" xfId="4" applyNumberFormat="1" applyFont="1" applyBorder="1" applyAlignment="1" applyProtection="1">
      <alignment horizontal="right" vertical="center" shrinkToFit="1"/>
    </xf>
    <xf numFmtId="178" fontId="26" fillId="0" borderId="67" xfId="0" applyNumberFormat="1" applyFont="1" applyBorder="1" applyAlignment="1" applyProtection="1">
      <alignment horizontal="center" vertical="center" shrinkToFit="1"/>
    </xf>
    <xf numFmtId="178" fontId="10" fillId="0" borderId="21" xfId="0" applyNumberFormat="1" applyFont="1" applyBorder="1" applyAlignment="1" applyProtection="1">
      <alignment horizontal="center" vertical="center" shrinkToFit="1"/>
    </xf>
    <xf numFmtId="178" fontId="9" fillId="0" borderId="21" xfId="0" applyNumberFormat="1" applyFont="1" applyBorder="1" applyAlignment="1" applyProtection="1">
      <alignment vertical="center" wrapText="1" shrinkToFit="1"/>
    </xf>
    <xf numFmtId="178" fontId="9" fillId="0" borderId="67" xfId="0" applyNumberFormat="1" applyFont="1" applyBorder="1" applyAlignment="1" applyProtection="1">
      <alignment vertical="center" wrapText="1" shrinkToFit="1"/>
    </xf>
    <xf numFmtId="178" fontId="10" fillId="0" borderId="67" xfId="4" applyNumberFormat="1" applyFont="1" applyBorder="1" applyAlignment="1" applyProtection="1">
      <alignment horizontal="right" vertical="center" shrinkToFit="1"/>
    </xf>
    <xf numFmtId="178" fontId="10" fillId="0" borderId="68" xfId="4" applyNumberFormat="1" applyFont="1" applyBorder="1" applyAlignment="1" applyProtection="1">
      <alignment horizontal="right" vertical="center" shrinkToFit="1"/>
    </xf>
    <xf numFmtId="178" fontId="10" fillId="0" borderId="23" xfId="4" applyNumberFormat="1" applyFont="1" applyBorder="1" applyAlignment="1" applyProtection="1">
      <alignment horizontal="right" vertical="center" shrinkToFit="1"/>
    </xf>
    <xf numFmtId="178" fontId="10" fillId="0" borderId="69" xfId="4" applyNumberFormat="1" applyFont="1" applyBorder="1" applyAlignment="1" applyProtection="1">
      <alignment horizontal="right" vertical="center" shrinkToFit="1"/>
    </xf>
    <xf numFmtId="178" fontId="26" fillId="0" borderId="67" xfId="0" applyNumberFormat="1" applyFont="1" applyFill="1" applyBorder="1" applyAlignment="1" applyProtection="1">
      <alignment horizontal="center" vertical="center" shrinkToFit="1"/>
    </xf>
    <xf numFmtId="178" fontId="26" fillId="0" borderId="70" xfId="0" applyNumberFormat="1" applyFont="1" applyFill="1" applyBorder="1" applyAlignment="1" applyProtection="1">
      <alignment horizontal="center" vertical="center" shrinkToFit="1"/>
    </xf>
    <xf numFmtId="178" fontId="10" fillId="0" borderId="71" xfId="0" applyNumberFormat="1" applyFont="1" applyBorder="1" applyAlignment="1" applyProtection="1">
      <alignment horizontal="center" vertical="center" shrinkToFit="1"/>
    </xf>
    <xf numFmtId="178" fontId="9" fillId="0" borderId="71" xfId="0" applyNumberFormat="1" applyFont="1" applyBorder="1" applyAlignment="1" applyProtection="1">
      <alignment vertical="center" wrapText="1" shrinkToFit="1"/>
    </xf>
    <xf numFmtId="178" fontId="9" fillId="0" borderId="70" xfId="0" applyNumberFormat="1" applyFont="1" applyBorder="1" applyAlignment="1" applyProtection="1">
      <alignment vertical="center" wrapText="1" shrinkToFit="1"/>
    </xf>
    <xf numFmtId="178" fontId="10" fillId="0" borderId="70" xfId="4" applyNumberFormat="1" applyFont="1" applyBorder="1" applyAlignment="1" applyProtection="1">
      <alignment horizontal="right" vertical="center" shrinkToFit="1"/>
    </xf>
    <xf numFmtId="178" fontId="10" fillId="0" borderId="72" xfId="4" applyNumberFormat="1" applyFont="1" applyBorder="1" applyAlignment="1" applyProtection="1">
      <alignment horizontal="right" vertical="center" shrinkToFit="1"/>
    </xf>
    <xf numFmtId="178" fontId="10" fillId="0" borderId="73" xfId="4" applyNumberFormat="1" applyFont="1" applyBorder="1" applyAlignment="1" applyProtection="1">
      <alignment horizontal="right" vertical="center" shrinkToFit="1"/>
    </xf>
    <xf numFmtId="178" fontId="10" fillId="0" borderId="74" xfId="4" applyNumberFormat="1" applyFont="1" applyBorder="1" applyAlignment="1" applyProtection="1">
      <alignment horizontal="right" vertical="center" shrinkToFit="1"/>
    </xf>
    <xf numFmtId="178" fontId="10" fillId="0" borderId="43" xfId="4" applyNumberFormat="1" applyFont="1" applyBorder="1" applyAlignment="1" applyProtection="1">
      <alignment horizontal="right" vertical="center" shrinkToFit="1"/>
    </xf>
    <xf numFmtId="178" fontId="10" fillId="0" borderId="62" xfId="4" applyNumberFormat="1" applyFont="1" applyBorder="1" applyAlignment="1" applyProtection="1">
      <alignment horizontal="right" vertical="center" shrinkToFit="1"/>
    </xf>
    <xf numFmtId="178" fontId="10" fillId="0" borderId="44" xfId="4" applyNumberFormat="1" applyFont="1" applyBorder="1" applyAlignment="1" applyProtection="1">
      <alignment horizontal="right" vertical="center" shrinkToFit="1"/>
    </xf>
    <xf numFmtId="178" fontId="10" fillId="0" borderId="63" xfId="4" applyNumberFormat="1" applyFont="1" applyBorder="1" applyAlignment="1" applyProtection="1">
      <alignment horizontal="right" vertical="center" shrinkToFit="1"/>
    </xf>
    <xf numFmtId="178" fontId="10" fillId="0" borderId="45" xfId="4" applyNumberFormat="1" applyFont="1" applyBorder="1" applyAlignment="1" applyProtection="1">
      <alignment horizontal="right" vertical="center" shrinkToFit="1"/>
    </xf>
    <xf numFmtId="0" fontId="17" fillId="0" borderId="0" xfId="0" applyFont="1" applyProtection="1">
      <alignment vertical="center"/>
    </xf>
    <xf numFmtId="0" fontId="7" fillId="0" borderId="0" xfId="0" applyFont="1" applyAlignment="1" applyProtection="1">
      <alignment horizontal="center" vertical="center" shrinkToFit="1"/>
    </xf>
    <xf numFmtId="0" fontId="9" fillId="0" borderId="0" xfId="0" applyFont="1" applyProtection="1">
      <alignment vertical="center"/>
    </xf>
    <xf numFmtId="0" fontId="7" fillId="0" borderId="0" xfId="0" applyFont="1" applyFill="1" applyAlignment="1" applyProtection="1">
      <alignment horizontal="center" vertical="center" shrinkToFit="1"/>
    </xf>
    <xf numFmtId="0" fontId="17" fillId="0" borderId="0" xfId="0" applyFont="1" applyFill="1" applyProtection="1">
      <alignment vertical="center"/>
    </xf>
    <xf numFmtId="0" fontId="7" fillId="0" borderId="0" xfId="0" applyFont="1" applyFill="1" applyAlignment="1" applyProtection="1">
      <alignment horizontal="center" vertical="center"/>
    </xf>
    <xf numFmtId="0" fontId="9" fillId="0" borderId="0" xfId="0" applyFont="1" applyFill="1" applyAlignment="1" applyProtection="1">
      <alignment horizontal="left" vertical="center"/>
    </xf>
    <xf numFmtId="0" fontId="10" fillId="8" borderId="1" xfId="0" applyFont="1" applyFill="1" applyBorder="1" applyAlignment="1" applyProtection="1">
      <alignment horizontal="centerContinuous" vertical="center" shrinkToFit="1"/>
    </xf>
    <xf numFmtId="0" fontId="10" fillId="8" borderId="2" xfId="0" applyFont="1" applyFill="1" applyBorder="1" applyAlignment="1" applyProtection="1">
      <alignment horizontal="centerContinuous" vertical="center" shrinkToFit="1"/>
    </xf>
    <xf numFmtId="0" fontId="10" fillId="8" borderId="3" xfId="0" applyFont="1" applyFill="1" applyBorder="1" applyAlignment="1" applyProtection="1">
      <alignment horizontal="centerContinuous" vertical="center" shrinkToFit="1"/>
    </xf>
    <xf numFmtId="49" fontId="9" fillId="0" borderId="51" xfId="0" applyNumberFormat="1" applyFont="1" applyFill="1" applyBorder="1" applyAlignment="1" applyProtection="1">
      <alignment horizontal="center" vertical="center" wrapText="1"/>
    </xf>
    <xf numFmtId="49" fontId="9" fillId="0" borderId="52" xfId="0" applyNumberFormat="1" applyFont="1" applyFill="1" applyBorder="1" applyAlignment="1" applyProtection="1">
      <alignment horizontal="center" vertical="center" wrapText="1"/>
    </xf>
    <xf numFmtId="49" fontId="9" fillId="0" borderId="53" xfId="0" applyNumberFormat="1" applyFont="1" applyFill="1" applyBorder="1" applyAlignment="1" applyProtection="1">
      <alignment horizontal="center" vertical="center" wrapText="1"/>
    </xf>
    <xf numFmtId="177" fontId="10" fillId="0" borderId="11" xfId="4" applyNumberFormat="1" applyFont="1" applyFill="1" applyBorder="1" applyAlignment="1" applyProtection="1">
      <alignment vertical="center" shrinkToFit="1"/>
    </xf>
    <xf numFmtId="177" fontId="10" fillId="0" borderId="8" xfId="4" applyNumberFormat="1" applyFont="1" applyFill="1" applyBorder="1" applyAlignment="1" applyProtection="1">
      <alignment vertical="center" shrinkToFit="1"/>
    </xf>
    <xf numFmtId="0" fontId="10" fillId="0" borderId="20" xfId="0" applyFont="1" applyFill="1" applyBorder="1" applyAlignment="1" applyProtection="1">
      <alignment horizontal="center" vertical="center"/>
    </xf>
    <xf numFmtId="0" fontId="16" fillId="2" borderId="57"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xf>
    <xf numFmtId="0" fontId="16" fillId="2" borderId="57" xfId="0" applyFont="1" applyFill="1" applyBorder="1" applyAlignment="1" applyProtection="1">
      <alignment horizontal="left" vertical="center"/>
    </xf>
    <xf numFmtId="0" fontId="8" fillId="5" borderId="36" xfId="0" applyFont="1" applyFill="1" applyBorder="1" applyAlignment="1" applyProtection="1">
      <alignment vertical="center" shrinkToFit="1"/>
      <protection locked="0"/>
    </xf>
    <xf numFmtId="177" fontId="8" fillId="5" borderId="36" xfId="4" applyNumberFormat="1" applyFont="1" applyFill="1" applyBorder="1" applyAlignment="1" applyProtection="1">
      <alignment vertical="center" shrinkToFit="1"/>
      <protection locked="0"/>
    </xf>
    <xf numFmtId="0" fontId="8" fillId="5" borderId="40" xfId="0" applyFont="1" applyFill="1" applyBorder="1" applyAlignment="1" applyProtection="1">
      <alignment vertical="center" shrinkToFit="1"/>
      <protection locked="0"/>
    </xf>
    <xf numFmtId="0" fontId="8" fillId="5" borderId="41" xfId="0" applyFont="1" applyFill="1" applyBorder="1" applyAlignment="1" applyProtection="1">
      <alignment vertical="center" shrinkToFit="1"/>
      <protection locked="0"/>
    </xf>
    <xf numFmtId="0" fontId="8" fillId="5" borderId="42" xfId="0" applyFont="1" applyFill="1" applyBorder="1" applyAlignment="1" applyProtection="1">
      <alignment vertical="center" shrinkToFit="1"/>
      <protection locked="0"/>
    </xf>
    <xf numFmtId="177" fontId="8" fillId="5" borderId="40" xfId="4" applyNumberFormat="1" applyFont="1" applyFill="1" applyBorder="1" applyAlignment="1" applyProtection="1">
      <alignment vertical="center" shrinkToFit="1"/>
      <protection locked="0"/>
    </xf>
    <xf numFmtId="177" fontId="8" fillId="5" borderId="41" xfId="4" applyNumberFormat="1" applyFont="1" applyFill="1" applyBorder="1" applyAlignment="1" applyProtection="1">
      <alignment vertical="center" shrinkToFit="1"/>
      <protection locked="0"/>
    </xf>
    <xf numFmtId="0" fontId="8" fillId="5" borderId="39" xfId="0" applyFont="1" applyFill="1" applyBorder="1" applyAlignment="1" applyProtection="1">
      <alignment vertical="center" shrinkToFit="1"/>
      <protection locked="0"/>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15" fillId="0" borderId="12"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38" fontId="10" fillId="0" borderId="51" xfId="4" applyFont="1" applyFill="1" applyBorder="1" applyAlignment="1" applyProtection="1">
      <alignment horizontal="right" vertical="center" shrinkToFit="1"/>
    </xf>
    <xf numFmtId="38" fontId="10" fillId="0" borderId="52" xfId="4" applyFont="1" applyFill="1" applyBorder="1" applyAlignment="1" applyProtection="1">
      <alignment horizontal="right" vertical="center" shrinkToFit="1"/>
    </xf>
    <xf numFmtId="38" fontId="10" fillId="0" borderId="53" xfId="4" applyFont="1" applyFill="1" applyBorder="1" applyAlignment="1" applyProtection="1">
      <alignment horizontal="right" vertical="center" shrinkToFit="1"/>
    </xf>
    <xf numFmtId="0" fontId="10" fillId="0" borderId="43"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176" fontId="12" fillId="0" borderId="1" xfId="0" applyNumberFormat="1" applyFont="1" applyFill="1" applyBorder="1" applyAlignment="1" applyProtection="1">
      <alignment vertical="center" shrinkToFit="1"/>
    </xf>
    <xf numFmtId="176" fontId="12" fillId="0" borderId="2" xfId="0" applyNumberFormat="1" applyFont="1" applyFill="1" applyBorder="1" applyAlignment="1" applyProtection="1">
      <alignment vertical="center" shrinkToFit="1"/>
    </xf>
    <xf numFmtId="178" fontId="12" fillId="0" borderId="1" xfId="0" applyNumberFormat="1" applyFont="1" applyFill="1" applyBorder="1" applyAlignment="1" applyProtection="1">
      <alignment horizontal="center" vertical="center" shrinkToFit="1"/>
    </xf>
    <xf numFmtId="178" fontId="12" fillId="0" borderId="2" xfId="0" applyNumberFormat="1" applyFont="1" applyFill="1" applyBorder="1" applyAlignment="1" applyProtection="1">
      <alignment horizontal="center" vertical="center" shrinkToFit="1"/>
    </xf>
    <xf numFmtId="177" fontId="8" fillId="5" borderId="42" xfId="4" applyNumberFormat="1" applyFont="1" applyFill="1" applyBorder="1" applyAlignment="1" applyProtection="1">
      <alignment vertical="center" shrinkToFit="1"/>
      <protection locked="0"/>
    </xf>
    <xf numFmtId="0" fontId="8" fillId="5" borderId="18" xfId="0" applyFont="1" applyFill="1" applyBorder="1" applyAlignment="1" applyProtection="1">
      <alignment vertical="center" shrinkToFit="1"/>
      <protection locked="0"/>
    </xf>
    <xf numFmtId="0" fontId="8" fillId="5" borderId="2" xfId="0" applyFont="1" applyFill="1" applyBorder="1" applyAlignment="1" applyProtection="1">
      <alignment vertical="center" shrinkToFit="1"/>
      <protection locked="0"/>
    </xf>
    <xf numFmtId="0" fontId="8" fillId="5" borderId="3" xfId="0" applyFont="1" applyFill="1" applyBorder="1" applyAlignment="1" applyProtection="1">
      <alignment vertical="center" shrinkToFit="1"/>
      <protection locked="0"/>
    </xf>
    <xf numFmtId="0" fontId="8" fillId="5" borderId="1" xfId="0" applyFont="1" applyFill="1" applyBorder="1" applyAlignment="1" applyProtection="1">
      <alignment vertical="center" shrinkToFit="1"/>
      <protection locked="0"/>
    </xf>
    <xf numFmtId="0" fontId="15" fillId="0" borderId="0" xfId="0" applyFont="1" applyFill="1" applyBorder="1" applyAlignment="1" applyProtection="1">
      <alignment horizontal="left" vertical="center" wrapText="1"/>
    </xf>
    <xf numFmtId="0" fontId="15" fillId="0" borderId="10" xfId="0" applyFont="1" applyFill="1" applyBorder="1" applyAlignment="1" applyProtection="1">
      <alignment horizontal="left" vertical="center" wrapText="1"/>
    </xf>
    <xf numFmtId="0" fontId="11" fillId="5" borderId="1" xfId="0" applyFont="1" applyFill="1" applyBorder="1" applyAlignment="1" applyProtection="1">
      <alignment vertical="center" shrinkToFit="1"/>
      <protection locked="0"/>
    </xf>
    <xf numFmtId="0" fontId="11" fillId="5" borderId="2" xfId="0" applyFont="1" applyFill="1" applyBorder="1" applyAlignment="1" applyProtection="1">
      <alignment vertical="center" shrinkToFit="1"/>
      <protection locked="0"/>
    </xf>
    <xf numFmtId="0" fontId="11" fillId="5" borderId="3" xfId="0" applyFont="1" applyFill="1" applyBorder="1" applyAlignment="1" applyProtection="1">
      <alignment vertical="center" shrinkToFit="1"/>
      <protection locked="0"/>
    </xf>
    <xf numFmtId="0" fontId="25" fillId="5" borderId="1" xfId="0" applyFont="1" applyFill="1" applyBorder="1" applyAlignment="1" applyProtection="1">
      <alignment vertical="center" wrapText="1"/>
      <protection locked="0"/>
    </xf>
    <xf numFmtId="0" fontId="25" fillId="5" borderId="2" xfId="0" applyFont="1" applyFill="1" applyBorder="1" applyAlignment="1" applyProtection="1">
      <alignment vertical="center" wrapText="1"/>
      <protection locked="0"/>
    </xf>
    <xf numFmtId="0" fontId="25" fillId="5" borderId="3" xfId="0" applyFont="1" applyFill="1" applyBorder="1" applyAlignment="1" applyProtection="1">
      <alignment vertical="center" wrapText="1"/>
      <protection locked="0"/>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1" fillId="0" borderId="4" xfId="0" applyFont="1" applyFill="1" applyBorder="1" applyAlignment="1" applyProtection="1">
      <alignment vertical="center"/>
    </xf>
    <xf numFmtId="0" fontId="11" fillId="0" borderId="5"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11" xfId="0" applyFont="1" applyFill="1" applyBorder="1" applyAlignment="1" applyProtection="1">
      <alignment vertical="center"/>
    </xf>
    <xf numFmtId="0" fontId="11" fillId="0" borderId="8" xfId="0" applyFont="1" applyFill="1" applyBorder="1" applyAlignment="1" applyProtection="1">
      <alignment vertical="center"/>
    </xf>
    <xf numFmtId="0" fontId="11" fillId="0" borderId="12" xfId="0" applyFont="1" applyFill="1" applyBorder="1" applyAlignment="1" applyProtection="1">
      <alignment vertical="center"/>
    </xf>
    <xf numFmtId="49" fontId="11" fillId="5" borderId="5" xfId="0" applyNumberFormat="1" applyFont="1" applyFill="1" applyBorder="1" applyAlignment="1" applyProtection="1">
      <alignment horizontal="left" vertical="center" shrinkToFit="1"/>
      <protection locked="0"/>
    </xf>
    <xf numFmtId="0" fontId="7" fillId="0" borderId="0" xfId="0" applyFont="1" applyFill="1" applyBorder="1" applyAlignment="1" applyProtection="1">
      <alignment horizontal="center" vertical="center"/>
    </xf>
    <xf numFmtId="0" fontId="11" fillId="5" borderId="11" xfId="0" applyFont="1" applyFill="1" applyBorder="1" applyAlignment="1" applyProtection="1">
      <alignment horizontal="left" vertical="center" shrinkToFit="1"/>
      <protection locked="0"/>
    </xf>
    <xf numFmtId="0" fontId="11" fillId="5" borderId="8" xfId="0" applyFont="1" applyFill="1" applyBorder="1" applyAlignment="1" applyProtection="1">
      <alignment horizontal="left" vertical="center" shrinkToFit="1"/>
      <protection locked="0"/>
    </xf>
    <xf numFmtId="0" fontId="11" fillId="5" borderId="12" xfId="0" applyFont="1" applyFill="1" applyBorder="1" applyAlignment="1" applyProtection="1">
      <alignment horizontal="left" vertical="center" shrinkToFit="1"/>
      <protection locked="0"/>
    </xf>
    <xf numFmtId="0" fontId="30" fillId="0" borderId="18" xfId="0" applyFont="1" applyFill="1" applyBorder="1" applyAlignment="1" applyProtection="1">
      <alignment horizontal="center" vertical="center" textRotation="255"/>
    </xf>
    <xf numFmtId="0" fontId="30" fillId="0" borderId="19" xfId="0" applyFont="1" applyFill="1" applyBorder="1" applyAlignment="1" applyProtection="1">
      <alignment horizontal="center" vertical="center" textRotation="255"/>
    </xf>
    <xf numFmtId="0" fontId="30" fillId="0" borderId="20" xfId="0" applyFont="1" applyFill="1" applyBorder="1" applyAlignment="1" applyProtection="1">
      <alignment horizontal="center" vertical="center" textRotation="255"/>
    </xf>
    <xf numFmtId="0" fontId="11" fillId="5" borderId="13" xfId="0" applyFont="1" applyFill="1" applyBorder="1" applyAlignment="1" applyProtection="1">
      <alignment horizontal="left" vertical="center" shrinkToFit="1"/>
      <protection locked="0"/>
    </xf>
    <xf numFmtId="0" fontId="11" fillId="5" borderId="14" xfId="0" applyFont="1" applyFill="1" applyBorder="1" applyAlignment="1" applyProtection="1">
      <alignment horizontal="left" vertical="center" shrinkToFit="1"/>
      <protection locked="0"/>
    </xf>
    <xf numFmtId="0" fontId="11" fillId="5" borderId="16" xfId="0" applyFont="1" applyFill="1" applyBorder="1" applyAlignment="1" applyProtection="1">
      <alignment horizontal="left" vertical="center" shrinkToFit="1"/>
      <protection locked="0"/>
    </xf>
    <xf numFmtId="49" fontId="11" fillId="5" borderId="11" xfId="0" applyNumberFormat="1" applyFont="1" applyFill="1" applyBorder="1" applyAlignment="1" applyProtection="1">
      <alignment horizontal="center" vertical="center" shrinkToFit="1"/>
      <protection locked="0"/>
    </xf>
    <xf numFmtId="49" fontId="11" fillId="5" borderId="8" xfId="0" applyNumberFormat="1" applyFont="1" applyFill="1" applyBorder="1" applyAlignment="1" applyProtection="1">
      <alignment horizontal="center" vertical="center" shrinkToFit="1"/>
      <protection locked="0"/>
    </xf>
    <xf numFmtId="49" fontId="11" fillId="5"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1" fillId="0" borderId="1"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0" fontId="7" fillId="5" borderId="8"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178" fontId="10" fillId="0" borderId="1" xfId="4" applyNumberFormat="1" applyFont="1" applyBorder="1" applyAlignment="1" applyProtection="1">
      <alignment horizontal="right" vertical="center" shrinkToFit="1"/>
      <protection locked="0"/>
    </xf>
    <xf numFmtId="178" fontId="10" fillId="0" borderId="2" xfId="4" applyNumberFormat="1" applyFont="1" applyBorder="1" applyAlignment="1" applyProtection="1">
      <alignment horizontal="right" vertical="center" shrinkToFit="1"/>
      <protection locked="0"/>
    </xf>
    <xf numFmtId="178" fontId="10" fillId="0" borderId="3" xfId="4" applyNumberFormat="1" applyFont="1" applyBorder="1" applyAlignment="1" applyProtection="1">
      <alignment horizontal="right" vertical="center" shrinkToFit="1"/>
      <protection locked="0"/>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178" fontId="26" fillId="0" borderId="51" xfId="0" applyNumberFormat="1" applyFont="1" applyBorder="1" applyAlignment="1">
      <alignment horizontal="center" vertical="center" shrinkToFit="1"/>
    </xf>
    <xf numFmtId="178" fontId="26" fillId="0" borderId="52" xfId="0" applyNumberFormat="1" applyFont="1" applyBorder="1" applyAlignment="1">
      <alignment horizontal="center" vertical="center" shrinkToFit="1"/>
    </xf>
    <xf numFmtId="0" fontId="26"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10" fillId="3" borderId="1"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shrinkToFit="1"/>
    </xf>
    <xf numFmtId="0" fontId="10" fillId="3" borderId="3" xfId="0" applyFont="1" applyFill="1" applyBorder="1" applyAlignment="1" applyProtection="1">
      <alignment horizontal="center" vertical="center" shrinkToFit="1"/>
    </xf>
    <xf numFmtId="178" fontId="10" fillId="0" borderId="13" xfId="4" applyNumberFormat="1" applyFont="1" applyBorder="1" applyAlignment="1" applyProtection="1">
      <alignment horizontal="right" vertical="center" shrinkToFit="1"/>
      <protection locked="0"/>
    </xf>
    <xf numFmtId="178" fontId="10" fillId="0" borderId="14" xfId="4" applyNumberFormat="1" applyFont="1" applyBorder="1" applyAlignment="1" applyProtection="1">
      <alignment horizontal="right" vertical="center" shrinkToFit="1"/>
      <protection locked="0"/>
    </xf>
    <xf numFmtId="178" fontId="10" fillId="0" borderId="16" xfId="4" applyNumberFormat="1" applyFont="1" applyBorder="1" applyAlignment="1" applyProtection="1">
      <alignment horizontal="right" vertical="center" shrinkToFit="1"/>
      <protection locked="0"/>
    </xf>
    <xf numFmtId="178" fontId="10" fillId="0" borderId="21" xfId="4" applyNumberFormat="1" applyFont="1" applyBorder="1" applyAlignment="1" applyProtection="1">
      <alignment horizontal="right" vertical="center" shrinkToFit="1"/>
      <protection locked="0"/>
    </xf>
    <xf numFmtId="178" fontId="10" fillId="0" borderId="22" xfId="4" applyNumberFormat="1" applyFont="1" applyBorder="1" applyAlignment="1" applyProtection="1">
      <alignment horizontal="right" vertical="center" shrinkToFit="1"/>
      <protection locked="0"/>
    </xf>
    <xf numFmtId="178" fontId="10" fillId="0" borderId="23" xfId="4" applyNumberFormat="1" applyFont="1" applyBorder="1" applyAlignment="1" applyProtection="1">
      <alignment horizontal="right" vertical="center" shrinkToFit="1"/>
      <protection locked="0"/>
    </xf>
    <xf numFmtId="178" fontId="10" fillId="0" borderId="1" xfId="4" applyNumberFormat="1" applyFont="1" applyBorder="1" applyAlignment="1" applyProtection="1">
      <alignment horizontal="right" vertical="center" shrinkToFit="1"/>
    </xf>
    <xf numFmtId="178" fontId="10" fillId="0" borderId="2" xfId="4" applyNumberFormat="1" applyFont="1" applyBorder="1" applyAlignment="1" applyProtection="1">
      <alignment horizontal="right" vertical="center" shrinkToFit="1"/>
    </xf>
    <xf numFmtId="178" fontId="10" fillId="0" borderId="3" xfId="4" applyNumberFormat="1" applyFont="1" applyBorder="1" applyAlignment="1" applyProtection="1">
      <alignment horizontal="right" vertical="center" shrinkToFit="1"/>
    </xf>
    <xf numFmtId="178" fontId="10" fillId="0" borderId="15" xfId="4" applyNumberFormat="1" applyFont="1" applyBorder="1" applyAlignment="1" applyProtection="1">
      <alignment horizontal="right" vertical="center" shrinkToFit="1"/>
      <protection locked="0"/>
    </xf>
    <xf numFmtId="178" fontId="10" fillId="0" borderId="7" xfId="4" applyNumberFormat="1" applyFont="1" applyBorder="1" applyAlignment="1" applyProtection="1">
      <alignment horizontal="right" vertical="center" shrinkToFit="1"/>
      <protection locked="0"/>
    </xf>
    <xf numFmtId="178" fontId="10" fillId="0" borderId="17" xfId="4" applyNumberFormat="1" applyFont="1" applyBorder="1" applyAlignment="1" applyProtection="1">
      <alignment horizontal="right" vertical="center" shrinkToFit="1"/>
      <protection locked="0"/>
    </xf>
    <xf numFmtId="176" fontId="11" fillId="0" borderId="1" xfId="0" applyNumberFormat="1" applyFont="1" applyBorder="1" applyAlignment="1" applyProtection="1">
      <alignment vertical="center"/>
    </xf>
    <xf numFmtId="176" fontId="11" fillId="0" borderId="2" xfId="0" applyNumberFormat="1" applyFont="1" applyBorder="1" applyAlignment="1" applyProtection="1">
      <alignment vertical="center"/>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176" fontId="12" fillId="0" borderId="1" xfId="0" applyNumberFormat="1" applyFont="1" applyBorder="1" applyAlignment="1" applyProtection="1">
      <alignment vertical="center"/>
    </xf>
    <xf numFmtId="176" fontId="12" fillId="0" borderId="2" xfId="0" applyNumberFormat="1" applyFont="1" applyBorder="1" applyAlignment="1" applyProtection="1">
      <alignment vertical="center"/>
    </xf>
    <xf numFmtId="0" fontId="11" fillId="0" borderId="1" xfId="0" applyFont="1" applyBorder="1" applyAlignment="1" applyProtection="1">
      <alignment vertical="center"/>
    </xf>
    <xf numFmtId="0" fontId="11" fillId="0" borderId="2" xfId="0" applyFont="1" applyBorder="1" applyAlignment="1" applyProtection="1">
      <alignment vertical="center"/>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1" fillId="0" borderId="24" xfId="0" applyFont="1" applyBorder="1" applyAlignment="1" applyProtection="1">
      <alignment vertical="center"/>
    </xf>
    <xf numFmtId="0" fontId="11" fillId="0" borderId="25" xfId="0" applyFont="1" applyBorder="1" applyAlignment="1" applyProtection="1">
      <alignment vertical="center"/>
    </xf>
    <xf numFmtId="0" fontId="12" fillId="0" borderId="25" xfId="0" applyFont="1" applyBorder="1" applyAlignment="1" applyProtection="1">
      <alignment horizontal="center" vertical="center"/>
    </xf>
    <xf numFmtId="0" fontId="12" fillId="0" borderId="26" xfId="0" applyFont="1" applyBorder="1" applyAlignment="1" applyProtection="1">
      <alignment horizontal="center" vertical="center"/>
    </xf>
    <xf numFmtId="176" fontId="11" fillId="0" borderId="15" xfId="0" applyNumberFormat="1" applyFont="1" applyBorder="1" applyAlignment="1" applyProtection="1">
      <alignment vertical="center"/>
    </xf>
    <xf numFmtId="176" fontId="11" fillId="0" borderId="7" xfId="0" applyNumberFormat="1" applyFont="1" applyBorder="1" applyAlignment="1" applyProtection="1">
      <alignment vertical="center"/>
    </xf>
    <xf numFmtId="0" fontId="11" fillId="0" borderId="21" xfId="0" applyFont="1" applyBorder="1" applyAlignment="1" applyProtection="1">
      <alignment vertical="center"/>
    </xf>
    <xf numFmtId="0" fontId="11" fillId="0" borderId="22" xfId="0" applyFont="1" applyBorder="1" applyAlignment="1" applyProtection="1">
      <alignment vertical="center"/>
    </xf>
    <xf numFmtId="0" fontId="12" fillId="0" borderId="22" xfId="0" applyFont="1" applyBorder="1" applyAlignment="1" applyProtection="1">
      <alignment horizontal="center" vertical="center"/>
    </xf>
    <xf numFmtId="0" fontId="12" fillId="0" borderId="23" xfId="0" applyFont="1" applyBorder="1" applyAlignment="1" applyProtection="1">
      <alignment horizontal="center" vertical="center"/>
    </xf>
    <xf numFmtId="176" fontId="11" fillId="0" borderId="21" xfId="0" applyNumberFormat="1" applyFont="1" applyBorder="1" applyAlignment="1" applyProtection="1">
      <alignment vertical="center"/>
    </xf>
    <xf numFmtId="176" fontId="11" fillId="0" borderId="22" xfId="0" applyNumberFormat="1" applyFont="1" applyBorder="1" applyAlignment="1" applyProtection="1">
      <alignment vertical="center"/>
    </xf>
    <xf numFmtId="176" fontId="11" fillId="0" borderId="27" xfId="0" applyNumberFormat="1" applyFont="1" applyBorder="1" applyAlignment="1" applyProtection="1">
      <alignment vertical="center"/>
    </xf>
    <xf numFmtId="176" fontId="11" fillId="0" borderId="28" xfId="0" applyNumberFormat="1" applyFont="1" applyBorder="1" applyAlignment="1" applyProtection="1">
      <alignment vertical="center"/>
    </xf>
    <xf numFmtId="0" fontId="11" fillId="0" borderId="18" xfId="0" applyFont="1" applyBorder="1" applyAlignment="1" applyProtection="1">
      <alignment horizontal="center" vertical="center" textRotation="255"/>
    </xf>
    <xf numFmtId="0" fontId="11" fillId="0" borderId="19" xfId="0" applyFont="1" applyBorder="1" applyAlignment="1" applyProtection="1">
      <alignment horizontal="center" vertical="center" textRotation="255"/>
    </xf>
    <xf numFmtId="0" fontId="11" fillId="0" borderId="27" xfId="0" applyFont="1" applyBorder="1" applyAlignment="1" applyProtection="1">
      <alignment vertical="center"/>
    </xf>
    <xf numFmtId="0" fontId="11" fillId="0" borderId="28" xfId="0" applyFont="1" applyBorder="1" applyAlignment="1" applyProtection="1">
      <alignmen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176" fontId="11" fillId="0" borderId="13" xfId="0" applyNumberFormat="1" applyFont="1" applyBorder="1" applyAlignment="1" applyProtection="1">
      <alignment vertical="center"/>
    </xf>
    <xf numFmtId="176" fontId="11" fillId="0" borderId="14" xfId="0" applyNumberFormat="1" applyFont="1" applyBorder="1" applyAlignment="1" applyProtection="1">
      <alignment vertical="center"/>
    </xf>
    <xf numFmtId="0" fontId="11" fillId="0" borderId="11" xfId="0" applyFont="1" applyBorder="1" applyAlignment="1" applyProtection="1">
      <alignment vertical="center"/>
    </xf>
    <xf numFmtId="0" fontId="11" fillId="0" borderId="8" xfId="0" applyFont="1" applyBorder="1" applyAlignment="1" applyProtection="1">
      <alignment vertical="center"/>
    </xf>
    <xf numFmtId="0" fontId="12" fillId="0" borderId="8" xfId="0" applyFont="1" applyBorder="1" applyAlignment="1" applyProtection="1">
      <alignment horizontal="center" vertical="center"/>
    </xf>
    <xf numFmtId="0" fontId="12" fillId="0" borderId="12" xfId="0" applyFont="1" applyBorder="1" applyAlignment="1" applyProtection="1">
      <alignment horizontal="center" vertical="center"/>
    </xf>
    <xf numFmtId="176" fontId="11" fillId="0" borderId="11" xfId="0" applyNumberFormat="1" applyFont="1" applyBorder="1" applyAlignment="1" applyProtection="1">
      <alignment vertical="center"/>
    </xf>
    <xf numFmtId="176" fontId="11" fillId="0" borderId="8" xfId="0" applyNumberFormat="1" applyFont="1" applyBorder="1" applyAlignment="1" applyProtection="1">
      <alignment vertical="center"/>
    </xf>
    <xf numFmtId="0" fontId="11" fillId="0" borderId="18" xfId="0" applyFont="1" applyBorder="1" applyAlignment="1" applyProtection="1">
      <alignment horizontal="center" vertical="center" textRotation="255" shrinkToFit="1"/>
    </xf>
    <xf numFmtId="0" fontId="11" fillId="0" borderId="20" xfId="0" applyFont="1" applyBorder="1" applyAlignment="1" applyProtection="1">
      <alignment horizontal="center" vertical="center" textRotation="255" shrinkToFit="1"/>
    </xf>
    <xf numFmtId="0" fontId="11" fillId="0" borderId="13" xfId="0" applyFont="1" applyBorder="1" applyAlignment="1" applyProtection="1">
      <alignment vertical="center"/>
    </xf>
    <xf numFmtId="0" fontId="11" fillId="0" borderId="14" xfId="0" applyFont="1" applyBorder="1" applyAlignment="1" applyProtection="1">
      <alignment vertical="center"/>
    </xf>
    <xf numFmtId="0" fontId="12" fillId="0" borderId="14" xfId="0" applyFont="1" applyBorder="1" applyAlignment="1" applyProtection="1">
      <alignment horizontal="center" vertical="center"/>
    </xf>
    <xf numFmtId="0" fontId="12" fillId="0" borderId="16" xfId="0" applyFont="1" applyBorder="1" applyAlignment="1" applyProtection="1">
      <alignment horizontal="center" vertical="center"/>
    </xf>
    <xf numFmtId="0" fontId="11" fillId="0" borderId="15" xfId="0" applyFont="1" applyBorder="1" applyAlignment="1" applyProtection="1">
      <alignment vertical="center"/>
    </xf>
    <xf numFmtId="0" fontId="11" fillId="0" borderId="7" xfId="0" applyFont="1" applyBorder="1" applyAlignment="1" applyProtection="1">
      <alignment vertical="center"/>
    </xf>
    <xf numFmtId="0" fontId="12" fillId="0" borderId="7" xfId="0" applyFont="1" applyBorder="1" applyAlignment="1" applyProtection="1">
      <alignment horizontal="center" vertical="center"/>
    </xf>
    <xf numFmtId="0" fontId="12" fillId="0" borderId="17" xfId="0" applyFont="1" applyBorder="1" applyAlignment="1" applyProtection="1">
      <alignment horizontal="center" vertical="center"/>
    </xf>
    <xf numFmtId="176" fontId="11" fillId="0" borderId="24" xfId="0" applyNumberFormat="1" applyFont="1" applyBorder="1" applyAlignment="1" applyProtection="1">
      <alignment vertical="center"/>
    </xf>
    <xf numFmtId="176" fontId="11" fillId="0" borderId="25" xfId="0" applyNumberFormat="1" applyFont="1" applyBorder="1" applyAlignment="1" applyProtection="1">
      <alignment vertical="center"/>
    </xf>
    <xf numFmtId="0" fontId="11" fillId="0" borderId="21" xfId="0" applyFont="1" applyBorder="1" applyAlignment="1" applyProtection="1">
      <alignment horizontal="center" vertical="center"/>
    </xf>
    <xf numFmtId="0" fontId="11" fillId="0" borderId="22" xfId="0" applyFont="1" applyBorder="1" applyAlignment="1" applyProtection="1">
      <alignment horizontal="center" vertical="center"/>
    </xf>
    <xf numFmtId="176" fontId="11" fillId="0" borderId="21" xfId="0" applyNumberFormat="1" applyFont="1" applyBorder="1" applyAlignment="1" applyProtection="1">
      <alignment horizontal="center" vertical="center"/>
    </xf>
    <xf numFmtId="176" fontId="11" fillId="0" borderId="22" xfId="0" applyNumberFormat="1" applyFont="1" applyBorder="1" applyAlignment="1" applyProtection="1">
      <alignment horizontal="center" vertical="center"/>
    </xf>
    <xf numFmtId="0" fontId="11" fillId="0" borderId="20" xfId="0" applyFont="1" applyBorder="1" applyAlignment="1" applyProtection="1">
      <alignment horizontal="center" vertical="center" textRotation="255"/>
    </xf>
    <xf numFmtId="0" fontId="11" fillId="0" borderId="9" xfId="0" applyFont="1" applyBorder="1" applyAlignment="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0" fontId="12" fillId="0" borderId="10" xfId="0" applyFont="1" applyBorder="1" applyAlignment="1" applyProtection="1">
      <alignment horizontal="center" vertical="center"/>
    </xf>
    <xf numFmtId="0" fontId="11" fillId="0" borderId="0" xfId="0" applyFont="1" applyAlignment="1" applyProtection="1">
      <alignment horizontal="center" vertical="center"/>
    </xf>
    <xf numFmtId="0" fontId="18" fillId="0" borderId="30" xfId="0" applyFont="1" applyBorder="1" applyAlignment="1" applyProtection="1">
      <alignment horizontal="left" vertical="center" wrapText="1"/>
    </xf>
    <xf numFmtId="0" fontId="18" fillId="0" borderId="31" xfId="0" applyFont="1" applyBorder="1" applyAlignment="1" applyProtection="1">
      <alignment horizontal="left" vertical="center"/>
    </xf>
    <xf numFmtId="0" fontId="18" fillId="0" borderId="32" xfId="0" applyFont="1" applyBorder="1" applyAlignment="1" applyProtection="1">
      <alignment horizontal="left" vertical="center"/>
    </xf>
    <xf numFmtId="0" fontId="18" fillId="0" borderId="48" xfId="0" applyFont="1" applyBorder="1" applyAlignment="1" applyProtection="1">
      <alignment horizontal="left" vertical="center" wrapText="1"/>
    </xf>
    <xf numFmtId="0" fontId="18" fillId="0" borderId="49" xfId="0" applyFont="1" applyBorder="1" applyAlignment="1" applyProtection="1">
      <alignment horizontal="left" vertical="center"/>
    </xf>
    <xf numFmtId="0" fontId="18" fillId="0" borderId="50" xfId="0" applyFont="1" applyBorder="1" applyAlignment="1" applyProtection="1">
      <alignment horizontal="left" vertical="center"/>
    </xf>
    <xf numFmtId="0" fontId="18" fillId="0" borderId="33" xfId="0" applyFont="1" applyBorder="1" applyAlignment="1" applyProtection="1">
      <alignment horizontal="left" vertical="center"/>
    </xf>
    <xf numFmtId="0" fontId="18" fillId="0" borderId="34" xfId="0" applyFont="1" applyBorder="1" applyAlignment="1" applyProtection="1">
      <alignment horizontal="left" vertical="center"/>
    </xf>
    <xf numFmtId="0" fontId="18" fillId="0" borderId="35" xfId="0" applyFont="1" applyBorder="1" applyAlignment="1" applyProtection="1">
      <alignment horizontal="left" vertical="center"/>
    </xf>
    <xf numFmtId="0" fontId="18" fillId="0" borderId="1" xfId="0" applyFont="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1" xfId="0" applyFont="1" applyBorder="1" applyAlignment="1" applyProtection="1">
      <alignment horizontal="center" vertical="center" shrinkToFit="1"/>
    </xf>
    <xf numFmtId="0" fontId="18" fillId="0" borderId="2"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0" fontId="18" fillId="0" borderId="2" xfId="0" applyFont="1" applyBorder="1" applyAlignment="1" applyProtection="1">
      <alignment horizontal="center" vertical="top" wrapText="1"/>
    </xf>
    <xf numFmtId="0" fontId="18" fillId="0" borderId="3" xfId="0" applyFont="1" applyBorder="1" applyAlignment="1" applyProtection="1">
      <alignment horizontal="center" vertical="top" wrapText="1"/>
    </xf>
    <xf numFmtId="0" fontId="11" fillId="5" borderId="13" xfId="0" applyFont="1" applyFill="1" applyBorder="1" applyAlignment="1" applyProtection="1">
      <alignment vertical="center" shrinkToFit="1"/>
      <protection locked="0"/>
    </xf>
    <xf numFmtId="0" fontId="11" fillId="5" borderId="14" xfId="0" applyFont="1" applyFill="1" applyBorder="1" applyAlignment="1" applyProtection="1">
      <alignment vertical="center" shrinkToFit="1"/>
      <protection locked="0"/>
    </xf>
    <xf numFmtId="0" fontId="11" fillId="5" borderId="16" xfId="0" applyFont="1" applyFill="1" applyBorder="1" applyAlignment="1" applyProtection="1">
      <alignment vertical="center" shrinkToFit="1"/>
      <protection locked="0"/>
    </xf>
    <xf numFmtId="0" fontId="11" fillId="5" borderId="15" xfId="0" applyFont="1" applyFill="1" applyBorder="1" applyAlignment="1" applyProtection="1">
      <alignment vertical="center" shrinkToFit="1"/>
      <protection locked="0"/>
    </xf>
    <xf numFmtId="0" fontId="11" fillId="5" borderId="7" xfId="0" applyFont="1" applyFill="1" applyBorder="1" applyAlignment="1" applyProtection="1">
      <alignment vertical="center" shrinkToFit="1"/>
      <protection locked="0"/>
    </xf>
    <xf numFmtId="0" fontId="11" fillId="5" borderId="17" xfId="0" applyFont="1" applyFill="1" applyBorder="1" applyAlignment="1" applyProtection="1">
      <alignment vertical="center" shrinkToFit="1"/>
      <protection locked="0"/>
    </xf>
    <xf numFmtId="0" fontId="11" fillId="0" borderId="4" xfId="0" applyFont="1" applyBorder="1" applyAlignment="1" applyProtection="1">
      <alignment vertical="center"/>
    </xf>
    <xf numFmtId="0" fontId="11" fillId="0" borderId="5" xfId="0" applyFont="1" applyBorder="1" applyAlignment="1" applyProtection="1">
      <alignment vertical="center"/>
    </xf>
    <xf numFmtId="0" fontId="11" fillId="0" borderId="6" xfId="0" applyFont="1" applyBorder="1" applyAlignment="1" applyProtection="1">
      <alignment vertical="center"/>
    </xf>
    <xf numFmtId="0" fontId="11" fillId="0" borderId="10" xfId="0" applyFont="1" applyBorder="1" applyAlignment="1" applyProtection="1">
      <alignment vertical="center"/>
    </xf>
    <xf numFmtId="0" fontId="11" fillId="0" borderId="12" xfId="0" applyFont="1" applyBorder="1" applyAlignment="1" applyProtection="1">
      <alignment vertical="center"/>
    </xf>
    <xf numFmtId="49" fontId="11" fillId="5" borderId="5" xfId="0" applyNumberFormat="1" applyFont="1" applyFill="1" applyBorder="1" applyAlignment="1" applyProtection="1">
      <alignment horizontal="center" vertical="center" shrinkToFit="1"/>
      <protection locked="0"/>
    </xf>
    <xf numFmtId="0" fontId="11" fillId="5" borderId="9" xfId="0" applyFont="1" applyFill="1" applyBorder="1" applyAlignment="1" applyProtection="1">
      <alignment vertical="center" shrinkToFit="1"/>
      <protection locked="0"/>
    </xf>
    <xf numFmtId="0" fontId="11" fillId="5" borderId="0" xfId="0" applyFont="1" applyFill="1" applyBorder="1" applyAlignment="1" applyProtection="1">
      <alignment vertical="center" shrinkToFit="1"/>
      <protection locked="0"/>
    </xf>
    <xf numFmtId="0" fontId="11" fillId="5" borderId="10" xfId="0" applyFont="1" applyFill="1" applyBorder="1" applyAlignment="1" applyProtection="1">
      <alignment vertical="center" shrinkToFit="1"/>
      <protection locked="0"/>
    </xf>
    <xf numFmtId="0" fontId="11" fillId="5" borderId="11" xfId="0" applyFont="1" applyFill="1" applyBorder="1" applyAlignment="1" applyProtection="1">
      <alignment vertical="center" shrinkToFit="1"/>
      <protection locked="0"/>
    </xf>
    <xf numFmtId="0" fontId="11" fillId="5" borderId="8" xfId="0" applyFont="1" applyFill="1" applyBorder="1" applyAlignment="1" applyProtection="1">
      <alignment vertical="center" shrinkToFit="1"/>
      <protection locked="0"/>
    </xf>
    <xf numFmtId="0" fontId="11" fillId="5" borderId="12" xfId="0" applyFont="1" applyFill="1" applyBorder="1" applyAlignment="1" applyProtection="1">
      <alignment vertical="center" shrinkToFit="1"/>
      <protection locked="0"/>
    </xf>
    <xf numFmtId="0" fontId="18" fillId="5" borderId="1" xfId="0" applyFont="1" applyFill="1" applyBorder="1" applyAlignment="1" applyProtection="1">
      <alignment vertical="center" wrapText="1" shrinkToFit="1"/>
      <protection locked="0"/>
    </xf>
    <xf numFmtId="0" fontId="18" fillId="5" borderId="2" xfId="0" applyFont="1" applyFill="1" applyBorder="1" applyAlignment="1" applyProtection="1">
      <alignment vertical="center" wrapText="1" shrinkToFit="1"/>
      <protection locked="0"/>
    </xf>
    <xf numFmtId="0" fontId="18" fillId="5" borderId="3" xfId="0" applyFont="1" applyFill="1" applyBorder="1" applyAlignment="1" applyProtection="1">
      <alignment vertical="center" wrapText="1" shrinkToFit="1"/>
      <protection locked="0"/>
    </xf>
    <xf numFmtId="0" fontId="18" fillId="0" borderId="2" xfId="0" applyFont="1" applyBorder="1" applyAlignment="1" applyProtection="1">
      <alignment horizontal="center" vertical="center"/>
    </xf>
    <xf numFmtId="0" fontId="18" fillId="0" borderId="3" xfId="0" applyFont="1" applyBorder="1" applyAlignment="1" applyProtection="1">
      <alignment horizontal="center" vertical="center"/>
    </xf>
    <xf numFmtId="0" fontId="41" fillId="5" borderId="0" xfId="0" applyFont="1" applyFill="1" applyBorder="1" applyAlignment="1">
      <alignment horizontal="left" vertical="top" wrapText="1"/>
    </xf>
    <xf numFmtId="0" fontId="45" fillId="0" borderId="0" xfId="0" applyFont="1" applyFill="1" applyAlignment="1">
      <alignment horizontal="center" vertical="center" shrinkToFit="1"/>
    </xf>
    <xf numFmtId="0" fontId="39" fillId="0" borderId="0" xfId="5" applyFont="1" applyAlignment="1">
      <alignment horizontal="center" vertical="center"/>
    </xf>
    <xf numFmtId="0" fontId="39" fillId="0" borderId="0" xfId="5" applyFont="1" applyAlignment="1">
      <alignment horizontal="left" vertical="center" wrapText="1"/>
    </xf>
    <xf numFmtId="0" fontId="11" fillId="0" borderId="0" xfId="0" applyFont="1" applyAlignment="1">
      <alignment vertical="center" shrinkToFi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48" xfId="0" applyFont="1" applyBorder="1" applyAlignment="1">
      <alignment horizontal="left" vertical="center" wrapText="1"/>
    </xf>
    <xf numFmtId="0" fontId="18" fillId="0" borderId="49" xfId="0" applyFont="1" applyBorder="1" applyAlignment="1">
      <alignment horizontal="left" vertical="center"/>
    </xf>
    <xf numFmtId="0" fontId="18" fillId="0" borderId="50"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9" xfId="0" applyFont="1" applyBorder="1" applyAlignment="1">
      <alignment vertical="center"/>
    </xf>
    <xf numFmtId="0" fontId="11" fillId="0" borderId="0" xfId="0" applyFont="1" applyBorder="1" applyAlignment="1">
      <alignment vertical="center"/>
    </xf>
    <xf numFmtId="0" fontId="11" fillId="6" borderId="18" xfId="0" applyFont="1" applyFill="1" applyBorder="1" applyAlignment="1">
      <alignment horizontal="center" vertical="center" textRotation="255"/>
    </xf>
    <xf numFmtId="0" fontId="11" fillId="6" borderId="19" xfId="0" applyFont="1" applyFill="1" applyBorder="1" applyAlignment="1">
      <alignment horizontal="center" vertical="center" textRotation="255"/>
    </xf>
    <xf numFmtId="0" fontId="11" fillId="6" borderId="20" xfId="0" applyFont="1" applyFill="1" applyBorder="1" applyAlignment="1">
      <alignment horizontal="center" vertical="center" textRotation="255"/>
    </xf>
    <xf numFmtId="0" fontId="11" fillId="0" borderId="0" xfId="0" applyFont="1" applyAlignment="1">
      <alignment horizontal="center" vertical="center"/>
    </xf>
    <xf numFmtId="0" fontId="11" fillId="5" borderId="5" xfId="0" applyNumberFormat="1" applyFont="1" applyFill="1" applyBorder="1" applyAlignment="1" applyProtection="1">
      <alignment horizontal="center" vertical="center" shrinkToFit="1"/>
      <protection locked="0"/>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8" fontId="26" fillId="0" borderId="51" xfId="0" applyNumberFormat="1" applyFont="1" applyBorder="1" applyAlignment="1" applyProtection="1">
      <alignment horizontal="center" vertical="center" shrinkToFit="1"/>
    </xf>
    <xf numFmtId="178" fontId="26" fillId="0" borderId="52" xfId="0" applyNumberFormat="1" applyFont="1" applyBorder="1" applyAlignment="1" applyProtection="1">
      <alignment horizontal="center" vertical="center" shrinkToFit="1"/>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26" fillId="3" borderId="36" xfId="0" applyFont="1" applyFill="1" applyBorder="1" applyAlignment="1" applyProtection="1">
      <alignment horizontal="center" vertical="center" shrinkToFit="1"/>
    </xf>
    <xf numFmtId="0" fontId="7" fillId="3" borderId="36"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7" fillId="3" borderId="36" xfId="0" applyFont="1" applyFill="1" applyBorder="1" applyAlignment="1" applyProtection="1">
      <alignment horizontal="center" vertical="center" shrinkToFit="1"/>
    </xf>
    <xf numFmtId="0" fontId="7" fillId="3" borderId="18" xfId="0" applyFont="1" applyFill="1" applyBorder="1" applyAlignment="1" applyProtection="1">
      <alignment horizontal="center" vertical="center" shrinkToFit="1"/>
    </xf>
    <xf numFmtId="178" fontId="10" fillId="0" borderId="51" xfId="4" applyNumberFormat="1" applyFont="1" applyBorder="1" applyAlignment="1" applyProtection="1">
      <alignment horizontal="right" vertical="center" shrinkToFit="1"/>
    </xf>
    <xf numFmtId="178" fontId="10" fillId="0" borderId="52" xfId="4" applyNumberFormat="1" applyFont="1" applyBorder="1" applyAlignment="1" applyProtection="1">
      <alignment horizontal="right" vertical="center" shrinkToFit="1"/>
    </xf>
    <xf numFmtId="178" fontId="10" fillId="0" borderId="53" xfId="4" applyNumberFormat="1" applyFont="1" applyBorder="1" applyAlignment="1" applyProtection="1">
      <alignment horizontal="right" vertical="center" shrinkToFit="1"/>
    </xf>
    <xf numFmtId="178" fontId="10" fillId="0" borderId="24" xfId="4" applyNumberFormat="1" applyFont="1" applyBorder="1" applyAlignment="1" applyProtection="1">
      <alignment horizontal="right" vertical="center" shrinkToFit="1"/>
      <protection locked="0"/>
    </xf>
    <xf numFmtId="178" fontId="10" fillId="0" borderId="25" xfId="4" applyNumberFormat="1" applyFont="1" applyBorder="1" applyAlignment="1" applyProtection="1">
      <alignment horizontal="right" vertical="center" shrinkToFit="1"/>
      <protection locked="0"/>
    </xf>
    <xf numFmtId="178" fontId="10" fillId="0" borderId="26" xfId="4" applyNumberFormat="1" applyFont="1" applyBorder="1" applyAlignment="1" applyProtection="1">
      <alignment horizontal="right" vertical="center" shrinkToFit="1"/>
      <protection locked="0"/>
    </xf>
    <xf numFmtId="0" fontId="11" fillId="6" borderId="18" xfId="0" applyFont="1" applyFill="1" applyBorder="1" applyAlignment="1" applyProtection="1">
      <alignment horizontal="center" vertical="center" textRotation="255"/>
    </xf>
    <xf numFmtId="0" fontId="11" fillId="6" borderId="19" xfId="0" applyFont="1" applyFill="1" applyBorder="1" applyAlignment="1" applyProtection="1">
      <alignment horizontal="center" vertical="center" textRotation="255"/>
    </xf>
    <xf numFmtId="0" fontId="11" fillId="6" borderId="20" xfId="0" applyFont="1" applyFill="1" applyBorder="1" applyAlignment="1" applyProtection="1">
      <alignment horizontal="center" vertical="center" textRotation="255"/>
    </xf>
  </cellXfs>
  <cellStyles count="6">
    <cellStyle name="パーセント 2" xfId="2"/>
    <cellStyle name="桁区切り" xfId="4" builtinId="6"/>
    <cellStyle name="桁区切り 2" xfId="1"/>
    <cellStyle name="標準" xfId="0" builtinId="0"/>
    <cellStyle name="標準 2" xfId="3"/>
    <cellStyle name="標準 3" xfId="5"/>
  </cellStyles>
  <dxfs count="16">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colors>
    <mruColors>
      <color rgb="FF0000FF"/>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0000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R3</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「令和３年度に生じた費用分」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142875</xdr:rowOff>
    </xdr:from>
    <xdr:ext cx="4286879" cy="625812"/>
    <xdr:sp macro="" textlink="">
      <xdr:nvSpPr>
        <xdr:cNvPr id="5" name="正方形/長方形 4"/>
        <xdr:cNvSpPr/>
      </xdr:nvSpPr>
      <xdr:spPr>
        <a:xfrm>
          <a:off x="6915150" y="132397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「令和４年度に生じた費用分」を申請する場合は</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7" name="正方形/長方形 6"/>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8" name="正方形/長方形 7"/>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10.xml><?xml version="1.0" encoding="utf-8"?>
<xdr:wsDr xmlns:xdr="http://schemas.openxmlformats.org/drawingml/2006/spreadsheetDrawing" xmlns:a="http://schemas.openxmlformats.org/drawingml/2006/main">
  <xdr:oneCellAnchor>
    <xdr:from>
      <xdr:col>11</xdr:col>
      <xdr:colOff>0</xdr:colOff>
      <xdr:row>5</xdr:row>
      <xdr:rowOff>19050</xdr:rowOff>
    </xdr:from>
    <xdr:ext cx="2782108" cy="292452"/>
    <xdr:sp macro="" textlink="">
      <xdr:nvSpPr>
        <xdr:cNvPr id="2" name="正方形/長方形 1"/>
        <xdr:cNvSpPr/>
      </xdr:nvSpPr>
      <xdr:spPr>
        <a:xfrm>
          <a:off x="1914525" y="857250"/>
          <a:ext cx="2782108" cy="292452"/>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ja-JP" sz="1200">
              <a:solidFill>
                <a:schemeClr val="lt1"/>
              </a:solidFill>
              <a:effectLst/>
              <a:latin typeface="+mn-lt"/>
              <a:ea typeface="+mn-ea"/>
              <a:cs typeface="+mn-cs"/>
            </a:rPr>
            <a:t>↓</a:t>
          </a:r>
          <a:r>
            <a:rPr kumimoji="1" lang="ja-JP" altLang="en-US" sz="1200" baseline="0">
              <a:solidFill>
                <a:schemeClr val="lt1"/>
              </a:solidFill>
              <a:effectLst/>
              <a:latin typeface="+mn-lt"/>
              <a:ea typeface="+mn-ea"/>
              <a:cs typeface="+mn-cs"/>
            </a:rPr>
            <a:t> </a:t>
          </a:r>
          <a:r>
            <a:rPr kumimoji="1" lang="ja-JP" altLang="en-US" sz="1200" u="none">
              <a:solidFill>
                <a:schemeClr val="bg1"/>
              </a:solidFill>
              <a:latin typeface="+mn-ea"/>
              <a:ea typeface="+mn-ea"/>
            </a:rPr>
            <a:t>事業者名（法人名）を入力してください</a:t>
          </a:r>
          <a:endParaRPr kumimoji="1" lang="en-US" altLang="ja-JP" sz="1200" u="none">
            <a:solidFill>
              <a:schemeClr val="bg1"/>
            </a:solidFill>
            <a:latin typeface="+mn-ea"/>
            <a:ea typeface="+mn-ea"/>
          </a:endParaRPr>
        </a:p>
      </xdr:txBody>
    </xdr:sp>
    <xdr:clientData fPrintsWithSheet="0"/>
  </xdr:oneCellAnchor>
  <xdr:oneCellAnchor>
    <xdr:from>
      <xdr:col>29</xdr:col>
      <xdr:colOff>0</xdr:colOff>
      <xdr:row>0</xdr:row>
      <xdr:rowOff>0</xdr:rowOff>
    </xdr:from>
    <xdr:ext cx="4077014" cy="1092800"/>
    <xdr:sp macro="" textlink="">
      <xdr:nvSpPr>
        <xdr:cNvPr id="7" name="正方形/長方形 6"/>
        <xdr:cNvSpPr/>
      </xdr:nvSpPr>
      <xdr:spPr>
        <a:xfrm>
          <a:off x="5000625" y="0"/>
          <a:ext cx="4077014" cy="1092800"/>
        </a:xfrm>
        <a:prstGeom prst="rect">
          <a:avLst/>
        </a:prstGeom>
        <a:solidFill>
          <a:srgbClr val="0000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ja-JP" altLang="en-US" sz="2000" u="sng">
              <a:solidFill>
                <a:schemeClr val="bg1"/>
              </a:solidFill>
              <a:latin typeface="+mn-ea"/>
              <a:ea typeface="+mn-ea"/>
            </a:rPr>
            <a:t>（別紙４）</a:t>
          </a:r>
          <a:r>
            <a:rPr kumimoji="1" lang="ja-JP" altLang="en-US" sz="2000" u="sng" baseline="0">
              <a:solidFill>
                <a:schemeClr val="bg1"/>
              </a:solidFill>
              <a:latin typeface="+mn-ea"/>
              <a:ea typeface="+mn-ea"/>
            </a:rPr>
            <a:t>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「令和３年度に生じた費用分」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10</xdr:row>
      <xdr:rowOff>0</xdr:rowOff>
    </xdr:from>
    <xdr:ext cx="4286879" cy="625812"/>
    <xdr:sp macro="" textlink="">
      <xdr:nvSpPr>
        <xdr:cNvPr id="9" name="正方形/長方形 8"/>
        <xdr:cNvSpPr/>
      </xdr:nvSpPr>
      <xdr:spPr>
        <a:xfrm>
          <a:off x="6886575" y="174307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「令和４年度に生じた費用分」を申請する場合は</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（別紙１） に入力してください。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wsDr>
</file>

<file path=xl/drawings/drawing11.xml><?xml version="1.0" encoding="utf-8"?>
<xdr:wsDr xmlns:xdr="http://schemas.openxmlformats.org/drawingml/2006/spreadsheetDrawing" xmlns:a="http://schemas.openxmlformats.org/drawingml/2006/main">
  <xdr:oneCellAnchor>
    <xdr:from>
      <xdr:col>5</xdr:col>
      <xdr:colOff>9525</xdr:colOff>
      <xdr:row>3</xdr:row>
      <xdr:rowOff>9525</xdr:rowOff>
    </xdr:from>
    <xdr:ext cx="1900072" cy="242374"/>
    <xdr:sp macro="" textlink="">
      <xdr:nvSpPr>
        <xdr:cNvPr id="2" name="正方形/長方形 1"/>
        <xdr:cNvSpPr/>
      </xdr:nvSpPr>
      <xdr:spPr>
        <a:xfrm>
          <a:off x="3438525" y="523875"/>
          <a:ext cx="1900072" cy="242374"/>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chemeClr val="bg1"/>
              </a:solidFill>
              <a:latin typeface="+mn-ea"/>
              <a:ea typeface="+mn-ea"/>
            </a:rPr>
            <a:t>↑　日付は、必ず記入してください。</a:t>
          </a:r>
          <a:endParaRPr kumimoji="1" lang="en-US" altLang="ja-JP" sz="900" u="none">
            <a:solidFill>
              <a:schemeClr val="bg1"/>
            </a:solidFill>
            <a:latin typeface="+mn-ea"/>
            <a:ea typeface="+mn-ea"/>
          </a:endParaRPr>
        </a:p>
      </xdr:txBody>
    </xdr:sp>
    <xdr:clientData fPrintsWithSheet="0"/>
  </xdr:oneCellAnchor>
  <xdr:oneCellAnchor>
    <xdr:from>
      <xdr:col>5</xdr:col>
      <xdr:colOff>9525</xdr:colOff>
      <xdr:row>10</xdr:row>
      <xdr:rowOff>0</xdr:rowOff>
    </xdr:from>
    <xdr:ext cx="1053430" cy="242374"/>
    <xdr:sp macro="" textlink="">
      <xdr:nvSpPr>
        <xdr:cNvPr id="3" name="正方形/長方形 2"/>
        <xdr:cNvSpPr/>
      </xdr:nvSpPr>
      <xdr:spPr>
        <a:xfrm>
          <a:off x="4114800" y="2857500"/>
          <a:ext cx="1053430" cy="242374"/>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chemeClr val="bg1"/>
              </a:solidFill>
              <a:latin typeface="+mn-ea"/>
              <a:ea typeface="+mn-ea"/>
            </a:rPr>
            <a:t>押印は不要です。</a:t>
          </a:r>
          <a:endParaRPr kumimoji="1" lang="en-US" altLang="ja-JP" sz="900" u="none">
            <a:solidFill>
              <a:schemeClr val="bg1"/>
            </a:solidFill>
            <a:latin typeface="+mn-ea"/>
            <a:ea typeface="+mn-ea"/>
          </a:endParaRPr>
        </a:p>
      </xdr:txBody>
    </xdr:sp>
    <xdr:clientData fPrintsWithSheet="0"/>
  </xdr:oneCellAnchor>
  <xdr:oneCellAnchor>
    <xdr:from>
      <xdr:col>3</xdr:col>
      <xdr:colOff>9525</xdr:colOff>
      <xdr:row>0</xdr:row>
      <xdr:rowOff>142875</xdr:rowOff>
    </xdr:from>
    <xdr:ext cx="2466894" cy="425758"/>
    <xdr:sp macro="" textlink="">
      <xdr:nvSpPr>
        <xdr:cNvPr id="4" name="正方形/長方形 3"/>
        <xdr:cNvSpPr/>
      </xdr:nvSpPr>
      <xdr:spPr>
        <a:xfrm>
          <a:off x="2066925" y="142875"/>
          <a:ext cx="2466894" cy="425758"/>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chemeClr val="bg1"/>
              </a:solidFill>
              <a:latin typeface="+mn-ea"/>
              <a:ea typeface="+mn-ea"/>
            </a:rPr>
            <a:t>貴法人の文書管理上の番号がない場合は</a:t>
          </a:r>
          <a:endParaRPr kumimoji="1" lang="en-US" altLang="ja-JP" sz="900" u="none">
            <a:solidFill>
              <a:schemeClr val="bg1"/>
            </a:solidFill>
            <a:latin typeface="+mn-ea"/>
            <a:ea typeface="+mn-ea"/>
          </a:endParaRPr>
        </a:p>
        <a:p>
          <a:pPr algn="l"/>
          <a:r>
            <a:rPr kumimoji="1" lang="ja-JP" altLang="en-US" sz="900" u="none">
              <a:solidFill>
                <a:schemeClr val="bg1"/>
              </a:solidFill>
              <a:latin typeface="+mn-ea"/>
              <a:ea typeface="+mn-ea"/>
            </a:rPr>
            <a:t>特に記載していただく必要はありません　　</a:t>
          </a:r>
          <a:r>
            <a:rPr kumimoji="1" lang="ja-JP" altLang="ja-JP" sz="1100">
              <a:solidFill>
                <a:schemeClr val="lt1"/>
              </a:solidFill>
              <a:effectLst/>
              <a:latin typeface="+mn-lt"/>
              <a:ea typeface="+mn-ea"/>
              <a:cs typeface="+mn-cs"/>
            </a:rPr>
            <a:t>　→</a:t>
          </a:r>
          <a:endParaRPr kumimoji="1" lang="en-US" altLang="ja-JP" sz="900" u="none">
            <a:solidFill>
              <a:schemeClr val="bg1"/>
            </a:solidFill>
            <a:latin typeface="+mn-ea"/>
            <a:ea typeface="+mn-ea"/>
          </a:endParaRPr>
        </a:p>
      </xdr:txBody>
    </xdr:sp>
    <xdr:clientData fPrintsWithSheet="0"/>
  </xdr:oneCellAnchor>
</xdr:wsDr>
</file>

<file path=xl/drawings/drawing12.xml><?xml version="1.0" encoding="utf-8"?>
<xdr:wsDr xmlns:xdr="http://schemas.openxmlformats.org/drawingml/2006/spreadsheetDrawing" xmlns:a="http://schemas.openxmlformats.org/drawingml/2006/main">
  <xdr:oneCellAnchor>
    <xdr:from>
      <xdr:col>11</xdr:col>
      <xdr:colOff>0</xdr:colOff>
      <xdr:row>5</xdr:row>
      <xdr:rowOff>19050</xdr:rowOff>
    </xdr:from>
    <xdr:ext cx="2782108" cy="292452"/>
    <xdr:sp macro="" textlink="">
      <xdr:nvSpPr>
        <xdr:cNvPr id="2" name="正方形/長方形 1"/>
        <xdr:cNvSpPr/>
      </xdr:nvSpPr>
      <xdr:spPr>
        <a:xfrm>
          <a:off x="1914525" y="857250"/>
          <a:ext cx="2782108" cy="292452"/>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ja-JP" sz="1200">
              <a:solidFill>
                <a:schemeClr val="lt1"/>
              </a:solidFill>
              <a:effectLst/>
              <a:latin typeface="+mn-lt"/>
              <a:ea typeface="+mn-ea"/>
              <a:cs typeface="+mn-cs"/>
            </a:rPr>
            <a:t>↓</a:t>
          </a:r>
          <a:r>
            <a:rPr kumimoji="1" lang="ja-JP" altLang="en-US" sz="1200" baseline="0">
              <a:solidFill>
                <a:schemeClr val="lt1"/>
              </a:solidFill>
              <a:effectLst/>
              <a:latin typeface="+mn-lt"/>
              <a:ea typeface="+mn-ea"/>
              <a:cs typeface="+mn-cs"/>
            </a:rPr>
            <a:t> </a:t>
          </a:r>
          <a:r>
            <a:rPr kumimoji="1" lang="ja-JP" altLang="en-US" sz="1200" u="none">
              <a:solidFill>
                <a:schemeClr val="bg1"/>
              </a:solidFill>
              <a:latin typeface="+mn-ea"/>
              <a:ea typeface="+mn-ea"/>
            </a:rPr>
            <a:t>事業者名（法人名）を入力してください</a:t>
          </a:r>
          <a:endParaRPr kumimoji="1" lang="en-US" altLang="ja-JP" sz="1200" u="none">
            <a:solidFill>
              <a:schemeClr val="bg1"/>
            </a:solidFill>
            <a:latin typeface="+mn-ea"/>
            <a:ea typeface="+mn-ea"/>
          </a:endParaRPr>
        </a:p>
      </xdr:txBody>
    </xdr:sp>
    <xdr:clientData fPrintsWithSheet="0"/>
  </xdr:oneCellAnchor>
  <xdr:oneCellAnchor>
    <xdr:from>
      <xdr:col>40</xdr:col>
      <xdr:colOff>0</xdr:colOff>
      <xdr:row>10</xdr:row>
      <xdr:rowOff>0</xdr:rowOff>
    </xdr:from>
    <xdr:ext cx="4286879" cy="625812"/>
    <xdr:sp macro="" textlink="">
      <xdr:nvSpPr>
        <xdr:cNvPr id="3" name="正方形/長方形 2"/>
        <xdr:cNvSpPr/>
      </xdr:nvSpPr>
      <xdr:spPr>
        <a:xfrm>
          <a:off x="6886575" y="174307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「令和３年度に生じた費用分」を申請する場合は</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（別紙４） に入力してください。</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29</xdr:col>
      <xdr:colOff>0</xdr:colOff>
      <xdr:row>0</xdr:row>
      <xdr:rowOff>0</xdr:rowOff>
    </xdr:from>
    <xdr:ext cx="4077014" cy="1092800"/>
    <xdr:sp macro="" textlink="">
      <xdr:nvSpPr>
        <xdr:cNvPr id="4" name="正方形/長方形 3"/>
        <xdr:cNvSpPr/>
      </xdr:nvSpPr>
      <xdr:spPr>
        <a:xfrm>
          <a:off x="5000625" y="0"/>
          <a:ext cx="4077014" cy="1092800"/>
        </a:xfrm>
        <a:prstGeom prst="rect">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ja-JP" altLang="en-US" sz="2000" u="sng">
              <a:solidFill>
                <a:schemeClr val="bg1"/>
              </a:solidFill>
              <a:latin typeface="+mn-ea"/>
              <a:ea typeface="+mn-ea"/>
            </a:rPr>
            <a:t>（別紙１）</a:t>
          </a:r>
          <a:r>
            <a:rPr kumimoji="1" lang="ja-JP" altLang="en-US" sz="2000" u="sng" baseline="0">
              <a:solidFill>
                <a:schemeClr val="bg1"/>
              </a:solidFill>
              <a:latin typeface="+mn-ea"/>
              <a:ea typeface="+mn-ea"/>
            </a:rPr>
            <a:t>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「令和４年度に生じた費用分」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wsDr>
</file>

<file path=xl/drawings/drawing13.xml><?xml version="1.0" encoding="utf-8"?>
<xdr:wsDr xmlns:xdr="http://schemas.openxmlformats.org/drawingml/2006/spreadsheetDrawing" xmlns:a="http://schemas.openxmlformats.org/drawingml/2006/main">
  <xdr:oneCellAnchor>
    <xdr:from>
      <xdr:col>5</xdr:col>
      <xdr:colOff>9525</xdr:colOff>
      <xdr:row>0</xdr:row>
      <xdr:rowOff>85725</xdr:rowOff>
    </xdr:from>
    <xdr:ext cx="5289461" cy="492571"/>
    <xdr:sp macro="" textlink="">
      <xdr:nvSpPr>
        <xdr:cNvPr id="2" name="正方形/長方形 1"/>
        <xdr:cNvSpPr/>
      </xdr:nvSpPr>
      <xdr:spPr>
        <a:xfrm>
          <a:off x="4124325" y="85725"/>
          <a:ext cx="5289461" cy="492571"/>
        </a:xfrm>
        <a:prstGeom prst="rect">
          <a:avLst/>
        </a:prstGeom>
        <a:solidFill>
          <a:srgbClr val="92D05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u="none">
              <a:solidFill>
                <a:sysClr val="windowText" lastClr="000000"/>
              </a:solidFill>
              <a:latin typeface="+mn-ea"/>
              <a:ea typeface="+mn-ea"/>
            </a:rPr>
            <a:t>「基準単価の上乗せのための個別協議を行う場合は、この表の外（右側）にある</a:t>
          </a:r>
          <a:endParaRPr kumimoji="1" lang="en-US" altLang="ja-JP" sz="1200" u="none">
            <a:solidFill>
              <a:sysClr val="windowText" lastClr="000000"/>
            </a:solidFill>
            <a:latin typeface="+mn-ea"/>
            <a:ea typeface="+mn-ea"/>
          </a:endParaRPr>
        </a:p>
        <a:p>
          <a:pPr algn="l"/>
          <a:r>
            <a:rPr kumimoji="1" lang="ja-JP" altLang="en-US" sz="1200" u="none">
              <a:solidFill>
                <a:sysClr val="windowText" lastClr="000000"/>
              </a:solidFill>
              <a:latin typeface="+mn-ea"/>
              <a:ea typeface="+mn-ea"/>
            </a:rPr>
            <a:t>「個別協議額」欄に上乗せする額を記入してください。</a:t>
          </a:r>
          <a:endParaRPr kumimoji="1" lang="en-US" altLang="ja-JP" sz="1200" u="none">
            <a:solidFill>
              <a:sysClr val="windowText" lastClr="000000"/>
            </a:solidFill>
            <a:latin typeface="+mn-ea"/>
            <a:ea typeface="+mn-ea"/>
          </a:endParaRPr>
        </a:p>
      </xdr:txBody>
    </xdr:sp>
    <xdr:clientData fPrintsWithSheet="0"/>
  </xdr:oneCellAnchor>
  <xdr:oneCellAnchor>
    <xdr:from>
      <xdr:col>11</xdr:col>
      <xdr:colOff>0</xdr:colOff>
      <xdr:row>48</xdr:row>
      <xdr:rowOff>0</xdr:rowOff>
    </xdr:from>
    <xdr:ext cx="1618969" cy="492571"/>
    <xdr:sp macro="" textlink="">
      <xdr:nvSpPr>
        <xdr:cNvPr id="4" name="正方形/長方形 3"/>
        <xdr:cNvSpPr/>
      </xdr:nvSpPr>
      <xdr:spPr>
        <a:xfrm>
          <a:off x="9258300" y="6619875"/>
          <a:ext cx="1618969" cy="492571"/>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u="none">
              <a:solidFill>
                <a:schemeClr val="bg1"/>
              </a:solidFill>
              <a:latin typeface="+mn-ea"/>
              <a:ea typeface="+mn-ea"/>
            </a:rPr>
            <a:t>エクセルでは個</a:t>
          </a:r>
          <a:r>
            <a:rPr kumimoji="1" lang="ja-JP" altLang="ja-JP" sz="1100">
              <a:solidFill>
                <a:schemeClr val="lt1"/>
              </a:solidFill>
              <a:effectLst/>
              <a:latin typeface="+mn-lt"/>
              <a:ea typeface="+mn-ea"/>
              <a:cs typeface="+mn-cs"/>
            </a:rPr>
            <a:t>票</a:t>
          </a:r>
          <a:r>
            <a:rPr kumimoji="1" lang="ja-JP" altLang="en-US" sz="1200" u="none">
              <a:solidFill>
                <a:schemeClr val="bg1"/>
              </a:solidFill>
              <a:latin typeface="+mn-ea"/>
              <a:ea typeface="+mn-ea"/>
            </a:rPr>
            <a:t>から</a:t>
          </a:r>
          <a:endParaRPr kumimoji="1" lang="en-US" altLang="ja-JP" sz="1200" u="none">
            <a:solidFill>
              <a:schemeClr val="bg1"/>
            </a:solidFill>
            <a:latin typeface="+mn-ea"/>
            <a:ea typeface="+mn-ea"/>
          </a:endParaRPr>
        </a:p>
        <a:p>
          <a:pPr algn="l"/>
          <a:r>
            <a:rPr kumimoji="1" lang="ja-JP" altLang="en-US" sz="1200" u="none">
              <a:solidFill>
                <a:schemeClr val="bg1"/>
              </a:solidFill>
              <a:latin typeface="+mn-ea"/>
              <a:ea typeface="+mn-ea"/>
            </a:rPr>
            <a:t>自動転記されます。</a:t>
          </a:r>
          <a:endParaRPr kumimoji="1" lang="en-US" altLang="ja-JP" sz="1200" u="none">
            <a:solidFill>
              <a:schemeClr val="bg1"/>
            </a:solidFill>
            <a:latin typeface="+mn-ea"/>
            <a:ea typeface="+mn-ea"/>
          </a:endParaRPr>
        </a:p>
      </xdr:txBody>
    </xdr:sp>
    <xdr:clientData fPrintsWithSheet="0"/>
  </xdr:oneCellAnchor>
  <xdr:oneCellAnchor>
    <xdr:from>
      <xdr:col>4</xdr:col>
      <xdr:colOff>19050</xdr:colOff>
      <xdr:row>44</xdr:row>
      <xdr:rowOff>76200</xdr:rowOff>
    </xdr:from>
    <xdr:ext cx="6204712" cy="542456"/>
    <xdr:sp macro="" textlink="">
      <xdr:nvSpPr>
        <xdr:cNvPr id="6" name="正方形/長方形 5"/>
        <xdr:cNvSpPr/>
      </xdr:nvSpPr>
      <xdr:spPr>
        <a:xfrm>
          <a:off x="2695575" y="5800725"/>
          <a:ext cx="6204712" cy="5424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b="0" u="none">
              <a:solidFill>
                <a:schemeClr val="bg1"/>
              </a:solidFill>
              <a:latin typeface="+mn-ea"/>
              <a:ea typeface="+mn-ea"/>
            </a:rPr>
            <a:t>エクセルでは、</a:t>
          </a:r>
          <a:r>
            <a:rPr kumimoji="1" lang="en-US" altLang="ja-JP" sz="900" b="0" u="none">
              <a:solidFill>
                <a:schemeClr val="bg1"/>
              </a:solidFill>
              <a:latin typeface="+mn-ea"/>
              <a:ea typeface="+mn-ea"/>
            </a:rPr>
            <a:t>No.</a:t>
          </a:r>
          <a:r>
            <a:rPr kumimoji="1" lang="ja-JP" altLang="en-US" sz="900" b="0" u="none">
              <a:solidFill>
                <a:schemeClr val="bg1"/>
              </a:solidFill>
              <a:latin typeface="+mn-ea"/>
              <a:ea typeface="+mn-ea"/>
            </a:rPr>
            <a:t>９以降の行は非表示としています。</a:t>
          </a:r>
          <a:endParaRPr kumimoji="1" lang="en-US" altLang="ja-JP" sz="900" b="0" u="none">
            <a:solidFill>
              <a:schemeClr val="bg1"/>
            </a:solidFill>
            <a:latin typeface="+mn-ea"/>
            <a:ea typeface="+mn-ea"/>
          </a:endParaRPr>
        </a:p>
        <a:p>
          <a:pPr algn="l"/>
          <a:r>
            <a:rPr kumimoji="1" lang="ja-JP" altLang="en-US" sz="900" b="0" u="none">
              <a:solidFill>
                <a:schemeClr val="bg1"/>
              </a:solidFill>
              <a:latin typeface="+mn-ea"/>
              <a:ea typeface="+mn-ea"/>
            </a:rPr>
            <a:t>必要な場合は、オートフィルター（「</a:t>
          </a:r>
          <a:r>
            <a:rPr kumimoji="1" lang="en-US" altLang="ja-JP" sz="900" b="0" u="none">
              <a:solidFill>
                <a:schemeClr val="bg1"/>
              </a:solidFill>
              <a:latin typeface="+mn-ea"/>
              <a:ea typeface="+mn-ea"/>
            </a:rPr>
            <a:t>No.</a:t>
          </a:r>
          <a:r>
            <a:rPr kumimoji="1" lang="ja-JP" altLang="en-US" sz="900" b="0" u="none">
              <a:solidFill>
                <a:schemeClr val="bg1"/>
              </a:solidFill>
              <a:latin typeface="+mn-ea"/>
              <a:ea typeface="+mn-ea"/>
            </a:rPr>
            <a:t>」のセルにあるボタンをクリック）で「（すべて選択）」にチェックを入れると、表示されます。</a:t>
          </a:r>
          <a:endParaRPr kumimoji="1" lang="en-US" altLang="ja-JP" sz="900" b="0" u="none">
            <a:solidFill>
              <a:schemeClr val="bg1"/>
            </a:solidFill>
            <a:latin typeface="+mn-ea"/>
            <a:ea typeface="+mn-ea"/>
          </a:endParaRPr>
        </a:p>
        <a:p>
          <a:pPr algn="l"/>
          <a:r>
            <a:rPr kumimoji="1" lang="ja-JP" altLang="en-US" sz="900" b="0" u="none">
              <a:solidFill>
                <a:schemeClr val="bg1"/>
              </a:solidFill>
              <a:latin typeface="+mn-ea"/>
              <a:ea typeface="+mn-ea"/>
            </a:rPr>
            <a:t>ただし、個票のシートは、</a:t>
          </a:r>
          <a:r>
            <a:rPr kumimoji="1" lang="en-US" altLang="ja-JP" sz="900" b="0" u="none">
              <a:solidFill>
                <a:schemeClr val="bg1"/>
              </a:solidFill>
              <a:latin typeface="+mn-ea"/>
              <a:ea typeface="+mn-ea"/>
            </a:rPr>
            <a:t>No.</a:t>
          </a:r>
          <a:r>
            <a:rPr kumimoji="1" lang="ja-JP" altLang="en-US" sz="900" b="0" u="none">
              <a:solidFill>
                <a:schemeClr val="bg1"/>
              </a:solidFill>
              <a:latin typeface="+mn-ea"/>
              <a:ea typeface="+mn-ea"/>
            </a:rPr>
            <a:t>８までしかありませんので、</a:t>
          </a:r>
          <a:r>
            <a:rPr kumimoji="1" lang="en-US" altLang="ja-JP" sz="900" b="0" u="none">
              <a:solidFill>
                <a:schemeClr val="bg1"/>
              </a:solidFill>
              <a:latin typeface="+mn-ea"/>
              <a:ea typeface="+mn-ea"/>
            </a:rPr>
            <a:t>No.</a:t>
          </a:r>
          <a:r>
            <a:rPr kumimoji="1" lang="ja-JP" altLang="en-US" sz="900" b="0" u="none">
              <a:solidFill>
                <a:schemeClr val="bg1"/>
              </a:solidFill>
              <a:latin typeface="+mn-ea"/>
              <a:ea typeface="+mn-ea"/>
            </a:rPr>
            <a:t>９以降は、シートを追加してください。</a:t>
          </a:r>
          <a:endParaRPr kumimoji="1" lang="en-US" altLang="ja-JP" sz="900" b="0" u="none">
            <a:solidFill>
              <a:schemeClr val="bg1"/>
            </a:solidFill>
            <a:latin typeface="+mn-ea"/>
            <a:ea typeface="+mn-ea"/>
          </a:endParaRPr>
        </a:p>
      </xdr:txBody>
    </xdr:sp>
    <xdr:clientData fPrintsWithSheet="0"/>
  </xdr:oneCellAnchor>
  <xdr:oneCellAnchor>
    <xdr:from>
      <xdr:col>2</xdr:col>
      <xdr:colOff>200025</xdr:colOff>
      <xdr:row>9</xdr:row>
      <xdr:rowOff>142875</xdr:rowOff>
    </xdr:from>
    <xdr:ext cx="5479705" cy="292452"/>
    <xdr:sp macro="" textlink="">
      <xdr:nvSpPr>
        <xdr:cNvPr id="5" name="正方形/長方形 4"/>
        <xdr:cNvSpPr/>
      </xdr:nvSpPr>
      <xdr:spPr>
        <a:xfrm>
          <a:off x="609600" y="2447925"/>
          <a:ext cx="5479705" cy="292452"/>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u="none">
              <a:solidFill>
                <a:schemeClr val="bg1"/>
              </a:solidFill>
              <a:latin typeface="+mn-ea"/>
              <a:ea typeface="+mn-ea"/>
            </a:rPr>
            <a:t>エクセルでは個票から自動転記されます。</a:t>
          </a:r>
          <a:r>
            <a:rPr kumimoji="1" lang="ja-JP" altLang="ja-JP" sz="1200">
              <a:solidFill>
                <a:schemeClr val="lt1"/>
              </a:solidFill>
              <a:effectLst/>
              <a:latin typeface="+mn-lt"/>
              <a:ea typeface="+mn-ea"/>
              <a:cs typeface="+mn-cs"/>
            </a:rPr>
            <a:t>この表には、直接入力しないでください。</a:t>
          </a:r>
        </a:p>
      </xdr:txBody>
    </xdr:sp>
    <xdr:clientData fPrintsWithSheet="0"/>
  </xdr:oneCellAnchor>
</xdr:wsDr>
</file>

<file path=xl/drawings/drawing14.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R4</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「令和４年度に生じた費用分」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161925</xdr:rowOff>
    </xdr:from>
    <xdr:ext cx="4286879" cy="625812"/>
    <xdr:sp macro="" textlink="">
      <xdr:nvSpPr>
        <xdr:cNvPr id="7" name="正方形/長方形 6"/>
        <xdr:cNvSpPr/>
      </xdr:nvSpPr>
      <xdr:spPr>
        <a:xfrm>
          <a:off x="6915150" y="134302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「令和３年度に生じた費用分」を申請する場合は</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8" name="正方形/長方形 7"/>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9" name="正方形/長方形 8"/>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15.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R4</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「令和４年度に生じた費用分」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161925</xdr:rowOff>
    </xdr:from>
    <xdr:ext cx="4286879" cy="625812"/>
    <xdr:sp macro="" textlink="">
      <xdr:nvSpPr>
        <xdr:cNvPr id="5" name="正方形/長方形 4"/>
        <xdr:cNvSpPr/>
      </xdr:nvSpPr>
      <xdr:spPr>
        <a:xfrm>
          <a:off x="6915150" y="134302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「令和３年度に生じた費用分」を申請する場合は</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9" name="正方形/長方形 8"/>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10" name="正方形/長方形 9"/>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11" name="正方形/長方形 10"/>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16.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R4</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「令和４年度に生じた費用分」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161925</xdr:rowOff>
    </xdr:from>
    <xdr:ext cx="4286879" cy="625812"/>
    <xdr:sp macro="" textlink="">
      <xdr:nvSpPr>
        <xdr:cNvPr id="5" name="正方形/長方形 4"/>
        <xdr:cNvSpPr/>
      </xdr:nvSpPr>
      <xdr:spPr>
        <a:xfrm>
          <a:off x="6915150" y="134302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「令和３年度に生じた費用分」を申請する場合は</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7" name="正方形/長方形 6"/>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8" name="正方形/長方形 7"/>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17.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48" name="左大かっこ 47"/>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R4</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「令和４年度に生じた費用分」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161925</xdr:rowOff>
    </xdr:from>
    <xdr:ext cx="4286879" cy="625812"/>
    <xdr:sp macro="" textlink="">
      <xdr:nvSpPr>
        <xdr:cNvPr id="5" name="正方形/長方形 4"/>
        <xdr:cNvSpPr/>
      </xdr:nvSpPr>
      <xdr:spPr>
        <a:xfrm>
          <a:off x="6915150" y="134302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「令和３年度に生じた費用分」を申請する場合は</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7" name="正方形/長方形 6"/>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8" name="正方形/長方形 7"/>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18.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R4</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「令和４年度に生じた費用分」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161925</xdr:rowOff>
    </xdr:from>
    <xdr:ext cx="4286879" cy="625812"/>
    <xdr:sp macro="" textlink="">
      <xdr:nvSpPr>
        <xdr:cNvPr id="5" name="正方形/長方形 4"/>
        <xdr:cNvSpPr/>
      </xdr:nvSpPr>
      <xdr:spPr>
        <a:xfrm>
          <a:off x="6915150" y="134302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「令和３年度に生じた費用分」を申請する場合は</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7" name="正方形/長方形 6"/>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8" name="正方形/長方形 7"/>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19.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R4</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「令和４年度に生じた費用分」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161925</xdr:rowOff>
    </xdr:from>
    <xdr:ext cx="4286879" cy="625812"/>
    <xdr:sp macro="" textlink="">
      <xdr:nvSpPr>
        <xdr:cNvPr id="5" name="正方形/長方形 4"/>
        <xdr:cNvSpPr/>
      </xdr:nvSpPr>
      <xdr:spPr>
        <a:xfrm>
          <a:off x="6915150" y="134302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「令和３年度に生じた費用分」を申請する場合は</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7" name="正方形/長方形 6"/>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8" name="正方形/長方形 7"/>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0000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R3</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「令和３年度に生じた費用分」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142875</xdr:rowOff>
    </xdr:from>
    <xdr:ext cx="4286879" cy="625812"/>
    <xdr:sp macro="" textlink="">
      <xdr:nvSpPr>
        <xdr:cNvPr id="5" name="正方形/長方形 4"/>
        <xdr:cNvSpPr/>
      </xdr:nvSpPr>
      <xdr:spPr>
        <a:xfrm>
          <a:off x="6915150" y="132397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「令和４年度に生じた費用分」を申請する場合は</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7" name="正方形/長方形 6"/>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8" name="正方形/長方形 7"/>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20.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R4</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「令和４年度に生じた費用分」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161925</xdr:rowOff>
    </xdr:from>
    <xdr:ext cx="4286879" cy="625812"/>
    <xdr:sp macro="" textlink="">
      <xdr:nvSpPr>
        <xdr:cNvPr id="5" name="正方形/長方形 4"/>
        <xdr:cNvSpPr/>
      </xdr:nvSpPr>
      <xdr:spPr>
        <a:xfrm>
          <a:off x="6915150" y="134302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「令和３年度に生じた費用分」を申請する場合は</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7" name="正方形/長方形 6"/>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8" name="正方形/長方形 7"/>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21.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R4</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「令和４年度に生じた費用分」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161925</xdr:rowOff>
    </xdr:from>
    <xdr:ext cx="4286879" cy="625812"/>
    <xdr:sp macro="" textlink="">
      <xdr:nvSpPr>
        <xdr:cNvPr id="5" name="正方形/長方形 4"/>
        <xdr:cNvSpPr/>
      </xdr:nvSpPr>
      <xdr:spPr>
        <a:xfrm>
          <a:off x="6915150" y="134302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「令和３年度に生じた費用分」を申請する場合は</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7" name="正方形/長方形 6"/>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8" name="正方形/長方形 7"/>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0000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R3</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「令和３年度に生じた費用分」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142875</xdr:rowOff>
    </xdr:from>
    <xdr:ext cx="4286879" cy="625812"/>
    <xdr:sp macro="" textlink="">
      <xdr:nvSpPr>
        <xdr:cNvPr id="5" name="正方形/長方形 4"/>
        <xdr:cNvSpPr/>
      </xdr:nvSpPr>
      <xdr:spPr>
        <a:xfrm>
          <a:off x="6915150" y="132397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「令和４年度に生じた費用分」を申請する場合は</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7" name="正方形/長方形 6"/>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8" name="正方形/長方形 7"/>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0000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R3</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「令和３年度に生じた費用分」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142875</xdr:rowOff>
    </xdr:from>
    <xdr:ext cx="4286879" cy="625812"/>
    <xdr:sp macro="" textlink="">
      <xdr:nvSpPr>
        <xdr:cNvPr id="5" name="正方形/長方形 4"/>
        <xdr:cNvSpPr/>
      </xdr:nvSpPr>
      <xdr:spPr>
        <a:xfrm>
          <a:off x="6915150" y="132397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「令和４年度に生じた費用分」を申請する場合は</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7" name="正方形/長方形 6"/>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8" name="正方形/長方形 7"/>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0000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R3</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「令和３年度に生じた費用分」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142875</xdr:rowOff>
    </xdr:from>
    <xdr:ext cx="4286879" cy="625812"/>
    <xdr:sp macro="" textlink="">
      <xdr:nvSpPr>
        <xdr:cNvPr id="5" name="正方形/長方形 4"/>
        <xdr:cNvSpPr/>
      </xdr:nvSpPr>
      <xdr:spPr>
        <a:xfrm>
          <a:off x="6915150" y="132397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「令和４年度に生じた費用分」を申請する場合は</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7" name="正方形/長方形 6"/>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8" name="正方形/長方形 7"/>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0000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R3</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「令和３年度に生じた費用分」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142875</xdr:rowOff>
    </xdr:from>
    <xdr:ext cx="4286879" cy="625812"/>
    <xdr:sp macro="" textlink="">
      <xdr:nvSpPr>
        <xdr:cNvPr id="5" name="正方形/長方形 4"/>
        <xdr:cNvSpPr/>
      </xdr:nvSpPr>
      <xdr:spPr>
        <a:xfrm>
          <a:off x="6915150" y="132397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「令和４年度に生じた費用分」を申請する場合は</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7" name="正方形/長方形 6"/>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8" name="正方形/長方形 7"/>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4" name="正方形/長方形 3"/>
        <xdr:cNvSpPr/>
      </xdr:nvSpPr>
      <xdr:spPr>
        <a:xfrm>
          <a:off x="6915150" y="171450"/>
          <a:ext cx="4077014" cy="1092800"/>
        </a:xfrm>
        <a:prstGeom prst="rect">
          <a:avLst/>
        </a:prstGeom>
        <a:solidFill>
          <a:srgbClr val="0000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R3</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「令和３年度に生じた費用分」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142875</xdr:rowOff>
    </xdr:from>
    <xdr:ext cx="4286879" cy="625812"/>
    <xdr:sp macro="" textlink="">
      <xdr:nvSpPr>
        <xdr:cNvPr id="5" name="正方形/長方形 4"/>
        <xdr:cNvSpPr/>
      </xdr:nvSpPr>
      <xdr:spPr>
        <a:xfrm>
          <a:off x="6915150" y="132397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「令和４年度に生じた費用分」を申請する場合は</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7" name="正方形/長方形 6"/>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8" name="正方形/長方形 7"/>
        <xdr:cNvSpPr/>
      </xdr:nvSpPr>
      <xdr:spPr>
        <a:xfrm>
          <a:off x="183352" y="11184729"/>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xdr:row>
      <xdr:rowOff>0</xdr:rowOff>
    </xdr:from>
    <xdr:ext cx="4077014" cy="1092800"/>
    <xdr:sp macro="" textlink="">
      <xdr:nvSpPr>
        <xdr:cNvPr id="10" name="正方形/長方形 9"/>
        <xdr:cNvSpPr/>
      </xdr:nvSpPr>
      <xdr:spPr>
        <a:xfrm>
          <a:off x="6915150" y="171450"/>
          <a:ext cx="4077014" cy="1092800"/>
        </a:xfrm>
        <a:prstGeom prst="rect">
          <a:avLst/>
        </a:prstGeom>
        <a:solidFill>
          <a:srgbClr val="0000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2000" u="sng">
              <a:solidFill>
                <a:schemeClr val="bg1"/>
              </a:solidFill>
              <a:latin typeface="+mn-ea"/>
              <a:ea typeface="+mn-ea"/>
            </a:rPr>
            <a:t>このシートは</a:t>
          </a:r>
          <a:r>
            <a:rPr kumimoji="1" lang="ja-JP" altLang="en-US" sz="2000" u="sng" baseline="0">
              <a:solidFill>
                <a:schemeClr val="bg1"/>
              </a:solidFill>
              <a:latin typeface="+mn-ea"/>
              <a:ea typeface="+mn-ea"/>
            </a:rPr>
            <a:t> 「</a:t>
          </a:r>
          <a:r>
            <a:rPr kumimoji="1" lang="en-US" altLang="ja-JP" sz="2000" u="sng" baseline="0">
              <a:solidFill>
                <a:schemeClr val="bg1"/>
              </a:solidFill>
              <a:latin typeface="+mn-ea"/>
              <a:ea typeface="+mn-ea"/>
            </a:rPr>
            <a:t>R3</a:t>
          </a:r>
          <a:r>
            <a:rPr kumimoji="1" lang="ja-JP" altLang="en-US" sz="2000" u="sng" baseline="0">
              <a:solidFill>
                <a:schemeClr val="bg1"/>
              </a:solidFill>
              <a:latin typeface="+mn-ea"/>
              <a:ea typeface="+mn-ea"/>
            </a:rPr>
            <a:t>個票」 </a:t>
          </a:r>
          <a:r>
            <a:rPr kumimoji="1" lang="ja-JP" altLang="en-US" sz="2000" u="sng">
              <a:solidFill>
                <a:schemeClr val="bg1"/>
              </a:solidFill>
              <a:latin typeface="+mn-ea"/>
              <a:ea typeface="+mn-ea"/>
            </a:rPr>
            <a:t>です</a:t>
          </a:r>
          <a:endParaRPr kumimoji="1" lang="en-US" altLang="ja-JP" sz="2000" u="sng">
            <a:solidFill>
              <a:schemeClr val="bg1"/>
            </a:solidFill>
            <a:latin typeface="+mn-ea"/>
            <a:ea typeface="+mn-ea"/>
          </a:endParaRPr>
        </a:p>
        <a:p>
          <a:pPr algn="l"/>
          <a:r>
            <a:rPr kumimoji="1" lang="ja-JP" altLang="en-US" sz="2000" u="none">
              <a:solidFill>
                <a:schemeClr val="bg1"/>
              </a:solidFill>
              <a:latin typeface="+mn-ea"/>
              <a:ea typeface="+mn-ea"/>
            </a:rPr>
            <a:t>「令和３年度に生じた費用分」</a:t>
          </a:r>
          <a:endParaRPr kumimoji="1" lang="en-US" altLang="ja-JP" sz="2000" u="none">
            <a:solidFill>
              <a:schemeClr val="bg1"/>
            </a:solidFill>
            <a:latin typeface="+mn-ea"/>
            <a:ea typeface="+mn-ea"/>
          </a:endParaRPr>
        </a:p>
        <a:p>
          <a:pPr algn="l"/>
          <a:r>
            <a:rPr kumimoji="1" lang="ja-JP" altLang="en-US" sz="2000" u="none">
              <a:solidFill>
                <a:schemeClr val="bg1"/>
              </a:solidFill>
              <a:latin typeface="+mn-ea"/>
              <a:ea typeface="+mn-ea"/>
            </a:rPr>
            <a:t>を申請する場合に入力してください。</a:t>
          </a:r>
          <a:endParaRPr kumimoji="1" lang="en-US" altLang="ja-JP" sz="2000" u="none">
            <a:solidFill>
              <a:schemeClr val="bg1"/>
            </a:solidFill>
            <a:latin typeface="+mn-ea"/>
            <a:ea typeface="+mn-ea"/>
          </a:endParaRPr>
        </a:p>
      </xdr:txBody>
    </xdr:sp>
    <xdr:clientData fPrintsWithSheet="0"/>
  </xdr:oneCellAnchor>
  <xdr:oneCellAnchor>
    <xdr:from>
      <xdr:col>40</xdr:col>
      <xdr:colOff>0</xdr:colOff>
      <xdr:row>6</xdr:row>
      <xdr:rowOff>142875</xdr:rowOff>
    </xdr:from>
    <xdr:ext cx="4286879" cy="625812"/>
    <xdr:sp macro="" textlink="">
      <xdr:nvSpPr>
        <xdr:cNvPr id="11" name="正方形/長方形 10"/>
        <xdr:cNvSpPr/>
      </xdr:nvSpPr>
      <xdr:spPr>
        <a:xfrm>
          <a:off x="6915150" y="1323975"/>
          <a:ext cx="4286879" cy="625812"/>
        </a:xfrm>
        <a:prstGeom prst="rect">
          <a:avLst/>
        </a:prstGeom>
        <a:solidFill>
          <a:schemeClr val="bg1"/>
        </a:solidFill>
        <a:ln w="12700" cap="flat" cmpd="sng" algn="ctr">
          <a:solidFill>
            <a:sysClr val="windowText" lastClr="000000"/>
          </a:solidFill>
          <a:prstDash val="solid"/>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「令和４年度に生じた費用分」を申請する場合は</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個票」 に入力してください。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19</xdr:col>
      <xdr:colOff>47625</xdr:colOff>
      <xdr:row>0</xdr:row>
      <xdr:rowOff>76200</xdr:rowOff>
    </xdr:from>
    <xdr:ext cx="3380156" cy="259045"/>
    <xdr:sp macro="" textlink="">
      <xdr:nvSpPr>
        <xdr:cNvPr id="6" name="正方形/長方形 5"/>
        <xdr:cNvSpPr/>
      </xdr:nvSpPr>
      <xdr:spPr>
        <a:xfrm>
          <a:off x="3362325" y="76200"/>
          <a:ext cx="3380156" cy="259045"/>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u="none">
              <a:solidFill>
                <a:schemeClr val="bg1"/>
              </a:solidFill>
              <a:latin typeface="+mn-ea"/>
              <a:ea typeface="+mn-ea"/>
            </a:rPr>
            <a:t>介護保険事業所番号がない場合は「</a:t>
          </a:r>
          <a:r>
            <a:rPr kumimoji="1" lang="en-US" altLang="ja-JP" sz="1000" u="none">
              <a:solidFill>
                <a:schemeClr val="bg1"/>
              </a:solidFill>
              <a:latin typeface="+mn-ea"/>
              <a:ea typeface="+mn-ea"/>
            </a:rPr>
            <a:t>9999999999</a:t>
          </a:r>
          <a:r>
            <a:rPr kumimoji="1" lang="ja-JP" altLang="en-US" sz="1000" u="none">
              <a:solidFill>
                <a:schemeClr val="bg1"/>
              </a:solidFill>
              <a:latin typeface="+mn-ea"/>
              <a:ea typeface="+mn-ea"/>
            </a:rPr>
            <a:t>」と記入 ↓</a:t>
          </a:r>
          <a:endParaRPr kumimoji="1" lang="en-US" altLang="ja-JP" sz="1000" u="none">
            <a:solidFill>
              <a:schemeClr val="bg1"/>
            </a:solidFill>
            <a:latin typeface="+mn-ea"/>
            <a:ea typeface="+mn-ea"/>
          </a:endParaRPr>
        </a:p>
      </xdr:txBody>
    </xdr:sp>
    <xdr:clientData fPrintsWithSheet="0"/>
  </xdr:oneCellAnchor>
  <xdr:oneCellAnchor>
    <xdr:from>
      <xdr:col>1</xdr:col>
      <xdr:colOff>9525</xdr:colOff>
      <xdr:row>40</xdr:row>
      <xdr:rowOff>9525</xdr:rowOff>
    </xdr:from>
    <xdr:ext cx="6348276" cy="359073"/>
    <xdr:sp macro="" textlink="">
      <xdr:nvSpPr>
        <xdr:cNvPr id="9" name="正方形/長方形 8"/>
        <xdr:cNvSpPr/>
      </xdr:nvSpPr>
      <xdr:spPr>
        <a:xfrm>
          <a:off x="180975" y="7581900"/>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oneCellAnchor>
    <xdr:from>
      <xdr:col>1</xdr:col>
      <xdr:colOff>11902</xdr:colOff>
      <xdr:row>60</xdr:row>
      <xdr:rowOff>11904</xdr:rowOff>
    </xdr:from>
    <xdr:ext cx="6348276" cy="359073"/>
    <xdr:sp macro="" textlink="">
      <xdr:nvSpPr>
        <xdr:cNvPr id="13" name="正方形/長方形 12"/>
        <xdr:cNvSpPr/>
      </xdr:nvSpPr>
      <xdr:spPr>
        <a:xfrm>
          <a:off x="178590" y="11025185"/>
          <a:ext cx="6348276" cy="359073"/>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600" b="1">
              <a:solidFill>
                <a:schemeClr val="bg1"/>
              </a:solidFill>
              <a:effectLst/>
              <a:latin typeface="+mn-lt"/>
              <a:ea typeface="+mn-ea"/>
              <a:cs typeface="+mn-cs"/>
            </a:rPr>
            <a:t>「費目」は、</a:t>
          </a:r>
          <a:r>
            <a:rPr kumimoji="1" lang="ja-JP" altLang="ja-JP" sz="1600" b="1">
              <a:solidFill>
                <a:schemeClr val="bg1"/>
              </a:solidFill>
              <a:effectLst/>
              <a:latin typeface="+mn-lt"/>
              <a:ea typeface="+mn-ea"/>
              <a:cs typeface="+mn-cs"/>
            </a:rPr>
            <a:t>実態に合うように適宜</a:t>
          </a:r>
          <a:r>
            <a:rPr kumimoji="1" lang="ja-JP" altLang="en-US" sz="1600" b="1">
              <a:solidFill>
                <a:schemeClr val="bg1"/>
              </a:solidFill>
              <a:effectLst/>
              <a:latin typeface="+mn-lt"/>
              <a:ea typeface="+mn-ea"/>
              <a:cs typeface="+mn-cs"/>
            </a:rPr>
            <a:t>、追加入力（又は消去）をして</a:t>
          </a:r>
          <a:r>
            <a:rPr kumimoji="1" lang="ja-JP" altLang="ja-JP" sz="1600" b="1">
              <a:solidFill>
                <a:schemeClr val="bg1"/>
              </a:solidFill>
              <a:effectLst/>
              <a:latin typeface="+mn-lt"/>
              <a:ea typeface="+mn-ea"/>
              <a:cs typeface="+mn-cs"/>
            </a:rPr>
            <a:t>ください。</a:t>
          </a:r>
          <a:endParaRPr kumimoji="1" lang="en-US" altLang="ja-JP" sz="1600" b="1" u="none">
            <a:solidFill>
              <a:schemeClr val="bg1"/>
            </a:solidFill>
            <a:latin typeface="+mn-ea"/>
            <a:ea typeface="+mn-ea"/>
          </a:endParaRPr>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2</xdr:col>
      <xdr:colOff>200025</xdr:colOff>
      <xdr:row>9</xdr:row>
      <xdr:rowOff>142875</xdr:rowOff>
    </xdr:from>
    <xdr:ext cx="5479705" cy="292452"/>
    <xdr:sp macro="" textlink="">
      <xdr:nvSpPr>
        <xdr:cNvPr id="2" name="正方形/長方形 1"/>
        <xdr:cNvSpPr/>
      </xdr:nvSpPr>
      <xdr:spPr>
        <a:xfrm>
          <a:off x="609600" y="2447925"/>
          <a:ext cx="5479705" cy="292452"/>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u="none">
              <a:solidFill>
                <a:schemeClr val="bg1"/>
              </a:solidFill>
              <a:latin typeface="+mn-ea"/>
              <a:ea typeface="+mn-ea"/>
            </a:rPr>
            <a:t>エクセルでは個票から自動転記されます。この表には、直接入力しないでください。</a:t>
          </a:r>
          <a:endParaRPr kumimoji="1" lang="en-US" altLang="ja-JP" sz="1200" u="none">
            <a:solidFill>
              <a:schemeClr val="bg1"/>
            </a:solidFill>
            <a:latin typeface="+mn-ea"/>
            <a:ea typeface="+mn-ea"/>
          </a:endParaRPr>
        </a:p>
      </xdr:txBody>
    </xdr:sp>
    <xdr:clientData fPrintsWithSheet="0"/>
  </xdr:oneCellAnchor>
  <xdr:oneCellAnchor>
    <xdr:from>
      <xdr:col>11</xdr:col>
      <xdr:colOff>0</xdr:colOff>
      <xdr:row>48</xdr:row>
      <xdr:rowOff>0</xdr:rowOff>
    </xdr:from>
    <xdr:ext cx="1618969" cy="492571"/>
    <xdr:sp macro="" textlink="">
      <xdr:nvSpPr>
        <xdr:cNvPr id="3" name="正方形/長方形 2"/>
        <xdr:cNvSpPr/>
      </xdr:nvSpPr>
      <xdr:spPr>
        <a:xfrm>
          <a:off x="9258300" y="6619875"/>
          <a:ext cx="1618969" cy="492571"/>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u="none">
              <a:solidFill>
                <a:schemeClr val="bg1"/>
              </a:solidFill>
              <a:latin typeface="+mn-ea"/>
              <a:ea typeface="+mn-ea"/>
            </a:rPr>
            <a:t>エクセルでは個</a:t>
          </a:r>
          <a:r>
            <a:rPr kumimoji="1" lang="ja-JP" altLang="ja-JP" sz="1100">
              <a:solidFill>
                <a:schemeClr val="lt1"/>
              </a:solidFill>
              <a:effectLst/>
              <a:latin typeface="+mn-lt"/>
              <a:ea typeface="+mn-ea"/>
              <a:cs typeface="+mn-cs"/>
            </a:rPr>
            <a:t>票</a:t>
          </a:r>
          <a:r>
            <a:rPr kumimoji="1" lang="ja-JP" altLang="en-US" sz="1200" u="none">
              <a:solidFill>
                <a:schemeClr val="bg1"/>
              </a:solidFill>
              <a:latin typeface="+mn-ea"/>
              <a:ea typeface="+mn-ea"/>
            </a:rPr>
            <a:t>から</a:t>
          </a:r>
          <a:endParaRPr kumimoji="1" lang="en-US" altLang="ja-JP" sz="1200" u="none">
            <a:solidFill>
              <a:schemeClr val="bg1"/>
            </a:solidFill>
            <a:latin typeface="+mn-ea"/>
            <a:ea typeface="+mn-ea"/>
          </a:endParaRPr>
        </a:p>
        <a:p>
          <a:pPr algn="l"/>
          <a:r>
            <a:rPr kumimoji="1" lang="ja-JP" altLang="en-US" sz="1200" u="none">
              <a:solidFill>
                <a:schemeClr val="bg1"/>
              </a:solidFill>
              <a:latin typeface="+mn-ea"/>
              <a:ea typeface="+mn-ea"/>
            </a:rPr>
            <a:t>自動転記されます。</a:t>
          </a:r>
          <a:endParaRPr kumimoji="1" lang="en-US" altLang="ja-JP" sz="1200" u="none">
            <a:solidFill>
              <a:schemeClr val="bg1"/>
            </a:solidFill>
            <a:latin typeface="+mn-ea"/>
            <a:ea typeface="+mn-ea"/>
          </a:endParaRPr>
        </a:p>
      </xdr:txBody>
    </xdr:sp>
    <xdr:clientData fPrintsWithSheet="0"/>
  </xdr:oneCellAnchor>
  <xdr:oneCellAnchor>
    <xdr:from>
      <xdr:col>4</xdr:col>
      <xdr:colOff>19050</xdr:colOff>
      <xdr:row>44</xdr:row>
      <xdr:rowOff>76200</xdr:rowOff>
    </xdr:from>
    <xdr:ext cx="6204712" cy="542456"/>
    <xdr:sp macro="" textlink="">
      <xdr:nvSpPr>
        <xdr:cNvPr id="4" name="正方形/長方形 3"/>
        <xdr:cNvSpPr/>
      </xdr:nvSpPr>
      <xdr:spPr>
        <a:xfrm>
          <a:off x="2695575" y="5800725"/>
          <a:ext cx="6204712" cy="5424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b="0" u="none">
              <a:solidFill>
                <a:schemeClr val="bg1"/>
              </a:solidFill>
              <a:latin typeface="+mn-ea"/>
              <a:ea typeface="+mn-ea"/>
            </a:rPr>
            <a:t>エクセルでは、</a:t>
          </a:r>
          <a:r>
            <a:rPr kumimoji="1" lang="en-US" altLang="ja-JP" sz="900" b="0" u="none">
              <a:solidFill>
                <a:schemeClr val="bg1"/>
              </a:solidFill>
              <a:latin typeface="+mn-ea"/>
              <a:ea typeface="+mn-ea"/>
            </a:rPr>
            <a:t>No.</a:t>
          </a:r>
          <a:r>
            <a:rPr kumimoji="1" lang="ja-JP" altLang="en-US" sz="900" b="0" u="none">
              <a:solidFill>
                <a:schemeClr val="bg1"/>
              </a:solidFill>
              <a:latin typeface="+mn-ea"/>
              <a:ea typeface="+mn-ea"/>
            </a:rPr>
            <a:t>９以降の行は非表示としています。</a:t>
          </a:r>
          <a:endParaRPr kumimoji="1" lang="en-US" altLang="ja-JP" sz="900" b="0" u="none">
            <a:solidFill>
              <a:schemeClr val="bg1"/>
            </a:solidFill>
            <a:latin typeface="+mn-ea"/>
            <a:ea typeface="+mn-ea"/>
          </a:endParaRPr>
        </a:p>
        <a:p>
          <a:pPr algn="l"/>
          <a:r>
            <a:rPr kumimoji="1" lang="ja-JP" altLang="en-US" sz="900" b="0" u="none">
              <a:solidFill>
                <a:schemeClr val="bg1"/>
              </a:solidFill>
              <a:latin typeface="+mn-ea"/>
              <a:ea typeface="+mn-ea"/>
            </a:rPr>
            <a:t>必要な場合は、オートフィルター（「</a:t>
          </a:r>
          <a:r>
            <a:rPr kumimoji="1" lang="en-US" altLang="ja-JP" sz="900" b="0" u="none">
              <a:solidFill>
                <a:schemeClr val="bg1"/>
              </a:solidFill>
              <a:latin typeface="+mn-ea"/>
              <a:ea typeface="+mn-ea"/>
            </a:rPr>
            <a:t>No.</a:t>
          </a:r>
          <a:r>
            <a:rPr kumimoji="1" lang="ja-JP" altLang="en-US" sz="900" b="0" u="none">
              <a:solidFill>
                <a:schemeClr val="bg1"/>
              </a:solidFill>
              <a:latin typeface="+mn-ea"/>
              <a:ea typeface="+mn-ea"/>
            </a:rPr>
            <a:t>」のセルにあるボタンをクリック）で「（すべて選択）」にチェックを入れると、表示されます。</a:t>
          </a:r>
          <a:endParaRPr kumimoji="1" lang="en-US" altLang="ja-JP" sz="900" b="0" u="none">
            <a:solidFill>
              <a:schemeClr val="bg1"/>
            </a:solidFill>
            <a:latin typeface="+mn-ea"/>
            <a:ea typeface="+mn-ea"/>
          </a:endParaRPr>
        </a:p>
        <a:p>
          <a:pPr algn="l"/>
          <a:r>
            <a:rPr kumimoji="1" lang="ja-JP" altLang="en-US" sz="900" b="0" u="none">
              <a:solidFill>
                <a:schemeClr val="bg1"/>
              </a:solidFill>
              <a:latin typeface="+mn-ea"/>
              <a:ea typeface="+mn-ea"/>
            </a:rPr>
            <a:t>ただし、個票のシートは、</a:t>
          </a:r>
          <a:r>
            <a:rPr kumimoji="1" lang="en-US" altLang="ja-JP" sz="900" b="0" u="none">
              <a:solidFill>
                <a:schemeClr val="bg1"/>
              </a:solidFill>
              <a:latin typeface="+mn-ea"/>
              <a:ea typeface="+mn-ea"/>
            </a:rPr>
            <a:t>No.</a:t>
          </a:r>
          <a:r>
            <a:rPr kumimoji="1" lang="ja-JP" altLang="en-US" sz="900" b="0" u="none">
              <a:solidFill>
                <a:schemeClr val="bg1"/>
              </a:solidFill>
              <a:latin typeface="+mn-ea"/>
              <a:ea typeface="+mn-ea"/>
            </a:rPr>
            <a:t>８までしかありませんので、</a:t>
          </a:r>
          <a:r>
            <a:rPr kumimoji="1" lang="en-US" altLang="ja-JP" sz="900" b="0" u="none">
              <a:solidFill>
                <a:schemeClr val="bg1"/>
              </a:solidFill>
              <a:latin typeface="+mn-ea"/>
              <a:ea typeface="+mn-ea"/>
            </a:rPr>
            <a:t>No.</a:t>
          </a:r>
          <a:r>
            <a:rPr kumimoji="1" lang="ja-JP" altLang="en-US" sz="900" b="0" u="none">
              <a:solidFill>
                <a:schemeClr val="bg1"/>
              </a:solidFill>
              <a:latin typeface="+mn-ea"/>
              <a:ea typeface="+mn-ea"/>
            </a:rPr>
            <a:t>９以降は、シートを追加してください。</a:t>
          </a:r>
          <a:endParaRPr kumimoji="1" lang="en-US" altLang="ja-JP" sz="900" b="0" u="none">
            <a:solidFill>
              <a:schemeClr val="bg1"/>
            </a:solidFill>
            <a:latin typeface="+mn-ea"/>
            <a:ea typeface="+mn-ea"/>
          </a:endParaRPr>
        </a:p>
      </xdr:txBody>
    </xdr:sp>
    <xdr:clientData fPrintsWithSheet="0"/>
  </xdr:oneCellAnchor>
  <xdr:oneCellAnchor>
    <xdr:from>
      <xdr:col>5</xdr:col>
      <xdr:colOff>9525</xdr:colOff>
      <xdr:row>0</xdr:row>
      <xdr:rowOff>85725</xdr:rowOff>
    </xdr:from>
    <xdr:ext cx="5289461" cy="492571"/>
    <xdr:sp macro="" textlink="">
      <xdr:nvSpPr>
        <xdr:cNvPr id="5" name="正方形/長方形 4"/>
        <xdr:cNvSpPr/>
      </xdr:nvSpPr>
      <xdr:spPr>
        <a:xfrm>
          <a:off x="4124325" y="85725"/>
          <a:ext cx="5289461" cy="492571"/>
        </a:xfrm>
        <a:prstGeom prst="rect">
          <a:avLst/>
        </a:prstGeom>
        <a:solidFill>
          <a:srgbClr val="92D05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u="none">
              <a:solidFill>
                <a:sysClr val="windowText" lastClr="000000"/>
              </a:solidFill>
              <a:latin typeface="+mn-ea"/>
              <a:ea typeface="+mn-ea"/>
            </a:rPr>
            <a:t>「基準単価の上乗せのための個別協議を行う場合は、この表の外（右側）にある</a:t>
          </a:r>
          <a:endParaRPr kumimoji="1" lang="en-US" altLang="ja-JP" sz="1200" u="none">
            <a:solidFill>
              <a:sysClr val="windowText" lastClr="000000"/>
            </a:solidFill>
            <a:latin typeface="+mn-ea"/>
            <a:ea typeface="+mn-ea"/>
          </a:endParaRPr>
        </a:p>
        <a:p>
          <a:pPr algn="l"/>
          <a:r>
            <a:rPr kumimoji="1" lang="ja-JP" altLang="en-US" sz="1200" u="none">
              <a:solidFill>
                <a:sysClr val="windowText" lastClr="000000"/>
              </a:solidFill>
              <a:latin typeface="+mn-ea"/>
              <a:ea typeface="+mn-ea"/>
            </a:rPr>
            <a:t>「個別協議額」欄に上乗せする額を記入してください。</a:t>
          </a:r>
          <a:endParaRPr kumimoji="1" lang="en-US" altLang="ja-JP" sz="1200" u="none">
            <a:solidFill>
              <a:sysClr val="windowText" lastClr="000000"/>
            </a:solidFill>
            <a:latin typeface="+mn-ea"/>
            <a:ea typeface="+mn-ea"/>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15.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Normal="100" zoomScaleSheetLayoutView="100" workbookViewId="0">
      <pane xSplit="1" ySplit="5" topLeftCell="B6" activePane="bottomRight" state="frozen"/>
      <selection activeCell="L8" sqref="L8:AM8"/>
      <selection pane="topRight" activeCell="L8" sqref="L8:AM8"/>
      <selection pane="bottomLeft" activeCell="L8" sqref="L8:AM8"/>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188</v>
      </c>
    </row>
    <row r="2" spans="1:46">
      <c r="A2" s="266">
        <v>8</v>
      </c>
    </row>
    <row r="3" spans="1:46" s="123" customFormat="1" ht="12" customHeight="1">
      <c r="A3" s="424"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425"/>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425"/>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425"/>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425"/>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425"/>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426"/>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64"/>
      <c r="C14" s="154"/>
      <c r="D14" s="154"/>
      <c r="E14" s="154"/>
      <c r="F14" s="154"/>
      <c r="G14" s="154"/>
      <c r="H14" s="369"/>
      <c r="I14" s="370"/>
      <c r="J14" s="371"/>
      <c r="K14" s="372" t="s">
        <v>119</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64"/>
      <c r="C48" s="154"/>
      <c r="D48" s="154"/>
      <c r="E48" s="154"/>
      <c r="F48" s="154"/>
      <c r="G48" s="154"/>
      <c r="H48" s="369"/>
      <c r="I48" s="370"/>
      <c r="J48" s="371"/>
      <c r="K48" s="372" t="s">
        <v>119</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206" t="s">
        <v>101</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206" t="s">
        <v>104</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194"/>
      <c r="AM74" s="195"/>
    </row>
    <row r="75" spans="1:39" s="196" customFormat="1" ht="11.25" customHeight="1">
      <c r="A75" s="206"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206"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206"/>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206" t="s">
        <v>114</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194"/>
      <c r="AM79" s="195"/>
    </row>
    <row r="80" spans="1:39" s="196" customFormat="1" ht="11.25" customHeight="1">
      <c r="A80" s="206" t="s">
        <v>106</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194"/>
      <c r="AM80" s="195"/>
    </row>
    <row r="81" spans="1:39" s="196" customFormat="1" ht="3" customHeight="1">
      <c r="A81" s="206"/>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206"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206"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206"/>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206"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8</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282</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C103" si="0">D102*$AG$5</f>
        <v>0</v>
      </c>
      <c r="C102" s="216">
        <f t="shared" si="0"/>
        <v>0</v>
      </c>
      <c r="D102" s="215">
        <v>27</v>
      </c>
      <c r="E102" s="215">
        <v>13</v>
      </c>
      <c r="F102" s="214" t="s">
        <v>146</v>
      </c>
      <c r="G102" s="215"/>
    </row>
    <row r="103" spans="1:7" s="214" customFormat="1" ht="6" hidden="1">
      <c r="A103" s="214" t="s">
        <v>147</v>
      </c>
      <c r="B103" s="216">
        <f t="shared" si="0"/>
        <v>0</v>
      </c>
      <c r="C103" s="216">
        <f t="shared" si="0"/>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1">E116*$AG$5</f>
        <v>0</v>
      </c>
      <c r="D116" s="215">
        <v>40</v>
      </c>
      <c r="E116" s="215">
        <v>20</v>
      </c>
      <c r="F116" s="214" t="s">
        <v>146</v>
      </c>
      <c r="G116" s="215"/>
    </row>
    <row r="117" spans="1:7" s="214" customFormat="1" ht="6" hidden="1">
      <c r="A117" s="214" t="s">
        <v>26</v>
      </c>
      <c r="B117" s="215">
        <f t="shared" ref="B117:B128" si="2">D117*$AG$5</f>
        <v>0</v>
      </c>
      <c r="C117" s="215">
        <f t="shared" si="1"/>
        <v>0</v>
      </c>
      <c r="D117" s="215">
        <v>38</v>
      </c>
      <c r="E117" s="215">
        <v>19</v>
      </c>
      <c r="F117" s="214" t="s">
        <v>146</v>
      </c>
      <c r="G117" s="215"/>
    </row>
    <row r="118" spans="1:7" s="214" customFormat="1" ht="6" hidden="1">
      <c r="A118" s="214" t="s">
        <v>27</v>
      </c>
      <c r="B118" s="215">
        <f t="shared" si="2"/>
        <v>0</v>
      </c>
      <c r="C118" s="215">
        <f t="shared" si="1"/>
        <v>0</v>
      </c>
      <c r="D118" s="215">
        <v>48</v>
      </c>
      <c r="E118" s="215">
        <v>24</v>
      </c>
      <c r="F118" s="214" t="s">
        <v>146</v>
      </c>
      <c r="G118" s="215"/>
    </row>
    <row r="119" spans="1:7" s="214" customFormat="1" ht="6" hidden="1">
      <c r="A119" s="214" t="s">
        <v>28</v>
      </c>
      <c r="B119" s="215">
        <f t="shared" si="2"/>
        <v>0</v>
      </c>
      <c r="C119" s="215">
        <f t="shared" si="1"/>
        <v>0</v>
      </c>
      <c r="D119" s="215">
        <v>43</v>
      </c>
      <c r="E119" s="215">
        <v>21</v>
      </c>
      <c r="F119" s="214" t="s">
        <v>146</v>
      </c>
      <c r="G119" s="215"/>
    </row>
    <row r="120" spans="1:7" s="214" customFormat="1" ht="6" hidden="1">
      <c r="A120" s="214" t="s">
        <v>29</v>
      </c>
      <c r="B120" s="215">
        <f t="shared" si="2"/>
        <v>0</v>
      </c>
      <c r="C120" s="215">
        <f t="shared" si="1"/>
        <v>0</v>
      </c>
      <c r="D120" s="215">
        <v>36</v>
      </c>
      <c r="E120" s="215">
        <v>18</v>
      </c>
      <c r="F120" s="214" t="s">
        <v>146</v>
      </c>
      <c r="G120" s="215"/>
    </row>
    <row r="121" spans="1:7" s="214" customFormat="1" ht="6" hidden="1">
      <c r="A121" s="214" t="s">
        <v>149</v>
      </c>
      <c r="B121" s="215">
        <f t="shared" si="2"/>
        <v>0</v>
      </c>
      <c r="C121" s="215">
        <f t="shared" si="1"/>
        <v>0</v>
      </c>
      <c r="D121" s="215">
        <v>37</v>
      </c>
      <c r="E121" s="215">
        <v>19</v>
      </c>
      <c r="F121" s="214" t="s">
        <v>146</v>
      </c>
      <c r="G121" s="215"/>
    </row>
    <row r="122" spans="1:7" s="214" customFormat="1" ht="6" hidden="1">
      <c r="A122" s="214" t="s">
        <v>150</v>
      </c>
      <c r="B122" s="215">
        <f t="shared" si="2"/>
        <v>0</v>
      </c>
      <c r="C122" s="215">
        <f t="shared" si="1"/>
        <v>0</v>
      </c>
      <c r="D122" s="215">
        <v>35</v>
      </c>
      <c r="E122" s="215">
        <v>18</v>
      </c>
      <c r="F122" s="214" t="s">
        <v>146</v>
      </c>
      <c r="G122" s="215"/>
    </row>
    <row r="123" spans="1:7" s="214" customFormat="1" ht="6" hidden="1">
      <c r="A123" s="214" t="s">
        <v>151</v>
      </c>
      <c r="B123" s="215">
        <f t="shared" si="2"/>
        <v>0</v>
      </c>
      <c r="C123" s="215">
        <f t="shared" si="1"/>
        <v>0</v>
      </c>
      <c r="D123" s="215">
        <v>37</v>
      </c>
      <c r="E123" s="215">
        <v>19</v>
      </c>
      <c r="F123" s="214" t="s">
        <v>146</v>
      </c>
      <c r="G123" s="215"/>
    </row>
    <row r="124" spans="1:7" s="214" customFormat="1" ht="6" hidden="1">
      <c r="A124" s="214" t="s">
        <v>152</v>
      </c>
      <c r="B124" s="215">
        <f t="shared" si="2"/>
        <v>0</v>
      </c>
      <c r="C124" s="215">
        <f t="shared" si="1"/>
        <v>0</v>
      </c>
      <c r="D124" s="215">
        <v>35</v>
      </c>
      <c r="E124" s="215">
        <v>18</v>
      </c>
      <c r="F124" s="214" t="s">
        <v>146</v>
      </c>
      <c r="G124" s="215"/>
    </row>
    <row r="125" spans="1:7" s="214" customFormat="1" ht="6" hidden="1">
      <c r="A125" s="214" t="s">
        <v>153</v>
      </c>
      <c r="B125" s="215">
        <f t="shared" si="2"/>
        <v>0</v>
      </c>
      <c r="C125" s="215">
        <f t="shared" si="1"/>
        <v>0</v>
      </c>
      <c r="D125" s="215">
        <v>37</v>
      </c>
      <c r="E125" s="215">
        <v>19</v>
      </c>
      <c r="F125" s="214" t="s">
        <v>146</v>
      </c>
      <c r="G125" s="215"/>
    </row>
    <row r="126" spans="1:7" s="214" customFormat="1" ht="6" hidden="1">
      <c r="A126" s="214" t="s">
        <v>154</v>
      </c>
      <c r="B126" s="215">
        <f t="shared" si="2"/>
        <v>0</v>
      </c>
      <c r="C126" s="215">
        <f t="shared" si="1"/>
        <v>0</v>
      </c>
      <c r="D126" s="215">
        <v>35</v>
      </c>
      <c r="E126" s="215">
        <v>18</v>
      </c>
      <c r="F126" s="214" t="s">
        <v>146</v>
      </c>
      <c r="G126" s="215"/>
    </row>
    <row r="127" spans="1:7" s="214" customFormat="1" ht="6" hidden="1">
      <c r="A127" s="214" t="s">
        <v>155</v>
      </c>
      <c r="B127" s="215">
        <f t="shared" si="2"/>
        <v>0</v>
      </c>
      <c r="C127" s="215">
        <f t="shared" si="1"/>
        <v>0</v>
      </c>
      <c r="D127" s="215">
        <v>37</v>
      </c>
      <c r="E127" s="215">
        <v>19</v>
      </c>
      <c r="F127" s="214" t="s">
        <v>146</v>
      </c>
      <c r="G127" s="215"/>
    </row>
    <row r="128" spans="1:7" s="214" customFormat="1" ht="6" hidden="1">
      <c r="A128" s="214" t="s">
        <v>156</v>
      </c>
      <c r="B128" s="215">
        <f t="shared" si="2"/>
        <v>0</v>
      </c>
      <c r="C128" s="215">
        <f t="shared" si="1"/>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15" priority="1" operator="containsText" text="ERR">
      <formula>NOT(ISERROR(SEARCH("ERR",AC5)))</formula>
    </cfRule>
  </conditionalFormatting>
  <dataValidations count="8">
    <dataValidation imeMode="on" allowBlank="1" showInputMessage="1" showErrorMessage="1" sqref="A25:E44 K25:AM44 A53:E64 K53:AM64"/>
    <dataValidation imeMode="hiragana" allowBlank="1" showInputMessage="1" showErrorMessage="1" sqref="L7:AM7 L4:AF4 L9:AM9"/>
    <dataValidation imeMode="fullKatakana" allowBlank="1" showInputMessage="1" showErrorMessage="1" sqref="L3:AF3"/>
    <dataValidation imeMode="off" allowBlank="1" showInputMessage="1" showErrorMessage="1" sqref="A2 AG4:AM4 AG5:AK5 AG8:AM8 S8:Y8 Q6:R6 T6:V6 F25:J44 F53:J6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V60"/>
  <sheetViews>
    <sheetView view="pageBreakPreview" zoomScaleNormal="100" zoomScaleSheetLayoutView="100" workbookViewId="0">
      <pane xSplit="1" ySplit="9" topLeftCell="B28" activePane="bottomRight" state="frozen"/>
      <selection activeCell="L8" sqref="L8:AM8"/>
      <selection pane="topRight" activeCell="L8" sqref="L8:AM8"/>
      <selection pane="bottomLeft" activeCell="L8" sqref="L8:AM8"/>
      <selection pane="bottomRight" activeCell="L8" sqref="L8:AM8"/>
    </sheetView>
  </sheetViews>
  <sheetFormatPr defaultColWidth="2.25" defaultRowHeight="12"/>
  <cols>
    <col min="1" max="1" width="2.625" style="220" customWidth="1"/>
    <col min="2" max="16384" width="2.25" style="220"/>
  </cols>
  <sheetData>
    <row r="1" spans="1:48" ht="13.5" customHeight="1">
      <c r="A1" s="217" t="s">
        <v>186</v>
      </c>
      <c r="B1" s="218"/>
      <c r="C1" s="219"/>
      <c r="D1" s="219"/>
    </row>
    <row r="2" spans="1:48" ht="8.25" customHeight="1">
      <c r="A2" s="217"/>
      <c r="B2" s="218"/>
      <c r="C2" s="219"/>
      <c r="D2" s="219"/>
    </row>
    <row r="3" spans="1:48" ht="18" customHeight="1">
      <c r="A3" s="530" t="s">
        <v>167</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row>
    <row r="4" spans="1:48" ht="18" customHeight="1">
      <c r="A4" s="530" t="s">
        <v>168</v>
      </c>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c r="AM4" s="530"/>
    </row>
    <row r="5" spans="1:48" ht="8.25" customHeight="1">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row>
    <row r="6" spans="1:48" ht="13.5" customHeight="1">
      <c r="B6" s="218"/>
      <c r="C6" s="219"/>
      <c r="D6" s="219"/>
      <c r="Z6" s="221"/>
      <c r="AA6" s="221"/>
      <c r="AB6" s="221"/>
      <c r="AC6" s="221"/>
      <c r="AD6" s="221"/>
      <c r="AE6" s="221"/>
      <c r="AF6" s="221"/>
      <c r="AG6" s="221"/>
      <c r="AH6" s="221"/>
      <c r="AI6" s="221"/>
      <c r="AJ6" s="221"/>
      <c r="AK6" s="221"/>
      <c r="AL6" s="221"/>
      <c r="AM6" s="221"/>
    </row>
    <row r="7" spans="1:48" ht="11.25" customHeight="1">
      <c r="B7" s="218"/>
      <c r="C7" s="219"/>
      <c r="D7" s="219"/>
    </row>
    <row r="8" spans="1:48" ht="13.5" customHeight="1">
      <c r="A8" s="424" t="s">
        <v>169</v>
      </c>
      <c r="B8" s="222" t="s">
        <v>0</v>
      </c>
      <c r="C8" s="223"/>
      <c r="D8" s="223"/>
      <c r="E8" s="224"/>
      <c r="F8" s="224"/>
      <c r="G8" s="224"/>
      <c r="H8" s="224"/>
      <c r="I8" s="224"/>
      <c r="J8" s="224"/>
      <c r="K8" s="225"/>
      <c r="L8" s="548"/>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50"/>
    </row>
    <row r="9" spans="1:48" ht="21" customHeight="1">
      <c r="A9" s="425"/>
      <c r="B9" s="226" t="s">
        <v>2</v>
      </c>
      <c r="C9" s="227"/>
      <c r="D9" s="227"/>
      <c r="E9" s="228"/>
      <c r="F9" s="228"/>
      <c r="G9" s="228"/>
      <c r="H9" s="228"/>
      <c r="I9" s="228"/>
      <c r="J9" s="228"/>
      <c r="K9" s="229"/>
      <c r="L9" s="551"/>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3"/>
    </row>
    <row r="10" spans="1:48">
      <c r="A10" s="425"/>
      <c r="B10" s="554" t="s">
        <v>58</v>
      </c>
      <c r="C10" s="555"/>
      <c r="D10" s="555"/>
      <c r="E10" s="555"/>
      <c r="F10" s="555"/>
      <c r="G10" s="555"/>
      <c r="H10" s="555"/>
      <c r="I10" s="555"/>
      <c r="J10" s="555"/>
      <c r="K10" s="556"/>
      <c r="L10" s="230" t="s">
        <v>3</v>
      </c>
      <c r="M10" s="230"/>
      <c r="N10" s="230"/>
      <c r="O10" s="230"/>
      <c r="P10" s="230"/>
      <c r="Q10" s="559"/>
      <c r="R10" s="559"/>
      <c r="S10" s="230" t="s">
        <v>4</v>
      </c>
      <c r="T10" s="559"/>
      <c r="U10" s="559"/>
      <c r="V10" s="559"/>
      <c r="W10" s="230" t="s">
        <v>5</v>
      </c>
      <c r="X10" s="230"/>
      <c r="Y10" s="230"/>
      <c r="Z10" s="230"/>
      <c r="AA10" s="230"/>
      <c r="AB10" s="230"/>
      <c r="AC10" s="230"/>
      <c r="AD10" s="230"/>
      <c r="AE10" s="230"/>
      <c r="AF10" s="230"/>
      <c r="AG10" s="230"/>
      <c r="AH10" s="230"/>
      <c r="AI10" s="230"/>
      <c r="AJ10" s="230"/>
      <c r="AK10" s="230"/>
      <c r="AL10" s="230"/>
      <c r="AM10" s="231"/>
      <c r="AV10" s="232"/>
    </row>
    <row r="11" spans="1:48" ht="13.5" customHeight="1">
      <c r="A11" s="425"/>
      <c r="B11" s="526"/>
      <c r="C11" s="527"/>
      <c r="D11" s="527"/>
      <c r="E11" s="527"/>
      <c r="F11" s="527"/>
      <c r="G11" s="527"/>
      <c r="H11" s="527"/>
      <c r="I11" s="527"/>
      <c r="J11" s="527"/>
      <c r="K11" s="557"/>
      <c r="L11" s="560"/>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2"/>
    </row>
    <row r="12" spans="1:48" ht="13.5" customHeight="1">
      <c r="A12" s="425"/>
      <c r="B12" s="503"/>
      <c r="C12" s="504"/>
      <c r="D12" s="504"/>
      <c r="E12" s="504"/>
      <c r="F12" s="504"/>
      <c r="G12" s="504"/>
      <c r="H12" s="504"/>
      <c r="I12" s="504"/>
      <c r="J12" s="504"/>
      <c r="K12" s="558"/>
      <c r="L12" s="563"/>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5"/>
    </row>
    <row r="13" spans="1:48" ht="18" customHeight="1">
      <c r="A13" s="425"/>
      <c r="B13" s="233" t="s">
        <v>6</v>
      </c>
      <c r="C13" s="234"/>
      <c r="D13" s="234"/>
      <c r="E13" s="235"/>
      <c r="F13" s="235"/>
      <c r="G13" s="235"/>
      <c r="H13" s="235"/>
      <c r="I13" s="235"/>
      <c r="J13" s="235"/>
      <c r="K13" s="235"/>
      <c r="L13" s="233" t="s">
        <v>7</v>
      </c>
      <c r="M13" s="235"/>
      <c r="N13" s="235"/>
      <c r="O13" s="235"/>
      <c r="P13" s="235"/>
      <c r="Q13" s="235"/>
      <c r="R13" s="236"/>
      <c r="S13" s="400"/>
      <c r="T13" s="401"/>
      <c r="U13" s="401"/>
      <c r="V13" s="401"/>
      <c r="W13" s="401"/>
      <c r="X13" s="401"/>
      <c r="Y13" s="402"/>
      <c r="Z13" s="233" t="s">
        <v>59</v>
      </c>
      <c r="AA13" s="235"/>
      <c r="AB13" s="235"/>
      <c r="AC13" s="235"/>
      <c r="AD13" s="235"/>
      <c r="AE13" s="235"/>
      <c r="AF13" s="236"/>
      <c r="AG13" s="566"/>
      <c r="AH13" s="567"/>
      <c r="AI13" s="567"/>
      <c r="AJ13" s="567"/>
      <c r="AK13" s="567"/>
      <c r="AL13" s="567"/>
      <c r="AM13" s="568"/>
    </row>
    <row r="14" spans="1:48" ht="18" customHeight="1">
      <c r="A14" s="425"/>
      <c r="B14" s="233" t="s">
        <v>8</v>
      </c>
      <c r="C14" s="234"/>
      <c r="D14" s="234"/>
      <c r="E14" s="235"/>
      <c r="F14" s="235"/>
      <c r="G14" s="235"/>
      <c r="H14" s="235"/>
      <c r="I14" s="235"/>
      <c r="J14" s="235"/>
      <c r="K14" s="235"/>
      <c r="L14" s="233" t="s">
        <v>9</v>
      </c>
      <c r="M14" s="235"/>
      <c r="N14" s="235"/>
      <c r="O14" s="235"/>
      <c r="P14" s="235"/>
      <c r="Q14" s="235"/>
      <c r="R14" s="236"/>
      <c r="S14" s="400"/>
      <c r="T14" s="401"/>
      <c r="U14" s="401"/>
      <c r="V14" s="401"/>
      <c r="W14" s="401"/>
      <c r="X14" s="401"/>
      <c r="Y14" s="402"/>
      <c r="Z14" s="233" t="s">
        <v>10</v>
      </c>
      <c r="AA14" s="235"/>
      <c r="AB14" s="235"/>
      <c r="AC14" s="235"/>
      <c r="AD14" s="235"/>
      <c r="AE14" s="235"/>
      <c r="AF14" s="236"/>
      <c r="AG14" s="400"/>
      <c r="AH14" s="401"/>
      <c r="AI14" s="401"/>
      <c r="AJ14" s="401"/>
      <c r="AK14" s="401"/>
      <c r="AL14" s="401"/>
      <c r="AM14" s="402"/>
    </row>
    <row r="15" spans="1:48" ht="18.75" customHeight="1">
      <c r="A15" s="426"/>
      <c r="B15" s="233" t="s">
        <v>11</v>
      </c>
      <c r="C15" s="234"/>
      <c r="D15" s="234"/>
      <c r="E15" s="235"/>
      <c r="F15" s="235"/>
      <c r="G15" s="235"/>
      <c r="H15" s="235"/>
      <c r="I15" s="235"/>
      <c r="J15" s="235"/>
      <c r="K15" s="235"/>
      <c r="L15" s="233" t="s">
        <v>9</v>
      </c>
      <c r="M15" s="235"/>
      <c r="N15" s="235"/>
      <c r="O15" s="235"/>
      <c r="P15" s="235"/>
      <c r="Q15" s="235"/>
      <c r="R15" s="236"/>
      <c r="S15" s="400"/>
      <c r="T15" s="401"/>
      <c r="U15" s="401"/>
      <c r="V15" s="401"/>
      <c r="W15" s="401"/>
      <c r="X15" s="401"/>
      <c r="Y15" s="402"/>
      <c r="Z15" s="233" t="s">
        <v>10</v>
      </c>
      <c r="AA15" s="235"/>
      <c r="AB15" s="235"/>
      <c r="AC15" s="235"/>
      <c r="AD15" s="235"/>
      <c r="AE15" s="235"/>
      <c r="AF15" s="236"/>
      <c r="AG15" s="400"/>
      <c r="AH15" s="401"/>
      <c r="AI15" s="401"/>
      <c r="AJ15" s="401"/>
      <c r="AK15" s="401"/>
      <c r="AL15" s="401"/>
      <c r="AM15" s="402"/>
    </row>
    <row r="16" spans="1:48" ht="18" customHeight="1">
      <c r="A16" s="233" t="s">
        <v>170</v>
      </c>
      <c r="B16" s="235"/>
      <c r="C16" s="235"/>
      <c r="D16" s="235"/>
      <c r="E16" s="235"/>
      <c r="F16" s="235"/>
      <c r="G16" s="237"/>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6"/>
    </row>
    <row r="17" spans="1:39" ht="22.5" customHeight="1">
      <c r="A17" s="531" t="s">
        <v>35</v>
      </c>
      <c r="B17" s="532"/>
      <c r="C17" s="532"/>
      <c r="D17" s="532"/>
      <c r="E17" s="532"/>
      <c r="F17" s="532"/>
      <c r="G17" s="532"/>
      <c r="H17" s="532"/>
      <c r="I17" s="532"/>
      <c r="J17" s="532"/>
      <c r="K17" s="532"/>
      <c r="L17" s="532"/>
      <c r="M17" s="532"/>
      <c r="N17" s="532"/>
      <c r="O17" s="532"/>
      <c r="P17" s="532"/>
      <c r="Q17" s="532"/>
      <c r="R17" s="532"/>
      <c r="S17" s="533"/>
      <c r="T17" s="540" t="s">
        <v>90</v>
      </c>
      <c r="U17" s="541"/>
      <c r="V17" s="541"/>
      <c r="W17" s="541"/>
      <c r="X17" s="541"/>
      <c r="Y17" s="541"/>
      <c r="Z17" s="541"/>
      <c r="AA17" s="541"/>
      <c r="AB17" s="541"/>
      <c r="AC17" s="541"/>
      <c r="AD17" s="541"/>
      <c r="AE17" s="541"/>
      <c r="AF17" s="541"/>
      <c r="AG17" s="541"/>
      <c r="AH17" s="541"/>
      <c r="AI17" s="541"/>
      <c r="AJ17" s="541"/>
      <c r="AK17" s="541"/>
      <c r="AL17" s="541"/>
      <c r="AM17" s="542"/>
    </row>
    <row r="18" spans="1:39" ht="22.5" customHeight="1">
      <c r="A18" s="534"/>
      <c r="B18" s="535"/>
      <c r="C18" s="535"/>
      <c r="D18" s="535"/>
      <c r="E18" s="535"/>
      <c r="F18" s="535"/>
      <c r="G18" s="535"/>
      <c r="H18" s="535"/>
      <c r="I18" s="535"/>
      <c r="J18" s="535"/>
      <c r="K18" s="535"/>
      <c r="L18" s="535"/>
      <c r="M18" s="535"/>
      <c r="N18" s="535"/>
      <c r="O18" s="535"/>
      <c r="P18" s="535"/>
      <c r="Q18" s="535"/>
      <c r="R18" s="535"/>
      <c r="S18" s="536"/>
      <c r="T18" s="540" t="s">
        <v>91</v>
      </c>
      <c r="U18" s="541"/>
      <c r="V18" s="541"/>
      <c r="W18" s="541"/>
      <c r="X18" s="541"/>
      <c r="Y18" s="541"/>
      <c r="Z18" s="541"/>
      <c r="AA18" s="541"/>
      <c r="AB18" s="541"/>
      <c r="AC18" s="542"/>
      <c r="AD18" s="540" t="s">
        <v>92</v>
      </c>
      <c r="AE18" s="541"/>
      <c r="AF18" s="541"/>
      <c r="AG18" s="541"/>
      <c r="AH18" s="541"/>
      <c r="AI18" s="541"/>
      <c r="AJ18" s="541"/>
      <c r="AK18" s="541"/>
      <c r="AL18" s="541"/>
      <c r="AM18" s="542"/>
    </row>
    <row r="19" spans="1:39" ht="12.75" customHeight="1">
      <c r="A19" s="537"/>
      <c r="B19" s="538"/>
      <c r="C19" s="538"/>
      <c r="D19" s="538"/>
      <c r="E19" s="538"/>
      <c r="F19" s="538"/>
      <c r="G19" s="538"/>
      <c r="H19" s="538"/>
      <c r="I19" s="538"/>
      <c r="J19" s="538"/>
      <c r="K19" s="538"/>
      <c r="L19" s="538"/>
      <c r="M19" s="538"/>
      <c r="N19" s="538"/>
      <c r="O19" s="538"/>
      <c r="P19" s="538"/>
      <c r="Q19" s="538"/>
      <c r="R19" s="538"/>
      <c r="S19" s="539"/>
      <c r="T19" s="543" t="s">
        <v>64</v>
      </c>
      <c r="U19" s="544"/>
      <c r="V19" s="544"/>
      <c r="W19" s="545"/>
      <c r="X19" s="546" t="s">
        <v>171</v>
      </c>
      <c r="Y19" s="546"/>
      <c r="Z19" s="546"/>
      <c r="AA19" s="546"/>
      <c r="AB19" s="546"/>
      <c r="AC19" s="547"/>
      <c r="AD19" s="543" t="s">
        <v>64</v>
      </c>
      <c r="AE19" s="544"/>
      <c r="AF19" s="544"/>
      <c r="AG19" s="545"/>
      <c r="AH19" s="569" t="s">
        <v>171</v>
      </c>
      <c r="AI19" s="569"/>
      <c r="AJ19" s="569"/>
      <c r="AK19" s="569"/>
      <c r="AL19" s="569"/>
      <c r="AM19" s="570"/>
    </row>
    <row r="20" spans="1:39" ht="12.75" customHeight="1">
      <c r="A20" s="496" t="s">
        <v>124</v>
      </c>
      <c r="B20" s="222" t="s">
        <v>46</v>
      </c>
      <c r="C20" s="224"/>
      <c r="D20" s="224"/>
      <c r="E20" s="224"/>
      <c r="F20" s="224"/>
      <c r="G20" s="224"/>
      <c r="H20" s="224"/>
      <c r="I20" s="224"/>
      <c r="J20" s="224"/>
      <c r="K20" s="224"/>
      <c r="L20" s="224"/>
      <c r="M20" s="224"/>
      <c r="N20" s="224"/>
      <c r="O20" s="224"/>
      <c r="P20" s="224"/>
      <c r="Q20" s="224"/>
      <c r="R20" s="224"/>
      <c r="S20" s="225"/>
      <c r="T20" s="511">
        <f ca="1">COUNTIFS('（別紙５）R3補助金額一覧'!$E$6:$E$43,B20,'（別紙５）R3補助金額一覧'!$H$6:$H$43,"&gt;0")</f>
        <v>0</v>
      </c>
      <c r="U20" s="512"/>
      <c r="V20" s="513" t="s">
        <v>12</v>
      </c>
      <c r="W20" s="514"/>
      <c r="X20" s="501">
        <f ca="1">SUMIF('（別紙５）R3補助金額一覧'!$E$6:$E$43,B20,'（別紙５）R3補助金額一覧'!$H$6:$H$43)</f>
        <v>0</v>
      </c>
      <c r="Y20" s="502"/>
      <c r="Z20" s="502"/>
      <c r="AA20" s="502"/>
      <c r="AB20" s="238" t="s">
        <v>76</v>
      </c>
      <c r="AC20" s="239"/>
      <c r="AD20" s="511">
        <f ca="1">COUNTIFS('（別紙５）R3補助金額一覧'!$E$6:$E$43,B20,'（別紙５）R3補助金額一覧'!$K$6:$K$43,"&gt;0")</f>
        <v>0</v>
      </c>
      <c r="AE20" s="512"/>
      <c r="AF20" s="513" t="s">
        <v>12</v>
      </c>
      <c r="AG20" s="514"/>
      <c r="AH20" s="501">
        <f ca="1">SUMIF('（別紙５）R3補助金額一覧'!$E$6:$E$43,B20,'（別紙５）R3補助金額一覧'!$K$6:$K$43)</f>
        <v>0</v>
      </c>
      <c r="AI20" s="502"/>
      <c r="AJ20" s="502"/>
      <c r="AK20" s="502"/>
      <c r="AL20" s="238" t="s">
        <v>76</v>
      </c>
      <c r="AM20" s="239"/>
    </row>
    <row r="21" spans="1:39" ht="12.75" customHeight="1">
      <c r="A21" s="496"/>
      <c r="B21" s="240" t="s">
        <v>47</v>
      </c>
      <c r="C21" s="241"/>
      <c r="D21" s="241"/>
      <c r="E21" s="241"/>
      <c r="F21" s="241"/>
      <c r="G21" s="241"/>
      <c r="H21" s="241"/>
      <c r="I21" s="241"/>
      <c r="J21" s="241"/>
      <c r="K21" s="241"/>
      <c r="L21" s="241"/>
      <c r="M21" s="241"/>
      <c r="N21" s="241"/>
      <c r="O21" s="241"/>
      <c r="P21" s="241"/>
      <c r="Q21" s="241"/>
      <c r="R21" s="241"/>
      <c r="S21" s="242"/>
      <c r="T21" s="487">
        <f ca="1">COUNTIFS('（別紙５）R3補助金額一覧'!$E$6:$E$43,B21,'（別紙５）R3補助金額一覧'!$H$6:$H$43,"&gt;0")</f>
        <v>0</v>
      </c>
      <c r="U21" s="488"/>
      <c r="V21" s="489" t="s">
        <v>12</v>
      </c>
      <c r="W21" s="490"/>
      <c r="X21" s="493">
        <f ca="1">SUMIF('（別紙５）R3補助金額一覧'!$E$6:$E$43,B21,'（別紙５）R3補助金額一覧'!$H$6:$H$43)</f>
        <v>0</v>
      </c>
      <c r="Y21" s="494"/>
      <c r="Z21" s="494"/>
      <c r="AA21" s="494"/>
      <c r="AB21" s="243" t="s">
        <v>76</v>
      </c>
      <c r="AC21" s="244"/>
      <c r="AD21" s="487">
        <f ca="1">COUNTIFS('（別紙５）R3補助金額一覧'!$E$6:$E$43,B21,'（別紙５）R3補助金額一覧'!$K$6:$K$43,"&gt;0")</f>
        <v>0</v>
      </c>
      <c r="AE21" s="488"/>
      <c r="AF21" s="489" t="s">
        <v>12</v>
      </c>
      <c r="AG21" s="490"/>
      <c r="AH21" s="491">
        <f ca="1">SUMIF('（別紙５）R3補助金額一覧'!$E$6:$E$43,B21,'（別紙５）R3補助金額一覧'!$K$6:$K$43)</f>
        <v>0</v>
      </c>
      <c r="AI21" s="492"/>
      <c r="AJ21" s="492"/>
      <c r="AK21" s="492"/>
      <c r="AL21" s="243" t="s">
        <v>76</v>
      </c>
      <c r="AM21" s="244"/>
    </row>
    <row r="22" spans="1:39" ht="12.75" customHeight="1">
      <c r="A22" s="496"/>
      <c r="B22" s="240" t="s">
        <v>48</v>
      </c>
      <c r="C22" s="241"/>
      <c r="D22" s="241"/>
      <c r="E22" s="241"/>
      <c r="F22" s="241"/>
      <c r="G22" s="241"/>
      <c r="H22" s="241"/>
      <c r="I22" s="241"/>
      <c r="J22" s="241"/>
      <c r="K22" s="241"/>
      <c r="L22" s="241"/>
      <c r="M22" s="241"/>
      <c r="N22" s="241"/>
      <c r="O22" s="241"/>
      <c r="P22" s="241"/>
      <c r="Q22" s="241"/>
      <c r="R22" s="241"/>
      <c r="S22" s="242"/>
      <c r="T22" s="487">
        <f ca="1">COUNTIFS('（別紙５）R3補助金額一覧'!$E$6:$E$43,B22,'（別紙５）R3補助金額一覧'!$H$6:$H$43,"&gt;0")</f>
        <v>0</v>
      </c>
      <c r="U22" s="488"/>
      <c r="V22" s="489" t="s">
        <v>12</v>
      </c>
      <c r="W22" s="490"/>
      <c r="X22" s="491">
        <f ca="1">SUMIF('（別紙５）R3補助金額一覧'!$E$6:$E$43,B22,'（別紙５）R3補助金額一覧'!$H$6:$H$43)</f>
        <v>0</v>
      </c>
      <c r="Y22" s="492"/>
      <c r="Z22" s="492"/>
      <c r="AA22" s="492"/>
      <c r="AB22" s="243" t="s">
        <v>76</v>
      </c>
      <c r="AC22" s="244"/>
      <c r="AD22" s="487">
        <f ca="1">COUNTIFS('（別紙５）R3補助金額一覧'!$E$6:$E$43,B22,'（別紙５）R3補助金額一覧'!$K$6:$K$43,"&gt;0")</f>
        <v>0</v>
      </c>
      <c r="AE22" s="488"/>
      <c r="AF22" s="489" t="s">
        <v>12</v>
      </c>
      <c r="AG22" s="490"/>
      <c r="AH22" s="491">
        <f ca="1">SUMIF('（別紙５）R3補助金額一覧'!$E$6:$E$43,B22,'（別紙５）R3補助金額一覧'!$K$6:$K$43)</f>
        <v>0</v>
      </c>
      <c r="AI22" s="492"/>
      <c r="AJ22" s="492"/>
      <c r="AK22" s="492"/>
      <c r="AL22" s="243" t="s">
        <v>76</v>
      </c>
      <c r="AM22" s="244"/>
    </row>
    <row r="23" spans="1:39" ht="12.75" customHeight="1">
      <c r="A23" s="496"/>
      <c r="B23" s="245" t="s">
        <v>63</v>
      </c>
      <c r="C23" s="241"/>
      <c r="D23" s="241"/>
      <c r="E23" s="241"/>
      <c r="F23" s="241"/>
      <c r="G23" s="241"/>
      <c r="H23" s="241"/>
      <c r="I23" s="241"/>
      <c r="J23" s="241"/>
      <c r="K23" s="241"/>
      <c r="L23" s="241"/>
      <c r="M23" s="241"/>
      <c r="N23" s="241"/>
      <c r="O23" s="241"/>
      <c r="P23" s="241"/>
      <c r="Q23" s="241"/>
      <c r="R23" s="241"/>
      <c r="S23" s="241"/>
      <c r="T23" s="487">
        <f ca="1">COUNTIFS('（別紙５）R3補助金額一覧'!$E$6:$E$43,B23,'（別紙５）R3補助金額一覧'!$H$6:$H$43,"&gt;0")</f>
        <v>0</v>
      </c>
      <c r="U23" s="488"/>
      <c r="V23" s="489" t="s">
        <v>12</v>
      </c>
      <c r="W23" s="490"/>
      <c r="X23" s="491">
        <f ca="1">SUMIF('（別紙５）R3補助金額一覧'!$E$6:$E$43,B23,'（別紙５）R3補助金額一覧'!$H$6:$H$43)</f>
        <v>0</v>
      </c>
      <c r="Y23" s="492"/>
      <c r="Z23" s="492"/>
      <c r="AA23" s="492"/>
      <c r="AB23" s="246" t="s">
        <v>76</v>
      </c>
      <c r="AC23" s="244"/>
      <c r="AD23" s="487">
        <f ca="1">COUNTIFS('（別紙５）R3補助金額一覧'!$E$6:$E$43,B23,'（別紙５）R3補助金額一覧'!$K$6:$K$43,"&gt;0")</f>
        <v>0</v>
      </c>
      <c r="AE23" s="488"/>
      <c r="AF23" s="489" t="s">
        <v>12</v>
      </c>
      <c r="AG23" s="490"/>
      <c r="AH23" s="491">
        <f ca="1">SUMIF('（別紙５）R3補助金額一覧'!$E$6:$E$43,B23,'（別紙５）R3補助金額一覧'!$K$6:$K$43)</f>
        <v>0</v>
      </c>
      <c r="AI23" s="492"/>
      <c r="AJ23" s="492"/>
      <c r="AK23" s="492"/>
      <c r="AL23" s="246" t="s">
        <v>76</v>
      </c>
      <c r="AM23" s="244"/>
    </row>
    <row r="24" spans="1:39" ht="12.75" customHeight="1">
      <c r="A24" s="496"/>
      <c r="B24" s="240" t="s">
        <v>13</v>
      </c>
      <c r="C24" s="241"/>
      <c r="D24" s="241"/>
      <c r="E24" s="241"/>
      <c r="F24" s="241"/>
      <c r="G24" s="241"/>
      <c r="H24" s="241"/>
      <c r="I24" s="241"/>
      <c r="J24" s="241"/>
      <c r="K24" s="241"/>
      <c r="L24" s="241"/>
      <c r="M24" s="241"/>
      <c r="N24" s="241"/>
      <c r="O24" s="241"/>
      <c r="P24" s="241"/>
      <c r="Q24" s="241"/>
      <c r="R24" s="241"/>
      <c r="S24" s="241"/>
      <c r="T24" s="487">
        <f ca="1">COUNTIFS('（別紙５）R3補助金額一覧'!$E$6:$E$43,B24,'（別紙５）R3補助金額一覧'!$H$6:$H$43,"&gt;0")</f>
        <v>0</v>
      </c>
      <c r="U24" s="488"/>
      <c r="V24" s="489" t="s">
        <v>12</v>
      </c>
      <c r="W24" s="490"/>
      <c r="X24" s="491">
        <f ca="1">SUMIF('（別紙５）R3補助金額一覧'!$E$6:$E$43,B24,'（別紙５）R3補助金額一覧'!$H$6:$H$43)</f>
        <v>0</v>
      </c>
      <c r="Y24" s="492"/>
      <c r="Z24" s="492"/>
      <c r="AA24" s="492"/>
      <c r="AB24" s="246" t="s">
        <v>76</v>
      </c>
      <c r="AC24" s="244"/>
      <c r="AD24" s="487">
        <f ca="1">COUNTIFS('（別紙５）R3補助金額一覧'!$E$6:$E$43,B24,'（別紙５）R3補助金額一覧'!$K$6:$K$43,"&gt;0")</f>
        <v>0</v>
      </c>
      <c r="AE24" s="488"/>
      <c r="AF24" s="489" t="s">
        <v>12</v>
      </c>
      <c r="AG24" s="490"/>
      <c r="AH24" s="491">
        <f ca="1">SUMIF('（別紙５）R3補助金額一覧'!$E$6:$E$43,B24,'（別紙５）R3補助金額一覧'!$K$6:$K$43)</f>
        <v>0</v>
      </c>
      <c r="AI24" s="492"/>
      <c r="AJ24" s="492"/>
      <c r="AK24" s="492"/>
      <c r="AL24" s="246" t="s">
        <v>76</v>
      </c>
      <c r="AM24" s="244"/>
    </row>
    <row r="25" spans="1:39" ht="12.75" customHeight="1">
      <c r="A25" s="496"/>
      <c r="B25" s="240" t="s">
        <v>120</v>
      </c>
      <c r="C25" s="241"/>
      <c r="D25" s="241"/>
      <c r="E25" s="241"/>
      <c r="F25" s="241"/>
      <c r="G25" s="241"/>
      <c r="H25" s="241"/>
      <c r="I25" s="241"/>
      <c r="J25" s="241"/>
      <c r="K25" s="241"/>
      <c r="L25" s="241"/>
      <c r="M25" s="241"/>
      <c r="N25" s="241"/>
      <c r="O25" s="241"/>
      <c r="P25" s="241"/>
      <c r="Q25" s="241"/>
      <c r="R25" s="241"/>
      <c r="S25" s="241"/>
      <c r="T25" s="487">
        <f ca="1">COUNTIFS('（別紙５）R3補助金額一覧'!$E$6:$E$43,B25,'（別紙５）R3補助金額一覧'!$H$6:$H$43,"&gt;0")</f>
        <v>0</v>
      </c>
      <c r="U25" s="488"/>
      <c r="V25" s="489" t="s">
        <v>12</v>
      </c>
      <c r="W25" s="490"/>
      <c r="X25" s="491">
        <f ca="1">SUMIF('（別紙５）R3補助金額一覧'!$E$6:$E$43,B25,'（別紙５）R3補助金額一覧'!$H$6:$H$43)</f>
        <v>0</v>
      </c>
      <c r="Y25" s="492"/>
      <c r="Z25" s="492"/>
      <c r="AA25" s="492"/>
      <c r="AB25" s="243" t="s">
        <v>76</v>
      </c>
      <c r="AC25" s="244"/>
      <c r="AD25" s="487">
        <f ca="1">COUNTIFS('（別紙５）R3補助金額一覧'!$E$6:$E$43,B25,'（別紙５）R3補助金額一覧'!$K$6:$K$43,"&gt;0")</f>
        <v>0</v>
      </c>
      <c r="AE25" s="488"/>
      <c r="AF25" s="489" t="s">
        <v>12</v>
      </c>
      <c r="AG25" s="490"/>
      <c r="AH25" s="491">
        <f ca="1">SUMIF('（別紙５）R3補助金額一覧'!$E$6:$E$43,B25,'（別紙５）R3補助金額一覧'!$K$6:$K$43)</f>
        <v>0</v>
      </c>
      <c r="AI25" s="492"/>
      <c r="AJ25" s="492"/>
      <c r="AK25" s="492"/>
      <c r="AL25" s="243" t="s">
        <v>76</v>
      </c>
      <c r="AM25" s="244"/>
    </row>
    <row r="26" spans="1:39" ht="12.75" customHeight="1">
      <c r="A26" s="496"/>
      <c r="B26" s="240" t="s">
        <v>121</v>
      </c>
      <c r="C26" s="241"/>
      <c r="D26" s="241"/>
      <c r="E26" s="241"/>
      <c r="F26" s="241"/>
      <c r="G26" s="241"/>
      <c r="H26" s="241"/>
      <c r="I26" s="241"/>
      <c r="J26" s="241"/>
      <c r="K26" s="241"/>
      <c r="L26" s="241"/>
      <c r="M26" s="241"/>
      <c r="N26" s="241"/>
      <c r="O26" s="241"/>
      <c r="P26" s="241"/>
      <c r="Q26" s="241"/>
      <c r="R26" s="241"/>
      <c r="S26" s="241"/>
      <c r="T26" s="487">
        <f ca="1">COUNTIFS('（別紙５）R3補助金額一覧'!$E$6:$E$43,B26,'（別紙５）R3補助金額一覧'!$H$6:$H$43,"&gt;0")</f>
        <v>0</v>
      </c>
      <c r="U26" s="488"/>
      <c r="V26" s="489" t="s">
        <v>12</v>
      </c>
      <c r="W26" s="490"/>
      <c r="X26" s="491">
        <f ca="1">SUMIF('（別紙５）R3補助金額一覧'!$E$6:$E$43,B26,'（別紙５）R3補助金額一覧'!$H$6:$H$43)</f>
        <v>0</v>
      </c>
      <c r="Y26" s="492"/>
      <c r="Z26" s="492"/>
      <c r="AA26" s="492"/>
      <c r="AB26" s="243" t="s">
        <v>76</v>
      </c>
      <c r="AC26" s="244"/>
      <c r="AD26" s="487">
        <f ca="1">COUNTIFS('（別紙５）R3補助金額一覧'!$E$6:$E$43,B26,'（別紙５）R3補助金額一覧'!$K$6:$K$43,"&gt;0")</f>
        <v>0</v>
      </c>
      <c r="AE26" s="488"/>
      <c r="AF26" s="489" t="s">
        <v>12</v>
      </c>
      <c r="AG26" s="490"/>
      <c r="AH26" s="491">
        <f ca="1">SUMIF('（別紙５）R3補助金額一覧'!$E$6:$E$43,B26,'（別紙５）R3補助金額一覧'!$K$6:$K$43)</f>
        <v>0</v>
      </c>
      <c r="AI26" s="492"/>
      <c r="AJ26" s="492"/>
      <c r="AK26" s="492"/>
      <c r="AL26" s="243" t="s">
        <v>76</v>
      </c>
      <c r="AM26" s="244"/>
    </row>
    <row r="27" spans="1:39" ht="12.75" customHeight="1">
      <c r="A27" s="525"/>
      <c r="B27" s="247" t="s">
        <v>122</v>
      </c>
      <c r="C27" s="248"/>
      <c r="D27" s="248"/>
      <c r="E27" s="248"/>
      <c r="F27" s="248"/>
      <c r="G27" s="248"/>
      <c r="H27" s="248"/>
      <c r="I27" s="248"/>
      <c r="J27" s="248"/>
      <c r="K27" s="248"/>
      <c r="L27" s="248"/>
      <c r="M27" s="248"/>
      <c r="N27" s="248"/>
      <c r="O27" s="248"/>
      <c r="P27" s="248"/>
      <c r="Q27" s="248"/>
      <c r="R27" s="248"/>
      <c r="S27" s="248"/>
      <c r="T27" s="515">
        <f ca="1">COUNTIFS('（別紙５）R3補助金額一覧'!$E$6:$E$43,B27,'（別紙５）R3補助金額一覧'!$H$6:$H$43,"&gt;0")</f>
        <v>0</v>
      </c>
      <c r="U27" s="516"/>
      <c r="V27" s="517" t="s">
        <v>12</v>
      </c>
      <c r="W27" s="518"/>
      <c r="X27" s="519">
        <f ca="1">SUMIF('（別紙５）R3補助金額一覧'!$E$6:$E$43,B27,'（別紙５）R3補助金額一覧'!$H$6:$H$43)</f>
        <v>0</v>
      </c>
      <c r="Y27" s="520"/>
      <c r="Z27" s="520"/>
      <c r="AA27" s="520"/>
      <c r="AB27" s="249" t="s">
        <v>76</v>
      </c>
      <c r="AC27" s="250"/>
      <c r="AD27" s="481">
        <f ca="1">COUNTIFS('（別紙５）R3補助金額一覧'!$E$6:$E$43,B27,'（別紙５）R3補助金額一覧'!$K$6:$K$43,"&gt;0")</f>
        <v>0</v>
      </c>
      <c r="AE27" s="482"/>
      <c r="AF27" s="483" t="s">
        <v>12</v>
      </c>
      <c r="AG27" s="484"/>
      <c r="AH27" s="519">
        <f ca="1">SUMIF('（別紙５）R3補助金額一覧'!$E$6:$E$43,B27,'（別紙５）R3補助金額一覧'!$K$6:$K$43)</f>
        <v>0</v>
      </c>
      <c r="AI27" s="520"/>
      <c r="AJ27" s="520"/>
      <c r="AK27" s="520"/>
      <c r="AL27" s="249" t="s">
        <v>76</v>
      </c>
      <c r="AM27" s="250"/>
    </row>
    <row r="28" spans="1:39" ht="12.75" customHeight="1">
      <c r="A28" s="509" t="s">
        <v>60</v>
      </c>
      <c r="B28" s="222" t="s">
        <v>33</v>
      </c>
      <c r="C28" s="224"/>
      <c r="D28" s="224"/>
      <c r="E28" s="224"/>
      <c r="F28" s="224"/>
      <c r="G28" s="224"/>
      <c r="H28" s="224"/>
      <c r="I28" s="224"/>
      <c r="J28" s="224"/>
      <c r="K28" s="224"/>
      <c r="L28" s="224"/>
      <c r="M28" s="224"/>
      <c r="N28" s="224"/>
      <c r="O28" s="224"/>
      <c r="P28" s="224"/>
      <c r="Q28" s="224"/>
      <c r="R28" s="224"/>
      <c r="S28" s="224"/>
      <c r="T28" s="511">
        <f ca="1">COUNTIFS('（別紙５）R3補助金額一覧'!$E$6:$E$43,B28,'（別紙５）R3補助金額一覧'!$H$6:$H$43,"&gt;0")</f>
        <v>0</v>
      </c>
      <c r="U28" s="512"/>
      <c r="V28" s="513" t="s">
        <v>12</v>
      </c>
      <c r="W28" s="514"/>
      <c r="X28" s="501">
        <f ca="1">SUMIF('（別紙５）R3補助金額一覧'!$E$6:$E$43,B28,'（別紙５）R3補助金額一覧'!$H$6:$H$43)</f>
        <v>0</v>
      </c>
      <c r="Y28" s="502"/>
      <c r="Z28" s="502"/>
      <c r="AA28" s="502"/>
      <c r="AB28" s="251" t="s">
        <v>76</v>
      </c>
      <c r="AC28" s="239"/>
      <c r="AD28" s="511">
        <f ca="1">COUNTIFS('（別紙５）R3補助金額一覧'!$E$6:$E$43,B28,'（別紙５）R3補助金額一覧'!$K$6:$K$43,"&gt;0")</f>
        <v>0</v>
      </c>
      <c r="AE28" s="512"/>
      <c r="AF28" s="513" t="s">
        <v>12</v>
      </c>
      <c r="AG28" s="514"/>
      <c r="AH28" s="501">
        <f ca="1">SUMIF('（別紙５）R3補助金額一覧'!$E$6:$E$43,B28,'（別紙５）R3補助金額一覧'!$K$6:$K$43)</f>
        <v>0</v>
      </c>
      <c r="AI28" s="502"/>
      <c r="AJ28" s="502"/>
      <c r="AK28" s="502"/>
      <c r="AL28" s="251" t="s">
        <v>76</v>
      </c>
      <c r="AM28" s="239"/>
    </row>
    <row r="29" spans="1:39" ht="12.75" customHeight="1">
      <c r="A29" s="510"/>
      <c r="B29" s="228" t="s">
        <v>32</v>
      </c>
      <c r="C29" s="228"/>
      <c r="D29" s="228"/>
      <c r="E29" s="228"/>
      <c r="F29" s="228"/>
      <c r="G29" s="228"/>
      <c r="H29" s="228"/>
      <c r="I29" s="228"/>
      <c r="J29" s="228"/>
      <c r="K29" s="228"/>
      <c r="L29" s="228"/>
      <c r="M29" s="228"/>
      <c r="N29" s="228"/>
      <c r="O29" s="228"/>
      <c r="P29" s="228"/>
      <c r="Q29" s="228"/>
      <c r="R29" s="228"/>
      <c r="S29" s="228"/>
      <c r="T29" s="526">
        <f ca="1">COUNTIFS('（別紙５）R3補助金額一覧'!$E$6:$E$43,B29,'（別紙５）R3補助金額一覧'!$H$6:$H$43,"&gt;0")</f>
        <v>0</v>
      </c>
      <c r="U29" s="527"/>
      <c r="V29" s="528" t="s">
        <v>12</v>
      </c>
      <c r="W29" s="529"/>
      <c r="X29" s="507">
        <f ca="1">SUMIF('（別紙５）R3補助金額一覧'!$E$6:$E$43,B29,'（別紙５）R3補助金額一覧'!$H$6:$H$43)</f>
        <v>0</v>
      </c>
      <c r="Y29" s="508"/>
      <c r="Z29" s="508"/>
      <c r="AA29" s="508"/>
      <c r="AB29" s="252" t="s">
        <v>76</v>
      </c>
      <c r="AC29" s="253"/>
      <c r="AD29" s="503">
        <f ca="1">COUNTIFS('（別紙５）R3補助金額一覧'!$E$6:$E$43,B29,'（別紙５）R3補助金額一覧'!$K$6:$K$43,"&gt;0")</f>
        <v>0</v>
      </c>
      <c r="AE29" s="504"/>
      <c r="AF29" s="505" t="s">
        <v>12</v>
      </c>
      <c r="AG29" s="506"/>
      <c r="AH29" s="507">
        <f ca="1">SUMIF('（別紙５）R3補助金額一覧'!$E$6:$E$43,B29,'（別紙５）R3補助金額一覧'!$K$6:$K$43)</f>
        <v>0</v>
      </c>
      <c r="AI29" s="508"/>
      <c r="AJ29" s="508"/>
      <c r="AK29" s="508"/>
      <c r="AL29" s="252" t="s">
        <v>76</v>
      </c>
      <c r="AM29" s="253"/>
    </row>
    <row r="30" spans="1:39" ht="12.75" customHeight="1">
      <c r="A30" s="495" t="s">
        <v>30</v>
      </c>
      <c r="B30" s="224" t="s">
        <v>14</v>
      </c>
      <c r="C30" s="224"/>
      <c r="D30" s="224"/>
      <c r="E30" s="224"/>
      <c r="F30" s="224"/>
      <c r="G30" s="224"/>
      <c r="H30" s="224"/>
      <c r="I30" s="224"/>
      <c r="J30" s="224"/>
      <c r="K30" s="224"/>
      <c r="L30" s="224"/>
      <c r="M30" s="224"/>
      <c r="N30" s="224"/>
      <c r="O30" s="224"/>
      <c r="P30" s="224"/>
      <c r="Q30" s="224"/>
      <c r="R30" s="224"/>
      <c r="S30" s="224"/>
      <c r="T30" s="511">
        <f ca="1">COUNTIFS('（別紙５）R3補助金額一覧'!$E$6:$E$43,B30,'（別紙５）R3補助金額一覧'!$H$6:$H$43,"&gt;0")</f>
        <v>0</v>
      </c>
      <c r="U30" s="512"/>
      <c r="V30" s="513" t="s">
        <v>12</v>
      </c>
      <c r="W30" s="514"/>
      <c r="X30" s="493">
        <f ca="1">SUMIF('（別紙５）R3補助金額一覧'!$E$6:$E$43,B30,'（別紙５）R3補助金額一覧'!$H$6:$H$43)</f>
        <v>0</v>
      </c>
      <c r="Y30" s="494"/>
      <c r="Z30" s="494"/>
      <c r="AA30" s="494"/>
      <c r="AB30" s="254" t="s">
        <v>76</v>
      </c>
      <c r="AC30" s="255"/>
      <c r="AD30" s="497">
        <f ca="1">COUNTIFS('（別紙５）R3補助金額一覧'!$E$6:$E$43,B30,'（別紙５）R3補助金額一覧'!$K$6:$K$43,"&gt;0")</f>
        <v>0</v>
      </c>
      <c r="AE30" s="498"/>
      <c r="AF30" s="499" t="s">
        <v>12</v>
      </c>
      <c r="AG30" s="500"/>
      <c r="AH30" s="493">
        <f ca="1">SUMIF('（別紙５）R3補助金額一覧'!$E$6:$E$43,B30,'（別紙５）R3補助金額一覧'!$K$6:$K$43)</f>
        <v>0</v>
      </c>
      <c r="AI30" s="494"/>
      <c r="AJ30" s="494"/>
      <c r="AK30" s="494"/>
      <c r="AL30" s="254" t="s">
        <v>76</v>
      </c>
      <c r="AM30" s="255"/>
    </row>
    <row r="31" spans="1:39" ht="12.75" customHeight="1">
      <c r="A31" s="496"/>
      <c r="B31" s="241" t="s">
        <v>15</v>
      </c>
      <c r="C31" s="241"/>
      <c r="D31" s="241"/>
      <c r="E31" s="241"/>
      <c r="F31" s="241"/>
      <c r="G31" s="241"/>
      <c r="H31" s="241"/>
      <c r="I31" s="241"/>
      <c r="J31" s="241"/>
      <c r="K31" s="241"/>
      <c r="L31" s="241"/>
      <c r="M31" s="241"/>
      <c r="N31" s="241"/>
      <c r="O31" s="241"/>
      <c r="P31" s="241"/>
      <c r="Q31" s="241"/>
      <c r="R31" s="241"/>
      <c r="S31" s="241"/>
      <c r="T31" s="487">
        <f ca="1">COUNTIFS('（別紙５）R3補助金額一覧'!$E$6:$E$43,B31,'（別紙５）R3補助金額一覧'!$H$6:$H$43,"&gt;0")</f>
        <v>0</v>
      </c>
      <c r="U31" s="488"/>
      <c r="V31" s="489" t="s">
        <v>12</v>
      </c>
      <c r="W31" s="490"/>
      <c r="X31" s="491">
        <f ca="1">SUMIF('（別紙５）R3補助金額一覧'!$E$6:$E$43,B31,'（別紙５）R3補助金額一覧'!$H$6:$H$43)</f>
        <v>0</v>
      </c>
      <c r="Y31" s="492"/>
      <c r="Z31" s="492"/>
      <c r="AA31" s="492"/>
      <c r="AB31" s="243" t="s">
        <v>76</v>
      </c>
      <c r="AC31" s="244"/>
      <c r="AD31" s="487">
        <f ca="1">COUNTIFS('（別紙５）R3補助金額一覧'!$E$6:$E$43,B31,'（別紙５）R3補助金額一覧'!$K$6:$K$43,"&gt;0")</f>
        <v>0</v>
      </c>
      <c r="AE31" s="488"/>
      <c r="AF31" s="489" t="s">
        <v>12</v>
      </c>
      <c r="AG31" s="490"/>
      <c r="AH31" s="491">
        <f ca="1">SUMIF('（別紙５）R3補助金額一覧'!$E$6:$E$43,B31,'（別紙５）R3補助金額一覧'!$K$6:$K$43)</f>
        <v>0</v>
      </c>
      <c r="AI31" s="492"/>
      <c r="AJ31" s="492"/>
      <c r="AK31" s="492"/>
      <c r="AL31" s="243" t="s">
        <v>76</v>
      </c>
      <c r="AM31" s="244"/>
    </row>
    <row r="32" spans="1:39" ht="12.75" customHeight="1">
      <c r="A32" s="496"/>
      <c r="B32" s="241" t="s">
        <v>16</v>
      </c>
      <c r="C32" s="241"/>
      <c r="D32" s="241"/>
      <c r="E32" s="241"/>
      <c r="F32" s="241"/>
      <c r="G32" s="241"/>
      <c r="H32" s="241"/>
      <c r="I32" s="241"/>
      <c r="J32" s="241"/>
      <c r="K32" s="241"/>
      <c r="L32" s="241"/>
      <c r="M32" s="241"/>
      <c r="N32" s="241"/>
      <c r="O32" s="241"/>
      <c r="P32" s="241"/>
      <c r="Q32" s="241"/>
      <c r="R32" s="241"/>
      <c r="S32" s="241"/>
      <c r="T32" s="487">
        <f ca="1">COUNTIFS('（別紙５）R3補助金額一覧'!$E$6:$E$43,B32,'（別紙５）R3補助金額一覧'!$H$6:$H$43,"&gt;0")</f>
        <v>0</v>
      </c>
      <c r="U32" s="488"/>
      <c r="V32" s="489" t="s">
        <v>12</v>
      </c>
      <c r="W32" s="490"/>
      <c r="X32" s="491">
        <f ca="1">SUMIF('（別紙５）R3補助金額一覧'!$E$6:$E$43,B32,'（別紙５）R3補助金額一覧'!$H$6:$H$43)</f>
        <v>0</v>
      </c>
      <c r="Y32" s="492"/>
      <c r="Z32" s="492"/>
      <c r="AA32" s="492"/>
      <c r="AB32" s="243" t="s">
        <v>76</v>
      </c>
      <c r="AC32" s="244"/>
      <c r="AD32" s="487">
        <f ca="1">COUNTIFS('（別紙５）R3補助金額一覧'!$E$6:$E$43,B32,'（別紙５）R3補助金額一覧'!$K$6:$K$43,"&gt;0")</f>
        <v>0</v>
      </c>
      <c r="AE32" s="488"/>
      <c r="AF32" s="489" t="s">
        <v>12</v>
      </c>
      <c r="AG32" s="490"/>
      <c r="AH32" s="491">
        <f ca="1">SUMIF('（別紙５）R3補助金額一覧'!$E$6:$E$43,B32,'（別紙５）R3補助金額一覧'!$K$6:$K$43)</f>
        <v>0</v>
      </c>
      <c r="AI32" s="492"/>
      <c r="AJ32" s="492"/>
      <c r="AK32" s="492"/>
      <c r="AL32" s="243" t="s">
        <v>76</v>
      </c>
      <c r="AM32" s="244"/>
    </row>
    <row r="33" spans="1:39" ht="12.75" customHeight="1">
      <c r="A33" s="496"/>
      <c r="B33" s="241" t="s">
        <v>17</v>
      </c>
      <c r="C33" s="241"/>
      <c r="D33" s="241"/>
      <c r="E33" s="241"/>
      <c r="F33" s="241"/>
      <c r="G33" s="241"/>
      <c r="H33" s="241"/>
      <c r="I33" s="241"/>
      <c r="J33" s="241"/>
      <c r="K33" s="241"/>
      <c r="L33" s="241"/>
      <c r="M33" s="241"/>
      <c r="N33" s="241"/>
      <c r="O33" s="241"/>
      <c r="P33" s="241"/>
      <c r="Q33" s="241"/>
      <c r="R33" s="241"/>
      <c r="S33" s="241"/>
      <c r="T33" s="487">
        <f ca="1">COUNTIFS('（別紙５）R3補助金額一覧'!$E$6:$E$43,B33,'（別紙５）R3補助金額一覧'!$H$6:$H$43,"&gt;0")</f>
        <v>0</v>
      </c>
      <c r="U33" s="488"/>
      <c r="V33" s="489" t="s">
        <v>12</v>
      </c>
      <c r="W33" s="490"/>
      <c r="X33" s="491">
        <f ca="1">SUMIF('（別紙５）R3補助金額一覧'!$E$6:$E$43,B33,'（別紙５）R3補助金額一覧'!$H$6:$H$43)</f>
        <v>0</v>
      </c>
      <c r="Y33" s="492"/>
      <c r="Z33" s="492"/>
      <c r="AA33" s="492"/>
      <c r="AB33" s="243" t="s">
        <v>76</v>
      </c>
      <c r="AC33" s="244"/>
      <c r="AD33" s="487">
        <f ca="1">COUNTIFS('（別紙５）R3補助金額一覧'!$E$6:$E$43,B33,'（別紙５）R3補助金額一覧'!$K$6:$K$43,"&gt;0")</f>
        <v>0</v>
      </c>
      <c r="AE33" s="488"/>
      <c r="AF33" s="489" t="s">
        <v>12</v>
      </c>
      <c r="AG33" s="490"/>
      <c r="AH33" s="491">
        <f ca="1">SUMIF('（別紙５）R3補助金額一覧'!$E$6:$E$43,B33,'（別紙５）R3補助金額一覧'!$K$6:$K$43)</f>
        <v>0</v>
      </c>
      <c r="AI33" s="492"/>
      <c r="AJ33" s="492"/>
      <c r="AK33" s="492"/>
      <c r="AL33" s="243" t="s">
        <v>76</v>
      </c>
      <c r="AM33" s="244"/>
    </row>
    <row r="34" spans="1:39" ht="12.75" customHeight="1">
      <c r="A34" s="496"/>
      <c r="B34" s="241" t="s">
        <v>18</v>
      </c>
      <c r="C34" s="241"/>
      <c r="D34" s="241"/>
      <c r="E34" s="241"/>
      <c r="F34" s="241"/>
      <c r="G34" s="241"/>
      <c r="H34" s="241"/>
      <c r="I34" s="241"/>
      <c r="J34" s="241"/>
      <c r="K34" s="241"/>
      <c r="L34" s="241"/>
      <c r="M34" s="241"/>
      <c r="N34" s="241"/>
      <c r="O34" s="241"/>
      <c r="P34" s="241"/>
      <c r="Q34" s="241"/>
      <c r="R34" s="241"/>
      <c r="S34" s="241"/>
      <c r="T34" s="487">
        <f ca="1">COUNTIFS('（別紙５）R3補助金額一覧'!$E$6:$E$43,B34,'（別紙５）R3補助金額一覧'!$H$6:$H$43,"&gt;0")</f>
        <v>0</v>
      </c>
      <c r="U34" s="488"/>
      <c r="V34" s="489" t="s">
        <v>12</v>
      </c>
      <c r="W34" s="490"/>
      <c r="X34" s="491">
        <f ca="1">SUMIF('（別紙５）R3補助金額一覧'!$E$6:$E$43,B34,'（別紙５）R3補助金額一覧'!$H$6:$H$43)</f>
        <v>0</v>
      </c>
      <c r="Y34" s="492"/>
      <c r="Z34" s="492"/>
      <c r="AA34" s="492"/>
      <c r="AB34" s="243" t="s">
        <v>76</v>
      </c>
      <c r="AC34" s="244"/>
      <c r="AD34" s="487">
        <f ca="1">COUNTIFS('（別紙５）R3補助金額一覧'!$E$6:$E$43,B34,'（別紙５）R3補助金額一覧'!$K$6:$K$43,"&gt;0")</f>
        <v>0</v>
      </c>
      <c r="AE34" s="488"/>
      <c r="AF34" s="489" t="s">
        <v>12</v>
      </c>
      <c r="AG34" s="490"/>
      <c r="AH34" s="491">
        <f ca="1">SUMIF('（別紙５）R3補助金額一覧'!$E$6:$E$43,B34,'（別紙５）R3補助金額一覧'!$K$6:$K$43)</f>
        <v>0</v>
      </c>
      <c r="AI34" s="492"/>
      <c r="AJ34" s="492"/>
      <c r="AK34" s="492"/>
      <c r="AL34" s="243" t="s">
        <v>76</v>
      </c>
      <c r="AM34" s="244"/>
    </row>
    <row r="35" spans="1:39" ht="12.75" customHeight="1">
      <c r="A35" s="496"/>
      <c r="B35" s="241" t="s">
        <v>19</v>
      </c>
      <c r="C35" s="241"/>
      <c r="D35" s="241"/>
      <c r="E35" s="241"/>
      <c r="F35" s="241"/>
      <c r="G35" s="241"/>
      <c r="H35" s="241"/>
      <c r="I35" s="241"/>
      <c r="J35" s="241"/>
      <c r="K35" s="241"/>
      <c r="L35" s="241"/>
      <c r="M35" s="241"/>
      <c r="N35" s="241"/>
      <c r="O35" s="241"/>
      <c r="P35" s="241"/>
      <c r="Q35" s="241"/>
      <c r="R35" s="241"/>
      <c r="S35" s="241"/>
      <c r="T35" s="487">
        <f ca="1">COUNTIFS('（別紙５）R3補助金額一覧'!$E$6:$E$43,B35,'（別紙５）R3補助金額一覧'!$H$6:$H$43,"&gt;0")</f>
        <v>0</v>
      </c>
      <c r="U35" s="488"/>
      <c r="V35" s="489" t="s">
        <v>12</v>
      </c>
      <c r="W35" s="490"/>
      <c r="X35" s="491">
        <f ca="1">SUMIF('（別紙５）R3補助金額一覧'!$E$6:$E$43,B35,'（別紙５）R3補助金額一覧'!$H$6:$H$43)</f>
        <v>0</v>
      </c>
      <c r="Y35" s="492"/>
      <c r="Z35" s="492"/>
      <c r="AA35" s="492"/>
      <c r="AB35" s="243" t="s">
        <v>76</v>
      </c>
      <c r="AC35" s="244"/>
      <c r="AD35" s="487">
        <f ca="1">COUNTIFS('（別紙５）R3補助金額一覧'!$E$6:$E$43,B35,'（別紙５）R3補助金額一覧'!$K$6:$K$43,"&gt;0")</f>
        <v>0</v>
      </c>
      <c r="AE35" s="488"/>
      <c r="AF35" s="489" t="s">
        <v>12</v>
      </c>
      <c r="AG35" s="490"/>
      <c r="AH35" s="491">
        <f ca="1">SUMIF('（別紙５）R3補助金額一覧'!$E$6:$E$43,B35,'（別紙５）R3補助金額一覧'!$K$6:$K$43)</f>
        <v>0</v>
      </c>
      <c r="AI35" s="492"/>
      <c r="AJ35" s="492"/>
      <c r="AK35" s="492"/>
      <c r="AL35" s="243" t="s">
        <v>76</v>
      </c>
      <c r="AM35" s="244"/>
    </row>
    <row r="36" spans="1:39" ht="12.75" customHeight="1">
      <c r="A36" s="496"/>
      <c r="B36" s="241" t="s">
        <v>20</v>
      </c>
      <c r="C36" s="241"/>
      <c r="D36" s="241"/>
      <c r="E36" s="241"/>
      <c r="F36" s="241"/>
      <c r="G36" s="241"/>
      <c r="H36" s="241"/>
      <c r="I36" s="241"/>
      <c r="J36" s="241"/>
      <c r="K36" s="241"/>
      <c r="L36" s="241"/>
      <c r="M36" s="241"/>
      <c r="N36" s="241"/>
      <c r="O36" s="241"/>
      <c r="P36" s="241"/>
      <c r="Q36" s="241"/>
      <c r="R36" s="241"/>
      <c r="S36" s="241"/>
      <c r="T36" s="487">
        <f ca="1">COUNTIFS('（別紙５）R3補助金額一覧'!$E$6:$E$43,B36,'（別紙５）R3補助金額一覧'!$H$6:$H$43,"&gt;0")</f>
        <v>0</v>
      </c>
      <c r="U36" s="488"/>
      <c r="V36" s="489" t="s">
        <v>12</v>
      </c>
      <c r="W36" s="490"/>
      <c r="X36" s="491">
        <f ca="1">SUMIF('（別紙５）R3補助金額一覧'!$E$6:$E$43,B36,'（別紙５）R3補助金額一覧'!$H$6:$H$43)</f>
        <v>0</v>
      </c>
      <c r="Y36" s="492"/>
      <c r="Z36" s="492"/>
      <c r="AA36" s="492"/>
      <c r="AB36" s="243" t="s">
        <v>76</v>
      </c>
      <c r="AC36" s="244"/>
      <c r="AD36" s="487">
        <f ca="1">COUNTIFS('（別紙５）R3補助金額一覧'!$E$6:$E$43,B36,'（別紙５）R3補助金額一覧'!$K$6:$K$43,"&gt;0")</f>
        <v>0</v>
      </c>
      <c r="AE36" s="488"/>
      <c r="AF36" s="489" t="s">
        <v>12</v>
      </c>
      <c r="AG36" s="490"/>
      <c r="AH36" s="491">
        <f ca="1">SUMIF('（別紙５）R3補助金額一覧'!$E$6:$E$43,B36,'（別紙５）R3補助金額一覧'!$K$6:$K$43)</f>
        <v>0</v>
      </c>
      <c r="AI36" s="492"/>
      <c r="AJ36" s="492"/>
      <c r="AK36" s="492"/>
      <c r="AL36" s="243" t="s">
        <v>76</v>
      </c>
      <c r="AM36" s="244"/>
    </row>
    <row r="37" spans="1:39" ht="12.75" customHeight="1">
      <c r="A37" s="496"/>
      <c r="B37" s="241" t="s">
        <v>21</v>
      </c>
      <c r="C37" s="241"/>
      <c r="D37" s="241"/>
      <c r="E37" s="241"/>
      <c r="F37" s="241"/>
      <c r="G37" s="241"/>
      <c r="H37" s="241"/>
      <c r="I37" s="241"/>
      <c r="J37" s="241"/>
      <c r="K37" s="241"/>
      <c r="L37" s="241"/>
      <c r="M37" s="241"/>
      <c r="N37" s="241"/>
      <c r="O37" s="241"/>
      <c r="P37" s="241"/>
      <c r="Q37" s="241"/>
      <c r="R37" s="241"/>
      <c r="S37" s="241"/>
      <c r="T37" s="521" t="s">
        <v>88</v>
      </c>
      <c r="U37" s="522"/>
      <c r="V37" s="489" t="s">
        <v>12</v>
      </c>
      <c r="W37" s="490"/>
      <c r="X37" s="523" t="s">
        <v>88</v>
      </c>
      <c r="Y37" s="524"/>
      <c r="Z37" s="524"/>
      <c r="AA37" s="524"/>
      <c r="AB37" s="243" t="s">
        <v>76</v>
      </c>
      <c r="AC37" s="244"/>
      <c r="AD37" s="487">
        <f ca="1">COUNTIFS('（別紙５）R3補助金額一覧'!$E$6:$E$43,B37,'（別紙５）R3補助金額一覧'!$K$6:$K$43,"&gt;0")</f>
        <v>0</v>
      </c>
      <c r="AE37" s="488"/>
      <c r="AF37" s="489" t="s">
        <v>12</v>
      </c>
      <c r="AG37" s="490"/>
      <c r="AH37" s="491">
        <f ca="1">SUMIF('（別紙５）R3補助金額一覧'!$E$6:$E$43,B37,'（別紙５）R3補助金額一覧'!$K$6:$K$43)</f>
        <v>0</v>
      </c>
      <c r="AI37" s="492"/>
      <c r="AJ37" s="492"/>
      <c r="AK37" s="492"/>
      <c r="AL37" s="243" t="s">
        <v>76</v>
      </c>
      <c r="AM37" s="244"/>
    </row>
    <row r="38" spans="1:39" ht="12.75" customHeight="1">
      <c r="A38" s="525"/>
      <c r="B38" s="248" t="s">
        <v>62</v>
      </c>
      <c r="C38" s="248"/>
      <c r="D38" s="248"/>
      <c r="E38" s="248"/>
      <c r="F38" s="248"/>
      <c r="G38" s="248"/>
      <c r="H38" s="248"/>
      <c r="I38" s="248"/>
      <c r="J38" s="248"/>
      <c r="K38" s="248"/>
      <c r="L38" s="248"/>
      <c r="M38" s="248"/>
      <c r="N38" s="248"/>
      <c r="O38" s="248"/>
      <c r="P38" s="248"/>
      <c r="Q38" s="248"/>
      <c r="R38" s="248"/>
      <c r="S38" s="248"/>
      <c r="T38" s="515">
        <f ca="1">COUNTIFS('（別紙５）R3補助金額一覧'!$E$6:$E$43,B38,'（別紙５）R3補助金額一覧'!$H$6:$H$43,"&gt;0")</f>
        <v>0</v>
      </c>
      <c r="U38" s="516"/>
      <c r="V38" s="517" t="s">
        <v>12</v>
      </c>
      <c r="W38" s="518"/>
      <c r="X38" s="519">
        <f ca="1">SUMIF('（別紙５）R3補助金額一覧'!$E$6:$E$43,B38,'（別紙５）R3補助金額一覧'!$H$6:$H$43)</f>
        <v>0</v>
      </c>
      <c r="Y38" s="520"/>
      <c r="Z38" s="520"/>
      <c r="AA38" s="520"/>
      <c r="AB38" s="249" t="s">
        <v>76</v>
      </c>
      <c r="AC38" s="250"/>
      <c r="AD38" s="481">
        <f ca="1">COUNTIFS('（別紙５）R3補助金額一覧'!$E$6:$E$43,B38,'（別紙５）R3補助金額一覧'!$K$6:$K$43,"&gt;0")</f>
        <v>0</v>
      </c>
      <c r="AE38" s="482"/>
      <c r="AF38" s="483" t="s">
        <v>12</v>
      </c>
      <c r="AG38" s="484"/>
      <c r="AH38" s="519">
        <f ca="1">SUMIF('（別紙５）R3補助金額一覧'!$E$6:$E$43,B38,'（別紙５）R3補助金額一覧'!$K$6:$K$43)</f>
        <v>0</v>
      </c>
      <c r="AI38" s="520"/>
      <c r="AJ38" s="520"/>
      <c r="AK38" s="520"/>
      <c r="AL38" s="249" t="s">
        <v>76</v>
      </c>
      <c r="AM38" s="250"/>
    </row>
    <row r="39" spans="1:39" ht="12.75" customHeight="1">
      <c r="A39" s="509" t="s">
        <v>61</v>
      </c>
      <c r="B39" s="224" t="s">
        <v>22</v>
      </c>
      <c r="C39" s="224"/>
      <c r="D39" s="224"/>
      <c r="E39" s="224"/>
      <c r="F39" s="224"/>
      <c r="G39" s="224"/>
      <c r="H39" s="224"/>
      <c r="I39" s="224"/>
      <c r="J39" s="224"/>
      <c r="K39" s="224"/>
      <c r="L39" s="224"/>
      <c r="M39" s="224"/>
      <c r="N39" s="224"/>
      <c r="O39" s="224"/>
      <c r="P39" s="224"/>
      <c r="Q39" s="224"/>
      <c r="R39" s="224"/>
      <c r="S39" s="224"/>
      <c r="T39" s="511">
        <f ca="1">COUNTIFS('（別紙５）R3補助金額一覧'!$E$6:$E$43,B39,'（別紙５）R3補助金額一覧'!$H$6:$H$43,"&gt;0")</f>
        <v>0</v>
      </c>
      <c r="U39" s="512"/>
      <c r="V39" s="513" t="s">
        <v>12</v>
      </c>
      <c r="W39" s="514"/>
      <c r="X39" s="501">
        <f ca="1">SUMIF('（別紙５）R3補助金額一覧'!$E$6:$E$43,B39,'（別紙５）R3補助金額一覧'!$H$6:$H$43)</f>
        <v>0</v>
      </c>
      <c r="Y39" s="502"/>
      <c r="Z39" s="502"/>
      <c r="AA39" s="502"/>
      <c r="AB39" s="251" t="s">
        <v>76</v>
      </c>
      <c r="AC39" s="239"/>
      <c r="AD39" s="511">
        <f ca="1">COUNTIFS('（別紙５）R3補助金額一覧'!$E$6:$E$43,B39,'（別紙５）R3補助金額一覧'!$K$6:$K$43,"&gt;0")</f>
        <v>0</v>
      </c>
      <c r="AE39" s="512"/>
      <c r="AF39" s="513" t="s">
        <v>12</v>
      </c>
      <c r="AG39" s="514"/>
      <c r="AH39" s="501">
        <f ca="1">SUMIF('（別紙５）R3補助金額一覧'!$E$6:$E$43,B39,'（別紙５）R3補助金額一覧'!$K$6:$K$43)</f>
        <v>0</v>
      </c>
      <c r="AI39" s="502"/>
      <c r="AJ39" s="502"/>
      <c r="AK39" s="502"/>
      <c r="AL39" s="251" t="s">
        <v>76</v>
      </c>
      <c r="AM39" s="239"/>
    </row>
    <row r="40" spans="1:39" ht="12.75" customHeight="1">
      <c r="A40" s="510"/>
      <c r="B40" s="228" t="s">
        <v>23</v>
      </c>
      <c r="C40" s="228"/>
      <c r="D40" s="228"/>
      <c r="E40" s="228"/>
      <c r="F40" s="228"/>
      <c r="G40" s="228"/>
      <c r="H40" s="228"/>
      <c r="I40" s="228"/>
      <c r="J40" s="228"/>
      <c r="K40" s="228"/>
      <c r="L40" s="228"/>
      <c r="M40" s="228"/>
      <c r="N40" s="228"/>
      <c r="O40" s="228"/>
      <c r="P40" s="228"/>
      <c r="Q40" s="228"/>
      <c r="R40" s="228"/>
      <c r="S40" s="228"/>
      <c r="T40" s="503">
        <f ca="1">COUNTIFS('（別紙５）R3補助金額一覧'!$E$6:$E$43,B40,'（別紙５）R3補助金額一覧'!$H$6:$H$43,"&gt;0")</f>
        <v>0</v>
      </c>
      <c r="U40" s="504"/>
      <c r="V40" s="505" t="s">
        <v>12</v>
      </c>
      <c r="W40" s="506"/>
      <c r="X40" s="507">
        <f ca="1">SUMIF('（別紙５）R3補助金額一覧'!$E$6:$E$43,B40,'（別紙５）R3補助金額一覧'!$H$6:$H$43)</f>
        <v>0</v>
      </c>
      <c r="Y40" s="508"/>
      <c r="Z40" s="508"/>
      <c r="AA40" s="508"/>
      <c r="AB40" s="252" t="s">
        <v>76</v>
      </c>
      <c r="AC40" s="253"/>
      <c r="AD40" s="503">
        <f ca="1">COUNTIFS('（別紙５）R3補助金額一覧'!$E$6:$E$43,B40,'（別紙５）R3補助金額一覧'!$K$6:$K$43,"&gt;0")</f>
        <v>0</v>
      </c>
      <c r="AE40" s="504"/>
      <c r="AF40" s="505" t="s">
        <v>12</v>
      </c>
      <c r="AG40" s="506"/>
      <c r="AH40" s="507">
        <f ca="1">SUMIF('（別紙５）R3補助金額一覧'!$E$6:$E$43,B40,'（別紙５）R3補助金額一覧'!$K$6:$K$43)</f>
        <v>0</v>
      </c>
      <c r="AI40" s="508"/>
      <c r="AJ40" s="508"/>
      <c r="AK40" s="508"/>
      <c r="AL40" s="252" t="s">
        <v>76</v>
      </c>
      <c r="AM40" s="253"/>
    </row>
    <row r="41" spans="1:39" ht="12.75" customHeight="1">
      <c r="A41" s="495" t="s">
        <v>31</v>
      </c>
      <c r="B41" s="222" t="s">
        <v>24</v>
      </c>
      <c r="C41" s="224"/>
      <c r="D41" s="224"/>
      <c r="E41" s="224"/>
      <c r="F41" s="224"/>
      <c r="G41" s="224"/>
      <c r="H41" s="224"/>
      <c r="I41" s="224"/>
      <c r="J41" s="224"/>
      <c r="K41" s="224"/>
      <c r="L41" s="224"/>
      <c r="M41" s="224"/>
      <c r="N41" s="224"/>
      <c r="O41" s="224"/>
      <c r="P41" s="224"/>
      <c r="Q41" s="224"/>
      <c r="R41" s="224"/>
      <c r="S41" s="224"/>
      <c r="T41" s="497">
        <f ca="1">COUNTIFS('（別紙５）R3補助金額一覧'!$E$6:$E$43,B41,'（別紙５）R3補助金額一覧'!$H$6:$H$43,"&gt;0")</f>
        <v>0</v>
      </c>
      <c r="U41" s="498"/>
      <c r="V41" s="499" t="s">
        <v>12</v>
      </c>
      <c r="W41" s="500"/>
      <c r="X41" s="493">
        <f ca="1">SUMIF('（別紙５）R3補助金額一覧'!$E$6:$E$43,B41,'（別紙５）R3補助金額一覧'!$H$6:$H$43)</f>
        <v>0</v>
      </c>
      <c r="Y41" s="494"/>
      <c r="Z41" s="494"/>
      <c r="AA41" s="494"/>
      <c r="AB41" s="254" t="s">
        <v>76</v>
      </c>
      <c r="AC41" s="255"/>
      <c r="AD41" s="497">
        <f ca="1">COUNTIFS('（別紙５）R3補助金額一覧'!$E$6:$E$43,B41,'（別紙５）R3補助金額一覧'!$K$6:$K$43,"&gt;0")</f>
        <v>0</v>
      </c>
      <c r="AE41" s="498"/>
      <c r="AF41" s="499" t="s">
        <v>12</v>
      </c>
      <c r="AG41" s="500"/>
      <c r="AH41" s="493">
        <f ca="1">SUMIF('（別紙５）R3補助金額一覧'!$E$6:$E$43,B41,'（別紙５）R3補助金額一覧'!$K$6:$K$43)</f>
        <v>0</v>
      </c>
      <c r="AI41" s="494"/>
      <c r="AJ41" s="494"/>
      <c r="AK41" s="494"/>
      <c r="AL41" s="254" t="s">
        <v>76</v>
      </c>
      <c r="AM41" s="255"/>
    </row>
    <row r="42" spans="1:39" ht="12.75" customHeight="1">
      <c r="A42" s="496"/>
      <c r="B42" s="240" t="s">
        <v>25</v>
      </c>
      <c r="C42" s="241"/>
      <c r="D42" s="241"/>
      <c r="E42" s="241"/>
      <c r="F42" s="241"/>
      <c r="G42" s="241"/>
      <c r="H42" s="241"/>
      <c r="I42" s="241"/>
      <c r="J42" s="241"/>
      <c r="K42" s="241"/>
      <c r="L42" s="241"/>
      <c r="M42" s="241"/>
      <c r="N42" s="241"/>
      <c r="O42" s="241"/>
      <c r="P42" s="241"/>
      <c r="Q42" s="241"/>
      <c r="R42" s="241"/>
      <c r="S42" s="241"/>
      <c r="T42" s="487">
        <f ca="1">COUNTIFS('（別紙５）R3補助金額一覧'!$E$6:$E$43,B42,'（別紙５）R3補助金額一覧'!$H$6:$H$43,"&gt;0")</f>
        <v>0</v>
      </c>
      <c r="U42" s="488"/>
      <c r="V42" s="489" t="s">
        <v>12</v>
      </c>
      <c r="W42" s="490"/>
      <c r="X42" s="491">
        <f ca="1">SUMIF('（別紙５）R3補助金額一覧'!$E$6:$E$43,B42,'（別紙５）R3補助金額一覧'!$H$6:$H$43)</f>
        <v>0</v>
      </c>
      <c r="Y42" s="492"/>
      <c r="Z42" s="492"/>
      <c r="AA42" s="492"/>
      <c r="AB42" s="243" t="s">
        <v>76</v>
      </c>
      <c r="AC42" s="244"/>
      <c r="AD42" s="487">
        <f ca="1">COUNTIFS('（別紙５）R3補助金額一覧'!$E$6:$E$43,B42,'（別紙５）R3補助金額一覧'!$K$6:$K$43,"&gt;0")</f>
        <v>0</v>
      </c>
      <c r="AE42" s="488"/>
      <c r="AF42" s="489" t="s">
        <v>12</v>
      </c>
      <c r="AG42" s="490"/>
      <c r="AH42" s="491">
        <f ca="1">SUMIF('（別紙５）R3補助金額一覧'!$E$6:$E$43,B42,'（別紙５）R3補助金額一覧'!$K$6:$K$43)</f>
        <v>0</v>
      </c>
      <c r="AI42" s="492"/>
      <c r="AJ42" s="492"/>
      <c r="AK42" s="492"/>
      <c r="AL42" s="243" t="s">
        <v>76</v>
      </c>
      <c r="AM42" s="244"/>
    </row>
    <row r="43" spans="1:39" ht="12.75" customHeight="1">
      <c r="A43" s="496"/>
      <c r="B43" s="240" t="s">
        <v>26</v>
      </c>
      <c r="C43" s="241"/>
      <c r="D43" s="241"/>
      <c r="E43" s="241"/>
      <c r="F43" s="241"/>
      <c r="G43" s="241"/>
      <c r="H43" s="241"/>
      <c r="I43" s="241"/>
      <c r="J43" s="241"/>
      <c r="K43" s="241"/>
      <c r="L43" s="241"/>
      <c r="M43" s="241"/>
      <c r="N43" s="241"/>
      <c r="O43" s="241"/>
      <c r="P43" s="241"/>
      <c r="Q43" s="241"/>
      <c r="R43" s="241"/>
      <c r="S43" s="241"/>
      <c r="T43" s="487">
        <f ca="1">COUNTIFS('（別紙５）R3補助金額一覧'!$E$6:$E$43,B43,'（別紙５）R3補助金額一覧'!$H$6:$H$43,"&gt;0")</f>
        <v>0</v>
      </c>
      <c r="U43" s="488"/>
      <c r="V43" s="489" t="s">
        <v>12</v>
      </c>
      <c r="W43" s="490"/>
      <c r="X43" s="491">
        <f ca="1">SUMIF('（別紙５）R3補助金額一覧'!$E$6:$E$43,B43,'（別紙５）R3補助金額一覧'!$H$6:$H$43)</f>
        <v>0</v>
      </c>
      <c r="Y43" s="492"/>
      <c r="Z43" s="492"/>
      <c r="AA43" s="492"/>
      <c r="AB43" s="243" t="s">
        <v>76</v>
      </c>
      <c r="AC43" s="244"/>
      <c r="AD43" s="487">
        <f ca="1">COUNTIFS('（別紙５）R3補助金額一覧'!$E$6:$E$43,B43,'（別紙５）R3補助金額一覧'!$K$6:$K$43,"&gt;0")</f>
        <v>0</v>
      </c>
      <c r="AE43" s="488"/>
      <c r="AF43" s="489" t="s">
        <v>12</v>
      </c>
      <c r="AG43" s="490"/>
      <c r="AH43" s="491">
        <f ca="1">SUMIF('（別紙５）R3補助金額一覧'!$E$6:$E$43,B43,'（別紙５）R3補助金額一覧'!$K$6:$K$43)</f>
        <v>0</v>
      </c>
      <c r="AI43" s="492"/>
      <c r="AJ43" s="492"/>
      <c r="AK43" s="492"/>
      <c r="AL43" s="243" t="s">
        <v>76</v>
      </c>
      <c r="AM43" s="244"/>
    </row>
    <row r="44" spans="1:39" ht="12.75" customHeight="1">
      <c r="A44" s="496"/>
      <c r="B44" s="240" t="s">
        <v>27</v>
      </c>
      <c r="C44" s="241"/>
      <c r="D44" s="241"/>
      <c r="E44" s="241"/>
      <c r="F44" s="241"/>
      <c r="G44" s="241"/>
      <c r="H44" s="241"/>
      <c r="I44" s="241"/>
      <c r="J44" s="241"/>
      <c r="K44" s="241"/>
      <c r="L44" s="241"/>
      <c r="M44" s="241"/>
      <c r="N44" s="241"/>
      <c r="O44" s="241"/>
      <c r="P44" s="241"/>
      <c r="Q44" s="241"/>
      <c r="R44" s="241"/>
      <c r="S44" s="241"/>
      <c r="T44" s="487">
        <f ca="1">COUNTIFS('（別紙５）R3補助金額一覧'!$E$6:$E$43,B44,'（別紙５）R3補助金額一覧'!$H$6:$H$43,"&gt;0")</f>
        <v>0</v>
      </c>
      <c r="U44" s="488"/>
      <c r="V44" s="489" t="s">
        <v>12</v>
      </c>
      <c r="W44" s="490"/>
      <c r="X44" s="491">
        <f ca="1">SUMIF('（別紙５）R3補助金額一覧'!$E$6:$E$43,B44,'（別紙５）R3補助金額一覧'!$H$6:$H$43)</f>
        <v>0</v>
      </c>
      <c r="Y44" s="492"/>
      <c r="Z44" s="492"/>
      <c r="AA44" s="492"/>
      <c r="AB44" s="243" t="s">
        <v>76</v>
      </c>
      <c r="AC44" s="244"/>
      <c r="AD44" s="487">
        <f ca="1">COUNTIFS('（別紙５）R3補助金額一覧'!$E$6:$E$43,B44,'（別紙５）R3補助金額一覧'!$K$6:$K$43,"&gt;0")</f>
        <v>0</v>
      </c>
      <c r="AE44" s="488"/>
      <c r="AF44" s="489" t="s">
        <v>12</v>
      </c>
      <c r="AG44" s="490"/>
      <c r="AH44" s="491">
        <f ca="1">SUMIF('（別紙５）R3補助金額一覧'!$E$6:$E$43,B44,'（別紙５）R3補助金額一覧'!$K$6:$K$43)</f>
        <v>0</v>
      </c>
      <c r="AI44" s="492"/>
      <c r="AJ44" s="492"/>
      <c r="AK44" s="492"/>
      <c r="AL44" s="243" t="s">
        <v>76</v>
      </c>
      <c r="AM44" s="244"/>
    </row>
    <row r="45" spans="1:39" ht="12.75" customHeight="1">
      <c r="A45" s="496"/>
      <c r="B45" s="240" t="s">
        <v>28</v>
      </c>
      <c r="C45" s="241"/>
      <c r="D45" s="241"/>
      <c r="E45" s="241"/>
      <c r="F45" s="241"/>
      <c r="G45" s="241"/>
      <c r="H45" s="241"/>
      <c r="I45" s="241"/>
      <c r="J45" s="241"/>
      <c r="K45" s="241"/>
      <c r="L45" s="241"/>
      <c r="M45" s="241"/>
      <c r="N45" s="241"/>
      <c r="O45" s="241"/>
      <c r="P45" s="241"/>
      <c r="Q45" s="241"/>
      <c r="R45" s="241"/>
      <c r="S45" s="241"/>
      <c r="T45" s="487">
        <f ca="1">COUNTIFS('（別紙５）R3補助金額一覧'!$E$6:$E$43,B45,'（別紙５）R3補助金額一覧'!$H$6:$H$43,"&gt;0")</f>
        <v>0</v>
      </c>
      <c r="U45" s="488"/>
      <c r="V45" s="489" t="s">
        <v>12</v>
      </c>
      <c r="W45" s="490"/>
      <c r="X45" s="491">
        <f ca="1">SUMIF('（別紙５）R3補助金額一覧'!$E$6:$E$43,B45,'（別紙５）R3補助金額一覧'!$H$6:$H$43)</f>
        <v>0</v>
      </c>
      <c r="Y45" s="492"/>
      <c r="Z45" s="492"/>
      <c r="AA45" s="492"/>
      <c r="AB45" s="243" t="s">
        <v>76</v>
      </c>
      <c r="AC45" s="244"/>
      <c r="AD45" s="487">
        <f ca="1">COUNTIFS('（別紙５）R3補助金額一覧'!$E$6:$E$43,B45,'（別紙５）R3補助金額一覧'!$K$6:$K$43,"&gt;0")</f>
        <v>0</v>
      </c>
      <c r="AE45" s="488"/>
      <c r="AF45" s="489" t="s">
        <v>12</v>
      </c>
      <c r="AG45" s="490"/>
      <c r="AH45" s="491">
        <f ca="1">SUMIF('（別紙５）R3補助金額一覧'!$E$6:$E$43,B45,'（別紙５）R3補助金額一覧'!$K$6:$K$43)</f>
        <v>0</v>
      </c>
      <c r="AI45" s="492"/>
      <c r="AJ45" s="492"/>
      <c r="AK45" s="492"/>
      <c r="AL45" s="243" t="s">
        <v>76</v>
      </c>
      <c r="AM45" s="244"/>
    </row>
    <row r="46" spans="1:39" ht="12.75" customHeight="1">
      <c r="A46" s="496"/>
      <c r="B46" s="240" t="s">
        <v>29</v>
      </c>
      <c r="C46" s="241"/>
      <c r="D46" s="241"/>
      <c r="E46" s="241"/>
      <c r="F46" s="241"/>
      <c r="G46" s="241"/>
      <c r="H46" s="241"/>
      <c r="I46" s="241"/>
      <c r="J46" s="241"/>
      <c r="K46" s="241"/>
      <c r="L46" s="241"/>
      <c r="M46" s="241"/>
      <c r="N46" s="241"/>
      <c r="O46" s="241"/>
      <c r="P46" s="241"/>
      <c r="Q46" s="241"/>
      <c r="R46" s="241"/>
      <c r="S46" s="241"/>
      <c r="T46" s="487">
        <f ca="1">COUNTIFS('（別紙５）R3補助金額一覧'!$E$6:$E$43,B46,'（別紙５）R3補助金額一覧'!$H$6:$H$43,"&gt;0")</f>
        <v>0</v>
      </c>
      <c r="U46" s="488"/>
      <c r="V46" s="489" t="s">
        <v>12</v>
      </c>
      <c r="W46" s="490"/>
      <c r="X46" s="491">
        <f ca="1">SUMIF('（別紙５）R3補助金額一覧'!$E$6:$E$43,B46,'（別紙５）R3補助金額一覧'!$H$6:$H$43)</f>
        <v>0</v>
      </c>
      <c r="Y46" s="492"/>
      <c r="Z46" s="492"/>
      <c r="AA46" s="492"/>
      <c r="AB46" s="243" t="s">
        <v>76</v>
      </c>
      <c r="AC46" s="244"/>
      <c r="AD46" s="487">
        <f ca="1">COUNTIFS('（別紙５）R3補助金額一覧'!$E$6:$E$43,B46,'（別紙５）R3補助金額一覧'!$K$6:$K$43,"&gt;0")</f>
        <v>0</v>
      </c>
      <c r="AE46" s="488"/>
      <c r="AF46" s="489" t="s">
        <v>12</v>
      </c>
      <c r="AG46" s="490"/>
      <c r="AH46" s="491">
        <f ca="1">SUMIF('（別紙５）R3補助金額一覧'!$E$6:$E$43,B46,'（別紙５）R3補助金額一覧'!$K$6:$K$43)</f>
        <v>0</v>
      </c>
      <c r="AI46" s="492"/>
      <c r="AJ46" s="492"/>
      <c r="AK46" s="492"/>
      <c r="AL46" s="243" t="s">
        <v>76</v>
      </c>
      <c r="AM46" s="244"/>
    </row>
    <row r="47" spans="1:39" ht="12.75" customHeight="1">
      <c r="A47" s="496"/>
      <c r="B47" s="240" t="s">
        <v>49</v>
      </c>
      <c r="C47" s="241"/>
      <c r="D47" s="241"/>
      <c r="E47" s="241"/>
      <c r="F47" s="241"/>
      <c r="G47" s="241"/>
      <c r="H47" s="241"/>
      <c r="I47" s="241"/>
      <c r="J47" s="241"/>
      <c r="K47" s="241"/>
      <c r="L47" s="241"/>
      <c r="M47" s="241"/>
      <c r="N47" s="241"/>
      <c r="O47" s="241"/>
      <c r="P47" s="241"/>
      <c r="Q47" s="241"/>
      <c r="R47" s="241"/>
      <c r="S47" s="241"/>
      <c r="T47" s="487">
        <f ca="1">COUNTIFS('（別紙５）R3補助金額一覧'!$E$6:$E$43,B47,'（別紙５）R3補助金額一覧'!$H$6:$H$43,"&gt;0")</f>
        <v>0</v>
      </c>
      <c r="U47" s="488"/>
      <c r="V47" s="489" t="s">
        <v>12</v>
      </c>
      <c r="W47" s="490"/>
      <c r="X47" s="491">
        <f ca="1">SUMIF('（別紙５）R3補助金額一覧'!$E$6:$E$43,B47,'（別紙５）R3補助金額一覧'!$H$6:$H$43)</f>
        <v>0</v>
      </c>
      <c r="Y47" s="492"/>
      <c r="Z47" s="492"/>
      <c r="AA47" s="492"/>
      <c r="AB47" s="243" t="s">
        <v>76</v>
      </c>
      <c r="AC47" s="244"/>
      <c r="AD47" s="487">
        <f ca="1">COUNTIFS('（別紙５）R3補助金額一覧'!$E$6:$E$43,B47,'（別紙５）R3補助金額一覧'!$K$6:$K$43,"&gt;0")</f>
        <v>0</v>
      </c>
      <c r="AE47" s="488"/>
      <c r="AF47" s="489" t="s">
        <v>12</v>
      </c>
      <c r="AG47" s="490"/>
      <c r="AH47" s="491">
        <f ca="1">SUMIF('（別紙５）R3補助金額一覧'!$E$6:$E$43,B47,'（別紙５）R3補助金額一覧'!$K$6:$K$43)</f>
        <v>0</v>
      </c>
      <c r="AI47" s="492"/>
      <c r="AJ47" s="492"/>
      <c r="AK47" s="492"/>
      <c r="AL47" s="243" t="s">
        <v>76</v>
      </c>
      <c r="AM47" s="244"/>
    </row>
    <row r="48" spans="1:39" ht="12.75" customHeight="1">
      <c r="A48" s="496"/>
      <c r="B48" s="240" t="s">
        <v>50</v>
      </c>
      <c r="C48" s="241"/>
      <c r="D48" s="241"/>
      <c r="E48" s="241"/>
      <c r="F48" s="241"/>
      <c r="G48" s="241"/>
      <c r="H48" s="241"/>
      <c r="I48" s="241"/>
      <c r="J48" s="241"/>
      <c r="K48" s="241"/>
      <c r="L48" s="241"/>
      <c r="M48" s="241"/>
      <c r="N48" s="241"/>
      <c r="O48" s="241"/>
      <c r="P48" s="241"/>
      <c r="Q48" s="241"/>
      <c r="R48" s="241"/>
      <c r="S48" s="241"/>
      <c r="T48" s="487">
        <f ca="1">COUNTIFS('（別紙５）R3補助金額一覧'!$E$6:$E$43,B48,'（別紙５）R3補助金額一覧'!$H$6:$H$43,"&gt;0")</f>
        <v>0</v>
      </c>
      <c r="U48" s="488"/>
      <c r="V48" s="489" t="s">
        <v>12</v>
      </c>
      <c r="W48" s="490"/>
      <c r="X48" s="491">
        <f ca="1">SUMIF('（別紙５）R3補助金額一覧'!$E$6:$E$43,B48,'（別紙５）R3補助金額一覧'!$H$6:$H$43)</f>
        <v>0</v>
      </c>
      <c r="Y48" s="492"/>
      <c r="Z48" s="492"/>
      <c r="AA48" s="492"/>
      <c r="AB48" s="243" t="s">
        <v>76</v>
      </c>
      <c r="AC48" s="244"/>
      <c r="AD48" s="487">
        <f ca="1">COUNTIFS('（別紙５）R3補助金額一覧'!$E$6:$E$43,B48,'（別紙５）R3補助金額一覧'!$K$6:$K$43,"&gt;0")</f>
        <v>0</v>
      </c>
      <c r="AE48" s="488"/>
      <c r="AF48" s="489" t="s">
        <v>12</v>
      </c>
      <c r="AG48" s="490"/>
      <c r="AH48" s="491">
        <f ca="1">SUMIF('（別紙５）R3補助金額一覧'!$E$6:$E$43,B48,'（別紙５）R3補助金額一覧'!$K$6:$K$43)</f>
        <v>0</v>
      </c>
      <c r="AI48" s="492"/>
      <c r="AJ48" s="492"/>
      <c r="AK48" s="492"/>
      <c r="AL48" s="243" t="s">
        <v>76</v>
      </c>
      <c r="AM48" s="244"/>
    </row>
    <row r="49" spans="1:39" ht="12.75" customHeight="1">
      <c r="A49" s="496"/>
      <c r="B49" s="240" t="s">
        <v>51</v>
      </c>
      <c r="C49" s="241"/>
      <c r="D49" s="241"/>
      <c r="E49" s="241"/>
      <c r="F49" s="241"/>
      <c r="G49" s="241"/>
      <c r="H49" s="241"/>
      <c r="I49" s="241"/>
      <c r="J49" s="241"/>
      <c r="K49" s="241"/>
      <c r="L49" s="241"/>
      <c r="M49" s="241"/>
      <c r="N49" s="241"/>
      <c r="O49" s="241"/>
      <c r="P49" s="241"/>
      <c r="Q49" s="241"/>
      <c r="R49" s="241"/>
      <c r="S49" s="241"/>
      <c r="T49" s="487">
        <f ca="1">COUNTIFS('（別紙５）R3補助金額一覧'!$E$6:$E$43,B49,'（別紙５）R3補助金額一覧'!$H$6:$H$43,"&gt;0")</f>
        <v>0</v>
      </c>
      <c r="U49" s="488"/>
      <c r="V49" s="489" t="s">
        <v>12</v>
      </c>
      <c r="W49" s="490"/>
      <c r="X49" s="491">
        <f ca="1">SUMIF('（別紙５）R3補助金額一覧'!$E$6:$E$43,B49,'（別紙５）R3補助金額一覧'!$H$6:$H$43)</f>
        <v>0</v>
      </c>
      <c r="Y49" s="492"/>
      <c r="Z49" s="492"/>
      <c r="AA49" s="492"/>
      <c r="AB49" s="243" t="s">
        <v>76</v>
      </c>
      <c r="AC49" s="244"/>
      <c r="AD49" s="487">
        <f ca="1">COUNTIFS('（別紙５）R3補助金額一覧'!$E$6:$E$43,B49,'（別紙５）R3補助金額一覧'!$K$6:$K$43,"&gt;0")</f>
        <v>0</v>
      </c>
      <c r="AE49" s="488"/>
      <c r="AF49" s="489" t="s">
        <v>12</v>
      </c>
      <c r="AG49" s="490"/>
      <c r="AH49" s="491">
        <f ca="1">SUMIF('（別紙５）R3補助金額一覧'!$E$6:$E$43,B49,'（別紙５）R3補助金額一覧'!$K$6:$K$43)</f>
        <v>0</v>
      </c>
      <c r="AI49" s="492"/>
      <c r="AJ49" s="492"/>
      <c r="AK49" s="492"/>
      <c r="AL49" s="243" t="s">
        <v>76</v>
      </c>
      <c r="AM49" s="244"/>
    </row>
    <row r="50" spans="1:39" ht="12.75" customHeight="1">
      <c r="A50" s="496"/>
      <c r="B50" s="240" t="s">
        <v>52</v>
      </c>
      <c r="C50" s="241"/>
      <c r="D50" s="241"/>
      <c r="E50" s="241"/>
      <c r="F50" s="241"/>
      <c r="G50" s="241"/>
      <c r="H50" s="241"/>
      <c r="I50" s="241"/>
      <c r="J50" s="241"/>
      <c r="K50" s="241"/>
      <c r="L50" s="241"/>
      <c r="M50" s="241"/>
      <c r="N50" s="241"/>
      <c r="O50" s="241"/>
      <c r="P50" s="241"/>
      <c r="Q50" s="241"/>
      <c r="R50" s="241"/>
      <c r="S50" s="241"/>
      <c r="T50" s="487">
        <f ca="1">COUNTIFS('（別紙５）R3補助金額一覧'!$E$6:$E$43,B50,'（別紙５）R3補助金額一覧'!$H$6:$H$43,"&gt;0")</f>
        <v>0</v>
      </c>
      <c r="U50" s="488"/>
      <c r="V50" s="489" t="s">
        <v>12</v>
      </c>
      <c r="W50" s="490"/>
      <c r="X50" s="491">
        <f ca="1">SUMIF('（別紙５）R3補助金額一覧'!$E$6:$E$43,B50,'（別紙５）R3補助金額一覧'!$H$6:$H$43)</f>
        <v>0</v>
      </c>
      <c r="Y50" s="492"/>
      <c r="Z50" s="492"/>
      <c r="AA50" s="492"/>
      <c r="AB50" s="243" t="s">
        <v>76</v>
      </c>
      <c r="AC50" s="244"/>
      <c r="AD50" s="487">
        <f ca="1">COUNTIFS('（別紙５）R3補助金額一覧'!$E$6:$E$43,B50,'（別紙５）R3補助金額一覧'!$K$6:$K$43,"&gt;0")</f>
        <v>0</v>
      </c>
      <c r="AE50" s="488"/>
      <c r="AF50" s="489" t="s">
        <v>12</v>
      </c>
      <c r="AG50" s="490"/>
      <c r="AH50" s="491">
        <f ca="1">SUMIF('（別紙５）R3補助金額一覧'!$E$6:$E$43,B50,'（別紙５）R3補助金額一覧'!$K$6:$K$43)</f>
        <v>0</v>
      </c>
      <c r="AI50" s="492"/>
      <c r="AJ50" s="492"/>
      <c r="AK50" s="492"/>
      <c r="AL50" s="243" t="s">
        <v>76</v>
      </c>
      <c r="AM50" s="244"/>
    </row>
    <row r="51" spans="1:39" ht="12.75" customHeight="1">
      <c r="A51" s="496"/>
      <c r="B51" s="240" t="s">
        <v>53</v>
      </c>
      <c r="C51" s="241"/>
      <c r="D51" s="241"/>
      <c r="E51" s="241"/>
      <c r="F51" s="241"/>
      <c r="G51" s="241"/>
      <c r="H51" s="241"/>
      <c r="I51" s="241"/>
      <c r="J51" s="241"/>
      <c r="K51" s="241"/>
      <c r="L51" s="241"/>
      <c r="M51" s="241"/>
      <c r="N51" s="241"/>
      <c r="O51" s="241"/>
      <c r="P51" s="241"/>
      <c r="Q51" s="241"/>
      <c r="R51" s="241"/>
      <c r="S51" s="241"/>
      <c r="T51" s="487">
        <f ca="1">COUNTIFS('（別紙５）R3補助金額一覧'!$E$6:$E$43,B51,'（別紙５）R3補助金額一覧'!$H$6:$H$43,"&gt;0")</f>
        <v>0</v>
      </c>
      <c r="U51" s="488"/>
      <c r="V51" s="489" t="s">
        <v>12</v>
      </c>
      <c r="W51" s="490"/>
      <c r="X51" s="491">
        <f ca="1">SUMIF('（別紙５）R3補助金額一覧'!$E$6:$E$43,B51,'（別紙５）R3補助金額一覧'!$H$6:$H$43)</f>
        <v>0</v>
      </c>
      <c r="Y51" s="492"/>
      <c r="Z51" s="492"/>
      <c r="AA51" s="492"/>
      <c r="AB51" s="243" t="s">
        <v>76</v>
      </c>
      <c r="AC51" s="244"/>
      <c r="AD51" s="487">
        <f ca="1">COUNTIFS('（別紙５）R3補助金額一覧'!$E$6:$E$43,B51,'（別紙５）R3補助金額一覧'!$K$6:$K$43,"&gt;0")</f>
        <v>0</v>
      </c>
      <c r="AE51" s="488"/>
      <c r="AF51" s="489" t="s">
        <v>12</v>
      </c>
      <c r="AG51" s="490"/>
      <c r="AH51" s="491">
        <f ca="1">SUMIF('（別紙５）R3補助金額一覧'!$E$6:$E$43,B51,'（別紙５）R3補助金額一覧'!$K$6:$K$43)</f>
        <v>0</v>
      </c>
      <c r="AI51" s="492"/>
      <c r="AJ51" s="492"/>
      <c r="AK51" s="492"/>
      <c r="AL51" s="243" t="s">
        <v>76</v>
      </c>
      <c r="AM51" s="244"/>
    </row>
    <row r="52" spans="1:39" ht="12.75" customHeight="1">
      <c r="A52" s="496"/>
      <c r="B52" s="240" t="s">
        <v>54</v>
      </c>
      <c r="C52" s="256"/>
      <c r="D52" s="256"/>
      <c r="E52" s="256"/>
      <c r="F52" s="256"/>
      <c r="G52" s="256"/>
      <c r="H52" s="256"/>
      <c r="I52" s="256"/>
      <c r="J52" s="256"/>
      <c r="K52" s="256"/>
      <c r="L52" s="256"/>
      <c r="M52" s="256"/>
      <c r="N52" s="256"/>
      <c r="O52" s="256"/>
      <c r="P52" s="256"/>
      <c r="Q52" s="256"/>
      <c r="R52" s="256"/>
      <c r="S52" s="256"/>
      <c r="T52" s="487">
        <f ca="1">COUNTIFS('（別紙５）R3補助金額一覧'!$E$6:$E$43,B52,'（別紙５）R3補助金額一覧'!$H$6:$H$43,"&gt;0")</f>
        <v>0</v>
      </c>
      <c r="U52" s="488"/>
      <c r="V52" s="489" t="s">
        <v>12</v>
      </c>
      <c r="W52" s="490"/>
      <c r="X52" s="491">
        <f ca="1">SUMIF('（別紙５）R3補助金額一覧'!$E$6:$E$43,B52,'（別紙５）R3補助金額一覧'!$H$6:$H$43)</f>
        <v>0</v>
      </c>
      <c r="Y52" s="492"/>
      <c r="Z52" s="492"/>
      <c r="AA52" s="492"/>
      <c r="AB52" s="243" t="s">
        <v>76</v>
      </c>
      <c r="AC52" s="244"/>
      <c r="AD52" s="487">
        <f ca="1">COUNTIFS('（別紙５）R3補助金額一覧'!$E$6:$E$43,B52,'（別紙５）R3補助金額一覧'!$K$6:$K$43,"&gt;0")</f>
        <v>0</v>
      </c>
      <c r="AE52" s="488"/>
      <c r="AF52" s="489" t="s">
        <v>12</v>
      </c>
      <c r="AG52" s="490"/>
      <c r="AH52" s="491">
        <f ca="1">SUMIF('（別紙５）R3補助金額一覧'!$E$6:$E$43,B52,'（別紙５）R3補助金額一覧'!$K$6:$K$43)</f>
        <v>0</v>
      </c>
      <c r="AI52" s="492"/>
      <c r="AJ52" s="492"/>
      <c r="AK52" s="492"/>
      <c r="AL52" s="243" t="s">
        <v>76</v>
      </c>
      <c r="AM52" s="244"/>
    </row>
    <row r="53" spans="1:39" ht="12.75" customHeight="1">
      <c r="A53" s="496"/>
      <c r="B53" s="257" t="s">
        <v>55</v>
      </c>
      <c r="C53" s="256"/>
      <c r="D53" s="256"/>
      <c r="E53" s="256"/>
      <c r="F53" s="256"/>
      <c r="G53" s="256"/>
      <c r="H53" s="256"/>
      <c r="I53" s="256"/>
      <c r="J53" s="256"/>
      <c r="K53" s="256"/>
      <c r="L53" s="256"/>
      <c r="M53" s="256"/>
      <c r="N53" s="256"/>
      <c r="O53" s="256"/>
      <c r="P53" s="256"/>
      <c r="Q53" s="256"/>
      <c r="R53" s="256"/>
      <c r="S53" s="256"/>
      <c r="T53" s="487">
        <f ca="1">COUNTIFS('（別紙５）R3補助金額一覧'!$E$6:$E$43,B53,'（別紙５）R3補助金額一覧'!$H$6:$H$43,"&gt;0")</f>
        <v>0</v>
      </c>
      <c r="U53" s="488"/>
      <c r="V53" s="489" t="s">
        <v>12</v>
      </c>
      <c r="W53" s="490"/>
      <c r="X53" s="491">
        <f ca="1">SUMIF('（別紙５）R3補助金額一覧'!$E$6:$E$43,B53,'（別紙５）R3補助金額一覧'!$H$6:$H$43)</f>
        <v>0</v>
      </c>
      <c r="Y53" s="492"/>
      <c r="Z53" s="492"/>
      <c r="AA53" s="492"/>
      <c r="AB53" s="243" t="s">
        <v>76</v>
      </c>
      <c r="AC53" s="244"/>
      <c r="AD53" s="487">
        <f ca="1">COUNTIFS('（別紙５）R3補助金額一覧'!$E$6:$E$43,B53,'（別紙５）R3補助金額一覧'!$K$6:$K$43,"&gt;0")</f>
        <v>0</v>
      </c>
      <c r="AE53" s="488"/>
      <c r="AF53" s="489" t="s">
        <v>12</v>
      </c>
      <c r="AG53" s="490"/>
      <c r="AH53" s="491">
        <f ca="1">SUMIF('（別紙５）R3補助金額一覧'!$E$6:$E$43,B53,'（別紙５）R3補助金額一覧'!$K$6:$K$43)</f>
        <v>0</v>
      </c>
      <c r="AI53" s="492"/>
      <c r="AJ53" s="492"/>
      <c r="AK53" s="492"/>
      <c r="AL53" s="243" t="s">
        <v>76</v>
      </c>
      <c r="AM53" s="244"/>
    </row>
    <row r="54" spans="1:39" ht="12.75" customHeight="1">
      <c r="A54" s="496"/>
      <c r="B54" s="257" t="s">
        <v>56</v>
      </c>
      <c r="C54" s="256"/>
      <c r="D54" s="256"/>
      <c r="E54" s="256"/>
      <c r="F54" s="256"/>
      <c r="G54" s="256"/>
      <c r="H54" s="256"/>
      <c r="I54" s="256"/>
      <c r="J54" s="256"/>
      <c r="K54" s="256"/>
      <c r="L54" s="256"/>
      <c r="M54" s="256"/>
      <c r="N54" s="256"/>
      <c r="O54" s="256"/>
      <c r="P54" s="256"/>
      <c r="Q54" s="256"/>
      <c r="R54" s="256"/>
      <c r="S54" s="256"/>
      <c r="T54" s="481">
        <f ca="1">COUNTIFS('（別紙５）R3補助金額一覧'!$E$6:$E$43,B54,'（別紙５）R3補助金額一覧'!$H$6:$H$43,"&gt;0")</f>
        <v>0</v>
      </c>
      <c r="U54" s="482"/>
      <c r="V54" s="483" t="s">
        <v>12</v>
      </c>
      <c r="W54" s="484"/>
      <c r="X54" s="485">
        <f ca="1">SUMIF('（別紙５）R3補助金額一覧'!$E$6:$E$43,B54,'（別紙５）R3補助金額一覧'!$H$6:$H$43)</f>
        <v>0</v>
      </c>
      <c r="Y54" s="486"/>
      <c r="Z54" s="486"/>
      <c r="AA54" s="486"/>
      <c r="AB54" s="249" t="s">
        <v>76</v>
      </c>
      <c r="AC54" s="250"/>
      <c r="AD54" s="481">
        <f ca="1">COUNTIFS('（別紙５）R3補助金額一覧'!$E$6:$E$43,B54,'（別紙５）R3補助金額一覧'!$K$6:$K$43,"&gt;0")</f>
        <v>0</v>
      </c>
      <c r="AE54" s="482"/>
      <c r="AF54" s="483" t="s">
        <v>12</v>
      </c>
      <c r="AG54" s="484"/>
      <c r="AH54" s="485">
        <f ca="1">SUMIF('（別紙５）R3補助金額一覧'!$E$6:$E$43,B54,'（別紙５）R3補助金額一覧'!$K$6:$K$43)</f>
        <v>0</v>
      </c>
      <c r="AI54" s="486"/>
      <c r="AJ54" s="486"/>
      <c r="AK54" s="486"/>
      <c r="AL54" s="249" t="s">
        <v>76</v>
      </c>
      <c r="AM54" s="250"/>
    </row>
    <row r="55" spans="1:39" ht="15.75" customHeight="1">
      <c r="A55" s="472" t="s">
        <v>34</v>
      </c>
      <c r="B55" s="473"/>
      <c r="C55" s="473"/>
      <c r="D55" s="473"/>
      <c r="E55" s="473"/>
      <c r="F55" s="473"/>
      <c r="G55" s="473"/>
      <c r="H55" s="473"/>
      <c r="I55" s="473"/>
      <c r="J55" s="473"/>
      <c r="K55" s="473"/>
      <c r="L55" s="473"/>
      <c r="M55" s="473"/>
      <c r="N55" s="473"/>
      <c r="O55" s="473"/>
      <c r="P55" s="473"/>
      <c r="Q55" s="473"/>
      <c r="R55" s="473"/>
      <c r="S55" s="474"/>
      <c r="T55" s="477">
        <f ca="1">SUM(T20:U54)</f>
        <v>0</v>
      </c>
      <c r="U55" s="478"/>
      <c r="V55" s="479" t="s">
        <v>12</v>
      </c>
      <c r="W55" s="480"/>
      <c r="X55" s="470">
        <f ca="1">SUM(X20:AA54)</f>
        <v>0</v>
      </c>
      <c r="Y55" s="471"/>
      <c r="Z55" s="471"/>
      <c r="AA55" s="471"/>
      <c r="AB55" s="258" t="s">
        <v>76</v>
      </c>
      <c r="AC55" s="259"/>
      <c r="AD55" s="477">
        <f ca="1">SUM(AD20:AE54)</f>
        <v>0</v>
      </c>
      <c r="AE55" s="478"/>
      <c r="AF55" s="479" t="s">
        <v>12</v>
      </c>
      <c r="AG55" s="480"/>
      <c r="AH55" s="470">
        <f ca="1">SUM(AH20:AK54)</f>
        <v>0</v>
      </c>
      <c r="AI55" s="471"/>
      <c r="AJ55" s="471"/>
      <c r="AK55" s="471"/>
      <c r="AL55" s="258" t="s">
        <v>76</v>
      </c>
      <c r="AM55" s="259"/>
    </row>
    <row r="56" spans="1:39" ht="15.75" customHeight="1">
      <c r="A56" s="472" t="s">
        <v>36</v>
      </c>
      <c r="B56" s="473"/>
      <c r="C56" s="473"/>
      <c r="D56" s="473"/>
      <c r="E56" s="473"/>
      <c r="F56" s="473"/>
      <c r="G56" s="473"/>
      <c r="H56" s="473"/>
      <c r="I56" s="473"/>
      <c r="J56" s="473"/>
      <c r="K56" s="473"/>
      <c r="L56" s="473"/>
      <c r="M56" s="473"/>
      <c r="N56" s="473"/>
      <c r="O56" s="473"/>
      <c r="P56" s="473"/>
      <c r="Q56" s="473"/>
      <c r="R56" s="473"/>
      <c r="S56" s="474"/>
      <c r="T56" s="475">
        <f ca="1">X55+AH55</f>
        <v>0</v>
      </c>
      <c r="U56" s="476"/>
      <c r="V56" s="476"/>
      <c r="W56" s="476"/>
      <c r="X56" s="476"/>
      <c r="Y56" s="476"/>
      <c r="Z56" s="476"/>
      <c r="AA56" s="476"/>
      <c r="AB56" s="476"/>
      <c r="AC56" s="476"/>
      <c r="AD56" s="476"/>
      <c r="AE56" s="476"/>
      <c r="AF56" s="476"/>
      <c r="AG56" s="476"/>
      <c r="AH56" s="476"/>
      <c r="AI56" s="476"/>
      <c r="AJ56" s="476"/>
      <c r="AK56" s="476"/>
      <c r="AL56" s="258" t="s">
        <v>76</v>
      </c>
      <c r="AM56" s="259"/>
    </row>
    <row r="57" spans="1:39">
      <c r="A57" s="260" t="s">
        <v>172</v>
      </c>
    </row>
    <row r="58" spans="1:39" s="260" customFormat="1" ht="10.5">
      <c r="A58" s="261" t="s">
        <v>96</v>
      </c>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row>
    <row r="59" spans="1:39">
      <c r="A59" s="260" t="s">
        <v>97</v>
      </c>
    </row>
    <row r="60" spans="1:39" s="260" customFormat="1" ht="10.5">
      <c r="C60" s="260" t="s">
        <v>98</v>
      </c>
    </row>
  </sheetData>
  <sheetProtection sheet="1" objects="1" scenarios="1"/>
  <mergeCells count="248">
    <mergeCell ref="A3:AM3"/>
    <mergeCell ref="A4:AM4"/>
    <mergeCell ref="S14:Y14"/>
    <mergeCell ref="AG14:AM14"/>
    <mergeCell ref="S15:Y15"/>
    <mergeCell ref="AG15:AM15"/>
    <mergeCell ref="A17:S19"/>
    <mergeCell ref="T17:AM17"/>
    <mergeCell ref="T18:AC18"/>
    <mergeCell ref="AD18:AM18"/>
    <mergeCell ref="T19:W19"/>
    <mergeCell ref="X19:AC19"/>
    <mergeCell ref="A8:A15"/>
    <mergeCell ref="L8:AM8"/>
    <mergeCell ref="L9:AM9"/>
    <mergeCell ref="B10:K12"/>
    <mergeCell ref="Q10:R10"/>
    <mergeCell ref="T10:V10"/>
    <mergeCell ref="L11:AM11"/>
    <mergeCell ref="L12:AM12"/>
    <mergeCell ref="S13:Y13"/>
    <mergeCell ref="AG13:AM13"/>
    <mergeCell ref="AD19:AG19"/>
    <mergeCell ref="AH19:AM19"/>
    <mergeCell ref="A20:A27"/>
    <mergeCell ref="T20:U20"/>
    <mergeCell ref="V20:W20"/>
    <mergeCell ref="X20:AA20"/>
    <mergeCell ref="AD20:AE20"/>
    <mergeCell ref="AF20:AG20"/>
    <mergeCell ref="AH20:AK20"/>
    <mergeCell ref="T21:U21"/>
    <mergeCell ref="AH22:AK22"/>
    <mergeCell ref="T23:U23"/>
    <mergeCell ref="V23:W23"/>
    <mergeCell ref="X23:AA23"/>
    <mergeCell ref="AD23:AE23"/>
    <mergeCell ref="AF23:AG23"/>
    <mergeCell ref="AH23:AK23"/>
    <mergeCell ref="V21:W21"/>
    <mergeCell ref="X21:AA21"/>
    <mergeCell ref="AD21:AE21"/>
    <mergeCell ref="AF21:AG21"/>
    <mergeCell ref="AH21:AK21"/>
    <mergeCell ref="T22:U22"/>
    <mergeCell ref="V22:W22"/>
    <mergeCell ref="X22:AA22"/>
    <mergeCell ref="AD22:AE22"/>
    <mergeCell ref="AF22:AG22"/>
    <mergeCell ref="T25:U25"/>
    <mergeCell ref="V25:W25"/>
    <mergeCell ref="X25:AA25"/>
    <mergeCell ref="AD25:AE25"/>
    <mergeCell ref="AF25:AG25"/>
    <mergeCell ref="AH25:AK25"/>
    <mergeCell ref="T24:U24"/>
    <mergeCell ref="V24:W24"/>
    <mergeCell ref="X24:AA24"/>
    <mergeCell ref="AD24:AE24"/>
    <mergeCell ref="AF24:AG24"/>
    <mergeCell ref="AH24:AK24"/>
    <mergeCell ref="T27:U27"/>
    <mergeCell ref="V27:W27"/>
    <mergeCell ref="X27:AA27"/>
    <mergeCell ref="AD27:AE27"/>
    <mergeCell ref="AF27:AG27"/>
    <mergeCell ref="AH27:AK27"/>
    <mergeCell ref="T26:U26"/>
    <mergeCell ref="V26:W26"/>
    <mergeCell ref="X26:AA26"/>
    <mergeCell ref="AD26:AE26"/>
    <mergeCell ref="AF26:AG26"/>
    <mergeCell ref="AH26:AK26"/>
    <mergeCell ref="AH28:AK28"/>
    <mergeCell ref="T29:U29"/>
    <mergeCell ref="V29:W29"/>
    <mergeCell ref="X29:AA29"/>
    <mergeCell ref="AD29:AE29"/>
    <mergeCell ref="AF29:AG29"/>
    <mergeCell ref="AH29:AK29"/>
    <mergeCell ref="A28:A29"/>
    <mergeCell ref="T28:U28"/>
    <mergeCell ref="V28:W28"/>
    <mergeCell ref="X28:AA28"/>
    <mergeCell ref="AD28:AE28"/>
    <mergeCell ref="AF28:AG28"/>
    <mergeCell ref="AH30:AK30"/>
    <mergeCell ref="T31:U31"/>
    <mergeCell ref="V31:W31"/>
    <mergeCell ref="X31:AA31"/>
    <mergeCell ref="AD31:AE31"/>
    <mergeCell ref="AF31:AG31"/>
    <mergeCell ref="AH31:AK31"/>
    <mergeCell ref="A30:A38"/>
    <mergeCell ref="T30:U30"/>
    <mergeCell ref="V30:W30"/>
    <mergeCell ref="X30:AA30"/>
    <mergeCell ref="AD30:AE30"/>
    <mergeCell ref="AF30:AG30"/>
    <mergeCell ref="T32:U32"/>
    <mergeCell ref="V32:W32"/>
    <mergeCell ref="X32:AA32"/>
    <mergeCell ref="AD32:AE32"/>
    <mergeCell ref="T34:U34"/>
    <mergeCell ref="V34:W34"/>
    <mergeCell ref="X34:AA34"/>
    <mergeCell ref="AD34:AE34"/>
    <mergeCell ref="AF34:AG34"/>
    <mergeCell ref="AH34:AK34"/>
    <mergeCell ref="AF32:AG32"/>
    <mergeCell ref="AH32:AK32"/>
    <mergeCell ref="T33:U33"/>
    <mergeCell ref="V33:W33"/>
    <mergeCell ref="X33:AA33"/>
    <mergeCell ref="AD33:AE33"/>
    <mergeCell ref="AF33:AG33"/>
    <mergeCell ref="AH33:AK33"/>
    <mergeCell ref="T36:U36"/>
    <mergeCell ref="V36:W36"/>
    <mergeCell ref="X36:AA36"/>
    <mergeCell ref="AD36:AE36"/>
    <mergeCell ref="AF36:AG36"/>
    <mergeCell ref="AH36:AK36"/>
    <mergeCell ref="T35:U35"/>
    <mergeCell ref="V35:W35"/>
    <mergeCell ref="X35:AA35"/>
    <mergeCell ref="AD35:AE35"/>
    <mergeCell ref="AF35:AG35"/>
    <mergeCell ref="AH35:AK35"/>
    <mergeCell ref="T38:U38"/>
    <mergeCell ref="V38:W38"/>
    <mergeCell ref="X38:AA38"/>
    <mergeCell ref="AD38:AE38"/>
    <mergeCell ref="AF38:AG38"/>
    <mergeCell ref="AH38:AK38"/>
    <mergeCell ref="T37:U37"/>
    <mergeCell ref="V37:W37"/>
    <mergeCell ref="X37:AA37"/>
    <mergeCell ref="AD37:AE37"/>
    <mergeCell ref="AF37:AG37"/>
    <mergeCell ref="AH37:AK37"/>
    <mergeCell ref="AH39:AK39"/>
    <mergeCell ref="T40:U40"/>
    <mergeCell ref="V40:W40"/>
    <mergeCell ref="X40:AA40"/>
    <mergeCell ref="AD40:AE40"/>
    <mergeCell ref="AF40:AG40"/>
    <mergeCell ref="AH40:AK40"/>
    <mergeCell ref="A39:A40"/>
    <mergeCell ref="T39:U39"/>
    <mergeCell ref="V39:W39"/>
    <mergeCell ref="X39:AA39"/>
    <mergeCell ref="AD39:AE39"/>
    <mergeCell ref="AF39:AG39"/>
    <mergeCell ref="A41:A54"/>
    <mergeCell ref="T41:U41"/>
    <mergeCell ref="V41:W41"/>
    <mergeCell ref="X41:AA41"/>
    <mergeCell ref="AD41:AE41"/>
    <mergeCell ref="AF41:AG41"/>
    <mergeCell ref="T43:U43"/>
    <mergeCell ref="V43:W43"/>
    <mergeCell ref="X43:AA43"/>
    <mergeCell ref="AD43:AE43"/>
    <mergeCell ref="AF43:AG43"/>
    <mergeCell ref="T46:U46"/>
    <mergeCell ref="V46:W46"/>
    <mergeCell ref="X46:AA46"/>
    <mergeCell ref="AD46:AE46"/>
    <mergeCell ref="AF46:AG46"/>
    <mergeCell ref="T50:U50"/>
    <mergeCell ref="V50:W50"/>
    <mergeCell ref="X50:AA50"/>
    <mergeCell ref="AD50:AE50"/>
    <mergeCell ref="AF50:AG50"/>
    <mergeCell ref="T54:U54"/>
    <mergeCell ref="V54:W54"/>
    <mergeCell ref="X54:AA54"/>
    <mergeCell ref="AH43:AK43"/>
    <mergeCell ref="T44:U44"/>
    <mergeCell ref="V44:W44"/>
    <mergeCell ref="X44:AA44"/>
    <mergeCell ref="AD44:AE44"/>
    <mergeCell ref="AF44:AG44"/>
    <mergeCell ref="AH44:AK44"/>
    <mergeCell ref="AH41:AK41"/>
    <mergeCell ref="T42:U42"/>
    <mergeCell ref="V42:W42"/>
    <mergeCell ref="X42:AA42"/>
    <mergeCell ref="AD42:AE42"/>
    <mergeCell ref="AF42:AG42"/>
    <mergeCell ref="AH42:AK42"/>
    <mergeCell ref="AH46:AK46"/>
    <mergeCell ref="T45:U45"/>
    <mergeCell ref="V45:W45"/>
    <mergeCell ref="X45:AA45"/>
    <mergeCell ref="AD45:AE45"/>
    <mergeCell ref="AF45:AG45"/>
    <mergeCell ref="AH45:AK45"/>
    <mergeCell ref="T48:U48"/>
    <mergeCell ref="V48:W48"/>
    <mergeCell ref="X48:AA48"/>
    <mergeCell ref="AD48:AE48"/>
    <mergeCell ref="AF48:AG48"/>
    <mergeCell ref="AH48:AK48"/>
    <mergeCell ref="T47:U47"/>
    <mergeCell ref="V47:W47"/>
    <mergeCell ref="X47:AA47"/>
    <mergeCell ref="AD47:AE47"/>
    <mergeCell ref="AF47:AG47"/>
    <mergeCell ref="AH47:AK47"/>
    <mergeCell ref="AH50:AK50"/>
    <mergeCell ref="T49:U49"/>
    <mergeCell ref="V49:W49"/>
    <mergeCell ref="X49:AA49"/>
    <mergeCell ref="AD49:AE49"/>
    <mergeCell ref="AF49:AG49"/>
    <mergeCell ref="AH49:AK49"/>
    <mergeCell ref="T52:U52"/>
    <mergeCell ref="V52:W52"/>
    <mergeCell ref="X52:AA52"/>
    <mergeCell ref="AD52:AE52"/>
    <mergeCell ref="AF52:AG52"/>
    <mergeCell ref="AH52:AK52"/>
    <mergeCell ref="T51:U51"/>
    <mergeCell ref="V51:W51"/>
    <mergeCell ref="X51:AA51"/>
    <mergeCell ref="AD51:AE51"/>
    <mergeCell ref="AF51:AG51"/>
    <mergeCell ref="AH51:AK51"/>
    <mergeCell ref="AD54:AE54"/>
    <mergeCell ref="AF54:AG54"/>
    <mergeCell ref="AH54:AK54"/>
    <mergeCell ref="T53:U53"/>
    <mergeCell ref="V53:W53"/>
    <mergeCell ref="X53:AA53"/>
    <mergeCell ref="AD53:AE53"/>
    <mergeCell ref="AF53:AG53"/>
    <mergeCell ref="AH53:AK53"/>
    <mergeCell ref="AH55:AK55"/>
    <mergeCell ref="A56:S56"/>
    <mergeCell ref="T56:AK56"/>
    <mergeCell ref="A55:S55"/>
    <mergeCell ref="T55:U55"/>
    <mergeCell ref="V55:W55"/>
    <mergeCell ref="X55:AA55"/>
    <mergeCell ref="AD55:AE55"/>
    <mergeCell ref="AF55:AG55"/>
  </mergeCells>
  <phoneticPr fontId="2"/>
  <dataValidations count="3">
    <dataValidation imeMode="fullKatakana" allowBlank="1" showInputMessage="1" showErrorMessage="1" sqref="L8:AM8"/>
    <dataValidation imeMode="hiragana" allowBlank="1" showInputMessage="1" showErrorMessage="1" sqref="L9:AM9 L11:AM11 L12:AM12 S14:Y14 S15:Y15 AG14:AM14 AG15:AM15"/>
    <dataValidation imeMode="off" allowBlank="1" showInputMessage="1" showErrorMessage="1" sqref="Q10:R10 T10:V10 S13:Y13 AG13:AM13"/>
  </dataValidations>
  <pageMargins left="0.70866141732283472" right="0.70866141732283472" top="0.74803149606299213" bottom="0.74803149606299213" header="0.31496062992125984" footer="0.31496062992125984"/>
  <pageSetup paperSize="9" scale="9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E24"/>
  <sheetViews>
    <sheetView showGridLines="0" tabSelected="1" zoomScale="80" zoomScaleNormal="80" zoomScaleSheetLayoutView="80" workbookViewId="0">
      <pane ySplit="14" topLeftCell="A15" activePane="bottomLeft" state="frozen"/>
      <selection activeCell="AD46" sqref="AD46:AE46"/>
      <selection pane="bottomLeft"/>
    </sheetView>
  </sheetViews>
  <sheetFormatPr defaultRowHeight="13.5"/>
  <cols>
    <col min="1" max="1" width="3.125" style="64" customWidth="1"/>
    <col min="2" max="2" width="7.75" style="64" customWidth="1"/>
    <col min="3" max="3" width="27.5" style="63" customWidth="1"/>
    <col min="4" max="4" width="33.25" style="63" customWidth="1"/>
    <col min="5" max="5" width="27.5" style="63" customWidth="1"/>
    <col min="6" max="6" width="4.25" style="64" customWidth="1"/>
    <col min="7" max="16384" width="9" style="64"/>
  </cols>
  <sheetData>
    <row r="2" spans="2:5" ht="17.25">
      <c r="B2" s="1" t="s">
        <v>220</v>
      </c>
      <c r="D2" s="2"/>
    </row>
    <row r="3" spans="2:5" ht="17.25">
      <c r="B3" s="572" t="s">
        <v>213</v>
      </c>
      <c r="C3" s="572"/>
      <c r="D3" s="572"/>
      <c r="E3" s="572"/>
    </row>
    <row r="4" spans="2:5" ht="17.25">
      <c r="B4" s="1"/>
      <c r="C4" s="1"/>
      <c r="D4" s="1"/>
      <c r="E4" s="1"/>
    </row>
    <row r="5" spans="2:5" ht="17.25">
      <c r="B5" s="1" t="s">
        <v>209</v>
      </c>
      <c r="C5" s="1"/>
      <c r="D5" s="1"/>
      <c r="E5" s="1"/>
    </row>
    <row r="6" spans="2:5" ht="17.25">
      <c r="B6" s="267" t="s">
        <v>210</v>
      </c>
      <c r="C6" s="268"/>
      <c r="D6" s="268"/>
      <c r="E6" s="269"/>
    </row>
    <row r="7" spans="2:5" ht="17.25">
      <c r="B7" s="280" t="s">
        <v>215</v>
      </c>
      <c r="C7" s="271"/>
      <c r="D7" s="271"/>
      <c r="E7" s="272"/>
    </row>
    <row r="8" spans="2:5" ht="17.25">
      <c r="B8" s="270"/>
      <c r="C8" s="271"/>
      <c r="D8" s="271"/>
      <c r="E8" s="272"/>
    </row>
    <row r="9" spans="2:5" ht="17.25">
      <c r="B9" s="273" t="s">
        <v>229</v>
      </c>
      <c r="C9" s="274"/>
      <c r="D9" s="274"/>
      <c r="E9" s="275"/>
    </row>
    <row r="10" spans="2:5" ht="17.25">
      <c r="B10" s="270"/>
      <c r="C10" s="271"/>
      <c r="D10" s="271"/>
      <c r="E10" s="276"/>
    </row>
    <row r="11" spans="2:5" ht="17.25">
      <c r="B11" s="270"/>
      <c r="C11" s="271"/>
      <c r="D11" s="271"/>
      <c r="E11" s="281" t="s">
        <v>216</v>
      </c>
    </row>
    <row r="12" spans="2:5" ht="17.25">
      <c r="B12" s="277" t="s">
        <v>211</v>
      </c>
      <c r="C12" s="278"/>
      <c r="D12" s="278"/>
      <c r="E12" s="279" t="s">
        <v>212</v>
      </c>
    </row>
    <row r="13" spans="2:5" ht="14.25">
      <c r="C13" s="2"/>
      <c r="D13" s="2"/>
    </row>
    <row r="14" spans="2:5" ht="14.25">
      <c r="B14" s="65" t="s">
        <v>86</v>
      </c>
      <c r="C14" s="3" t="s">
        <v>123</v>
      </c>
      <c r="D14" s="4" t="s">
        <v>87</v>
      </c>
      <c r="E14" s="4" t="s">
        <v>85</v>
      </c>
    </row>
    <row r="15" spans="2:5" ht="57">
      <c r="B15" s="65">
        <v>1</v>
      </c>
      <c r="C15" s="5" t="s">
        <v>162</v>
      </c>
      <c r="D15" s="6"/>
      <c r="E15" s="6"/>
    </row>
    <row r="16" spans="2:5" ht="85.5">
      <c r="B16" s="65">
        <v>2</v>
      </c>
      <c r="C16" s="5"/>
      <c r="D16" s="6" t="s">
        <v>214</v>
      </c>
      <c r="E16" s="6"/>
    </row>
    <row r="17" spans="2:5" ht="128.25">
      <c r="B17" s="65">
        <v>3</v>
      </c>
      <c r="C17" s="5"/>
      <c r="D17" s="6"/>
      <c r="E17" s="6" t="s">
        <v>217</v>
      </c>
    </row>
    <row r="18" spans="2:5" ht="43.5" customHeight="1">
      <c r="B18" s="65">
        <v>4</v>
      </c>
      <c r="C18" s="5"/>
      <c r="D18" s="6" t="s">
        <v>166</v>
      </c>
      <c r="E18" s="571" t="s">
        <v>219</v>
      </c>
    </row>
    <row r="19" spans="2:5" ht="57">
      <c r="B19" s="65">
        <v>5</v>
      </c>
      <c r="C19" s="5"/>
      <c r="D19" s="6" t="s">
        <v>165</v>
      </c>
      <c r="E19" s="571"/>
    </row>
    <row r="20" spans="2:5" ht="42.75">
      <c r="B20" s="65">
        <v>6</v>
      </c>
      <c r="C20" s="5"/>
      <c r="D20" s="6" t="s">
        <v>164</v>
      </c>
      <c r="E20" s="571"/>
    </row>
    <row r="21" spans="2:5" ht="85.5">
      <c r="B21" s="65">
        <v>7</v>
      </c>
      <c r="C21" s="7"/>
      <c r="D21" s="8" t="s">
        <v>182</v>
      </c>
      <c r="E21" s="571"/>
    </row>
    <row r="22" spans="2:5" ht="114">
      <c r="B22" s="65">
        <v>8</v>
      </c>
      <c r="C22" s="5"/>
      <c r="D22" s="6" t="s">
        <v>218</v>
      </c>
      <c r="E22" s="571"/>
    </row>
    <row r="23" spans="2:5" ht="71.25">
      <c r="B23" s="65">
        <v>9</v>
      </c>
      <c r="C23" s="5"/>
      <c r="D23" s="6" t="s">
        <v>189</v>
      </c>
      <c r="E23" s="571"/>
    </row>
    <row r="24" spans="2:5" ht="42.75">
      <c r="B24" s="65">
        <v>10</v>
      </c>
      <c r="C24" s="5" t="s">
        <v>163</v>
      </c>
      <c r="D24" s="6"/>
      <c r="E24" s="571"/>
    </row>
  </sheetData>
  <sheetProtection sheet="1" objects="1" scenarios="1"/>
  <mergeCells count="2">
    <mergeCell ref="E18:E24"/>
    <mergeCell ref="B3:E3"/>
  </mergeCells>
  <phoneticPr fontId="2"/>
  <pageMargins left="0.70866141732283472" right="0.70866141732283472" top="0.55118110236220474" bottom="0.74803149606299213" header="0.31496062992125984" footer="0.31496062992125984"/>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2"/>
  <sheetViews>
    <sheetView view="pageBreakPreview" zoomScaleNormal="100" zoomScaleSheetLayoutView="100" workbookViewId="0">
      <selection activeCell="F3" sqref="F3"/>
    </sheetView>
  </sheetViews>
  <sheetFormatPr defaultRowHeight="14.25"/>
  <cols>
    <col min="1" max="1" width="3.125" style="81" customWidth="1"/>
    <col min="2" max="4" width="9.875" style="81" customWidth="1"/>
    <col min="5" max="5" width="21.125" style="81" customWidth="1"/>
    <col min="6" max="6" width="25.625" style="81" customWidth="1"/>
    <col min="7" max="7" width="5.625" style="81" customWidth="1"/>
    <col min="8" max="256" width="9" style="81"/>
    <col min="257" max="257" width="3.125" style="81" customWidth="1"/>
    <col min="258" max="260" width="9.875" style="81" customWidth="1"/>
    <col min="261" max="261" width="21.125" style="81" customWidth="1"/>
    <col min="262" max="262" width="23.375" style="81" customWidth="1"/>
    <col min="263" max="263" width="3.125" style="81" customWidth="1"/>
    <col min="264" max="512" width="9" style="81"/>
    <col min="513" max="513" width="3.125" style="81" customWidth="1"/>
    <col min="514" max="516" width="9.875" style="81" customWidth="1"/>
    <col min="517" max="517" width="21.125" style="81" customWidth="1"/>
    <col min="518" max="518" width="23.375" style="81" customWidth="1"/>
    <col min="519" max="519" width="3.125" style="81" customWidth="1"/>
    <col min="520" max="768" width="9" style="81"/>
    <col min="769" max="769" width="3.125" style="81" customWidth="1"/>
    <col min="770" max="772" width="9.875" style="81" customWidth="1"/>
    <col min="773" max="773" width="21.125" style="81" customWidth="1"/>
    <col min="774" max="774" width="23.375" style="81" customWidth="1"/>
    <col min="775" max="775" width="3.125" style="81" customWidth="1"/>
    <col min="776" max="1024" width="9" style="81"/>
    <col min="1025" max="1025" width="3.125" style="81" customWidth="1"/>
    <col min="1026" max="1028" width="9.875" style="81" customWidth="1"/>
    <col min="1029" max="1029" width="21.125" style="81" customWidth="1"/>
    <col min="1030" max="1030" width="23.375" style="81" customWidth="1"/>
    <col min="1031" max="1031" width="3.125" style="81" customWidth="1"/>
    <col min="1032" max="1280" width="9" style="81"/>
    <col min="1281" max="1281" width="3.125" style="81" customWidth="1"/>
    <col min="1282" max="1284" width="9.875" style="81" customWidth="1"/>
    <col min="1285" max="1285" width="21.125" style="81" customWidth="1"/>
    <col min="1286" max="1286" width="23.375" style="81" customWidth="1"/>
    <col min="1287" max="1287" width="3.125" style="81" customWidth="1"/>
    <col min="1288" max="1536" width="9" style="81"/>
    <col min="1537" max="1537" width="3.125" style="81" customWidth="1"/>
    <col min="1538" max="1540" width="9.875" style="81" customWidth="1"/>
    <col min="1541" max="1541" width="21.125" style="81" customWidth="1"/>
    <col min="1542" max="1542" width="23.375" style="81" customWidth="1"/>
    <col min="1543" max="1543" width="3.125" style="81" customWidth="1"/>
    <col min="1544" max="1792" width="9" style="81"/>
    <col min="1793" max="1793" width="3.125" style="81" customWidth="1"/>
    <col min="1794" max="1796" width="9.875" style="81" customWidth="1"/>
    <col min="1797" max="1797" width="21.125" style="81" customWidth="1"/>
    <col min="1798" max="1798" width="23.375" style="81" customWidth="1"/>
    <col min="1799" max="1799" width="3.125" style="81" customWidth="1"/>
    <col min="1800" max="2048" width="9" style="81"/>
    <col min="2049" max="2049" width="3.125" style="81" customWidth="1"/>
    <col min="2050" max="2052" width="9.875" style="81" customWidth="1"/>
    <col min="2053" max="2053" width="21.125" style="81" customWidth="1"/>
    <col min="2054" max="2054" width="23.375" style="81" customWidth="1"/>
    <col min="2055" max="2055" width="3.125" style="81" customWidth="1"/>
    <col min="2056" max="2304" width="9" style="81"/>
    <col min="2305" max="2305" width="3.125" style="81" customWidth="1"/>
    <col min="2306" max="2308" width="9.875" style="81" customWidth="1"/>
    <col min="2309" max="2309" width="21.125" style="81" customWidth="1"/>
    <col min="2310" max="2310" width="23.375" style="81" customWidth="1"/>
    <col min="2311" max="2311" width="3.125" style="81" customWidth="1"/>
    <col min="2312" max="2560" width="9" style="81"/>
    <col min="2561" max="2561" width="3.125" style="81" customWidth="1"/>
    <col min="2562" max="2564" width="9.875" style="81" customWidth="1"/>
    <col min="2565" max="2565" width="21.125" style="81" customWidth="1"/>
    <col min="2566" max="2566" width="23.375" style="81" customWidth="1"/>
    <col min="2567" max="2567" width="3.125" style="81" customWidth="1"/>
    <col min="2568" max="2816" width="9" style="81"/>
    <col min="2817" max="2817" width="3.125" style="81" customWidth="1"/>
    <col min="2818" max="2820" width="9.875" style="81" customWidth="1"/>
    <col min="2821" max="2821" width="21.125" style="81" customWidth="1"/>
    <col min="2822" max="2822" width="23.375" style="81" customWidth="1"/>
    <col min="2823" max="2823" width="3.125" style="81" customWidth="1"/>
    <col min="2824" max="3072" width="9" style="81"/>
    <col min="3073" max="3073" width="3.125" style="81" customWidth="1"/>
    <col min="3074" max="3076" width="9.875" style="81" customWidth="1"/>
    <col min="3077" max="3077" width="21.125" style="81" customWidth="1"/>
    <col min="3078" max="3078" width="23.375" style="81" customWidth="1"/>
    <col min="3079" max="3079" width="3.125" style="81" customWidth="1"/>
    <col min="3080" max="3328" width="9" style="81"/>
    <col min="3329" max="3329" width="3.125" style="81" customWidth="1"/>
    <col min="3330" max="3332" width="9.875" style="81" customWidth="1"/>
    <col min="3333" max="3333" width="21.125" style="81" customWidth="1"/>
    <col min="3334" max="3334" width="23.375" style="81" customWidth="1"/>
    <col min="3335" max="3335" width="3.125" style="81" customWidth="1"/>
    <col min="3336" max="3584" width="9" style="81"/>
    <col min="3585" max="3585" width="3.125" style="81" customWidth="1"/>
    <col min="3586" max="3588" width="9.875" style="81" customWidth="1"/>
    <col min="3589" max="3589" width="21.125" style="81" customWidth="1"/>
    <col min="3590" max="3590" width="23.375" style="81" customWidth="1"/>
    <col min="3591" max="3591" width="3.125" style="81" customWidth="1"/>
    <col min="3592" max="3840" width="9" style="81"/>
    <col min="3841" max="3841" width="3.125" style="81" customWidth="1"/>
    <col min="3842" max="3844" width="9.875" style="81" customWidth="1"/>
    <col min="3845" max="3845" width="21.125" style="81" customWidth="1"/>
    <col min="3846" max="3846" width="23.375" style="81" customWidth="1"/>
    <col min="3847" max="3847" width="3.125" style="81" customWidth="1"/>
    <col min="3848" max="4096" width="9" style="81"/>
    <col min="4097" max="4097" width="3.125" style="81" customWidth="1"/>
    <col min="4098" max="4100" width="9.875" style="81" customWidth="1"/>
    <col min="4101" max="4101" width="21.125" style="81" customWidth="1"/>
    <col min="4102" max="4102" width="23.375" style="81" customWidth="1"/>
    <col min="4103" max="4103" width="3.125" style="81" customWidth="1"/>
    <col min="4104" max="4352" width="9" style="81"/>
    <col min="4353" max="4353" width="3.125" style="81" customWidth="1"/>
    <col min="4354" max="4356" width="9.875" style="81" customWidth="1"/>
    <col min="4357" max="4357" width="21.125" style="81" customWidth="1"/>
    <col min="4358" max="4358" width="23.375" style="81" customWidth="1"/>
    <col min="4359" max="4359" width="3.125" style="81" customWidth="1"/>
    <col min="4360" max="4608" width="9" style="81"/>
    <col min="4609" max="4609" width="3.125" style="81" customWidth="1"/>
    <col min="4610" max="4612" width="9.875" style="81" customWidth="1"/>
    <col min="4613" max="4613" width="21.125" style="81" customWidth="1"/>
    <col min="4614" max="4614" width="23.375" style="81" customWidth="1"/>
    <col min="4615" max="4615" width="3.125" style="81" customWidth="1"/>
    <col min="4616" max="4864" width="9" style="81"/>
    <col min="4865" max="4865" width="3.125" style="81" customWidth="1"/>
    <col min="4866" max="4868" width="9.875" style="81" customWidth="1"/>
    <col min="4869" max="4869" width="21.125" style="81" customWidth="1"/>
    <col min="4870" max="4870" width="23.375" style="81" customWidth="1"/>
    <col min="4871" max="4871" width="3.125" style="81" customWidth="1"/>
    <col min="4872" max="5120" width="9" style="81"/>
    <col min="5121" max="5121" width="3.125" style="81" customWidth="1"/>
    <col min="5122" max="5124" width="9.875" style="81" customWidth="1"/>
    <col min="5125" max="5125" width="21.125" style="81" customWidth="1"/>
    <col min="5126" max="5126" width="23.375" style="81" customWidth="1"/>
    <col min="5127" max="5127" width="3.125" style="81" customWidth="1"/>
    <col min="5128" max="5376" width="9" style="81"/>
    <col min="5377" max="5377" width="3.125" style="81" customWidth="1"/>
    <col min="5378" max="5380" width="9.875" style="81" customWidth="1"/>
    <col min="5381" max="5381" width="21.125" style="81" customWidth="1"/>
    <col min="5382" max="5382" width="23.375" style="81" customWidth="1"/>
    <col min="5383" max="5383" width="3.125" style="81" customWidth="1"/>
    <col min="5384" max="5632" width="9" style="81"/>
    <col min="5633" max="5633" width="3.125" style="81" customWidth="1"/>
    <col min="5634" max="5636" width="9.875" style="81" customWidth="1"/>
    <col min="5637" max="5637" width="21.125" style="81" customWidth="1"/>
    <col min="5638" max="5638" width="23.375" style="81" customWidth="1"/>
    <col min="5639" max="5639" width="3.125" style="81" customWidth="1"/>
    <col min="5640" max="5888" width="9" style="81"/>
    <col min="5889" max="5889" width="3.125" style="81" customWidth="1"/>
    <col min="5890" max="5892" width="9.875" style="81" customWidth="1"/>
    <col min="5893" max="5893" width="21.125" style="81" customWidth="1"/>
    <col min="5894" max="5894" width="23.375" style="81" customWidth="1"/>
    <col min="5895" max="5895" width="3.125" style="81" customWidth="1"/>
    <col min="5896" max="6144" width="9" style="81"/>
    <col min="6145" max="6145" width="3.125" style="81" customWidth="1"/>
    <col min="6146" max="6148" width="9.875" style="81" customWidth="1"/>
    <col min="6149" max="6149" width="21.125" style="81" customWidth="1"/>
    <col min="6150" max="6150" width="23.375" style="81" customWidth="1"/>
    <col min="6151" max="6151" width="3.125" style="81" customWidth="1"/>
    <col min="6152" max="6400" width="9" style="81"/>
    <col min="6401" max="6401" width="3.125" style="81" customWidth="1"/>
    <col min="6402" max="6404" width="9.875" style="81" customWidth="1"/>
    <col min="6405" max="6405" width="21.125" style="81" customWidth="1"/>
    <col min="6406" max="6406" width="23.375" style="81" customWidth="1"/>
    <col min="6407" max="6407" width="3.125" style="81" customWidth="1"/>
    <col min="6408" max="6656" width="9" style="81"/>
    <col min="6657" max="6657" width="3.125" style="81" customWidth="1"/>
    <col min="6658" max="6660" width="9.875" style="81" customWidth="1"/>
    <col min="6661" max="6661" width="21.125" style="81" customWidth="1"/>
    <col min="6662" max="6662" width="23.375" style="81" customWidth="1"/>
    <col min="6663" max="6663" width="3.125" style="81" customWidth="1"/>
    <col min="6664" max="6912" width="9" style="81"/>
    <col min="6913" max="6913" width="3.125" style="81" customWidth="1"/>
    <col min="6914" max="6916" width="9.875" style="81" customWidth="1"/>
    <col min="6917" max="6917" width="21.125" style="81" customWidth="1"/>
    <col min="6918" max="6918" width="23.375" style="81" customWidth="1"/>
    <col min="6919" max="6919" width="3.125" style="81" customWidth="1"/>
    <col min="6920" max="7168" width="9" style="81"/>
    <col min="7169" max="7169" width="3.125" style="81" customWidth="1"/>
    <col min="7170" max="7172" width="9.875" style="81" customWidth="1"/>
    <col min="7173" max="7173" width="21.125" style="81" customWidth="1"/>
    <col min="7174" max="7174" width="23.375" style="81" customWidth="1"/>
    <col min="7175" max="7175" width="3.125" style="81" customWidth="1"/>
    <col min="7176" max="7424" width="9" style="81"/>
    <col min="7425" max="7425" width="3.125" style="81" customWidth="1"/>
    <col min="7426" max="7428" width="9.875" style="81" customWidth="1"/>
    <col min="7429" max="7429" width="21.125" style="81" customWidth="1"/>
    <col min="7430" max="7430" width="23.375" style="81" customWidth="1"/>
    <col min="7431" max="7431" width="3.125" style="81" customWidth="1"/>
    <col min="7432" max="7680" width="9" style="81"/>
    <col min="7681" max="7681" width="3.125" style="81" customWidth="1"/>
    <col min="7682" max="7684" width="9.875" style="81" customWidth="1"/>
    <col min="7685" max="7685" width="21.125" style="81" customWidth="1"/>
    <col min="7686" max="7686" width="23.375" style="81" customWidth="1"/>
    <col min="7687" max="7687" width="3.125" style="81" customWidth="1"/>
    <col min="7688" max="7936" width="9" style="81"/>
    <col min="7937" max="7937" width="3.125" style="81" customWidth="1"/>
    <col min="7938" max="7940" width="9.875" style="81" customWidth="1"/>
    <col min="7941" max="7941" width="21.125" style="81" customWidth="1"/>
    <col min="7942" max="7942" width="23.375" style="81" customWidth="1"/>
    <col min="7943" max="7943" width="3.125" style="81" customWidth="1"/>
    <col min="7944" max="8192" width="9" style="81"/>
    <col min="8193" max="8193" width="3.125" style="81" customWidth="1"/>
    <col min="8194" max="8196" width="9.875" style="81" customWidth="1"/>
    <col min="8197" max="8197" width="21.125" style="81" customWidth="1"/>
    <col min="8198" max="8198" width="23.375" style="81" customWidth="1"/>
    <col min="8199" max="8199" width="3.125" style="81" customWidth="1"/>
    <col min="8200" max="8448" width="9" style="81"/>
    <col min="8449" max="8449" width="3.125" style="81" customWidth="1"/>
    <col min="8450" max="8452" width="9.875" style="81" customWidth="1"/>
    <col min="8453" max="8453" width="21.125" style="81" customWidth="1"/>
    <col min="8454" max="8454" width="23.375" style="81" customWidth="1"/>
    <col min="8455" max="8455" width="3.125" style="81" customWidth="1"/>
    <col min="8456" max="8704" width="9" style="81"/>
    <col min="8705" max="8705" width="3.125" style="81" customWidth="1"/>
    <col min="8706" max="8708" width="9.875" style="81" customWidth="1"/>
    <col min="8709" max="8709" width="21.125" style="81" customWidth="1"/>
    <col min="8710" max="8710" width="23.375" style="81" customWidth="1"/>
    <col min="8711" max="8711" width="3.125" style="81" customWidth="1"/>
    <col min="8712" max="8960" width="9" style="81"/>
    <col min="8961" max="8961" width="3.125" style="81" customWidth="1"/>
    <col min="8962" max="8964" width="9.875" style="81" customWidth="1"/>
    <col min="8965" max="8965" width="21.125" style="81" customWidth="1"/>
    <col min="8966" max="8966" width="23.375" style="81" customWidth="1"/>
    <col min="8967" max="8967" width="3.125" style="81" customWidth="1"/>
    <col min="8968" max="9216" width="9" style="81"/>
    <col min="9217" max="9217" width="3.125" style="81" customWidth="1"/>
    <col min="9218" max="9220" width="9.875" style="81" customWidth="1"/>
    <col min="9221" max="9221" width="21.125" style="81" customWidth="1"/>
    <col min="9222" max="9222" width="23.375" style="81" customWidth="1"/>
    <col min="9223" max="9223" width="3.125" style="81" customWidth="1"/>
    <col min="9224" max="9472" width="9" style="81"/>
    <col min="9473" max="9473" width="3.125" style="81" customWidth="1"/>
    <col min="9474" max="9476" width="9.875" style="81" customWidth="1"/>
    <col min="9477" max="9477" width="21.125" style="81" customWidth="1"/>
    <col min="9478" max="9478" width="23.375" style="81" customWidth="1"/>
    <col min="9479" max="9479" width="3.125" style="81" customWidth="1"/>
    <col min="9480" max="9728" width="9" style="81"/>
    <col min="9729" max="9729" width="3.125" style="81" customWidth="1"/>
    <col min="9730" max="9732" width="9.875" style="81" customWidth="1"/>
    <col min="9733" max="9733" width="21.125" style="81" customWidth="1"/>
    <col min="9734" max="9734" width="23.375" style="81" customWidth="1"/>
    <col min="9735" max="9735" width="3.125" style="81" customWidth="1"/>
    <col min="9736" max="9984" width="9" style="81"/>
    <col min="9985" max="9985" width="3.125" style="81" customWidth="1"/>
    <col min="9986" max="9988" width="9.875" style="81" customWidth="1"/>
    <col min="9989" max="9989" width="21.125" style="81" customWidth="1"/>
    <col min="9990" max="9990" width="23.375" style="81" customWidth="1"/>
    <col min="9991" max="9991" width="3.125" style="81" customWidth="1"/>
    <col min="9992" max="10240" width="9" style="81"/>
    <col min="10241" max="10241" width="3.125" style="81" customWidth="1"/>
    <col min="10242" max="10244" width="9.875" style="81" customWidth="1"/>
    <col min="10245" max="10245" width="21.125" style="81" customWidth="1"/>
    <col min="10246" max="10246" width="23.375" style="81" customWidth="1"/>
    <col min="10247" max="10247" width="3.125" style="81" customWidth="1"/>
    <col min="10248" max="10496" width="9" style="81"/>
    <col min="10497" max="10497" width="3.125" style="81" customWidth="1"/>
    <col min="10498" max="10500" width="9.875" style="81" customWidth="1"/>
    <col min="10501" max="10501" width="21.125" style="81" customWidth="1"/>
    <col min="10502" max="10502" width="23.375" style="81" customWidth="1"/>
    <col min="10503" max="10503" width="3.125" style="81" customWidth="1"/>
    <col min="10504" max="10752" width="9" style="81"/>
    <col min="10753" max="10753" width="3.125" style="81" customWidth="1"/>
    <col min="10754" max="10756" width="9.875" style="81" customWidth="1"/>
    <col min="10757" max="10757" width="21.125" style="81" customWidth="1"/>
    <col min="10758" max="10758" width="23.375" style="81" customWidth="1"/>
    <col min="10759" max="10759" width="3.125" style="81" customWidth="1"/>
    <col min="10760" max="11008" width="9" style="81"/>
    <col min="11009" max="11009" width="3.125" style="81" customWidth="1"/>
    <col min="11010" max="11012" width="9.875" style="81" customWidth="1"/>
    <col min="11013" max="11013" width="21.125" style="81" customWidth="1"/>
    <col min="11014" max="11014" width="23.375" style="81" customWidth="1"/>
    <col min="11015" max="11015" width="3.125" style="81" customWidth="1"/>
    <col min="11016" max="11264" width="9" style="81"/>
    <col min="11265" max="11265" width="3.125" style="81" customWidth="1"/>
    <col min="11266" max="11268" width="9.875" style="81" customWidth="1"/>
    <col min="11269" max="11269" width="21.125" style="81" customWidth="1"/>
    <col min="11270" max="11270" width="23.375" style="81" customWidth="1"/>
    <col min="11271" max="11271" width="3.125" style="81" customWidth="1"/>
    <col min="11272" max="11520" width="9" style="81"/>
    <col min="11521" max="11521" width="3.125" style="81" customWidth="1"/>
    <col min="11522" max="11524" width="9.875" style="81" customWidth="1"/>
    <col min="11525" max="11525" width="21.125" style="81" customWidth="1"/>
    <col min="11526" max="11526" width="23.375" style="81" customWidth="1"/>
    <col min="11527" max="11527" width="3.125" style="81" customWidth="1"/>
    <col min="11528" max="11776" width="9" style="81"/>
    <col min="11777" max="11777" width="3.125" style="81" customWidth="1"/>
    <col min="11778" max="11780" width="9.875" style="81" customWidth="1"/>
    <col min="11781" max="11781" width="21.125" style="81" customWidth="1"/>
    <col min="11782" max="11782" width="23.375" style="81" customWidth="1"/>
    <col min="11783" max="11783" width="3.125" style="81" customWidth="1"/>
    <col min="11784" max="12032" width="9" style="81"/>
    <col min="12033" max="12033" width="3.125" style="81" customWidth="1"/>
    <col min="12034" max="12036" width="9.875" style="81" customWidth="1"/>
    <col min="12037" max="12037" width="21.125" style="81" customWidth="1"/>
    <col min="12038" max="12038" width="23.375" style="81" customWidth="1"/>
    <col min="12039" max="12039" width="3.125" style="81" customWidth="1"/>
    <col min="12040" max="12288" width="9" style="81"/>
    <col min="12289" max="12289" width="3.125" style="81" customWidth="1"/>
    <col min="12290" max="12292" width="9.875" style="81" customWidth="1"/>
    <col min="12293" max="12293" width="21.125" style="81" customWidth="1"/>
    <col min="12294" max="12294" width="23.375" style="81" customWidth="1"/>
    <col min="12295" max="12295" width="3.125" style="81" customWidth="1"/>
    <col min="12296" max="12544" width="9" style="81"/>
    <col min="12545" max="12545" width="3.125" style="81" customWidth="1"/>
    <col min="12546" max="12548" width="9.875" style="81" customWidth="1"/>
    <col min="12549" max="12549" width="21.125" style="81" customWidth="1"/>
    <col min="12550" max="12550" width="23.375" style="81" customWidth="1"/>
    <col min="12551" max="12551" width="3.125" style="81" customWidth="1"/>
    <col min="12552" max="12800" width="9" style="81"/>
    <col min="12801" max="12801" width="3.125" style="81" customWidth="1"/>
    <col min="12802" max="12804" width="9.875" style="81" customWidth="1"/>
    <col min="12805" max="12805" width="21.125" style="81" customWidth="1"/>
    <col min="12806" max="12806" width="23.375" style="81" customWidth="1"/>
    <col min="12807" max="12807" width="3.125" style="81" customWidth="1"/>
    <col min="12808" max="13056" width="9" style="81"/>
    <col min="13057" max="13057" width="3.125" style="81" customWidth="1"/>
    <col min="13058" max="13060" width="9.875" style="81" customWidth="1"/>
    <col min="13061" max="13061" width="21.125" style="81" customWidth="1"/>
    <col min="13062" max="13062" width="23.375" style="81" customWidth="1"/>
    <col min="13063" max="13063" width="3.125" style="81" customWidth="1"/>
    <col min="13064" max="13312" width="9" style="81"/>
    <col min="13313" max="13313" width="3.125" style="81" customWidth="1"/>
    <col min="13314" max="13316" width="9.875" style="81" customWidth="1"/>
    <col min="13317" max="13317" width="21.125" style="81" customWidth="1"/>
    <col min="13318" max="13318" width="23.375" style="81" customWidth="1"/>
    <col min="13319" max="13319" width="3.125" style="81" customWidth="1"/>
    <col min="13320" max="13568" width="9" style="81"/>
    <col min="13569" max="13569" width="3.125" style="81" customWidth="1"/>
    <col min="13570" max="13572" width="9.875" style="81" customWidth="1"/>
    <col min="13573" max="13573" width="21.125" style="81" customWidth="1"/>
    <col min="13574" max="13574" width="23.375" style="81" customWidth="1"/>
    <col min="13575" max="13575" width="3.125" style="81" customWidth="1"/>
    <col min="13576" max="13824" width="9" style="81"/>
    <col min="13825" max="13825" width="3.125" style="81" customWidth="1"/>
    <col min="13826" max="13828" width="9.875" style="81" customWidth="1"/>
    <col min="13829" max="13829" width="21.125" style="81" customWidth="1"/>
    <col min="13830" max="13830" width="23.375" style="81" customWidth="1"/>
    <col min="13831" max="13831" width="3.125" style="81" customWidth="1"/>
    <col min="13832" max="14080" width="9" style="81"/>
    <col min="14081" max="14081" width="3.125" style="81" customWidth="1"/>
    <col min="14082" max="14084" width="9.875" style="81" customWidth="1"/>
    <col min="14085" max="14085" width="21.125" style="81" customWidth="1"/>
    <col min="14086" max="14086" width="23.375" style="81" customWidth="1"/>
    <col min="14087" max="14087" width="3.125" style="81" customWidth="1"/>
    <col min="14088" max="14336" width="9" style="81"/>
    <col min="14337" max="14337" width="3.125" style="81" customWidth="1"/>
    <col min="14338" max="14340" width="9.875" style="81" customWidth="1"/>
    <col min="14341" max="14341" width="21.125" style="81" customWidth="1"/>
    <col min="14342" max="14342" width="23.375" style="81" customWidth="1"/>
    <col min="14343" max="14343" width="3.125" style="81" customWidth="1"/>
    <col min="14344" max="14592" width="9" style="81"/>
    <col min="14593" max="14593" width="3.125" style="81" customWidth="1"/>
    <col min="14594" max="14596" width="9.875" style="81" customWidth="1"/>
    <col min="14597" max="14597" width="21.125" style="81" customWidth="1"/>
    <col min="14598" max="14598" width="23.375" style="81" customWidth="1"/>
    <col min="14599" max="14599" width="3.125" style="81" customWidth="1"/>
    <col min="14600" max="14848" width="9" style="81"/>
    <col min="14849" max="14849" width="3.125" style="81" customWidth="1"/>
    <col min="14850" max="14852" width="9.875" style="81" customWidth="1"/>
    <col min="14853" max="14853" width="21.125" style="81" customWidth="1"/>
    <col min="14854" max="14854" width="23.375" style="81" customWidth="1"/>
    <col min="14855" max="14855" width="3.125" style="81" customWidth="1"/>
    <col min="14856" max="15104" width="9" style="81"/>
    <col min="15105" max="15105" width="3.125" style="81" customWidth="1"/>
    <col min="15106" max="15108" width="9.875" style="81" customWidth="1"/>
    <col min="15109" max="15109" width="21.125" style="81" customWidth="1"/>
    <col min="15110" max="15110" width="23.375" style="81" customWidth="1"/>
    <col min="15111" max="15111" width="3.125" style="81" customWidth="1"/>
    <col min="15112" max="15360" width="9" style="81"/>
    <col min="15361" max="15361" width="3.125" style="81" customWidth="1"/>
    <col min="15362" max="15364" width="9.875" style="81" customWidth="1"/>
    <col min="15365" max="15365" width="21.125" style="81" customWidth="1"/>
    <col min="15366" max="15366" width="23.375" style="81" customWidth="1"/>
    <col min="15367" max="15367" width="3.125" style="81" customWidth="1"/>
    <col min="15368" max="15616" width="9" style="81"/>
    <col min="15617" max="15617" width="3.125" style="81" customWidth="1"/>
    <col min="15618" max="15620" width="9.875" style="81" customWidth="1"/>
    <col min="15621" max="15621" width="21.125" style="81" customWidth="1"/>
    <col min="15622" max="15622" width="23.375" style="81" customWidth="1"/>
    <col min="15623" max="15623" width="3.125" style="81" customWidth="1"/>
    <col min="15624" max="15872" width="9" style="81"/>
    <col min="15873" max="15873" width="3.125" style="81" customWidth="1"/>
    <col min="15874" max="15876" width="9.875" style="81" customWidth="1"/>
    <col min="15877" max="15877" width="21.125" style="81" customWidth="1"/>
    <col min="15878" max="15878" width="23.375" style="81" customWidth="1"/>
    <col min="15879" max="15879" width="3.125" style="81" customWidth="1"/>
    <col min="15880" max="16128" width="9" style="81"/>
    <col min="16129" max="16129" width="3.125" style="81" customWidth="1"/>
    <col min="16130" max="16132" width="9.875" style="81" customWidth="1"/>
    <col min="16133" max="16133" width="21.125" style="81" customWidth="1"/>
    <col min="16134" max="16134" width="23.375" style="81" customWidth="1"/>
    <col min="16135" max="16135" width="3.125" style="81" customWidth="1"/>
    <col min="16136" max="16384" width="9" style="81"/>
  </cols>
  <sheetData>
    <row r="1" spans="1:6" ht="22.5" customHeight="1">
      <c r="A1" s="81" t="s">
        <v>198</v>
      </c>
    </row>
    <row r="2" spans="1:6" ht="22.5" customHeight="1">
      <c r="F2" s="89" t="s">
        <v>197</v>
      </c>
    </row>
    <row r="3" spans="1:6" ht="22.5" customHeight="1">
      <c r="F3" s="88" t="s">
        <v>208</v>
      </c>
    </row>
    <row r="4" spans="1:6" ht="22.5" customHeight="1"/>
    <row r="5" spans="1:6" ht="22.5" customHeight="1">
      <c r="B5" s="81" t="s">
        <v>196</v>
      </c>
    </row>
    <row r="6" spans="1:6" ht="22.5" customHeight="1"/>
    <row r="7" spans="1:6" ht="22.5" customHeight="1">
      <c r="E7" s="87" t="s">
        <v>195</v>
      </c>
      <c r="F7" s="86" t="str">
        <f>IF('（別紙１）R4総括表'!AP11=0,"（エクセルでは総括表から自動転記されます）",'（別紙１）R4総括表'!AP11)</f>
        <v>（エクセルでは総括表から自動転記されます）</v>
      </c>
    </row>
    <row r="8" spans="1:6" ht="22.5" customHeight="1">
      <c r="E8" s="87"/>
      <c r="F8" s="86" t="str">
        <f>IF('（別紙１）R4総括表'!AP12=0,"",'（別紙１）R4総括表'!AP12)</f>
        <v/>
      </c>
    </row>
    <row r="9" spans="1:6" ht="22.5" customHeight="1">
      <c r="E9" s="87" t="s">
        <v>194</v>
      </c>
      <c r="F9" s="86" t="str">
        <f>IF('（別紙１）R4総括表'!AP9=0,"（エクセルでは総括表から自動転記されます）",'（別紙１）R4総括表'!AP9)</f>
        <v>（エクセルでは総括表から自動転記されます）</v>
      </c>
    </row>
    <row r="10" spans="1:6" ht="22.5" customHeight="1">
      <c r="E10" s="87" t="s">
        <v>193</v>
      </c>
      <c r="F10" s="86" t="str">
        <f>IF('（別紙１）R4総括表'!AP14=0,"（エクセルでは総括表から自動転記されます）",'（別紙１）R4総括表'!AP14&amp;"　"&amp;'（別紙１）R4総括表'!AU14)</f>
        <v>（エクセルでは総括表から自動転記されます）</v>
      </c>
    </row>
    <row r="11" spans="1:6" ht="22.5" customHeight="1"/>
    <row r="12" spans="1:6" ht="22.5" customHeight="1">
      <c r="B12" s="574" t="s">
        <v>199</v>
      </c>
      <c r="C12" s="574"/>
      <c r="D12" s="574"/>
      <c r="E12" s="574"/>
      <c r="F12" s="574"/>
    </row>
    <row r="13" spans="1:6" ht="22.5" customHeight="1">
      <c r="B13" s="574"/>
      <c r="C13" s="574"/>
      <c r="D13" s="574"/>
      <c r="E13" s="574"/>
      <c r="F13" s="574"/>
    </row>
    <row r="14" spans="1:6" ht="22.5" customHeight="1">
      <c r="B14" s="85"/>
      <c r="C14" s="85"/>
      <c r="D14" s="85"/>
      <c r="E14" s="85"/>
      <c r="F14" s="85"/>
    </row>
    <row r="15" spans="1:6" ht="22.5" customHeight="1">
      <c r="B15" s="81" t="s">
        <v>192</v>
      </c>
    </row>
    <row r="16" spans="1:6" ht="22.5" customHeight="1"/>
    <row r="17" spans="2:6" ht="22.5" customHeight="1">
      <c r="B17" s="573" t="s">
        <v>191</v>
      </c>
      <c r="C17" s="573"/>
      <c r="D17" s="573"/>
      <c r="E17" s="573"/>
      <c r="F17" s="573"/>
    </row>
    <row r="18" spans="2:6" ht="22.5" customHeight="1"/>
    <row r="19" spans="2:6" ht="22.5" customHeight="1">
      <c r="B19" s="81" t="s">
        <v>190</v>
      </c>
      <c r="C19" s="84"/>
      <c r="D19" s="83"/>
      <c r="E19" s="82" t="str">
        <f ca="1">IF(SUM(E22,E24)=0,"",SUM(E22,E24))</f>
        <v/>
      </c>
      <c r="F19" s="86" t="str">
        <f ca="1">IF(SUM(E$22,E$24)=0,"（エクセルでは総括表から自動転記されます）","")</f>
        <v>（エクセルでは総括表から自動転記されます）</v>
      </c>
    </row>
    <row r="20" spans="2:6" ht="22.5" customHeight="1"/>
    <row r="21" spans="2:6" ht="22.5" customHeight="1">
      <c r="B21" s="81" t="s">
        <v>204</v>
      </c>
    </row>
    <row r="22" spans="2:6" ht="22.5" customHeight="1">
      <c r="E22" s="82">
        <f ca="1">'（別紙１）R4総括表'!$T$56</f>
        <v>0</v>
      </c>
      <c r="F22" s="86" t="str">
        <f ca="1">IF(SUM(E$22,E$24)=0,"（エクセルでは総括表から自動転記されます）","")</f>
        <v>（エクセルでは総括表から自動転記されます）</v>
      </c>
    </row>
    <row r="23" spans="2:6" ht="22.5" customHeight="1">
      <c r="B23" s="81" t="s">
        <v>205</v>
      </c>
    </row>
    <row r="24" spans="2:6" ht="22.5" customHeight="1">
      <c r="E24" s="82">
        <f ca="1">'（別紙４）R3総括表'!$T$56</f>
        <v>0</v>
      </c>
      <c r="F24" s="86" t="str">
        <f ca="1">IF(SUM(E$22,E$24)=0,"（エクセルでは総括表から自動転記されます）","")</f>
        <v>（エクセルでは総括表から自動転記されます）</v>
      </c>
    </row>
    <row r="25" spans="2:6" ht="22.5" customHeight="1"/>
    <row r="26" spans="2:6" ht="22.5" customHeight="1">
      <c r="B26" s="81" t="s">
        <v>200</v>
      </c>
    </row>
    <row r="27" spans="2:6" ht="22.5" customHeight="1">
      <c r="B27" s="81" t="s">
        <v>201</v>
      </c>
    </row>
    <row r="28" spans="2:6" ht="22.5" customHeight="1">
      <c r="B28" s="81" t="s">
        <v>202</v>
      </c>
    </row>
    <row r="29" spans="2:6" ht="22.5" customHeight="1">
      <c r="B29" s="81" t="s">
        <v>203</v>
      </c>
    </row>
    <row r="30" spans="2:6" ht="22.5" customHeight="1"/>
    <row r="31" spans="2:6" ht="22.5" customHeight="1"/>
    <row r="32" spans="2:6"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sheetData>
  <sheetProtection sheet="1" objects="1" scenarios="1"/>
  <mergeCells count="2">
    <mergeCell ref="B17:F17"/>
    <mergeCell ref="B12:F13"/>
  </mergeCells>
  <phoneticPr fontId="2"/>
  <printOptions horizontalCentered="1"/>
  <pageMargins left="0.78740157480314965" right="0.78740157480314965" top="0.98425196850393704" bottom="0.78740157480314965" header="0.78740157480314965" footer="0.59055118110236227"/>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U60"/>
  <sheetViews>
    <sheetView view="pageBreakPreview" zoomScaleNormal="100" zoomScaleSheetLayoutView="100" workbookViewId="0">
      <pane xSplit="1" ySplit="9" topLeftCell="B10" activePane="bottomRight" state="frozen"/>
      <selection pane="topRight" activeCell="B1" sqref="B1"/>
      <selection pane="bottomLeft" activeCell="A10" sqref="A10"/>
      <selection pane="bottomRight" activeCell="L8" sqref="L8:AM8"/>
    </sheetView>
  </sheetViews>
  <sheetFormatPr defaultColWidth="2.25" defaultRowHeight="12"/>
  <cols>
    <col min="1" max="1" width="2.625" style="25" customWidth="1"/>
    <col min="2" max="16384" width="2.25" style="25"/>
  </cols>
  <sheetData>
    <row r="1" spans="1:47" ht="13.5" customHeight="1">
      <c r="A1" s="22" t="s">
        <v>183</v>
      </c>
      <c r="B1" s="23"/>
      <c r="C1" s="24"/>
      <c r="D1" s="24"/>
    </row>
    <row r="2" spans="1:47" ht="8.25" customHeight="1">
      <c r="A2" s="22"/>
      <c r="B2" s="23"/>
      <c r="C2" s="24"/>
      <c r="D2" s="24"/>
    </row>
    <row r="3" spans="1:47" ht="18" customHeight="1">
      <c r="A3" s="656" t="s">
        <v>167</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row>
    <row r="4" spans="1:47" ht="18" customHeight="1">
      <c r="A4" s="656" t="s">
        <v>168</v>
      </c>
      <c r="B4" s="656"/>
      <c r="C4" s="656"/>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6"/>
      <c r="AJ4" s="656"/>
      <c r="AK4" s="656"/>
      <c r="AL4" s="656"/>
      <c r="AM4" s="656"/>
    </row>
    <row r="5" spans="1:47" ht="8.25" customHeigh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row>
    <row r="6" spans="1:47" ht="13.5" customHeight="1">
      <c r="B6" s="23"/>
      <c r="C6" s="24"/>
      <c r="D6" s="24"/>
      <c r="Z6" s="74"/>
      <c r="AA6" s="74"/>
      <c r="AB6" s="74"/>
      <c r="AC6" s="74"/>
      <c r="AD6" s="74"/>
      <c r="AE6" s="74"/>
      <c r="AF6" s="74"/>
      <c r="AG6" s="74"/>
      <c r="AH6" s="74"/>
      <c r="AI6" s="74"/>
      <c r="AJ6" s="74"/>
      <c r="AK6" s="74"/>
      <c r="AL6" s="74"/>
      <c r="AM6" s="74"/>
    </row>
    <row r="7" spans="1:47" ht="11.25" customHeight="1">
      <c r="B7" s="23"/>
      <c r="C7" s="24"/>
      <c r="D7" s="24"/>
    </row>
    <row r="8" spans="1:47" ht="13.5" customHeight="1">
      <c r="A8" s="653" t="s">
        <v>169</v>
      </c>
      <c r="B8" s="26" t="s">
        <v>1</v>
      </c>
      <c r="C8" s="27"/>
      <c r="D8" s="27"/>
      <c r="E8" s="28"/>
      <c r="F8" s="28"/>
      <c r="G8" s="28"/>
      <c r="H8" s="28"/>
      <c r="I8" s="28"/>
      <c r="J8" s="28"/>
      <c r="K8" s="29"/>
      <c r="L8" s="548"/>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50"/>
    </row>
    <row r="9" spans="1:47" ht="21" customHeight="1">
      <c r="A9" s="654"/>
      <c r="B9" s="30" t="s">
        <v>2</v>
      </c>
      <c r="C9" s="31"/>
      <c r="D9" s="31"/>
      <c r="E9" s="32"/>
      <c r="F9" s="32"/>
      <c r="G9" s="32"/>
      <c r="H9" s="32"/>
      <c r="I9" s="32"/>
      <c r="J9" s="32"/>
      <c r="K9" s="33"/>
      <c r="L9" s="551"/>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3"/>
      <c r="AP9" s="25">
        <f>IF('（別紙４）R3総括表'!L9="",L9,'（別紙４）R3総括表'!L9)</f>
        <v>0</v>
      </c>
      <c r="AT9" s="25" t="str">
        <f>IF('（別紙４）R3総括表'!AT9="","",'（別紙４）R3総括表'!AT9:BU9)</f>
        <v/>
      </c>
    </row>
    <row r="10" spans="1:47">
      <c r="A10" s="654"/>
      <c r="B10" s="658" t="s">
        <v>58</v>
      </c>
      <c r="C10" s="659"/>
      <c r="D10" s="659"/>
      <c r="E10" s="659"/>
      <c r="F10" s="659"/>
      <c r="G10" s="659"/>
      <c r="H10" s="659"/>
      <c r="I10" s="659"/>
      <c r="J10" s="659"/>
      <c r="K10" s="660"/>
      <c r="L10" s="34" t="s">
        <v>3</v>
      </c>
      <c r="M10" s="34"/>
      <c r="N10" s="34"/>
      <c r="O10" s="34"/>
      <c r="P10" s="34"/>
      <c r="Q10" s="657"/>
      <c r="R10" s="657"/>
      <c r="S10" s="34" t="s">
        <v>4</v>
      </c>
      <c r="T10" s="657"/>
      <c r="U10" s="657"/>
      <c r="V10" s="657"/>
      <c r="W10" s="34" t="s">
        <v>5</v>
      </c>
      <c r="X10" s="34"/>
      <c r="Y10" s="34"/>
      <c r="Z10" s="34"/>
      <c r="AA10" s="34"/>
      <c r="AB10" s="34"/>
      <c r="AC10" s="34"/>
      <c r="AD10" s="34"/>
      <c r="AE10" s="34"/>
      <c r="AF10" s="34"/>
      <c r="AG10" s="34"/>
      <c r="AH10" s="34"/>
      <c r="AI10" s="34"/>
      <c r="AJ10" s="34"/>
      <c r="AK10" s="34"/>
      <c r="AL10" s="34"/>
      <c r="AM10" s="35"/>
    </row>
    <row r="11" spans="1:47" ht="13.5" customHeight="1">
      <c r="A11" s="654"/>
      <c r="B11" s="651"/>
      <c r="C11" s="652"/>
      <c r="D11" s="652"/>
      <c r="E11" s="652"/>
      <c r="F11" s="652"/>
      <c r="G11" s="652"/>
      <c r="H11" s="652"/>
      <c r="I11" s="652"/>
      <c r="J11" s="652"/>
      <c r="K11" s="661"/>
      <c r="L11" s="560"/>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2"/>
      <c r="AP11" s="25">
        <f>IF('（別紙４）R3総括表'!L11="",L11,'（別紙４）R3総括表'!L11)</f>
        <v>0</v>
      </c>
    </row>
    <row r="12" spans="1:47" ht="13.5" customHeight="1">
      <c r="A12" s="654"/>
      <c r="B12" s="617"/>
      <c r="C12" s="618"/>
      <c r="D12" s="618"/>
      <c r="E12" s="618"/>
      <c r="F12" s="618"/>
      <c r="G12" s="618"/>
      <c r="H12" s="618"/>
      <c r="I12" s="618"/>
      <c r="J12" s="618"/>
      <c r="K12" s="662"/>
      <c r="L12" s="563"/>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5"/>
      <c r="AP12" s="25">
        <f>IF('（別紙４）R3総括表'!L12="",L12,'（別紙４）R3総括表'!L12)</f>
        <v>0</v>
      </c>
      <c r="AT12" s="25" t="str">
        <f>IF('（別紙４）R3総括表'!AT12="","",'（別紙４）R3総括表'!AT12)</f>
        <v/>
      </c>
    </row>
    <row r="13" spans="1:47" ht="18" customHeight="1">
      <c r="A13" s="654"/>
      <c r="B13" s="36" t="s">
        <v>6</v>
      </c>
      <c r="C13" s="71"/>
      <c r="D13" s="71"/>
      <c r="E13" s="37"/>
      <c r="F13" s="37"/>
      <c r="G13" s="37"/>
      <c r="H13" s="37"/>
      <c r="I13" s="37"/>
      <c r="J13" s="37"/>
      <c r="K13" s="37"/>
      <c r="L13" s="36" t="s">
        <v>7</v>
      </c>
      <c r="M13" s="37"/>
      <c r="N13" s="37"/>
      <c r="O13" s="37"/>
      <c r="P13" s="37"/>
      <c r="Q13" s="37"/>
      <c r="R13" s="38"/>
      <c r="S13" s="400"/>
      <c r="T13" s="401"/>
      <c r="U13" s="401"/>
      <c r="V13" s="401"/>
      <c r="W13" s="401"/>
      <c r="X13" s="401"/>
      <c r="Y13" s="402"/>
      <c r="Z13" s="36" t="s">
        <v>59</v>
      </c>
      <c r="AA13" s="37"/>
      <c r="AB13" s="37"/>
      <c r="AC13" s="37"/>
      <c r="AD13" s="37"/>
      <c r="AE13" s="37"/>
      <c r="AF13" s="38"/>
      <c r="AG13" s="403"/>
      <c r="AH13" s="404"/>
      <c r="AI13" s="404"/>
      <c r="AJ13" s="404"/>
      <c r="AK13" s="404"/>
      <c r="AL13" s="404"/>
      <c r="AM13" s="405"/>
    </row>
    <row r="14" spans="1:47" ht="18" customHeight="1">
      <c r="A14" s="654"/>
      <c r="B14" s="36" t="s">
        <v>8</v>
      </c>
      <c r="C14" s="71"/>
      <c r="D14" s="71"/>
      <c r="E14" s="37"/>
      <c r="F14" s="37"/>
      <c r="G14" s="37"/>
      <c r="H14" s="37"/>
      <c r="I14" s="37"/>
      <c r="J14" s="37"/>
      <c r="K14" s="37"/>
      <c r="L14" s="36" t="s">
        <v>9</v>
      </c>
      <c r="M14" s="37"/>
      <c r="N14" s="37"/>
      <c r="O14" s="37"/>
      <c r="P14" s="37"/>
      <c r="Q14" s="37"/>
      <c r="R14" s="38"/>
      <c r="S14" s="400"/>
      <c r="T14" s="401"/>
      <c r="U14" s="401"/>
      <c r="V14" s="401"/>
      <c r="W14" s="401"/>
      <c r="X14" s="401"/>
      <c r="Y14" s="402"/>
      <c r="Z14" s="36" t="s">
        <v>10</v>
      </c>
      <c r="AA14" s="37"/>
      <c r="AB14" s="37"/>
      <c r="AC14" s="37"/>
      <c r="AD14" s="37"/>
      <c r="AE14" s="37"/>
      <c r="AF14" s="38"/>
      <c r="AG14" s="400"/>
      <c r="AH14" s="401"/>
      <c r="AI14" s="401"/>
      <c r="AJ14" s="401"/>
      <c r="AK14" s="401"/>
      <c r="AL14" s="401"/>
      <c r="AM14" s="402"/>
      <c r="AP14" s="575">
        <f>IF('（別紙４）R3総括表'!S14="",S14,'（別紙４）R3総括表'!S14)</f>
        <v>0</v>
      </c>
      <c r="AQ14" s="575"/>
      <c r="AR14" s="575"/>
      <c r="AS14" s="575"/>
      <c r="AT14" s="575"/>
      <c r="AU14" s="25">
        <f>IF('（別紙４）R3総括表'!AG14="",AG14,'（別紙４）R3総括表'!AG14)</f>
        <v>0</v>
      </c>
    </row>
    <row r="15" spans="1:47" ht="18.75" customHeight="1">
      <c r="A15" s="655"/>
      <c r="B15" s="36" t="s">
        <v>11</v>
      </c>
      <c r="C15" s="71"/>
      <c r="D15" s="71"/>
      <c r="E15" s="37"/>
      <c r="F15" s="37"/>
      <c r="G15" s="37"/>
      <c r="H15" s="37"/>
      <c r="I15" s="37"/>
      <c r="J15" s="37"/>
      <c r="K15" s="37"/>
      <c r="L15" s="36" t="s">
        <v>9</v>
      </c>
      <c r="M15" s="37"/>
      <c r="N15" s="37"/>
      <c r="O15" s="37"/>
      <c r="P15" s="37"/>
      <c r="Q15" s="37"/>
      <c r="R15" s="38"/>
      <c r="S15" s="400"/>
      <c r="T15" s="401"/>
      <c r="U15" s="401"/>
      <c r="V15" s="401"/>
      <c r="W15" s="401"/>
      <c r="X15" s="401"/>
      <c r="Y15" s="402"/>
      <c r="Z15" s="36" t="s">
        <v>10</v>
      </c>
      <c r="AA15" s="37"/>
      <c r="AB15" s="37"/>
      <c r="AC15" s="37"/>
      <c r="AD15" s="37"/>
      <c r="AE15" s="37"/>
      <c r="AF15" s="38"/>
      <c r="AG15" s="400"/>
      <c r="AH15" s="401"/>
      <c r="AI15" s="401"/>
      <c r="AJ15" s="401"/>
      <c r="AK15" s="401"/>
      <c r="AL15" s="401"/>
      <c r="AM15" s="402"/>
    </row>
    <row r="16" spans="1:47" ht="18" customHeight="1">
      <c r="A16" s="36" t="s">
        <v>170</v>
      </c>
      <c r="B16" s="37"/>
      <c r="C16" s="37"/>
      <c r="D16" s="37"/>
      <c r="E16" s="37"/>
      <c r="F16" s="37"/>
      <c r="G16" s="39"/>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8"/>
    </row>
    <row r="17" spans="1:39" ht="22.5" customHeight="1">
      <c r="A17" s="598" t="s">
        <v>35</v>
      </c>
      <c r="B17" s="599"/>
      <c r="C17" s="599"/>
      <c r="D17" s="599"/>
      <c r="E17" s="599"/>
      <c r="F17" s="599"/>
      <c r="G17" s="599"/>
      <c r="H17" s="599"/>
      <c r="I17" s="599"/>
      <c r="J17" s="599"/>
      <c r="K17" s="599"/>
      <c r="L17" s="599"/>
      <c r="M17" s="599"/>
      <c r="N17" s="599"/>
      <c r="O17" s="599"/>
      <c r="P17" s="599"/>
      <c r="Q17" s="599"/>
      <c r="R17" s="599"/>
      <c r="S17" s="600"/>
      <c r="T17" s="576" t="s">
        <v>90</v>
      </c>
      <c r="U17" s="577"/>
      <c r="V17" s="577"/>
      <c r="W17" s="577"/>
      <c r="X17" s="577"/>
      <c r="Y17" s="577"/>
      <c r="Z17" s="577"/>
      <c r="AA17" s="577"/>
      <c r="AB17" s="577"/>
      <c r="AC17" s="577"/>
      <c r="AD17" s="577"/>
      <c r="AE17" s="577"/>
      <c r="AF17" s="577"/>
      <c r="AG17" s="577"/>
      <c r="AH17" s="577"/>
      <c r="AI17" s="577"/>
      <c r="AJ17" s="577"/>
      <c r="AK17" s="577"/>
      <c r="AL17" s="577"/>
      <c r="AM17" s="578"/>
    </row>
    <row r="18" spans="1:39" ht="22.5" customHeight="1">
      <c r="A18" s="601"/>
      <c r="B18" s="602"/>
      <c r="C18" s="602"/>
      <c r="D18" s="602"/>
      <c r="E18" s="602"/>
      <c r="F18" s="602"/>
      <c r="G18" s="602"/>
      <c r="H18" s="602"/>
      <c r="I18" s="602"/>
      <c r="J18" s="602"/>
      <c r="K18" s="602"/>
      <c r="L18" s="602"/>
      <c r="M18" s="602"/>
      <c r="N18" s="602"/>
      <c r="O18" s="602"/>
      <c r="P18" s="602"/>
      <c r="Q18" s="602"/>
      <c r="R18" s="602"/>
      <c r="S18" s="603"/>
      <c r="T18" s="576" t="s">
        <v>91</v>
      </c>
      <c r="U18" s="577"/>
      <c r="V18" s="577"/>
      <c r="W18" s="577"/>
      <c r="X18" s="577"/>
      <c r="Y18" s="577"/>
      <c r="Z18" s="577"/>
      <c r="AA18" s="577"/>
      <c r="AB18" s="577"/>
      <c r="AC18" s="578"/>
      <c r="AD18" s="576" t="s">
        <v>92</v>
      </c>
      <c r="AE18" s="577"/>
      <c r="AF18" s="577"/>
      <c r="AG18" s="577"/>
      <c r="AH18" s="577"/>
      <c r="AI18" s="577"/>
      <c r="AJ18" s="577"/>
      <c r="AK18" s="577"/>
      <c r="AL18" s="577"/>
      <c r="AM18" s="578"/>
    </row>
    <row r="19" spans="1:39" ht="12.75" customHeight="1">
      <c r="A19" s="604"/>
      <c r="B19" s="605"/>
      <c r="C19" s="605"/>
      <c r="D19" s="605"/>
      <c r="E19" s="605"/>
      <c r="F19" s="605"/>
      <c r="G19" s="605"/>
      <c r="H19" s="605"/>
      <c r="I19" s="605"/>
      <c r="J19" s="605"/>
      <c r="K19" s="605"/>
      <c r="L19" s="605"/>
      <c r="M19" s="605"/>
      <c r="N19" s="605"/>
      <c r="O19" s="605"/>
      <c r="P19" s="605"/>
      <c r="Q19" s="605"/>
      <c r="R19" s="605"/>
      <c r="S19" s="606"/>
      <c r="T19" s="645" t="s">
        <v>64</v>
      </c>
      <c r="U19" s="646"/>
      <c r="V19" s="646"/>
      <c r="W19" s="647"/>
      <c r="X19" s="643" t="s">
        <v>171</v>
      </c>
      <c r="Y19" s="643"/>
      <c r="Z19" s="643"/>
      <c r="AA19" s="643"/>
      <c r="AB19" s="643"/>
      <c r="AC19" s="644"/>
      <c r="AD19" s="645" t="s">
        <v>64</v>
      </c>
      <c r="AE19" s="646"/>
      <c r="AF19" s="646"/>
      <c r="AG19" s="647"/>
      <c r="AH19" s="641" t="s">
        <v>171</v>
      </c>
      <c r="AI19" s="641"/>
      <c r="AJ19" s="641"/>
      <c r="AK19" s="641"/>
      <c r="AL19" s="641"/>
      <c r="AM19" s="642"/>
    </row>
    <row r="20" spans="1:39" ht="12.75" customHeight="1">
      <c r="A20" s="648" t="s">
        <v>124</v>
      </c>
      <c r="B20" s="26" t="s">
        <v>46</v>
      </c>
      <c r="C20" s="28"/>
      <c r="D20" s="28"/>
      <c r="E20" s="28"/>
      <c r="F20" s="28"/>
      <c r="G20" s="28"/>
      <c r="H20" s="28"/>
      <c r="I20" s="28"/>
      <c r="J20" s="28"/>
      <c r="K20" s="28"/>
      <c r="L20" s="28"/>
      <c r="M20" s="28"/>
      <c r="N20" s="28"/>
      <c r="O20" s="28"/>
      <c r="P20" s="28"/>
      <c r="Q20" s="28"/>
      <c r="R20" s="28"/>
      <c r="S20" s="29"/>
      <c r="T20" s="621">
        <f ca="1">COUNTIFS('（別紙２）R4補助金額一覧 '!$E$6:$E$43,B20,'（別紙２）R4補助金額一覧 '!$H$6:$H$43,"&gt;0")</f>
        <v>0</v>
      </c>
      <c r="U20" s="622"/>
      <c r="V20" s="623" t="s">
        <v>12</v>
      </c>
      <c r="W20" s="624"/>
      <c r="X20" s="631">
        <f ca="1">SUMIF('（別紙２）R4補助金額一覧 '!$E$6:$E$43,B20,'（別紙２）R4補助金額一覧 '!$H$6:$H$43)</f>
        <v>0</v>
      </c>
      <c r="Y20" s="632"/>
      <c r="Z20" s="632"/>
      <c r="AA20" s="632"/>
      <c r="AB20" s="40" t="s">
        <v>76</v>
      </c>
      <c r="AC20" s="41"/>
      <c r="AD20" s="621">
        <f ca="1">COUNTIFS('（別紙２）R4補助金額一覧 '!$E$6:$E$43,B20,'（別紙２）R4補助金額一覧 '!$K$6:$K$43,"&gt;0")</f>
        <v>0</v>
      </c>
      <c r="AE20" s="622"/>
      <c r="AF20" s="623" t="s">
        <v>12</v>
      </c>
      <c r="AG20" s="624"/>
      <c r="AH20" s="631">
        <f ca="1">SUMIF('（別紙２）R4補助金額一覧 '!$E$6:$E$43,B20,'（別紙２）R4補助金額一覧 '!$K$6:$K$43)</f>
        <v>0</v>
      </c>
      <c r="AI20" s="632"/>
      <c r="AJ20" s="632"/>
      <c r="AK20" s="632"/>
      <c r="AL20" s="40" t="s">
        <v>76</v>
      </c>
      <c r="AM20" s="41"/>
    </row>
    <row r="21" spans="1:39" ht="12.75" customHeight="1">
      <c r="A21" s="648"/>
      <c r="B21" s="42" t="s">
        <v>47</v>
      </c>
      <c r="C21" s="43"/>
      <c r="D21" s="43"/>
      <c r="E21" s="43"/>
      <c r="F21" s="43"/>
      <c r="G21" s="43"/>
      <c r="H21" s="43"/>
      <c r="I21" s="43"/>
      <c r="J21" s="43"/>
      <c r="K21" s="43"/>
      <c r="L21" s="43"/>
      <c r="M21" s="43"/>
      <c r="N21" s="43"/>
      <c r="O21" s="43"/>
      <c r="P21" s="43"/>
      <c r="Q21" s="43"/>
      <c r="R21" s="43"/>
      <c r="S21" s="44"/>
      <c r="T21" s="581">
        <f ca="1">COUNTIFS('（別紙２）R4補助金額一覧 '!$E$6:$E$43,B21,'（別紙２）R4補助金額一覧 '!$H$6:$H$43,"&gt;0")</f>
        <v>0</v>
      </c>
      <c r="U21" s="582"/>
      <c r="V21" s="583" t="s">
        <v>12</v>
      </c>
      <c r="W21" s="584"/>
      <c r="X21" s="615">
        <f ca="1">SUMIF('（別紙２）R4補助金額一覧 '!$E$6:$E$43,B21,'（別紙２）R4補助金額一覧 '!$H$6:$H$43)</f>
        <v>0</v>
      </c>
      <c r="Y21" s="616"/>
      <c r="Z21" s="616"/>
      <c r="AA21" s="616"/>
      <c r="AB21" s="45" t="s">
        <v>76</v>
      </c>
      <c r="AC21" s="46"/>
      <c r="AD21" s="581">
        <f ca="1">COUNTIFS('（別紙２）R4補助金額一覧 '!$E$6:$E$43,B21,'（別紙２）R4補助金額一覧 '!$K$6:$K$43,"&gt;0")</f>
        <v>0</v>
      </c>
      <c r="AE21" s="582"/>
      <c r="AF21" s="583" t="s">
        <v>12</v>
      </c>
      <c r="AG21" s="584"/>
      <c r="AH21" s="585">
        <f ca="1">SUMIF('（別紙２）R4補助金額一覧 '!$E$6:$E$43,B21,'（別紙２）R4補助金額一覧 '!$K$6:$K$43)</f>
        <v>0</v>
      </c>
      <c r="AI21" s="586"/>
      <c r="AJ21" s="586"/>
      <c r="AK21" s="586"/>
      <c r="AL21" s="45" t="s">
        <v>76</v>
      </c>
      <c r="AM21" s="46"/>
    </row>
    <row r="22" spans="1:39" ht="12.75" customHeight="1">
      <c r="A22" s="648"/>
      <c r="B22" s="42" t="s">
        <v>48</v>
      </c>
      <c r="C22" s="43"/>
      <c r="D22" s="43"/>
      <c r="E22" s="43"/>
      <c r="F22" s="43"/>
      <c r="G22" s="43"/>
      <c r="H22" s="43"/>
      <c r="I22" s="43"/>
      <c r="J22" s="43"/>
      <c r="K22" s="43"/>
      <c r="L22" s="43"/>
      <c r="M22" s="43"/>
      <c r="N22" s="43"/>
      <c r="O22" s="43"/>
      <c r="P22" s="43"/>
      <c r="Q22" s="43"/>
      <c r="R22" s="43"/>
      <c r="S22" s="44"/>
      <c r="T22" s="581">
        <f ca="1">COUNTIFS('（別紙２）R4補助金額一覧 '!$E$6:$E$43,B22,'（別紙２）R4補助金額一覧 '!$H$6:$H$43,"&gt;0")</f>
        <v>0</v>
      </c>
      <c r="U22" s="582"/>
      <c r="V22" s="583" t="s">
        <v>12</v>
      </c>
      <c r="W22" s="584"/>
      <c r="X22" s="585">
        <f ca="1">SUMIF('（別紙２）R4補助金額一覧 '!$E$6:$E$43,B22,'（別紙２）R4補助金額一覧 '!$H$6:$H$43)</f>
        <v>0</v>
      </c>
      <c r="Y22" s="586"/>
      <c r="Z22" s="586"/>
      <c r="AA22" s="586"/>
      <c r="AB22" s="45" t="s">
        <v>76</v>
      </c>
      <c r="AC22" s="46"/>
      <c r="AD22" s="581">
        <f ca="1">COUNTIFS('（別紙２）R4補助金額一覧 '!$E$6:$E$43,B22,'（別紙２）R4補助金額一覧 '!$K$6:$K$43,"&gt;0")</f>
        <v>0</v>
      </c>
      <c r="AE22" s="582"/>
      <c r="AF22" s="583" t="s">
        <v>12</v>
      </c>
      <c r="AG22" s="584"/>
      <c r="AH22" s="585">
        <f ca="1">SUMIF('（別紙２）R4補助金額一覧 '!$E$6:$E$43,B22,'（別紙２）R4補助金額一覧 '!$K$6:$K$43)</f>
        <v>0</v>
      </c>
      <c r="AI22" s="586"/>
      <c r="AJ22" s="586"/>
      <c r="AK22" s="586"/>
      <c r="AL22" s="45" t="s">
        <v>76</v>
      </c>
      <c r="AM22" s="46"/>
    </row>
    <row r="23" spans="1:39" ht="12.75" customHeight="1">
      <c r="A23" s="648"/>
      <c r="B23" s="47" t="s">
        <v>63</v>
      </c>
      <c r="C23" s="43"/>
      <c r="D23" s="43"/>
      <c r="E23" s="43"/>
      <c r="F23" s="43"/>
      <c r="G23" s="43"/>
      <c r="H23" s="43"/>
      <c r="I23" s="43"/>
      <c r="J23" s="43"/>
      <c r="K23" s="43"/>
      <c r="L23" s="43"/>
      <c r="M23" s="43"/>
      <c r="N23" s="43"/>
      <c r="O23" s="43"/>
      <c r="P23" s="43"/>
      <c r="Q23" s="43"/>
      <c r="R23" s="43"/>
      <c r="S23" s="43"/>
      <c r="T23" s="581">
        <f ca="1">COUNTIFS('（別紙２）R4補助金額一覧 '!$E$6:$E$43,B23,'（別紙２）R4補助金額一覧 '!$H$6:$H$43,"&gt;0")</f>
        <v>0</v>
      </c>
      <c r="U23" s="582"/>
      <c r="V23" s="583" t="s">
        <v>12</v>
      </c>
      <c r="W23" s="584"/>
      <c r="X23" s="585">
        <f ca="1">SUMIF('（別紙２）R4補助金額一覧 '!$E$6:$E$43,B23,'（別紙２）R4補助金額一覧 '!$H$6:$H$43)</f>
        <v>0</v>
      </c>
      <c r="Y23" s="586"/>
      <c r="Z23" s="586"/>
      <c r="AA23" s="586"/>
      <c r="AB23" s="48" t="s">
        <v>76</v>
      </c>
      <c r="AC23" s="46"/>
      <c r="AD23" s="581">
        <f ca="1">COUNTIFS('（別紙２）R4補助金額一覧 '!$E$6:$E$43,B23,'（別紙２）R4補助金額一覧 '!$K$6:$K$43,"&gt;0")</f>
        <v>0</v>
      </c>
      <c r="AE23" s="582"/>
      <c r="AF23" s="583" t="s">
        <v>12</v>
      </c>
      <c r="AG23" s="584"/>
      <c r="AH23" s="585">
        <f ca="1">SUMIF('（別紙２）R4補助金額一覧 '!$E$6:$E$43,B23,'（別紙２）R4補助金額一覧 '!$K$6:$K$43)</f>
        <v>0</v>
      </c>
      <c r="AI23" s="586"/>
      <c r="AJ23" s="586"/>
      <c r="AK23" s="586"/>
      <c r="AL23" s="48" t="s">
        <v>76</v>
      </c>
      <c r="AM23" s="46"/>
    </row>
    <row r="24" spans="1:39" ht="12.75" customHeight="1">
      <c r="A24" s="648"/>
      <c r="B24" s="42" t="s">
        <v>13</v>
      </c>
      <c r="C24" s="43"/>
      <c r="D24" s="43"/>
      <c r="E24" s="43"/>
      <c r="F24" s="43"/>
      <c r="G24" s="43"/>
      <c r="H24" s="43"/>
      <c r="I24" s="43"/>
      <c r="J24" s="43"/>
      <c r="K24" s="43"/>
      <c r="L24" s="43"/>
      <c r="M24" s="43"/>
      <c r="N24" s="43"/>
      <c r="O24" s="43"/>
      <c r="P24" s="43"/>
      <c r="Q24" s="43"/>
      <c r="R24" s="43"/>
      <c r="S24" s="43"/>
      <c r="T24" s="581">
        <f ca="1">COUNTIFS('（別紙２）R4補助金額一覧 '!$E$6:$E$43,B24,'（別紙２）R4補助金額一覧 '!$H$6:$H$43,"&gt;0")</f>
        <v>0</v>
      </c>
      <c r="U24" s="582"/>
      <c r="V24" s="583" t="s">
        <v>12</v>
      </c>
      <c r="W24" s="584"/>
      <c r="X24" s="585">
        <f ca="1">SUMIF('（別紙２）R4補助金額一覧 '!$E$6:$E$43,B24,'（別紙２）R4補助金額一覧 '!$H$6:$H$43)</f>
        <v>0</v>
      </c>
      <c r="Y24" s="586"/>
      <c r="Z24" s="586"/>
      <c r="AA24" s="586"/>
      <c r="AB24" s="48" t="s">
        <v>76</v>
      </c>
      <c r="AC24" s="46"/>
      <c r="AD24" s="581">
        <f ca="1">COUNTIFS('（別紙２）R4補助金額一覧 '!$E$6:$E$43,B24,'（別紙２）R4補助金額一覧 '!$K$6:$K$43,"&gt;0")</f>
        <v>0</v>
      </c>
      <c r="AE24" s="582"/>
      <c r="AF24" s="583" t="s">
        <v>12</v>
      </c>
      <c r="AG24" s="584"/>
      <c r="AH24" s="585">
        <f ca="1">SUMIF('（別紙２）R4補助金額一覧 '!$E$6:$E$43,B24,'（別紙２）R4補助金額一覧 '!$K$6:$K$43)</f>
        <v>0</v>
      </c>
      <c r="AI24" s="586"/>
      <c r="AJ24" s="586"/>
      <c r="AK24" s="586"/>
      <c r="AL24" s="48" t="s">
        <v>76</v>
      </c>
      <c r="AM24" s="46"/>
    </row>
    <row r="25" spans="1:39" ht="12.75" customHeight="1">
      <c r="A25" s="648"/>
      <c r="B25" s="42" t="s">
        <v>120</v>
      </c>
      <c r="C25" s="43"/>
      <c r="D25" s="43"/>
      <c r="E25" s="43"/>
      <c r="F25" s="43"/>
      <c r="G25" s="43"/>
      <c r="H25" s="43"/>
      <c r="I25" s="43"/>
      <c r="J25" s="43"/>
      <c r="K25" s="43"/>
      <c r="L25" s="43"/>
      <c r="M25" s="43"/>
      <c r="N25" s="43"/>
      <c r="O25" s="43"/>
      <c r="P25" s="43"/>
      <c r="Q25" s="43"/>
      <c r="R25" s="43"/>
      <c r="S25" s="43"/>
      <c r="T25" s="581">
        <f ca="1">COUNTIFS('（別紙２）R4補助金額一覧 '!$E$6:$E$43,B25,'（別紙２）R4補助金額一覧 '!$H$6:$H$43,"&gt;0")</f>
        <v>0</v>
      </c>
      <c r="U25" s="582"/>
      <c r="V25" s="583" t="s">
        <v>12</v>
      </c>
      <c r="W25" s="584"/>
      <c r="X25" s="585">
        <f ca="1">SUMIF('（別紙２）R4補助金額一覧 '!$E$6:$E$43,B25,'（別紙２）R4補助金額一覧 '!$H$6:$H$43)</f>
        <v>0</v>
      </c>
      <c r="Y25" s="586"/>
      <c r="Z25" s="586"/>
      <c r="AA25" s="586"/>
      <c r="AB25" s="45" t="s">
        <v>76</v>
      </c>
      <c r="AC25" s="46"/>
      <c r="AD25" s="581">
        <f ca="1">COUNTIFS('（別紙２）R4補助金額一覧 '!$E$6:$E$43,B25,'（別紙２）R4補助金額一覧 '!$K$6:$K$43,"&gt;0")</f>
        <v>0</v>
      </c>
      <c r="AE25" s="582"/>
      <c r="AF25" s="583" t="s">
        <v>12</v>
      </c>
      <c r="AG25" s="584"/>
      <c r="AH25" s="585">
        <f ca="1">SUMIF('（別紙２）R4補助金額一覧 '!$E$6:$E$43,B25,'（別紙２）R4補助金額一覧 '!$K$6:$K$43)</f>
        <v>0</v>
      </c>
      <c r="AI25" s="586"/>
      <c r="AJ25" s="586"/>
      <c r="AK25" s="586"/>
      <c r="AL25" s="45" t="s">
        <v>76</v>
      </c>
      <c r="AM25" s="46"/>
    </row>
    <row r="26" spans="1:39" ht="12.75" customHeight="1">
      <c r="A26" s="648"/>
      <c r="B26" s="42" t="s">
        <v>121</v>
      </c>
      <c r="C26" s="43"/>
      <c r="D26" s="43"/>
      <c r="E26" s="43"/>
      <c r="F26" s="43"/>
      <c r="G26" s="43"/>
      <c r="H26" s="43"/>
      <c r="I26" s="43"/>
      <c r="J26" s="43"/>
      <c r="K26" s="43"/>
      <c r="L26" s="43"/>
      <c r="M26" s="43"/>
      <c r="N26" s="43"/>
      <c r="O26" s="43"/>
      <c r="P26" s="43"/>
      <c r="Q26" s="43"/>
      <c r="R26" s="43"/>
      <c r="S26" s="43"/>
      <c r="T26" s="581">
        <f ca="1">COUNTIFS('（別紙２）R4補助金額一覧 '!$E$6:$E$43,B26,'（別紙２）R4補助金額一覧 '!$H$6:$H$43,"&gt;0")</f>
        <v>0</v>
      </c>
      <c r="U26" s="582"/>
      <c r="V26" s="583" t="s">
        <v>12</v>
      </c>
      <c r="W26" s="584"/>
      <c r="X26" s="585">
        <f ca="1">SUMIF('（別紙２）R4補助金額一覧 '!$E$6:$E$43,B26,'（別紙２）R4補助金額一覧 '!$H$6:$H$43)</f>
        <v>0</v>
      </c>
      <c r="Y26" s="586"/>
      <c r="Z26" s="586"/>
      <c r="AA26" s="586"/>
      <c r="AB26" s="45" t="s">
        <v>76</v>
      </c>
      <c r="AC26" s="46"/>
      <c r="AD26" s="581">
        <f ca="1">COUNTIFS('（別紙２）R4補助金額一覧 '!$E$6:$E$43,B26,'（別紙２）R4補助金額一覧 '!$K$6:$K$43,"&gt;0")</f>
        <v>0</v>
      </c>
      <c r="AE26" s="582"/>
      <c r="AF26" s="583" t="s">
        <v>12</v>
      </c>
      <c r="AG26" s="584"/>
      <c r="AH26" s="585">
        <f ca="1">SUMIF('（別紙２）R4補助金額一覧 '!$E$6:$E$43,B26,'（別紙２）R4補助金額一覧 '!$K$6:$K$43)</f>
        <v>0</v>
      </c>
      <c r="AI26" s="586"/>
      <c r="AJ26" s="586"/>
      <c r="AK26" s="586"/>
      <c r="AL26" s="45" t="s">
        <v>76</v>
      </c>
      <c r="AM26" s="46"/>
    </row>
    <row r="27" spans="1:39" ht="12.75" customHeight="1">
      <c r="A27" s="649"/>
      <c r="B27" s="49" t="s">
        <v>122</v>
      </c>
      <c r="C27" s="50"/>
      <c r="D27" s="50"/>
      <c r="E27" s="50"/>
      <c r="F27" s="50"/>
      <c r="G27" s="50"/>
      <c r="H27" s="50"/>
      <c r="I27" s="50"/>
      <c r="J27" s="50"/>
      <c r="K27" s="50"/>
      <c r="L27" s="50"/>
      <c r="M27" s="50"/>
      <c r="N27" s="50"/>
      <c r="O27" s="50"/>
      <c r="P27" s="50"/>
      <c r="Q27" s="50"/>
      <c r="R27" s="50"/>
      <c r="S27" s="50"/>
      <c r="T27" s="625">
        <f ca="1">COUNTIFS('（別紙２）R4補助金額一覧 '!$E$6:$E$43,B27,'（別紙２）R4補助金額一覧 '!$H$6:$H$43,"&gt;0")</f>
        <v>0</v>
      </c>
      <c r="U27" s="626"/>
      <c r="V27" s="627" t="s">
        <v>12</v>
      </c>
      <c r="W27" s="628"/>
      <c r="X27" s="629">
        <f ca="1">SUMIF('（別紙２）R4補助金額一覧 '!$E$6:$E$43,B27,'（別紙２）R4補助金額一覧 '!$H$6:$H$43)</f>
        <v>0</v>
      </c>
      <c r="Y27" s="630"/>
      <c r="Z27" s="630"/>
      <c r="AA27" s="630"/>
      <c r="AB27" s="51" t="s">
        <v>76</v>
      </c>
      <c r="AC27" s="52"/>
      <c r="AD27" s="611">
        <f ca="1">COUNTIFS('（別紙２）R4補助金額一覧 '!$E$6:$E$43,B27,'（別紙２）R4補助金額一覧 '!$K$6:$K$43,"&gt;0")</f>
        <v>0</v>
      </c>
      <c r="AE27" s="612"/>
      <c r="AF27" s="613" t="s">
        <v>12</v>
      </c>
      <c r="AG27" s="614"/>
      <c r="AH27" s="629">
        <f ca="1">SUMIF('（別紙２）R4補助金額一覧 '!$E$6:$E$43,B27,'（別紙２）R4補助金額一覧 '!$K$6:$K$43)</f>
        <v>0</v>
      </c>
      <c r="AI27" s="630"/>
      <c r="AJ27" s="630"/>
      <c r="AK27" s="630"/>
      <c r="AL27" s="51" t="s">
        <v>76</v>
      </c>
      <c r="AM27" s="52"/>
    </row>
    <row r="28" spans="1:39" ht="12.75" customHeight="1">
      <c r="A28" s="593" t="s">
        <v>60</v>
      </c>
      <c r="B28" s="26" t="s">
        <v>33</v>
      </c>
      <c r="C28" s="28"/>
      <c r="D28" s="28"/>
      <c r="E28" s="28"/>
      <c r="F28" s="28"/>
      <c r="G28" s="28"/>
      <c r="H28" s="28"/>
      <c r="I28" s="28"/>
      <c r="J28" s="28"/>
      <c r="K28" s="28"/>
      <c r="L28" s="28"/>
      <c r="M28" s="28"/>
      <c r="N28" s="28"/>
      <c r="O28" s="28"/>
      <c r="P28" s="28"/>
      <c r="Q28" s="28"/>
      <c r="R28" s="28"/>
      <c r="S28" s="28"/>
      <c r="T28" s="621">
        <f ca="1">COUNTIFS('（別紙２）R4補助金額一覧 '!$E$6:$E$43,B28,'（別紙２）R4補助金額一覧 '!$H$6:$H$43,"&gt;0")</f>
        <v>0</v>
      </c>
      <c r="U28" s="622"/>
      <c r="V28" s="623" t="s">
        <v>12</v>
      </c>
      <c r="W28" s="624"/>
      <c r="X28" s="631">
        <f ca="1">SUMIF('（別紙２）R4補助金額一覧 '!$E$6:$E$43,B28,'（別紙２）R4補助金額一覧 '!$H$6:$H$43)</f>
        <v>0</v>
      </c>
      <c r="Y28" s="632"/>
      <c r="Z28" s="632"/>
      <c r="AA28" s="632"/>
      <c r="AB28" s="53" t="s">
        <v>76</v>
      </c>
      <c r="AC28" s="41"/>
      <c r="AD28" s="621">
        <f ca="1">COUNTIFS('（別紙２）R4補助金額一覧 '!$E$6:$E$43,B28,'（別紙２）R4補助金額一覧 '!$K$6:$K$43,"&gt;0")</f>
        <v>0</v>
      </c>
      <c r="AE28" s="622"/>
      <c r="AF28" s="623" t="s">
        <v>12</v>
      </c>
      <c r="AG28" s="624"/>
      <c r="AH28" s="631">
        <f ca="1">SUMIF('（別紙２）R4補助金額一覧 '!$E$6:$E$43,B28,'（別紙２）R4補助金額一覧 '!$K$6:$K$43)</f>
        <v>0</v>
      </c>
      <c r="AI28" s="632"/>
      <c r="AJ28" s="632"/>
      <c r="AK28" s="632"/>
      <c r="AL28" s="53" t="s">
        <v>76</v>
      </c>
      <c r="AM28" s="41"/>
    </row>
    <row r="29" spans="1:39" ht="12.75" customHeight="1">
      <c r="A29" s="594"/>
      <c r="B29" s="32" t="s">
        <v>32</v>
      </c>
      <c r="C29" s="32"/>
      <c r="D29" s="32"/>
      <c r="E29" s="32"/>
      <c r="F29" s="32"/>
      <c r="G29" s="32"/>
      <c r="H29" s="32"/>
      <c r="I29" s="32"/>
      <c r="J29" s="32"/>
      <c r="K29" s="32"/>
      <c r="L29" s="32"/>
      <c r="M29" s="32"/>
      <c r="N29" s="32"/>
      <c r="O29" s="32"/>
      <c r="P29" s="32"/>
      <c r="Q29" s="32"/>
      <c r="R29" s="32"/>
      <c r="S29" s="32"/>
      <c r="T29" s="651">
        <f ca="1">COUNTIFS('（別紙２）R4補助金額一覧 '!$E$6:$E$43,B29,'（別紙２）R4補助金額一覧 '!$H$6:$H$43,"&gt;0")</f>
        <v>0</v>
      </c>
      <c r="U29" s="652"/>
      <c r="V29" s="639" t="s">
        <v>12</v>
      </c>
      <c r="W29" s="640"/>
      <c r="X29" s="633">
        <f ca="1">SUMIF('（別紙２）R4補助金額一覧 '!$E$6:$E$43,B29,'（別紙２）R4補助金額一覧 '!$H$6:$H$43)</f>
        <v>0</v>
      </c>
      <c r="Y29" s="634"/>
      <c r="Z29" s="634"/>
      <c r="AA29" s="634"/>
      <c r="AB29" s="54" t="s">
        <v>76</v>
      </c>
      <c r="AC29" s="55"/>
      <c r="AD29" s="617">
        <f ca="1">COUNTIFS('（別紙２）R4補助金額一覧 '!$E$6:$E$43,B29,'（別紙２）R4補助金額一覧 '!$K$6:$K$43,"&gt;0")</f>
        <v>0</v>
      </c>
      <c r="AE29" s="618"/>
      <c r="AF29" s="619" t="s">
        <v>12</v>
      </c>
      <c r="AG29" s="620"/>
      <c r="AH29" s="633">
        <f ca="1">SUMIF('（別紙２）R4補助金額一覧 '!$E$6:$E$43,B29,'（別紙２）R4補助金額一覧 '!$K$6:$K$43)</f>
        <v>0</v>
      </c>
      <c r="AI29" s="634"/>
      <c r="AJ29" s="634"/>
      <c r="AK29" s="634"/>
      <c r="AL29" s="54" t="s">
        <v>76</v>
      </c>
      <c r="AM29" s="55"/>
    </row>
    <row r="30" spans="1:39" ht="12.75" customHeight="1">
      <c r="A30" s="650" t="s">
        <v>30</v>
      </c>
      <c r="B30" s="28" t="s">
        <v>14</v>
      </c>
      <c r="C30" s="28"/>
      <c r="D30" s="28"/>
      <c r="E30" s="28"/>
      <c r="F30" s="28"/>
      <c r="G30" s="28"/>
      <c r="H30" s="28"/>
      <c r="I30" s="28"/>
      <c r="J30" s="28"/>
      <c r="K30" s="28"/>
      <c r="L30" s="28"/>
      <c r="M30" s="28"/>
      <c r="N30" s="28"/>
      <c r="O30" s="28"/>
      <c r="P30" s="28"/>
      <c r="Q30" s="28"/>
      <c r="R30" s="28"/>
      <c r="S30" s="28"/>
      <c r="T30" s="621">
        <f ca="1">COUNTIFS('（別紙２）R4補助金額一覧 '!$E$6:$E$43,B30,'（別紙２）R4補助金額一覧 '!$H$6:$H$43,"&gt;0")</f>
        <v>0</v>
      </c>
      <c r="U30" s="622"/>
      <c r="V30" s="623" t="s">
        <v>12</v>
      </c>
      <c r="W30" s="624"/>
      <c r="X30" s="615">
        <f ca="1">SUMIF('（別紙２）R4補助金額一覧 '!$E$6:$E$43,B30,'（別紙２）R4補助金額一覧 '!$H$6:$H$43)</f>
        <v>0</v>
      </c>
      <c r="Y30" s="616"/>
      <c r="Z30" s="616"/>
      <c r="AA30" s="616"/>
      <c r="AB30" s="56" t="s">
        <v>76</v>
      </c>
      <c r="AC30" s="57"/>
      <c r="AD30" s="589">
        <f ca="1">COUNTIFS('（別紙２）R4補助金額一覧 '!$E$6:$E$43,B30,'（別紙２）R4補助金額一覧 '!$K$6:$K$43,"&gt;0")</f>
        <v>0</v>
      </c>
      <c r="AE30" s="590"/>
      <c r="AF30" s="591" t="s">
        <v>12</v>
      </c>
      <c r="AG30" s="592"/>
      <c r="AH30" s="615">
        <f ca="1">SUMIF('（別紙２）R4補助金額一覧 '!$E$6:$E$43,B30,'（別紙２）R4補助金額一覧 '!$K$6:$K$43)</f>
        <v>0</v>
      </c>
      <c r="AI30" s="616"/>
      <c r="AJ30" s="616"/>
      <c r="AK30" s="616"/>
      <c r="AL30" s="56" t="s">
        <v>76</v>
      </c>
      <c r="AM30" s="57"/>
    </row>
    <row r="31" spans="1:39" ht="12.75" customHeight="1">
      <c r="A31" s="648"/>
      <c r="B31" s="43" t="s">
        <v>15</v>
      </c>
      <c r="C31" s="43"/>
      <c r="D31" s="43"/>
      <c r="E31" s="43"/>
      <c r="F31" s="43"/>
      <c r="G31" s="43"/>
      <c r="H31" s="43"/>
      <c r="I31" s="43"/>
      <c r="J31" s="43"/>
      <c r="K31" s="43"/>
      <c r="L31" s="43"/>
      <c r="M31" s="43"/>
      <c r="N31" s="43"/>
      <c r="O31" s="43"/>
      <c r="P31" s="43"/>
      <c r="Q31" s="43"/>
      <c r="R31" s="43"/>
      <c r="S31" s="43"/>
      <c r="T31" s="581">
        <f ca="1">COUNTIFS('（別紙２）R4補助金額一覧 '!$E$6:$E$43,B31,'（別紙２）R4補助金額一覧 '!$H$6:$H$43,"&gt;0")</f>
        <v>0</v>
      </c>
      <c r="U31" s="582"/>
      <c r="V31" s="583" t="s">
        <v>12</v>
      </c>
      <c r="W31" s="584"/>
      <c r="X31" s="585">
        <f ca="1">SUMIF('（別紙２）R4補助金額一覧 '!$E$6:$E$43,B31,'（別紙２）R4補助金額一覧 '!$H$6:$H$43)</f>
        <v>0</v>
      </c>
      <c r="Y31" s="586"/>
      <c r="Z31" s="586"/>
      <c r="AA31" s="586"/>
      <c r="AB31" s="45" t="s">
        <v>76</v>
      </c>
      <c r="AC31" s="46"/>
      <c r="AD31" s="581">
        <f ca="1">COUNTIFS('（別紙２）R4補助金額一覧 '!$E$6:$E$43,B31,'（別紙２）R4補助金額一覧 '!$K$6:$K$43,"&gt;0")</f>
        <v>0</v>
      </c>
      <c r="AE31" s="582"/>
      <c r="AF31" s="583" t="s">
        <v>12</v>
      </c>
      <c r="AG31" s="584"/>
      <c r="AH31" s="585">
        <f ca="1">SUMIF('（別紙２）R4補助金額一覧 '!$E$6:$E$43,B31,'（別紙２）R4補助金額一覧 '!$K$6:$K$43)</f>
        <v>0</v>
      </c>
      <c r="AI31" s="586"/>
      <c r="AJ31" s="586"/>
      <c r="AK31" s="586"/>
      <c r="AL31" s="45" t="s">
        <v>76</v>
      </c>
      <c r="AM31" s="46"/>
    </row>
    <row r="32" spans="1:39" ht="12.75" customHeight="1">
      <c r="A32" s="648"/>
      <c r="B32" s="43" t="s">
        <v>16</v>
      </c>
      <c r="C32" s="43"/>
      <c r="D32" s="43"/>
      <c r="E32" s="43"/>
      <c r="F32" s="43"/>
      <c r="G32" s="43"/>
      <c r="H32" s="43"/>
      <c r="I32" s="43"/>
      <c r="J32" s="43"/>
      <c r="K32" s="43"/>
      <c r="L32" s="43"/>
      <c r="M32" s="43"/>
      <c r="N32" s="43"/>
      <c r="O32" s="43"/>
      <c r="P32" s="43"/>
      <c r="Q32" s="43"/>
      <c r="R32" s="43"/>
      <c r="S32" s="43"/>
      <c r="T32" s="581">
        <f ca="1">COUNTIFS('（別紙２）R4補助金額一覧 '!$E$6:$E$43,B32,'（別紙２）R4補助金額一覧 '!$H$6:$H$43,"&gt;0")</f>
        <v>0</v>
      </c>
      <c r="U32" s="582"/>
      <c r="V32" s="583" t="s">
        <v>12</v>
      </c>
      <c r="W32" s="584"/>
      <c r="X32" s="585">
        <f ca="1">SUMIF('（別紙２）R4補助金額一覧 '!$E$6:$E$43,B32,'（別紙２）R4補助金額一覧 '!$H$6:$H$43)</f>
        <v>0</v>
      </c>
      <c r="Y32" s="586"/>
      <c r="Z32" s="586"/>
      <c r="AA32" s="586"/>
      <c r="AB32" s="45" t="s">
        <v>76</v>
      </c>
      <c r="AC32" s="46"/>
      <c r="AD32" s="581">
        <f ca="1">COUNTIFS('（別紙２）R4補助金額一覧 '!$E$6:$E$43,B32,'（別紙２）R4補助金額一覧 '!$K$6:$K$43,"&gt;0")</f>
        <v>0</v>
      </c>
      <c r="AE32" s="582"/>
      <c r="AF32" s="583" t="s">
        <v>12</v>
      </c>
      <c r="AG32" s="584"/>
      <c r="AH32" s="585">
        <f ca="1">SUMIF('（別紙２）R4補助金額一覧 '!$E$6:$E$43,B32,'（別紙２）R4補助金額一覧 '!$K$6:$K$43)</f>
        <v>0</v>
      </c>
      <c r="AI32" s="586"/>
      <c r="AJ32" s="586"/>
      <c r="AK32" s="586"/>
      <c r="AL32" s="45" t="s">
        <v>76</v>
      </c>
      <c r="AM32" s="46"/>
    </row>
    <row r="33" spans="1:39" ht="12.75" customHeight="1">
      <c r="A33" s="648"/>
      <c r="B33" s="43" t="s">
        <v>17</v>
      </c>
      <c r="C33" s="43"/>
      <c r="D33" s="43"/>
      <c r="E33" s="43"/>
      <c r="F33" s="43"/>
      <c r="G33" s="43"/>
      <c r="H33" s="43"/>
      <c r="I33" s="43"/>
      <c r="J33" s="43"/>
      <c r="K33" s="43"/>
      <c r="L33" s="43"/>
      <c r="M33" s="43"/>
      <c r="N33" s="43"/>
      <c r="O33" s="43"/>
      <c r="P33" s="43"/>
      <c r="Q33" s="43"/>
      <c r="R33" s="43"/>
      <c r="S33" s="43"/>
      <c r="T33" s="581">
        <f ca="1">COUNTIFS('（別紙２）R4補助金額一覧 '!$E$6:$E$43,B33,'（別紙２）R4補助金額一覧 '!$H$6:$H$43,"&gt;0")</f>
        <v>0</v>
      </c>
      <c r="U33" s="582"/>
      <c r="V33" s="583" t="s">
        <v>12</v>
      </c>
      <c r="W33" s="584"/>
      <c r="X33" s="585">
        <f ca="1">SUMIF('（別紙２）R4補助金額一覧 '!$E$6:$E$43,B33,'（別紙２）R4補助金額一覧 '!$H$6:$H$43)</f>
        <v>0</v>
      </c>
      <c r="Y33" s="586"/>
      <c r="Z33" s="586"/>
      <c r="AA33" s="586"/>
      <c r="AB33" s="45" t="s">
        <v>76</v>
      </c>
      <c r="AC33" s="46"/>
      <c r="AD33" s="581">
        <f ca="1">COUNTIFS('（別紙２）R4補助金額一覧 '!$E$6:$E$43,B33,'（別紙２）R4補助金額一覧 '!$K$6:$K$43,"&gt;0")</f>
        <v>0</v>
      </c>
      <c r="AE33" s="582"/>
      <c r="AF33" s="583" t="s">
        <v>12</v>
      </c>
      <c r="AG33" s="584"/>
      <c r="AH33" s="585">
        <f ca="1">SUMIF('（別紙２）R4補助金額一覧 '!$E$6:$E$43,B33,'（別紙２）R4補助金額一覧 '!$K$6:$K$43)</f>
        <v>0</v>
      </c>
      <c r="AI33" s="586"/>
      <c r="AJ33" s="586"/>
      <c r="AK33" s="586"/>
      <c r="AL33" s="45" t="s">
        <v>76</v>
      </c>
      <c r="AM33" s="46"/>
    </row>
    <row r="34" spans="1:39" ht="12.75" customHeight="1">
      <c r="A34" s="648"/>
      <c r="B34" s="43" t="s">
        <v>18</v>
      </c>
      <c r="C34" s="43"/>
      <c r="D34" s="43"/>
      <c r="E34" s="43"/>
      <c r="F34" s="43"/>
      <c r="G34" s="43"/>
      <c r="H34" s="43"/>
      <c r="I34" s="43"/>
      <c r="J34" s="43"/>
      <c r="K34" s="43"/>
      <c r="L34" s="43"/>
      <c r="M34" s="43"/>
      <c r="N34" s="43"/>
      <c r="O34" s="43"/>
      <c r="P34" s="43"/>
      <c r="Q34" s="43"/>
      <c r="R34" s="43"/>
      <c r="S34" s="43"/>
      <c r="T34" s="581">
        <f ca="1">COUNTIFS('（別紙２）R4補助金額一覧 '!$E$6:$E$43,B34,'（別紙２）R4補助金額一覧 '!$H$6:$H$43,"&gt;0")</f>
        <v>0</v>
      </c>
      <c r="U34" s="582"/>
      <c r="V34" s="583" t="s">
        <v>12</v>
      </c>
      <c r="W34" s="584"/>
      <c r="X34" s="585">
        <f ca="1">SUMIF('（別紙２）R4補助金額一覧 '!$E$6:$E$43,B34,'（別紙２）R4補助金額一覧 '!$H$6:$H$43)</f>
        <v>0</v>
      </c>
      <c r="Y34" s="586"/>
      <c r="Z34" s="586"/>
      <c r="AA34" s="586"/>
      <c r="AB34" s="45" t="s">
        <v>76</v>
      </c>
      <c r="AC34" s="46"/>
      <c r="AD34" s="581">
        <f ca="1">COUNTIFS('（別紙２）R4補助金額一覧 '!$E$6:$E$43,B34,'（別紙２）R4補助金額一覧 '!$K$6:$K$43,"&gt;0")</f>
        <v>0</v>
      </c>
      <c r="AE34" s="582"/>
      <c r="AF34" s="583" t="s">
        <v>12</v>
      </c>
      <c r="AG34" s="584"/>
      <c r="AH34" s="585">
        <f ca="1">SUMIF('（別紙２）R4補助金額一覧 '!$E$6:$E$43,B34,'（別紙２）R4補助金額一覧 '!$K$6:$K$43)</f>
        <v>0</v>
      </c>
      <c r="AI34" s="586"/>
      <c r="AJ34" s="586"/>
      <c r="AK34" s="586"/>
      <c r="AL34" s="45" t="s">
        <v>76</v>
      </c>
      <c r="AM34" s="46"/>
    </row>
    <row r="35" spans="1:39" ht="12.75" customHeight="1">
      <c r="A35" s="648"/>
      <c r="B35" s="43" t="s">
        <v>19</v>
      </c>
      <c r="C35" s="43"/>
      <c r="D35" s="43"/>
      <c r="E35" s="43"/>
      <c r="F35" s="43"/>
      <c r="G35" s="43"/>
      <c r="H35" s="43"/>
      <c r="I35" s="43"/>
      <c r="J35" s="43"/>
      <c r="K35" s="43"/>
      <c r="L35" s="43"/>
      <c r="M35" s="43"/>
      <c r="N35" s="43"/>
      <c r="O35" s="43"/>
      <c r="P35" s="43"/>
      <c r="Q35" s="43"/>
      <c r="R35" s="43"/>
      <c r="S35" s="43"/>
      <c r="T35" s="581">
        <f ca="1">COUNTIFS('（別紙２）R4補助金額一覧 '!$E$6:$E$43,B35,'（別紙２）R4補助金額一覧 '!$H$6:$H$43,"&gt;0")</f>
        <v>0</v>
      </c>
      <c r="U35" s="582"/>
      <c r="V35" s="583" t="s">
        <v>12</v>
      </c>
      <c r="W35" s="584"/>
      <c r="X35" s="585">
        <f ca="1">SUMIF('（別紙２）R4補助金額一覧 '!$E$6:$E$43,B35,'（別紙２）R4補助金額一覧 '!$H$6:$H$43)</f>
        <v>0</v>
      </c>
      <c r="Y35" s="586"/>
      <c r="Z35" s="586"/>
      <c r="AA35" s="586"/>
      <c r="AB35" s="45" t="s">
        <v>76</v>
      </c>
      <c r="AC35" s="46"/>
      <c r="AD35" s="581">
        <f ca="1">COUNTIFS('（別紙２）R4補助金額一覧 '!$E$6:$E$43,B35,'（別紙２）R4補助金額一覧 '!$K$6:$K$43,"&gt;0")</f>
        <v>0</v>
      </c>
      <c r="AE35" s="582"/>
      <c r="AF35" s="583" t="s">
        <v>12</v>
      </c>
      <c r="AG35" s="584"/>
      <c r="AH35" s="585">
        <f ca="1">SUMIF('（別紙２）R4補助金額一覧 '!$E$6:$E$43,B35,'（別紙２）R4補助金額一覧 '!$K$6:$K$43)</f>
        <v>0</v>
      </c>
      <c r="AI35" s="586"/>
      <c r="AJ35" s="586"/>
      <c r="AK35" s="586"/>
      <c r="AL35" s="45" t="s">
        <v>76</v>
      </c>
      <c r="AM35" s="46"/>
    </row>
    <row r="36" spans="1:39" ht="12.75" customHeight="1">
      <c r="A36" s="648"/>
      <c r="B36" s="43" t="s">
        <v>20</v>
      </c>
      <c r="C36" s="43"/>
      <c r="D36" s="43"/>
      <c r="E36" s="43"/>
      <c r="F36" s="43"/>
      <c r="G36" s="43"/>
      <c r="H36" s="43"/>
      <c r="I36" s="43"/>
      <c r="J36" s="43"/>
      <c r="K36" s="43"/>
      <c r="L36" s="43"/>
      <c r="M36" s="43"/>
      <c r="N36" s="43"/>
      <c r="O36" s="43"/>
      <c r="P36" s="43"/>
      <c r="Q36" s="43"/>
      <c r="R36" s="43"/>
      <c r="S36" s="43"/>
      <c r="T36" s="581">
        <f ca="1">COUNTIFS('（別紙２）R4補助金額一覧 '!$E$6:$E$43,B36,'（別紙２）R4補助金額一覧 '!$H$6:$H$43,"&gt;0")</f>
        <v>0</v>
      </c>
      <c r="U36" s="582"/>
      <c r="V36" s="583" t="s">
        <v>12</v>
      </c>
      <c r="W36" s="584"/>
      <c r="X36" s="585">
        <f ca="1">SUMIF('（別紙２）R4補助金額一覧 '!$E$6:$E$43,B36,'（別紙２）R4補助金額一覧 '!$H$6:$H$43)</f>
        <v>0</v>
      </c>
      <c r="Y36" s="586"/>
      <c r="Z36" s="586"/>
      <c r="AA36" s="586"/>
      <c r="AB36" s="45" t="s">
        <v>76</v>
      </c>
      <c r="AC36" s="46"/>
      <c r="AD36" s="581">
        <f ca="1">COUNTIFS('（別紙２）R4補助金額一覧 '!$E$6:$E$43,B36,'（別紙２）R4補助金額一覧 '!$K$6:$K$43,"&gt;0")</f>
        <v>0</v>
      </c>
      <c r="AE36" s="582"/>
      <c r="AF36" s="583" t="s">
        <v>12</v>
      </c>
      <c r="AG36" s="584"/>
      <c r="AH36" s="585">
        <f ca="1">SUMIF('（別紙２）R4補助金額一覧 '!$E$6:$E$43,B36,'（別紙２）R4補助金額一覧 '!$K$6:$K$43)</f>
        <v>0</v>
      </c>
      <c r="AI36" s="586"/>
      <c r="AJ36" s="586"/>
      <c r="AK36" s="586"/>
      <c r="AL36" s="45" t="s">
        <v>76</v>
      </c>
      <c r="AM36" s="46"/>
    </row>
    <row r="37" spans="1:39" ht="12.75" customHeight="1">
      <c r="A37" s="648"/>
      <c r="B37" s="43" t="s">
        <v>21</v>
      </c>
      <c r="C37" s="43"/>
      <c r="D37" s="43"/>
      <c r="E37" s="43"/>
      <c r="F37" s="43"/>
      <c r="G37" s="43"/>
      <c r="H37" s="43"/>
      <c r="I37" s="43"/>
      <c r="J37" s="43"/>
      <c r="K37" s="43"/>
      <c r="L37" s="43"/>
      <c r="M37" s="43"/>
      <c r="N37" s="43"/>
      <c r="O37" s="43"/>
      <c r="P37" s="43"/>
      <c r="Q37" s="43"/>
      <c r="R37" s="43"/>
      <c r="S37" s="43"/>
      <c r="T37" s="635" t="s">
        <v>88</v>
      </c>
      <c r="U37" s="636"/>
      <c r="V37" s="583" t="s">
        <v>89</v>
      </c>
      <c r="W37" s="584"/>
      <c r="X37" s="637" t="s">
        <v>88</v>
      </c>
      <c r="Y37" s="638"/>
      <c r="Z37" s="638"/>
      <c r="AA37" s="638"/>
      <c r="AB37" s="45" t="s">
        <v>76</v>
      </c>
      <c r="AC37" s="46"/>
      <c r="AD37" s="581">
        <f ca="1">COUNTIFS('（別紙２）R4補助金額一覧 '!$E$6:$E$43,B37,'（別紙２）R4補助金額一覧 '!$K$6:$K$43,"&gt;0")</f>
        <v>0</v>
      </c>
      <c r="AE37" s="582"/>
      <c r="AF37" s="583" t="s">
        <v>12</v>
      </c>
      <c r="AG37" s="584"/>
      <c r="AH37" s="585">
        <f ca="1">SUMIF('（別紙２）R4補助金額一覧 '!$E$6:$E$43,B37,'（別紙２）R4補助金額一覧 '!$K$6:$K$43)</f>
        <v>0</v>
      </c>
      <c r="AI37" s="586"/>
      <c r="AJ37" s="586"/>
      <c r="AK37" s="586"/>
      <c r="AL37" s="45" t="s">
        <v>76</v>
      </c>
      <c r="AM37" s="46"/>
    </row>
    <row r="38" spans="1:39" ht="12.75" customHeight="1">
      <c r="A38" s="649"/>
      <c r="B38" s="50" t="s">
        <v>62</v>
      </c>
      <c r="C38" s="50"/>
      <c r="D38" s="50"/>
      <c r="E38" s="50"/>
      <c r="F38" s="50"/>
      <c r="G38" s="50"/>
      <c r="H38" s="50"/>
      <c r="I38" s="50"/>
      <c r="J38" s="50"/>
      <c r="K38" s="50"/>
      <c r="L38" s="50"/>
      <c r="M38" s="50"/>
      <c r="N38" s="50"/>
      <c r="O38" s="50"/>
      <c r="P38" s="50"/>
      <c r="Q38" s="50"/>
      <c r="R38" s="50"/>
      <c r="S38" s="50"/>
      <c r="T38" s="625">
        <f ca="1">COUNTIFS('（別紙２）R4補助金額一覧 '!$E$6:$E$43,B38,'（別紙２）R4補助金額一覧 '!$H$6:$H$43,"&gt;0")</f>
        <v>0</v>
      </c>
      <c r="U38" s="626"/>
      <c r="V38" s="627" t="s">
        <v>12</v>
      </c>
      <c r="W38" s="628"/>
      <c r="X38" s="629">
        <f ca="1">SUMIF('（別紙２）R4補助金額一覧 '!$E$6:$E$43,B38,'（別紙２）R4補助金額一覧 '!$H$6:$H$43)</f>
        <v>0</v>
      </c>
      <c r="Y38" s="630"/>
      <c r="Z38" s="630"/>
      <c r="AA38" s="630"/>
      <c r="AB38" s="51" t="s">
        <v>76</v>
      </c>
      <c r="AC38" s="52"/>
      <c r="AD38" s="611">
        <f ca="1">COUNTIFS('（別紙２）R4補助金額一覧 '!$E$6:$E$43,B38,'（別紙２）R4補助金額一覧 '!$K$6:$K$43,"&gt;0")</f>
        <v>0</v>
      </c>
      <c r="AE38" s="612"/>
      <c r="AF38" s="613" t="s">
        <v>12</v>
      </c>
      <c r="AG38" s="614"/>
      <c r="AH38" s="629">
        <f ca="1">SUMIF('（別紙２）R4補助金額一覧 '!$E$6:$E$43,B38,'（別紙２）R4補助金額一覧 '!$K$6:$K$43)</f>
        <v>0</v>
      </c>
      <c r="AI38" s="630"/>
      <c r="AJ38" s="630"/>
      <c r="AK38" s="630"/>
      <c r="AL38" s="51" t="s">
        <v>76</v>
      </c>
      <c r="AM38" s="52"/>
    </row>
    <row r="39" spans="1:39" ht="12.75" customHeight="1">
      <c r="A39" s="593" t="s">
        <v>61</v>
      </c>
      <c r="B39" s="28" t="s">
        <v>22</v>
      </c>
      <c r="C39" s="28"/>
      <c r="D39" s="28"/>
      <c r="E39" s="28"/>
      <c r="F39" s="28"/>
      <c r="G39" s="28"/>
      <c r="H39" s="28"/>
      <c r="I39" s="28"/>
      <c r="J39" s="28"/>
      <c r="K39" s="28"/>
      <c r="L39" s="28"/>
      <c r="M39" s="28"/>
      <c r="N39" s="28"/>
      <c r="O39" s="28"/>
      <c r="P39" s="28"/>
      <c r="Q39" s="28"/>
      <c r="R39" s="28"/>
      <c r="S39" s="28"/>
      <c r="T39" s="621">
        <f ca="1">COUNTIFS('（別紙２）R4補助金額一覧 '!$E$6:$E$43,B39,'（別紙２）R4補助金額一覧 '!$H$6:$H$43,"&gt;0")</f>
        <v>0</v>
      </c>
      <c r="U39" s="622"/>
      <c r="V39" s="623" t="s">
        <v>12</v>
      </c>
      <c r="W39" s="624"/>
      <c r="X39" s="631">
        <f ca="1">SUMIF('（別紙２）R4補助金額一覧 '!$E$6:$E$43,B39,'（別紙２）R4補助金額一覧 '!$H$6:$H$43)</f>
        <v>0</v>
      </c>
      <c r="Y39" s="632"/>
      <c r="Z39" s="632"/>
      <c r="AA39" s="632"/>
      <c r="AB39" s="53" t="s">
        <v>76</v>
      </c>
      <c r="AC39" s="41"/>
      <c r="AD39" s="621">
        <f ca="1">COUNTIFS('（別紙２）R4補助金額一覧 '!$E$6:$E$43,B39,'（別紙２）R4補助金額一覧 '!$K$6:$K$43,"&gt;0")</f>
        <v>0</v>
      </c>
      <c r="AE39" s="622"/>
      <c r="AF39" s="623" t="s">
        <v>12</v>
      </c>
      <c r="AG39" s="624"/>
      <c r="AH39" s="631">
        <f ca="1">SUMIF('（別紙２）R4補助金額一覧 '!$E$6:$E$43,B39,'（別紙２）R4補助金額一覧 '!$K$6:$K$43)</f>
        <v>0</v>
      </c>
      <c r="AI39" s="632"/>
      <c r="AJ39" s="632"/>
      <c r="AK39" s="632"/>
      <c r="AL39" s="53" t="s">
        <v>76</v>
      </c>
      <c r="AM39" s="41"/>
    </row>
    <row r="40" spans="1:39" ht="12.75" customHeight="1">
      <c r="A40" s="594"/>
      <c r="B40" s="32" t="s">
        <v>23</v>
      </c>
      <c r="C40" s="32"/>
      <c r="D40" s="32"/>
      <c r="E40" s="32"/>
      <c r="F40" s="32"/>
      <c r="G40" s="32"/>
      <c r="H40" s="32"/>
      <c r="I40" s="32"/>
      <c r="J40" s="32"/>
      <c r="K40" s="32"/>
      <c r="L40" s="32"/>
      <c r="M40" s="32"/>
      <c r="N40" s="32"/>
      <c r="O40" s="32"/>
      <c r="P40" s="32"/>
      <c r="Q40" s="32"/>
      <c r="R40" s="32"/>
      <c r="S40" s="32"/>
      <c r="T40" s="617">
        <f ca="1">COUNTIFS('（別紙２）R4補助金額一覧 '!$E$6:$E$43,B40,'（別紙２）R4補助金額一覧 '!$H$6:$H$43,"&gt;0")</f>
        <v>0</v>
      </c>
      <c r="U40" s="618"/>
      <c r="V40" s="619" t="s">
        <v>12</v>
      </c>
      <c r="W40" s="620"/>
      <c r="X40" s="633">
        <f ca="1">SUMIF('（別紙２）R4補助金額一覧 '!$E$6:$E$43,B40,'（別紙２）R4補助金額一覧 '!$H$6:$H$43)</f>
        <v>0</v>
      </c>
      <c r="Y40" s="634"/>
      <c r="Z40" s="634"/>
      <c r="AA40" s="634"/>
      <c r="AB40" s="54" t="s">
        <v>76</v>
      </c>
      <c r="AC40" s="55"/>
      <c r="AD40" s="617">
        <f ca="1">COUNTIFS('（別紙２）R4補助金額一覧 '!$E$6:$E$43,B40,'（別紙２）R4補助金額一覧 '!$K$6:$K$43,"&gt;0")</f>
        <v>0</v>
      </c>
      <c r="AE40" s="618"/>
      <c r="AF40" s="619" t="s">
        <v>12</v>
      </c>
      <c r="AG40" s="620"/>
      <c r="AH40" s="633">
        <f ca="1">SUMIF('（別紙２）R4補助金額一覧 '!$E$6:$E$43,B40,'（別紙２）R4補助金額一覧 '!$K$6:$K$43)</f>
        <v>0</v>
      </c>
      <c r="AI40" s="634"/>
      <c r="AJ40" s="634"/>
      <c r="AK40" s="634"/>
      <c r="AL40" s="54" t="s">
        <v>76</v>
      </c>
      <c r="AM40" s="55"/>
    </row>
    <row r="41" spans="1:39" ht="12.75" customHeight="1">
      <c r="A41" s="650" t="s">
        <v>31</v>
      </c>
      <c r="B41" s="26" t="s">
        <v>24</v>
      </c>
      <c r="C41" s="28"/>
      <c r="D41" s="28"/>
      <c r="E41" s="28"/>
      <c r="F41" s="28"/>
      <c r="G41" s="28"/>
      <c r="H41" s="28"/>
      <c r="I41" s="28"/>
      <c r="J41" s="28"/>
      <c r="K41" s="28"/>
      <c r="L41" s="28"/>
      <c r="M41" s="28"/>
      <c r="N41" s="28"/>
      <c r="O41" s="28"/>
      <c r="P41" s="28"/>
      <c r="Q41" s="28"/>
      <c r="R41" s="28"/>
      <c r="S41" s="28"/>
      <c r="T41" s="589">
        <f ca="1">COUNTIFS('（別紙２）R4補助金額一覧 '!$E$6:$E$43,B41,'（別紙２）R4補助金額一覧 '!$H$6:$H$43,"&gt;0")</f>
        <v>0</v>
      </c>
      <c r="U41" s="590"/>
      <c r="V41" s="591" t="s">
        <v>12</v>
      </c>
      <c r="W41" s="592"/>
      <c r="X41" s="615">
        <f ca="1">SUMIF('（別紙２）R4補助金額一覧 '!$E$6:$E$43,B41,'（別紙２）R4補助金額一覧 '!$H$6:$H$43)</f>
        <v>0</v>
      </c>
      <c r="Y41" s="616"/>
      <c r="Z41" s="616"/>
      <c r="AA41" s="616"/>
      <c r="AB41" s="56" t="s">
        <v>76</v>
      </c>
      <c r="AC41" s="57"/>
      <c r="AD41" s="589">
        <f ca="1">COUNTIFS('（別紙２）R4補助金額一覧 '!$E$6:$E$43,B41,'（別紙２）R4補助金額一覧 '!$K$6:$K$43,"&gt;0")</f>
        <v>0</v>
      </c>
      <c r="AE41" s="590"/>
      <c r="AF41" s="591" t="s">
        <v>12</v>
      </c>
      <c r="AG41" s="592"/>
      <c r="AH41" s="615">
        <f ca="1">SUMIF('（別紙２）R4補助金額一覧 '!$E$6:$E$43,B41,'（別紙２）R4補助金額一覧 '!$K$6:$K$43)</f>
        <v>0</v>
      </c>
      <c r="AI41" s="616"/>
      <c r="AJ41" s="616"/>
      <c r="AK41" s="616"/>
      <c r="AL41" s="56" t="s">
        <v>76</v>
      </c>
      <c r="AM41" s="57"/>
    </row>
    <row r="42" spans="1:39" ht="12.75" customHeight="1">
      <c r="A42" s="648"/>
      <c r="B42" s="42" t="s">
        <v>25</v>
      </c>
      <c r="C42" s="43"/>
      <c r="D42" s="43"/>
      <c r="E42" s="43"/>
      <c r="F42" s="43"/>
      <c r="G42" s="43"/>
      <c r="H42" s="43"/>
      <c r="I42" s="43"/>
      <c r="J42" s="43"/>
      <c r="K42" s="43"/>
      <c r="L42" s="43"/>
      <c r="M42" s="43"/>
      <c r="N42" s="43"/>
      <c r="O42" s="43"/>
      <c r="P42" s="43"/>
      <c r="Q42" s="43"/>
      <c r="R42" s="43"/>
      <c r="S42" s="43"/>
      <c r="T42" s="581">
        <f ca="1">COUNTIFS('（別紙２）R4補助金額一覧 '!$E$6:$E$43,B42,'（別紙２）R4補助金額一覧 '!$H$6:$H$43,"&gt;0")</f>
        <v>0</v>
      </c>
      <c r="U42" s="582"/>
      <c r="V42" s="583" t="s">
        <v>12</v>
      </c>
      <c r="W42" s="584"/>
      <c r="X42" s="585">
        <f ca="1">SUMIF('（別紙２）R4補助金額一覧 '!$E$6:$E$43,B42,'（別紙２）R4補助金額一覧 '!$H$6:$H$43)</f>
        <v>0</v>
      </c>
      <c r="Y42" s="586"/>
      <c r="Z42" s="586"/>
      <c r="AA42" s="586"/>
      <c r="AB42" s="45" t="s">
        <v>76</v>
      </c>
      <c r="AC42" s="46"/>
      <c r="AD42" s="581">
        <f ca="1">COUNTIFS('（別紙２）R4補助金額一覧 '!$E$6:$E$43,B42,'（別紙２）R4補助金額一覧 '!$K$6:$K$43,"&gt;0")</f>
        <v>0</v>
      </c>
      <c r="AE42" s="582"/>
      <c r="AF42" s="583" t="s">
        <v>12</v>
      </c>
      <c r="AG42" s="584"/>
      <c r="AH42" s="585">
        <f ca="1">SUMIF('（別紙２）R4補助金額一覧 '!$E$6:$E$43,B42,'（別紙２）R4補助金額一覧 '!$K$6:$K$43)</f>
        <v>0</v>
      </c>
      <c r="AI42" s="586"/>
      <c r="AJ42" s="586"/>
      <c r="AK42" s="586"/>
      <c r="AL42" s="45" t="s">
        <v>76</v>
      </c>
      <c r="AM42" s="46"/>
    </row>
    <row r="43" spans="1:39" ht="12.75" customHeight="1">
      <c r="A43" s="648"/>
      <c r="B43" s="42" t="s">
        <v>26</v>
      </c>
      <c r="C43" s="43"/>
      <c r="D43" s="43"/>
      <c r="E43" s="43"/>
      <c r="F43" s="43"/>
      <c r="G43" s="43"/>
      <c r="H43" s="43"/>
      <c r="I43" s="43"/>
      <c r="J43" s="43"/>
      <c r="K43" s="43"/>
      <c r="L43" s="43"/>
      <c r="M43" s="43"/>
      <c r="N43" s="43"/>
      <c r="O43" s="43"/>
      <c r="P43" s="43"/>
      <c r="Q43" s="43"/>
      <c r="R43" s="43"/>
      <c r="S43" s="43"/>
      <c r="T43" s="581">
        <f ca="1">COUNTIFS('（別紙２）R4補助金額一覧 '!$E$6:$E$43,B43,'（別紙２）R4補助金額一覧 '!$H$6:$H$43,"&gt;0")</f>
        <v>0</v>
      </c>
      <c r="U43" s="582"/>
      <c r="V43" s="583" t="s">
        <v>12</v>
      </c>
      <c r="W43" s="584"/>
      <c r="X43" s="585">
        <f ca="1">SUMIF('（別紙２）R4補助金額一覧 '!$E$6:$E$43,B43,'（別紙２）R4補助金額一覧 '!$H$6:$H$43)</f>
        <v>0</v>
      </c>
      <c r="Y43" s="586"/>
      <c r="Z43" s="586"/>
      <c r="AA43" s="586"/>
      <c r="AB43" s="45" t="s">
        <v>76</v>
      </c>
      <c r="AC43" s="46"/>
      <c r="AD43" s="581">
        <f ca="1">COUNTIFS('（別紙２）R4補助金額一覧 '!$E$6:$E$43,B43,'（別紙２）R4補助金額一覧 '!$K$6:$K$43,"&gt;0")</f>
        <v>0</v>
      </c>
      <c r="AE43" s="582"/>
      <c r="AF43" s="583" t="s">
        <v>12</v>
      </c>
      <c r="AG43" s="584"/>
      <c r="AH43" s="585">
        <f ca="1">SUMIF('（別紙２）R4補助金額一覧 '!$E$6:$E$43,B43,'（別紙２）R4補助金額一覧 '!$K$6:$K$43)</f>
        <v>0</v>
      </c>
      <c r="AI43" s="586"/>
      <c r="AJ43" s="586"/>
      <c r="AK43" s="586"/>
      <c r="AL43" s="45" t="s">
        <v>76</v>
      </c>
      <c r="AM43" s="46"/>
    </row>
    <row r="44" spans="1:39" ht="12.75" customHeight="1">
      <c r="A44" s="648"/>
      <c r="B44" s="42" t="s">
        <v>27</v>
      </c>
      <c r="C44" s="43"/>
      <c r="D44" s="43"/>
      <c r="E44" s="43"/>
      <c r="F44" s="43"/>
      <c r="G44" s="43"/>
      <c r="H44" s="43"/>
      <c r="I44" s="43"/>
      <c r="J44" s="43"/>
      <c r="K44" s="43"/>
      <c r="L44" s="43"/>
      <c r="M44" s="43"/>
      <c r="N44" s="43"/>
      <c r="O44" s="43"/>
      <c r="P44" s="43"/>
      <c r="Q44" s="43"/>
      <c r="R44" s="43"/>
      <c r="S44" s="43"/>
      <c r="T44" s="581">
        <f ca="1">COUNTIFS('（別紙２）R4補助金額一覧 '!$E$6:$E$43,B44,'（別紙２）R4補助金額一覧 '!$H$6:$H$43,"&gt;0")</f>
        <v>0</v>
      </c>
      <c r="U44" s="582"/>
      <c r="V44" s="583" t="s">
        <v>12</v>
      </c>
      <c r="W44" s="584"/>
      <c r="X44" s="585">
        <f ca="1">SUMIF('（別紙２）R4補助金額一覧 '!$E$6:$E$43,B44,'（別紙２）R4補助金額一覧 '!$H$6:$H$43)</f>
        <v>0</v>
      </c>
      <c r="Y44" s="586"/>
      <c r="Z44" s="586"/>
      <c r="AA44" s="586"/>
      <c r="AB44" s="45" t="s">
        <v>76</v>
      </c>
      <c r="AC44" s="46"/>
      <c r="AD44" s="581">
        <f ca="1">COUNTIFS('（別紙２）R4補助金額一覧 '!$E$6:$E$43,B44,'（別紙２）R4補助金額一覧 '!$K$6:$K$43,"&gt;0")</f>
        <v>0</v>
      </c>
      <c r="AE44" s="582"/>
      <c r="AF44" s="583" t="s">
        <v>12</v>
      </c>
      <c r="AG44" s="584"/>
      <c r="AH44" s="585">
        <f ca="1">SUMIF('（別紙２）R4補助金額一覧 '!$E$6:$E$43,B44,'（別紙２）R4補助金額一覧 '!$K$6:$K$43)</f>
        <v>0</v>
      </c>
      <c r="AI44" s="586"/>
      <c r="AJ44" s="586"/>
      <c r="AK44" s="586"/>
      <c r="AL44" s="45" t="s">
        <v>76</v>
      </c>
      <c r="AM44" s="46"/>
    </row>
    <row r="45" spans="1:39" ht="12.75" customHeight="1">
      <c r="A45" s="648"/>
      <c r="B45" s="42" t="s">
        <v>28</v>
      </c>
      <c r="C45" s="43"/>
      <c r="D45" s="43"/>
      <c r="E45" s="43"/>
      <c r="F45" s="43"/>
      <c r="G45" s="43"/>
      <c r="H45" s="43"/>
      <c r="I45" s="43"/>
      <c r="J45" s="43"/>
      <c r="K45" s="43"/>
      <c r="L45" s="43"/>
      <c r="M45" s="43"/>
      <c r="N45" s="43"/>
      <c r="O45" s="43"/>
      <c r="P45" s="43"/>
      <c r="Q45" s="43"/>
      <c r="R45" s="43"/>
      <c r="S45" s="43"/>
      <c r="T45" s="581">
        <f ca="1">COUNTIFS('（別紙２）R4補助金額一覧 '!$E$6:$E$43,B45,'（別紙２）R4補助金額一覧 '!$H$6:$H$43,"&gt;0")</f>
        <v>0</v>
      </c>
      <c r="U45" s="582"/>
      <c r="V45" s="583" t="s">
        <v>12</v>
      </c>
      <c r="W45" s="584"/>
      <c r="X45" s="585">
        <f ca="1">SUMIF('（別紙２）R4補助金額一覧 '!$E$6:$E$43,B45,'（別紙２）R4補助金額一覧 '!$H$6:$H$43)</f>
        <v>0</v>
      </c>
      <c r="Y45" s="586"/>
      <c r="Z45" s="586"/>
      <c r="AA45" s="586"/>
      <c r="AB45" s="45" t="s">
        <v>76</v>
      </c>
      <c r="AC45" s="46"/>
      <c r="AD45" s="581">
        <f ca="1">COUNTIFS('（別紙２）R4補助金額一覧 '!$E$6:$E$43,B45,'（別紙２）R4補助金額一覧 '!$K$6:$K$43,"&gt;0")</f>
        <v>0</v>
      </c>
      <c r="AE45" s="582"/>
      <c r="AF45" s="583" t="s">
        <v>12</v>
      </c>
      <c r="AG45" s="584"/>
      <c r="AH45" s="585">
        <f ca="1">SUMIF('（別紙２）R4補助金額一覧 '!$E$6:$E$43,B45,'（別紙２）R4補助金額一覧 '!$K$6:$K$43)</f>
        <v>0</v>
      </c>
      <c r="AI45" s="586"/>
      <c r="AJ45" s="586"/>
      <c r="AK45" s="586"/>
      <c r="AL45" s="45" t="s">
        <v>76</v>
      </c>
      <c r="AM45" s="46"/>
    </row>
    <row r="46" spans="1:39" ht="12.75" customHeight="1">
      <c r="A46" s="648"/>
      <c r="B46" s="42" t="s">
        <v>29</v>
      </c>
      <c r="C46" s="43"/>
      <c r="D46" s="43"/>
      <c r="E46" s="43"/>
      <c r="F46" s="43"/>
      <c r="G46" s="43"/>
      <c r="H46" s="43"/>
      <c r="I46" s="43"/>
      <c r="J46" s="43"/>
      <c r="K46" s="43"/>
      <c r="L46" s="43"/>
      <c r="M46" s="43"/>
      <c r="N46" s="43"/>
      <c r="O46" s="43"/>
      <c r="P46" s="43"/>
      <c r="Q46" s="43"/>
      <c r="R46" s="43"/>
      <c r="S46" s="43"/>
      <c r="T46" s="581">
        <f ca="1">COUNTIFS('（別紙２）R4補助金額一覧 '!$E$6:$E$43,B46,'（別紙２）R4補助金額一覧 '!$H$6:$H$43,"&gt;0")</f>
        <v>0</v>
      </c>
      <c r="U46" s="582"/>
      <c r="V46" s="583" t="s">
        <v>12</v>
      </c>
      <c r="W46" s="584"/>
      <c r="X46" s="585">
        <f ca="1">SUMIF('（別紙２）R4補助金額一覧 '!$E$6:$E$43,B46,'（別紙２）R4補助金額一覧 '!$H$6:$H$43)</f>
        <v>0</v>
      </c>
      <c r="Y46" s="586"/>
      <c r="Z46" s="586"/>
      <c r="AA46" s="586"/>
      <c r="AB46" s="45" t="s">
        <v>76</v>
      </c>
      <c r="AC46" s="46"/>
      <c r="AD46" s="581">
        <f ca="1">COUNTIFS('（別紙２）R4補助金額一覧 '!$E$6:$E$43,B46,'（別紙２）R4補助金額一覧 '!$K$6:$K$43,"&gt;0")</f>
        <v>0</v>
      </c>
      <c r="AE46" s="582"/>
      <c r="AF46" s="583" t="s">
        <v>12</v>
      </c>
      <c r="AG46" s="584"/>
      <c r="AH46" s="585">
        <f ca="1">SUMIF('（別紙２）R4補助金額一覧 '!$E$6:$E$43,B46,'（別紙２）R4補助金額一覧 '!$K$6:$K$43)</f>
        <v>0</v>
      </c>
      <c r="AI46" s="586"/>
      <c r="AJ46" s="586"/>
      <c r="AK46" s="586"/>
      <c r="AL46" s="45" t="s">
        <v>76</v>
      </c>
      <c r="AM46" s="46"/>
    </row>
    <row r="47" spans="1:39" ht="12.75" customHeight="1">
      <c r="A47" s="648"/>
      <c r="B47" s="42" t="s">
        <v>49</v>
      </c>
      <c r="C47" s="43"/>
      <c r="D47" s="43"/>
      <c r="E47" s="43"/>
      <c r="F47" s="43"/>
      <c r="G47" s="43"/>
      <c r="H47" s="43"/>
      <c r="I47" s="43"/>
      <c r="J47" s="43"/>
      <c r="K47" s="43"/>
      <c r="L47" s="43"/>
      <c r="M47" s="43"/>
      <c r="N47" s="43"/>
      <c r="O47" s="43"/>
      <c r="P47" s="43"/>
      <c r="Q47" s="43"/>
      <c r="R47" s="43"/>
      <c r="S47" s="43"/>
      <c r="T47" s="581">
        <f ca="1">COUNTIFS('（別紙２）R4補助金額一覧 '!$E$6:$E$43,B47,'（別紙２）R4補助金額一覧 '!$H$6:$H$43,"&gt;0")</f>
        <v>0</v>
      </c>
      <c r="U47" s="582"/>
      <c r="V47" s="583" t="s">
        <v>12</v>
      </c>
      <c r="W47" s="584"/>
      <c r="X47" s="585">
        <f ca="1">SUMIF('（別紙２）R4補助金額一覧 '!$E$6:$E$43,B47,'（別紙２）R4補助金額一覧 '!$H$6:$H$43)</f>
        <v>0</v>
      </c>
      <c r="Y47" s="586"/>
      <c r="Z47" s="586"/>
      <c r="AA47" s="586"/>
      <c r="AB47" s="45" t="s">
        <v>76</v>
      </c>
      <c r="AC47" s="46"/>
      <c r="AD47" s="581">
        <f ca="1">COUNTIFS('（別紙２）R4補助金額一覧 '!$E$6:$E$43,B47,'（別紙２）R4補助金額一覧 '!$K$6:$K$43,"&gt;0")</f>
        <v>0</v>
      </c>
      <c r="AE47" s="582"/>
      <c r="AF47" s="583" t="s">
        <v>12</v>
      </c>
      <c r="AG47" s="584"/>
      <c r="AH47" s="585">
        <f ca="1">SUMIF('（別紙２）R4補助金額一覧 '!$E$6:$E$43,B47,'（別紙２）R4補助金額一覧 '!$K$6:$K$43)</f>
        <v>0</v>
      </c>
      <c r="AI47" s="586"/>
      <c r="AJ47" s="586"/>
      <c r="AK47" s="586"/>
      <c r="AL47" s="45" t="s">
        <v>76</v>
      </c>
      <c r="AM47" s="46"/>
    </row>
    <row r="48" spans="1:39" ht="12.75" customHeight="1">
      <c r="A48" s="648"/>
      <c r="B48" s="42" t="s">
        <v>50</v>
      </c>
      <c r="C48" s="43"/>
      <c r="D48" s="43"/>
      <c r="E48" s="43"/>
      <c r="F48" s="43"/>
      <c r="G48" s="43"/>
      <c r="H48" s="43"/>
      <c r="I48" s="43"/>
      <c r="J48" s="43"/>
      <c r="K48" s="43"/>
      <c r="L48" s="43"/>
      <c r="M48" s="43"/>
      <c r="N48" s="43"/>
      <c r="O48" s="43"/>
      <c r="P48" s="43"/>
      <c r="Q48" s="43"/>
      <c r="R48" s="43"/>
      <c r="S48" s="43"/>
      <c r="T48" s="581">
        <f ca="1">COUNTIFS('（別紙２）R4補助金額一覧 '!$E$6:$E$43,B48,'（別紙２）R4補助金額一覧 '!$H$6:$H$43,"&gt;0")</f>
        <v>0</v>
      </c>
      <c r="U48" s="582"/>
      <c r="V48" s="583" t="s">
        <v>12</v>
      </c>
      <c r="W48" s="584"/>
      <c r="X48" s="585">
        <f ca="1">SUMIF('（別紙２）R4補助金額一覧 '!$E$6:$E$43,B48,'（別紙２）R4補助金額一覧 '!$H$6:$H$43)</f>
        <v>0</v>
      </c>
      <c r="Y48" s="586"/>
      <c r="Z48" s="586"/>
      <c r="AA48" s="586"/>
      <c r="AB48" s="45" t="s">
        <v>76</v>
      </c>
      <c r="AC48" s="46"/>
      <c r="AD48" s="581">
        <f ca="1">COUNTIFS('（別紙２）R4補助金額一覧 '!$E$6:$E$43,B48,'（別紙２）R4補助金額一覧 '!$K$6:$K$43,"&gt;0")</f>
        <v>0</v>
      </c>
      <c r="AE48" s="582"/>
      <c r="AF48" s="583" t="s">
        <v>12</v>
      </c>
      <c r="AG48" s="584"/>
      <c r="AH48" s="585">
        <f ca="1">SUMIF('（別紙２）R4補助金額一覧 '!$E$6:$E$43,B48,'（別紙２）R4補助金額一覧 '!$K$6:$K$43)</f>
        <v>0</v>
      </c>
      <c r="AI48" s="586"/>
      <c r="AJ48" s="586"/>
      <c r="AK48" s="586"/>
      <c r="AL48" s="45" t="s">
        <v>76</v>
      </c>
      <c r="AM48" s="46"/>
    </row>
    <row r="49" spans="1:39" ht="12.75" customHeight="1">
      <c r="A49" s="648"/>
      <c r="B49" s="42" t="s">
        <v>51</v>
      </c>
      <c r="C49" s="43"/>
      <c r="D49" s="43"/>
      <c r="E49" s="43"/>
      <c r="F49" s="43"/>
      <c r="G49" s="43"/>
      <c r="H49" s="43"/>
      <c r="I49" s="43"/>
      <c r="J49" s="43"/>
      <c r="K49" s="43"/>
      <c r="L49" s="43"/>
      <c r="M49" s="43"/>
      <c r="N49" s="43"/>
      <c r="O49" s="43"/>
      <c r="P49" s="43"/>
      <c r="Q49" s="43"/>
      <c r="R49" s="43"/>
      <c r="S49" s="43"/>
      <c r="T49" s="581">
        <f ca="1">COUNTIFS('（別紙２）R4補助金額一覧 '!$E$6:$E$43,B49,'（別紙２）R4補助金額一覧 '!$H$6:$H$43,"&gt;0")</f>
        <v>0</v>
      </c>
      <c r="U49" s="582"/>
      <c r="V49" s="583" t="s">
        <v>12</v>
      </c>
      <c r="W49" s="584"/>
      <c r="X49" s="585">
        <f ca="1">SUMIF('（別紙２）R4補助金額一覧 '!$E$6:$E$43,B49,'（別紙２）R4補助金額一覧 '!$H$6:$H$43)</f>
        <v>0</v>
      </c>
      <c r="Y49" s="586"/>
      <c r="Z49" s="586"/>
      <c r="AA49" s="586"/>
      <c r="AB49" s="45" t="s">
        <v>76</v>
      </c>
      <c r="AC49" s="46"/>
      <c r="AD49" s="581">
        <f ca="1">COUNTIFS('（別紙２）R4補助金額一覧 '!$E$6:$E$43,B49,'（別紙２）R4補助金額一覧 '!$K$6:$K$43,"&gt;0")</f>
        <v>0</v>
      </c>
      <c r="AE49" s="582"/>
      <c r="AF49" s="583" t="s">
        <v>12</v>
      </c>
      <c r="AG49" s="584"/>
      <c r="AH49" s="585">
        <f ca="1">SUMIF('（別紙２）R4補助金額一覧 '!$E$6:$E$43,B49,'（別紙２）R4補助金額一覧 '!$K$6:$K$43)</f>
        <v>0</v>
      </c>
      <c r="AI49" s="586"/>
      <c r="AJ49" s="586"/>
      <c r="AK49" s="586"/>
      <c r="AL49" s="45" t="s">
        <v>76</v>
      </c>
      <c r="AM49" s="46"/>
    </row>
    <row r="50" spans="1:39" ht="12.75" customHeight="1">
      <c r="A50" s="648"/>
      <c r="B50" s="42" t="s">
        <v>52</v>
      </c>
      <c r="C50" s="43"/>
      <c r="D50" s="43"/>
      <c r="E50" s="43"/>
      <c r="F50" s="43"/>
      <c r="G50" s="43"/>
      <c r="H50" s="43"/>
      <c r="I50" s="43"/>
      <c r="J50" s="43"/>
      <c r="K50" s="43"/>
      <c r="L50" s="43"/>
      <c r="M50" s="43"/>
      <c r="N50" s="43"/>
      <c r="O50" s="43"/>
      <c r="P50" s="43"/>
      <c r="Q50" s="43"/>
      <c r="R50" s="43"/>
      <c r="S50" s="43"/>
      <c r="T50" s="581">
        <f ca="1">COUNTIFS('（別紙２）R4補助金額一覧 '!$E$6:$E$43,B50,'（別紙２）R4補助金額一覧 '!$H$6:$H$43,"&gt;0")</f>
        <v>0</v>
      </c>
      <c r="U50" s="582"/>
      <c r="V50" s="583" t="s">
        <v>12</v>
      </c>
      <c r="W50" s="584"/>
      <c r="X50" s="585">
        <f ca="1">SUMIF('（別紙２）R4補助金額一覧 '!$E$6:$E$43,B50,'（別紙２）R4補助金額一覧 '!$H$6:$H$43)</f>
        <v>0</v>
      </c>
      <c r="Y50" s="586"/>
      <c r="Z50" s="586"/>
      <c r="AA50" s="586"/>
      <c r="AB50" s="45" t="s">
        <v>76</v>
      </c>
      <c r="AC50" s="46"/>
      <c r="AD50" s="581">
        <f ca="1">COUNTIFS('（別紙２）R4補助金額一覧 '!$E$6:$E$43,B50,'（別紙２）R4補助金額一覧 '!$K$6:$K$43,"&gt;0")</f>
        <v>0</v>
      </c>
      <c r="AE50" s="582"/>
      <c r="AF50" s="583" t="s">
        <v>12</v>
      </c>
      <c r="AG50" s="584"/>
      <c r="AH50" s="585">
        <f ca="1">SUMIF('（別紙２）R4補助金額一覧 '!$E$6:$E$43,B50,'（別紙２）R4補助金額一覧 '!$K$6:$K$43)</f>
        <v>0</v>
      </c>
      <c r="AI50" s="586"/>
      <c r="AJ50" s="586"/>
      <c r="AK50" s="586"/>
      <c r="AL50" s="45" t="s">
        <v>76</v>
      </c>
      <c r="AM50" s="46"/>
    </row>
    <row r="51" spans="1:39" ht="12.75" customHeight="1">
      <c r="A51" s="648"/>
      <c r="B51" s="42" t="s">
        <v>53</v>
      </c>
      <c r="C51" s="43"/>
      <c r="D51" s="43"/>
      <c r="E51" s="43"/>
      <c r="F51" s="43"/>
      <c r="G51" s="43"/>
      <c r="H51" s="43"/>
      <c r="I51" s="43"/>
      <c r="J51" s="43"/>
      <c r="K51" s="43"/>
      <c r="L51" s="43"/>
      <c r="M51" s="43"/>
      <c r="N51" s="43"/>
      <c r="O51" s="43"/>
      <c r="P51" s="43"/>
      <c r="Q51" s="43"/>
      <c r="R51" s="43"/>
      <c r="S51" s="43"/>
      <c r="T51" s="581">
        <f ca="1">COUNTIFS('（別紙２）R4補助金額一覧 '!$E$6:$E$43,B51,'（別紙２）R4補助金額一覧 '!$H$6:$H$43,"&gt;0")</f>
        <v>0</v>
      </c>
      <c r="U51" s="582"/>
      <c r="V51" s="583" t="s">
        <v>12</v>
      </c>
      <c r="W51" s="584"/>
      <c r="X51" s="585">
        <f ca="1">SUMIF('（別紙２）R4補助金額一覧 '!$E$6:$E$43,B51,'（別紙２）R4補助金額一覧 '!$H$6:$H$43)</f>
        <v>0</v>
      </c>
      <c r="Y51" s="586"/>
      <c r="Z51" s="586"/>
      <c r="AA51" s="586"/>
      <c r="AB51" s="45" t="s">
        <v>76</v>
      </c>
      <c r="AC51" s="46"/>
      <c r="AD51" s="581">
        <f ca="1">COUNTIFS('（別紙２）R4補助金額一覧 '!$E$6:$E$43,B51,'（別紙２）R4補助金額一覧 '!$K$6:$K$43,"&gt;0")</f>
        <v>0</v>
      </c>
      <c r="AE51" s="582"/>
      <c r="AF51" s="583" t="s">
        <v>12</v>
      </c>
      <c r="AG51" s="584"/>
      <c r="AH51" s="585">
        <f ca="1">SUMIF('（別紙２）R4補助金額一覧 '!$E$6:$E$43,B51,'（別紙２）R4補助金額一覧 '!$K$6:$K$43)</f>
        <v>0</v>
      </c>
      <c r="AI51" s="586"/>
      <c r="AJ51" s="586"/>
      <c r="AK51" s="586"/>
      <c r="AL51" s="45" t="s">
        <v>76</v>
      </c>
      <c r="AM51" s="46"/>
    </row>
    <row r="52" spans="1:39" ht="12.75" customHeight="1">
      <c r="A52" s="648"/>
      <c r="B52" s="42" t="s">
        <v>54</v>
      </c>
      <c r="C52" s="58"/>
      <c r="D52" s="58"/>
      <c r="E52" s="58"/>
      <c r="F52" s="58"/>
      <c r="G52" s="58"/>
      <c r="H52" s="58"/>
      <c r="I52" s="58"/>
      <c r="J52" s="58"/>
      <c r="K52" s="58"/>
      <c r="L52" s="58"/>
      <c r="M52" s="58"/>
      <c r="N52" s="58"/>
      <c r="O52" s="58"/>
      <c r="P52" s="58"/>
      <c r="Q52" s="58"/>
      <c r="R52" s="58"/>
      <c r="S52" s="58"/>
      <c r="T52" s="581">
        <f ca="1">COUNTIFS('（別紙２）R4補助金額一覧 '!$E$6:$E$43,B52,'（別紙２）R4補助金額一覧 '!$H$6:$H$43,"&gt;0")</f>
        <v>0</v>
      </c>
      <c r="U52" s="582"/>
      <c r="V52" s="583" t="s">
        <v>12</v>
      </c>
      <c r="W52" s="584"/>
      <c r="X52" s="585">
        <f ca="1">SUMIF('（別紙２）R4補助金額一覧 '!$E$6:$E$43,B52,'（別紙２）R4補助金額一覧 '!$H$6:$H$43)</f>
        <v>0</v>
      </c>
      <c r="Y52" s="586"/>
      <c r="Z52" s="586"/>
      <c r="AA52" s="586"/>
      <c r="AB52" s="45" t="s">
        <v>76</v>
      </c>
      <c r="AC52" s="46"/>
      <c r="AD52" s="581">
        <f ca="1">COUNTIFS('（別紙２）R4補助金額一覧 '!$E$6:$E$43,B52,'（別紙２）R4補助金額一覧 '!$K$6:$K$43,"&gt;0")</f>
        <v>0</v>
      </c>
      <c r="AE52" s="582"/>
      <c r="AF52" s="583" t="s">
        <v>12</v>
      </c>
      <c r="AG52" s="584"/>
      <c r="AH52" s="585">
        <f ca="1">SUMIF('（別紙２）R4補助金額一覧 '!$E$6:$E$43,B52,'（別紙２）R4補助金額一覧 '!$K$6:$K$43)</f>
        <v>0</v>
      </c>
      <c r="AI52" s="586"/>
      <c r="AJ52" s="586"/>
      <c r="AK52" s="586"/>
      <c r="AL52" s="45" t="s">
        <v>76</v>
      </c>
      <c r="AM52" s="46"/>
    </row>
    <row r="53" spans="1:39" ht="12.75" customHeight="1">
      <c r="A53" s="648"/>
      <c r="B53" s="59" t="s">
        <v>55</v>
      </c>
      <c r="C53" s="58"/>
      <c r="D53" s="58"/>
      <c r="E53" s="58"/>
      <c r="F53" s="58"/>
      <c r="G53" s="58"/>
      <c r="H53" s="58"/>
      <c r="I53" s="58"/>
      <c r="J53" s="58"/>
      <c r="K53" s="58"/>
      <c r="L53" s="58"/>
      <c r="M53" s="58"/>
      <c r="N53" s="58"/>
      <c r="O53" s="58"/>
      <c r="P53" s="58"/>
      <c r="Q53" s="58"/>
      <c r="R53" s="58"/>
      <c r="S53" s="58"/>
      <c r="T53" s="581">
        <f ca="1">COUNTIFS('（別紙２）R4補助金額一覧 '!$E$6:$E$43,B53,'（別紙２）R4補助金額一覧 '!$H$6:$H$43,"&gt;0")</f>
        <v>0</v>
      </c>
      <c r="U53" s="582"/>
      <c r="V53" s="583" t="s">
        <v>12</v>
      </c>
      <c r="W53" s="584"/>
      <c r="X53" s="585">
        <f ca="1">SUMIF('（別紙２）R4補助金額一覧 '!$E$6:$E$43,B53,'（別紙２）R4補助金額一覧 '!$H$6:$H$43)</f>
        <v>0</v>
      </c>
      <c r="Y53" s="586"/>
      <c r="Z53" s="586"/>
      <c r="AA53" s="586"/>
      <c r="AB53" s="45" t="s">
        <v>76</v>
      </c>
      <c r="AC53" s="46"/>
      <c r="AD53" s="581">
        <f ca="1">COUNTIFS('（別紙２）R4補助金額一覧 '!$E$6:$E$43,B53,'（別紙２）R4補助金額一覧 '!$K$6:$K$43,"&gt;0")</f>
        <v>0</v>
      </c>
      <c r="AE53" s="582"/>
      <c r="AF53" s="583" t="s">
        <v>12</v>
      </c>
      <c r="AG53" s="584"/>
      <c r="AH53" s="585">
        <f ca="1">SUMIF('（別紙２）R4補助金額一覧 '!$E$6:$E$43,B53,'（別紙２）R4補助金額一覧 '!$K$6:$K$43)</f>
        <v>0</v>
      </c>
      <c r="AI53" s="586"/>
      <c r="AJ53" s="586"/>
      <c r="AK53" s="586"/>
      <c r="AL53" s="45" t="s">
        <v>76</v>
      </c>
      <c r="AM53" s="46"/>
    </row>
    <row r="54" spans="1:39" ht="12.75" customHeight="1">
      <c r="A54" s="648"/>
      <c r="B54" s="59" t="s">
        <v>56</v>
      </c>
      <c r="C54" s="58"/>
      <c r="D54" s="58"/>
      <c r="E54" s="58"/>
      <c r="F54" s="58"/>
      <c r="G54" s="58"/>
      <c r="H54" s="58"/>
      <c r="I54" s="58"/>
      <c r="J54" s="58"/>
      <c r="K54" s="58"/>
      <c r="L54" s="58"/>
      <c r="M54" s="58"/>
      <c r="N54" s="58"/>
      <c r="O54" s="58"/>
      <c r="P54" s="58"/>
      <c r="Q54" s="58"/>
      <c r="R54" s="58"/>
      <c r="S54" s="58"/>
      <c r="T54" s="611">
        <f ca="1">COUNTIFS('（別紙２）R4補助金額一覧 '!$E$6:$E$43,B54,'（別紙２）R4補助金額一覧 '!$H$6:$H$43,"&gt;0")</f>
        <v>0</v>
      </c>
      <c r="U54" s="612"/>
      <c r="V54" s="613" t="s">
        <v>12</v>
      </c>
      <c r="W54" s="614"/>
      <c r="X54" s="587">
        <f ca="1">SUMIF('（別紙２）R4補助金額一覧 '!$E$6:$E$43,B54,'（別紙２）R4補助金額一覧 '!$H$6:$H$43)</f>
        <v>0</v>
      </c>
      <c r="Y54" s="588"/>
      <c r="Z54" s="588"/>
      <c r="AA54" s="588"/>
      <c r="AB54" s="51" t="s">
        <v>76</v>
      </c>
      <c r="AC54" s="52"/>
      <c r="AD54" s="611">
        <f ca="1">COUNTIFS('（別紙２）R4補助金額一覧 '!$E$6:$E$43,B54,'（別紙２）R4補助金額一覧 '!$K$6:$K$43,"&gt;0")</f>
        <v>0</v>
      </c>
      <c r="AE54" s="612"/>
      <c r="AF54" s="613" t="s">
        <v>12</v>
      </c>
      <c r="AG54" s="614"/>
      <c r="AH54" s="587">
        <f ca="1">SUMIF('（別紙２）R4補助金額一覧 '!$E$6:$E$43,B54,'（別紙２）R4補助金額一覧 '!$K$6:$K$43)</f>
        <v>0</v>
      </c>
      <c r="AI54" s="588"/>
      <c r="AJ54" s="588"/>
      <c r="AK54" s="588"/>
      <c r="AL54" s="51" t="s">
        <v>76</v>
      </c>
      <c r="AM54" s="52"/>
    </row>
    <row r="55" spans="1:39" ht="15.75" customHeight="1">
      <c r="A55" s="595" t="s">
        <v>34</v>
      </c>
      <c r="B55" s="596"/>
      <c r="C55" s="596"/>
      <c r="D55" s="596"/>
      <c r="E55" s="596"/>
      <c r="F55" s="596"/>
      <c r="G55" s="596"/>
      <c r="H55" s="596"/>
      <c r="I55" s="596"/>
      <c r="J55" s="596"/>
      <c r="K55" s="596"/>
      <c r="L55" s="596"/>
      <c r="M55" s="596"/>
      <c r="N55" s="596"/>
      <c r="O55" s="596"/>
      <c r="P55" s="596"/>
      <c r="Q55" s="596"/>
      <c r="R55" s="596"/>
      <c r="S55" s="597"/>
      <c r="T55" s="607">
        <f ca="1">SUM(T20:U54)</f>
        <v>0</v>
      </c>
      <c r="U55" s="608"/>
      <c r="V55" s="609" t="s">
        <v>12</v>
      </c>
      <c r="W55" s="610"/>
      <c r="X55" s="579">
        <f ca="1">SUM(X20:AA54)</f>
        <v>0</v>
      </c>
      <c r="Y55" s="580"/>
      <c r="Z55" s="580"/>
      <c r="AA55" s="580"/>
      <c r="AB55" s="73" t="s">
        <v>76</v>
      </c>
      <c r="AC55" s="60"/>
      <c r="AD55" s="607">
        <f ca="1">SUM(AD20:AE54)</f>
        <v>0</v>
      </c>
      <c r="AE55" s="608"/>
      <c r="AF55" s="609" t="s">
        <v>12</v>
      </c>
      <c r="AG55" s="610"/>
      <c r="AH55" s="579">
        <f ca="1">SUM(AH20:AK54)</f>
        <v>0</v>
      </c>
      <c r="AI55" s="580"/>
      <c r="AJ55" s="580"/>
      <c r="AK55" s="580"/>
      <c r="AL55" s="73" t="s">
        <v>76</v>
      </c>
      <c r="AM55" s="60"/>
    </row>
    <row r="56" spans="1:39" ht="15.75" customHeight="1">
      <c r="A56" s="595" t="s">
        <v>36</v>
      </c>
      <c r="B56" s="596"/>
      <c r="C56" s="596"/>
      <c r="D56" s="596"/>
      <c r="E56" s="596"/>
      <c r="F56" s="596"/>
      <c r="G56" s="596"/>
      <c r="H56" s="596"/>
      <c r="I56" s="596"/>
      <c r="J56" s="596"/>
      <c r="K56" s="596"/>
      <c r="L56" s="596"/>
      <c r="M56" s="596"/>
      <c r="N56" s="596"/>
      <c r="O56" s="596"/>
      <c r="P56" s="596"/>
      <c r="Q56" s="596"/>
      <c r="R56" s="596"/>
      <c r="S56" s="597"/>
      <c r="T56" s="663">
        <f ca="1">X55+AH55</f>
        <v>0</v>
      </c>
      <c r="U56" s="664"/>
      <c r="V56" s="664"/>
      <c r="W56" s="664"/>
      <c r="X56" s="664"/>
      <c r="Y56" s="664"/>
      <c r="Z56" s="664"/>
      <c r="AA56" s="664"/>
      <c r="AB56" s="664"/>
      <c r="AC56" s="664"/>
      <c r="AD56" s="664"/>
      <c r="AE56" s="664"/>
      <c r="AF56" s="664"/>
      <c r="AG56" s="664"/>
      <c r="AH56" s="664"/>
      <c r="AI56" s="664"/>
      <c r="AJ56" s="664"/>
      <c r="AK56" s="664"/>
      <c r="AL56" s="73" t="s">
        <v>76</v>
      </c>
      <c r="AM56" s="60"/>
    </row>
    <row r="57" spans="1:39">
      <c r="A57" s="61" t="s">
        <v>172</v>
      </c>
    </row>
    <row r="58" spans="1:39" s="61" customFormat="1" ht="10.5">
      <c r="A58" s="62" t="s">
        <v>96</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row>
    <row r="59" spans="1:39">
      <c r="A59" s="61" t="s">
        <v>97</v>
      </c>
    </row>
    <row r="60" spans="1:39" s="61" customFormat="1" ht="10.5">
      <c r="C60" s="61" t="s">
        <v>98</v>
      </c>
    </row>
  </sheetData>
  <sheetProtection sheet="1" objects="1" scenarios="1"/>
  <mergeCells count="249">
    <mergeCell ref="AH50:AK50"/>
    <mergeCell ref="AH51:AK51"/>
    <mergeCell ref="AH52:AK52"/>
    <mergeCell ref="AH53:AK53"/>
    <mergeCell ref="AH54:AK54"/>
    <mergeCell ref="T56:AK56"/>
    <mergeCell ref="AH41:AK41"/>
    <mergeCell ref="AH42:AK42"/>
    <mergeCell ref="AH43:AK43"/>
    <mergeCell ref="AH44:AK44"/>
    <mergeCell ref="AH45:AK45"/>
    <mergeCell ref="AH46:AK46"/>
    <mergeCell ref="AH47:AK47"/>
    <mergeCell ref="AH48:AK48"/>
    <mergeCell ref="AH49:AK49"/>
    <mergeCell ref="X44:AA44"/>
    <mergeCell ref="X45:AA45"/>
    <mergeCell ref="X46:AA46"/>
    <mergeCell ref="X47:AA47"/>
    <mergeCell ref="X48:AA48"/>
    <mergeCell ref="X49:AA49"/>
    <mergeCell ref="X50:AA50"/>
    <mergeCell ref="X51:AA51"/>
    <mergeCell ref="X52:AA52"/>
    <mergeCell ref="AH32:AK32"/>
    <mergeCell ref="AH33:AK33"/>
    <mergeCell ref="AH34:AK34"/>
    <mergeCell ref="AH35:AK35"/>
    <mergeCell ref="AH36:AK36"/>
    <mergeCell ref="AH37:AK37"/>
    <mergeCell ref="AH38:AK38"/>
    <mergeCell ref="AH39:AK39"/>
    <mergeCell ref="AH40:AK40"/>
    <mergeCell ref="AH23:AK23"/>
    <mergeCell ref="AH24:AK24"/>
    <mergeCell ref="AH25:AK25"/>
    <mergeCell ref="AH26:AK26"/>
    <mergeCell ref="AH27:AK27"/>
    <mergeCell ref="AH28:AK28"/>
    <mergeCell ref="AH29:AK29"/>
    <mergeCell ref="AH30:AK30"/>
    <mergeCell ref="AH31:AK31"/>
    <mergeCell ref="S15:Y15"/>
    <mergeCell ref="AG15:AM15"/>
    <mergeCell ref="A8:A15"/>
    <mergeCell ref="S13:Y13"/>
    <mergeCell ref="AG13:AM13"/>
    <mergeCell ref="S14:Y14"/>
    <mergeCell ref="AG14:AM14"/>
    <mergeCell ref="A3:AM3"/>
    <mergeCell ref="A4:AM4"/>
    <mergeCell ref="Q10:R10"/>
    <mergeCell ref="T10:V10"/>
    <mergeCell ref="L11:AM11"/>
    <mergeCell ref="L12:AM12"/>
    <mergeCell ref="L9:AM9"/>
    <mergeCell ref="L8:AM8"/>
    <mergeCell ref="B10:K12"/>
    <mergeCell ref="A20:A27"/>
    <mergeCell ref="A30:A38"/>
    <mergeCell ref="A41:A54"/>
    <mergeCell ref="AF21:AG21"/>
    <mergeCell ref="AD21:AE21"/>
    <mergeCell ref="AF20:AG20"/>
    <mergeCell ref="AD20:AE20"/>
    <mergeCell ref="T20:U20"/>
    <mergeCell ref="V20:W20"/>
    <mergeCell ref="T23:U23"/>
    <mergeCell ref="T24:U24"/>
    <mergeCell ref="T25:U25"/>
    <mergeCell ref="T26:U26"/>
    <mergeCell ref="T27:U27"/>
    <mergeCell ref="T28:U28"/>
    <mergeCell ref="T29:U29"/>
    <mergeCell ref="V21:W21"/>
    <mergeCell ref="V23:W23"/>
    <mergeCell ref="AD23:AE23"/>
    <mergeCell ref="AF23:AG23"/>
    <mergeCell ref="T22:U22"/>
    <mergeCell ref="X23:AA23"/>
    <mergeCell ref="X24:AA24"/>
    <mergeCell ref="X25:AA25"/>
    <mergeCell ref="V22:W22"/>
    <mergeCell ref="AD22:AE22"/>
    <mergeCell ref="AF22:AG22"/>
    <mergeCell ref="T21:U21"/>
    <mergeCell ref="AH19:AM19"/>
    <mergeCell ref="X19:AC19"/>
    <mergeCell ref="T19:W19"/>
    <mergeCell ref="X20:AA20"/>
    <mergeCell ref="X21:AA21"/>
    <mergeCell ref="X22:AA22"/>
    <mergeCell ref="AH20:AK20"/>
    <mergeCell ref="AH21:AK21"/>
    <mergeCell ref="AH22:AK22"/>
    <mergeCell ref="AD19:AG19"/>
    <mergeCell ref="V25:W25"/>
    <mergeCell ref="AD25:AE25"/>
    <mergeCell ref="AF25:AG25"/>
    <mergeCell ref="V24:W24"/>
    <mergeCell ref="AD24:AE24"/>
    <mergeCell ref="AF24:AG24"/>
    <mergeCell ref="V28:W28"/>
    <mergeCell ref="AD28:AE28"/>
    <mergeCell ref="AF28:AG28"/>
    <mergeCell ref="V27:W27"/>
    <mergeCell ref="AD27:AE27"/>
    <mergeCell ref="AF27:AG27"/>
    <mergeCell ref="V26:W26"/>
    <mergeCell ref="AD26:AE26"/>
    <mergeCell ref="AF26:AG26"/>
    <mergeCell ref="X26:AA26"/>
    <mergeCell ref="X27:AA27"/>
    <mergeCell ref="X28:AA28"/>
    <mergeCell ref="T31:U31"/>
    <mergeCell ref="V31:W31"/>
    <mergeCell ref="AD31:AE31"/>
    <mergeCell ref="AF31:AG31"/>
    <mergeCell ref="T30:U30"/>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T32:U32"/>
    <mergeCell ref="V32:W32"/>
    <mergeCell ref="AD32:AE32"/>
    <mergeCell ref="AF32:AG32"/>
    <mergeCell ref="X32:AA32"/>
    <mergeCell ref="X33:AA33"/>
    <mergeCell ref="X34:AA34"/>
    <mergeCell ref="T36:U36"/>
    <mergeCell ref="V36:W36"/>
    <mergeCell ref="AD36:AE36"/>
    <mergeCell ref="AF36:AG36"/>
    <mergeCell ref="T35:U35"/>
    <mergeCell ref="V35:W35"/>
    <mergeCell ref="AD35:AE35"/>
    <mergeCell ref="AF35:AG35"/>
    <mergeCell ref="X35:AA35"/>
    <mergeCell ref="X36:AA36"/>
    <mergeCell ref="A28:A29"/>
    <mergeCell ref="X41:AA41"/>
    <mergeCell ref="X42:AA42"/>
    <mergeCell ref="X43:AA43"/>
    <mergeCell ref="T40:U40"/>
    <mergeCell ref="V40:W40"/>
    <mergeCell ref="AD40:AE40"/>
    <mergeCell ref="AF40:AG40"/>
    <mergeCell ref="T39:U39"/>
    <mergeCell ref="V39:W39"/>
    <mergeCell ref="AD39:AE39"/>
    <mergeCell ref="AF39:AG39"/>
    <mergeCell ref="T38:U38"/>
    <mergeCell ref="V38:W38"/>
    <mergeCell ref="AD38:AE38"/>
    <mergeCell ref="AF38:AG38"/>
    <mergeCell ref="X38:AA38"/>
    <mergeCell ref="X39:AA39"/>
    <mergeCell ref="X40:AA40"/>
    <mergeCell ref="T37:U37"/>
    <mergeCell ref="V37:W37"/>
    <mergeCell ref="AD37:AE37"/>
    <mergeCell ref="AF37:AG37"/>
    <mergeCell ref="X37:AA37"/>
    <mergeCell ref="AF41:AG41"/>
    <mergeCell ref="A55:S55"/>
    <mergeCell ref="A17:S19"/>
    <mergeCell ref="A56:S56"/>
    <mergeCell ref="T55:U55"/>
    <mergeCell ref="V55:W55"/>
    <mergeCell ref="AD55:AE55"/>
    <mergeCell ref="AF55:AG55"/>
    <mergeCell ref="T54:U54"/>
    <mergeCell ref="V54:W54"/>
    <mergeCell ref="AD54:AE54"/>
    <mergeCell ref="AF54:AG54"/>
    <mergeCell ref="T51:U51"/>
    <mergeCell ref="V51:W51"/>
    <mergeCell ref="AD51:AE51"/>
    <mergeCell ref="AF51:AG51"/>
    <mergeCell ref="AF47:AG47"/>
    <mergeCell ref="T46:U46"/>
    <mergeCell ref="V46:W46"/>
    <mergeCell ref="AD46:AE46"/>
    <mergeCell ref="AF46:AG46"/>
    <mergeCell ref="T45:U45"/>
    <mergeCell ref="V45:W45"/>
    <mergeCell ref="AD45:AE45"/>
    <mergeCell ref="AD41:AE41"/>
    <mergeCell ref="A39:A40"/>
    <mergeCell ref="T48:U48"/>
    <mergeCell ref="V48:W48"/>
    <mergeCell ref="AD48:AE48"/>
    <mergeCell ref="AF48:AG48"/>
    <mergeCell ref="T50:U50"/>
    <mergeCell ref="V50:W50"/>
    <mergeCell ref="AD50:AE50"/>
    <mergeCell ref="AF50:AG50"/>
    <mergeCell ref="T49:U49"/>
    <mergeCell ref="V49:W49"/>
    <mergeCell ref="AD49:AE49"/>
    <mergeCell ref="AF49:AG49"/>
    <mergeCell ref="T47:U47"/>
    <mergeCell ref="V47:W47"/>
    <mergeCell ref="AD47:AE47"/>
    <mergeCell ref="AF45:AG45"/>
    <mergeCell ref="T44:U44"/>
    <mergeCell ref="V44:W44"/>
    <mergeCell ref="AD44:AE44"/>
    <mergeCell ref="AF44:AG44"/>
    <mergeCell ref="T43:U43"/>
    <mergeCell ref="V43:W43"/>
    <mergeCell ref="AP14:AT14"/>
    <mergeCell ref="T18:AC18"/>
    <mergeCell ref="AD18:AM18"/>
    <mergeCell ref="T17:AM17"/>
    <mergeCell ref="X55:AA55"/>
    <mergeCell ref="AH55:AK55"/>
    <mergeCell ref="T52:U52"/>
    <mergeCell ref="V52:W52"/>
    <mergeCell ref="AD52:AE52"/>
    <mergeCell ref="AF52:AG52"/>
    <mergeCell ref="T53:U53"/>
    <mergeCell ref="V53:W53"/>
    <mergeCell ref="AD53:AE53"/>
    <mergeCell ref="AF53:AG53"/>
    <mergeCell ref="X53:AA53"/>
    <mergeCell ref="X54:AA54"/>
    <mergeCell ref="AD43:AE43"/>
    <mergeCell ref="AF43:AG43"/>
    <mergeCell ref="T42:U42"/>
    <mergeCell ref="V42:W42"/>
    <mergeCell ref="AD42:AE42"/>
    <mergeCell ref="AF42:AG42"/>
    <mergeCell ref="T41:U41"/>
    <mergeCell ref="V41:W41"/>
  </mergeCells>
  <phoneticPr fontId="2"/>
  <dataValidations count="3">
    <dataValidation imeMode="hiragana" allowBlank="1" showInputMessage="1" showErrorMessage="1" sqref="L9:AM9 L11:AM12 S14:Y15 AG14:AM15"/>
    <dataValidation imeMode="fullKatakana" allowBlank="1" showInputMessage="1" showErrorMessage="1" sqref="L8:AM8"/>
    <dataValidation imeMode="off" allowBlank="1" showInputMessage="1" showErrorMessage="1" sqref="Q10:R10 T10:V10 S13:Y13 AG13:AM13"/>
  </dataValidations>
  <pageMargins left="0.70866141732283472" right="0.70866141732283472" top="0.74803149606299213" bottom="0.74803149606299213" header="0.31496062992125984" footer="0.31496062992125984"/>
  <pageSetup paperSize="9" scale="9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pageSetUpPr fitToPage="1"/>
  </sheetPr>
  <dimension ref="A1:W62"/>
  <sheetViews>
    <sheetView zoomScale="90" zoomScaleNormal="90" zoomScaleSheetLayoutView="100" workbookViewId="0">
      <pane xSplit="2" ySplit="5" topLeftCell="C6" activePane="bottomRight" state="frozen"/>
      <selection pane="topRight" activeCell="C1" sqref="C1"/>
      <selection pane="bottomLeft" activeCell="A6" sqref="A6"/>
      <selection pane="bottomRight"/>
    </sheetView>
  </sheetViews>
  <sheetFormatPr defaultColWidth="2.25" defaultRowHeight="13.5"/>
  <cols>
    <col min="1" max="1" width="2.25" style="291"/>
    <col min="2" max="2" width="3.125" style="291" customWidth="1"/>
    <col min="3" max="3" width="12.875" style="291" customWidth="1"/>
    <col min="4" max="4" width="16.875" style="291" customWidth="1"/>
    <col min="5" max="5" width="18.875" style="291" customWidth="1"/>
    <col min="6" max="11" width="11.25" style="291" customWidth="1"/>
    <col min="12" max="12" width="12.625" style="291" customWidth="1"/>
    <col min="13" max="13" width="18.75" style="291" customWidth="1"/>
    <col min="14" max="16384" width="2.25" style="291"/>
  </cols>
  <sheetData>
    <row r="1" spans="1:23" ht="14.25">
      <c r="A1" s="291" t="s">
        <v>184</v>
      </c>
    </row>
    <row r="3" spans="1:23" ht="18" customHeight="1" thickBot="1">
      <c r="B3" s="292" t="str">
        <f>IF('（別紙１）R4総括表'!L9="","（事業実施主体名）",'（別紙１）R4総括表'!L9)</f>
        <v>（事業実施主体名）</v>
      </c>
      <c r="C3" s="293"/>
      <c r="D3" s="293"/>
      <c r="E3" s="293"/>
      <c r="F3" s="294" t="str">
        <f>IF(Q44=0,"",Q44)</f>
        <v/>
      </c>
      <c r="G3" s="295"/>
      <c r="H3" s="295"/>
      <c r="I3" s="296" t="str">
        <f>IF(T44=0,"",T44)</f>
        <v/>
      </c>
      <c r="J3" s="295"/>
      <c r="K3" s="295"/>
      <c r="M3" s="297" t="s">
        <v>159</v>
      </c>
      <c r="V3" s="298" t="s">
        <v>228</v>
      </c>
    </row>
    <row r="4" spans="1:23" ht="18" customHeight="1" thickBot="1">
      <c r="B4" s="669" t="s">
        <v>78</v>
      </c>
      <c r="C4" s="670" t="s">
        <v>75</v>
      </c>
      <c r="D4" s="671" t="s">
        <v>71</v>
      </c>
      <c r="E4" s="672" t="s">
        <v>77</v>
      </c>
      <c r="F4" s="673" t="s">
        <v>93</v>
      </c>
      <c r="G4" s="673"/>
      <c r="H4" s="674"/>
      <c r="I4" s="673" t="s">
        <v>94</v>
      </c>
      <c r="J4" s="673"/>
      <c r="K4" s="674"/>
      <c r="L4" s="667" t="s">
        <v>179</v>
      </c>
      <c r="M4" s="668" t="s">
        <v>83</v>
      </c>
      <c r="Q4" s="349" t="s">
        <v>227</v>
      </c>
      <c r="R4" s="350"/>
      <c r="S4" s="350"/>
      <c r="T4" s="350"/>
      <c r="U4" s="350"/>
      <c r="V4" s="351"/>
    </row>
    <row r="5" spans="1:23" ht="27.75" customHeight="1">
      <c r="B5" s="669"/>
      <c r="C5" s="670"/>
      <c r="D5" s="671"/>
      <c r="E5" s="672"/>
      <c r="F5" s="299" t="s">
        <v>73</v>
      </c>
      <c r="G5" s="299" t="s">
        <v>74</v>
      </c>
      <c r="H5" s="300" t="s">
        <v>177</v>
      </c>
      <c r="I5" s="301" t="s">
        <v>80</v>
      </c>
      <c r="J5" s="299" t="s">
        <v>81</v>
      </c>
      <c r="K5" s="302" t="s">
        <v>178</v>
      </c>
      <c r="L5" s="668"/>
      <c r="M5" s="668"/>
      <c r="Q5" s="455" t="s">
        <v>206</v>
      </c>
      <c r="R5" s="456"/>
      <c r="S5" s="457"/>
      <c r="T5" s="455" t="s">
        <v>207</v>
      </c>
      <c r="U5" s="456"/>
      <c r="V5" s="457"/>
    </row>
    <row r="6" spans="1:23" ht="22.5" customHeight="1">
      <c r="B6" s="303">
        <v>1</v>
      </c>
      <c r="C6" s="304">
        <f t="shared" ref="C6:C43" ca="1" si="0">IFERROR(INDIRECT("R④個票"&amp;$B6&amp;"！$AG$4"),"")</f>
        <v>0</v>
      </c>
      <c r="D6" s="305">
        <f t="shared" ref="D6:D43" ca="1" si="1">IFERROR(INDIRECT("R④個票"&amp;$B6&amp;"！$L$4"),"")</f>
        <v>0</v>
      </c>
      <c r="E6" s="306">
        <f t="shared" ref="E6:E43" ca="1" si="2">IFERROR(INDIRECT("R④個票"&amp;$B6&amp;"！$L$5"),"")</f>
        <v>0</v>
      </c>
      <c r="F6" s="307">
        <f t="shared" ref="F6:F13" ca="1" si="3">IF(G6&lt;&gt;0,IFERROR(INDIRECT("R④個票"&amp;$B6&amp;"！$AA$13"),""),0)+Q6</f>
        <v>0</v>
      </c>
      <c r="G6" s="307">
        <f t="shared" ref="G6:G43" ca="1" si="4">IFERROR(INDIRECT("R④個票"&amp;$B6&amp;"！$AI$13"),"")</f>
        <v>0</v>
      </c>
      <c r="H6" s="308">
        <f ca="1">MIN(F6:G6)</f>
        <v>0</v>
      </c>
      <c r="I6" s="309">
        <f t="shared" ref="I6:I13" ca="1" si="5">IF(J6&lt;&gt;0,IFERROR(INDIRECT("R④個票"&amp;$B6&amp;"！$AA$47"),""),0)+T6</f>
        <v>0</v>
      </c>
      <c r="J6" s="307">
        <f t="shared" ref="J6:J43" ca="1" si="6">IFERROR(INDIRECT("R④個票"&amp;$B6&amp;"！$AI$47"),"")</f>
        <v>0</v>
      </c>
      <c r="K6" s="310">
        <f ca="1">MIN(I6:J6)</f>
        <v>0</v>
      </c>
      <c r="L6" s="310">
        <f ca="1">SUM(H6,K6)</f>
        <v>0</v>
      </c>
      <c r="M6" s="112"/>
      <c r="Q6" s="442"/>
      <c r="R6" s="443"/>
      <c r="S6" s="444"/>
      <c r="T6" s="442"/>
      <c r="U6" s="443"/>
      <c r="V6" s="444"/>
      <c r="W6" s="311" t="s">
        <v>225</v>
      </c>
    </row>
    <row r="7" spans="1:23" ht="22.5" customHeight="1">
      <c r="B7" s="303">
        <v>2</v>
      </c>
      <c r="C7" s="304">
        <f t="shared" ca="1" si="0"/>
        <v>0</v>
      </c>
      <c r="D7" s="305">
        <f t="shared" ca="1" si="1"/>
        <v>0</v>
      </c>
      <c r="E7" s="306">
        <f t="shared" ca="1" si="2"/>
        <v>0</v>
      </c>
      <c r="F7" s="307">
        <f t="shared" ca="1" si="3"/>
        <v>0</v>
      </c>
      <c r="G7" s="307">
        <f t="shared" ca="1" si="4"/>
        <v>0</v>
      </c>
      <c r="H7" s="308">
        <f t="shared" ref="H7:H43" ca="1" si="7">MIN(F7:G7)</f>
        <v>0</v>
      </c>
      <c r="I7" s="309">
        <f t="shared" ca="1" si="5"/>
        <v>0</v>
      </c>
      <c r="J7" s="307">
        <f t="shared" ca="1" si="6"/>
        <v>0</v>
      </c>
      <c r="K7" s="310">
        <f t="shared" ref="K7:K43" ca="1" si="8">MIN(I7:J7)</f>
        <v>0</v>
      </c>
      <c r="L7" s="310">
        <f t="shared" ref="L7:L19" ca="1" si="9">SUM(H7,K7)</f>
        <v>0</v>
      </c>
      <c r="M7" s="112"/>
      <c r="Q7" s="442"/>
      <c r="R7" s="443"/>
      <c r="S7" s="444"/>
      <c r="T7" s="442"/>
      <c r="U7" s="443"/>
      <c r="V7" s="444"/>
      <c r="W7" s="311" t="s">
        <v>226</v>
      </c>
    </row>
    <row r="8" spans="1:23" ht="22.5" customHeight="1">
      <c r="B8" s="303">
        <v>3</v>
      </c>
      <c r="C8" s="304">
        <f t="shared" ca="1" si="0"/>
        <v>0</v>
      </c>
      <c r="D8" s="305">
        <f t="shared" ca="1" si="1"/>
        <v>0</v>
      </c>
      <c r="E8" s="306">
        <f t="shared" ca="1" si="2"/>
        <v>0</v>
      </c>
      <c r="F8" s="307">
        <f t="shared" ca="1" si="3"/>
        <v>0</v>
      </c>
      <c r="G8" s="307">
        <f t="shared" ca="1" si="4"/>
        <v>0</v>
      </c>
      <c r="H8" s="308">
        <f t="shared" ca="1" si="7"/>
        <v>0</v>
      </c>
      <c r="I8" s="309">
        <f t="shared" ca="1" si="5"/>
        <v>0</v>
      </c>
      <c r="J8" s="307">
        <f t="shared" ca="1" si="6"/>
        <v>0</v>
      </c>
      <c r="K8" s="310">
        <f t="shared" ca="1" si="8"/>
        <v>0</v>
      </c>
      <c r="L8" s="310">
        <f ca="1">SUM(H8,K8)</f>
        <v>0</v>
      </c>
      <c r="M8" s="112"/>
      <c r="Q8" s="442"/>
      <c r="R8" s="443"/>
      <c r="S8" s="444"/>
      <c r="T8" s="442"/>
      <c r="U8" s="443"/>
      <c r="V8" s="444"/>
    </row>
    <row r="9" spans="1:23" ht="22.5" customHeight="1">
      <c r="B9" s="303">
        <v>4</v>
      </c>
      <c r="C9" s="304">
        <f t="shared" ca="1" si="0"/>
        <v>0</v>
      </c>
      <c r="D9" s="305">
        <f t="shared" ca="1" si="1"/>
        <v>0</v>
      </c>
      <c r="E9" s="306">
        <f t="shared" ca="1" si="2"/>
        <v>0</v>
      </c>
      <c r="F9" s="307">
        <f t="shared" ca="1" si="3"/>
        <v>0</v>
      </c>
      <c r="G9" s="307">
        <f t="shared" ca="1" si="4"/>
        <v>0</v>
      </c>
      <c r="H9" s="308">
        <f t="shared" ca="1" si="7"/>
        <v>0</v>
      </c>
      <c r="I9" s="309">
        <f t="shared" ca="1" si="5"/>
        <v>0</v>
      </c>
      <c r="J9" s="307">
        <f t="shared" ca="1" si="6"/>
        <v>0</v>
      </c>
      <c r="K9" s="310">
        <f t="shared" ca="1" si="8"/>
        <v>0</v>
      </c>
      <c r="L9" s="310">
        <f t="shared" ca="1" si="9"/>
        <v>0</v>
      </c>
      <c r="M9" s="112"/>
      <c r="Q9" s="442"/>
      <c r="R9" s="443"/>
      <c r="S9" s="444"/>
      <c r="T9" s="442"/>
      <c r="U9" s="443"/>
      <c r="V9" s="444"/>
    </row>
    <row r="10" spans="1:23" ht="22.5" customHeight="1">
      <c r="B10" s="303">
        <v>5</v>
      </c>
      <c r="C10" s="304">
        <f t="shared" ca="1" si="0"/>
        <v>0</v>
      </c>
      <c r="D10" s="305">
        <f t="shared" ca="1" si="1"/>
        <v>0</v>
      </c>
      <c r="E10" s="306">
        <f t="shared" ca="1" si="2"/>
        <v>0</v>
      </c>
      <c r="F10" s="307">
        <f t="shared" ca="1" si="3"/>
        <v>0</v>
      </c>
      <c r="G10" s="307">
        <f t="shared" ca="1" si="4"/>
        <v>0</v>
      </c>
      <c r="H10" s="308">
        <f t="shared" ca="1" si="7"/>
        <v>0</v>
      </c>
      <c r="I10" s="309">
        <f t="shared" ca="1" si="5"/>
        <v>0</v>
      </c>
      <c r="J10" s="307">
        <f t="shared" ca="1" si="6"/>
        <v>0</v>
      </c>
      <c r="K10" s="310">
        <f t="shared" ca="1" si="8"/>
        <v>0</v>
      </c>
      <c r="L10" s="310">
        <f t="shared" ca="1" si="9"/>
        <v>0</v>
      </c>
      <c r="M10" s="112"/>
      <c r="Q10" s="442"/>
      <c r="R10" s="443"/>
      <c r="S10" s="444"/>
      <c r="T10" s="442"/>
      <c r="U10" s="443"/>
      <c r="V10" s="444"/>
    </row>
    <row r="11" spans="1:23" ht="22.5" customHeight="1">
      <c r="B11" s="303">
        <v>6</v>
      </c>
      <c r="C11" s="304">
        <f t="shared" ca="1" si="0"/>
        <v>0</v>
      </c>
      <c r="D11" s="305">
        <f t="shared" ca="1" si="1"/>
        <v>0</v>
      </c>
      <c r="E11" s="306">
        <f t="shared" ca="1" si="2"/>
        <v>0</v>
      </c>
      <c r="F11" s="307">
        <f t="shared" ca="1" si="3"/>
        <v>0</v>
      </c>
      <c r="G11" s="307">
        <f t="shared" ca="1" si="4"/>
        <v>0</v>
      </c>
      <c r="H11" s="308">
        <f t="shared" ca="1" si="7"/>
        <v>0</v>
      </c>
      <c r="I11" s="309">
        <f t="shared" ca="1" si="5"/>
        <v>0</v>
      </c>
      <c r="J11" s="307">
        <f t="shared" ca="1" si="6"/>
        <v>0</v>
      </c>
      <c r="K11" s="310">
        <f t="shared" ca="1" si="8"/>
        <v>0</v>
      </c>
      <c r="L11" s="310">
        <f t="shared" ca="1" si="9"/>
        <v>0</v>
      </c>
      <c r="M11" s="112"/>
      <c r="Q11" s="442"/>
      <c r="R11" s="443"/>
      <c r="S11" s="444"/>
      <c r="T11" s="442"/>
      <c r="U11" s="443"/>
      <c r="V11" s="444"/>
    </row>
    <row r="12" spans="1:23" ht="22.5" customHeight="1">
      <c r="B12" s="303">
        <v>7</v>
      </c>
      <c r="C12" s="304">
        <f t="shared" ca="1" si="0"/>
        <v>0</v>
      </c>
      <c r="D12" s="305">
        <f t="shared" ca="1" si="1"/>
        <v>0</v>
      </c>
      <c r="E12" s="306">
        <f t="shared" ca="1" si="2"/>
        <v>0</v>
      </c>
      <c r="F12" s="307">
        <f t="shared" ca="1" si="3"/>
        <v>0</v>
      </c>
      <c r="G12" s="307">
        <f t="shared" ca="1" si="4"/>
        <v>0</v>
      </c>
      <c r="H12" s="308">
        <f t="shared" ca="1" si="7"/>
        <v>0</v>
      </c>
      <c r="I12" s="309">
        <f t="shared" ca="1" si="5"/>
        <v>0</v>
      </c>
      <c r="J12" s="307">
        <f t="shared" ca="1" si="6"/>
        <v>0</v>
      </c>
      <c r="K12" s="310">
        <f t="shared" ca="1" si="8"/>
        <v>0</v>
      </c>
      <c r="L12" s="310">
        <f t="shared" ca="1" si="9"/>
        <v>0</v>
      </c>
      <c r="M12" s="112"/>
      <c r="Q12" s="442"/>
      <c r="R12" s="443"/>
      <c r="S12" s="444"/>
      <c r="T12" s="442"/>
      <c r="U12" s="443"/>
      <c r="V12" s="444"/>
    </row>
    <row r="13" spans="1:23" ht="22.5" customHeight="1" thickBot="1">
      <c r="B13" s="303">
        <v>8</v>
      </c>
      <c r="C13" s="304">
        <f t="shared" ca="1" si="0"/>
        <v>0</v>
      </c>
      <c r="D13" s="305">
        <f t="shared" ca="1" si="1"/>
        <v>0</v>
      </c>
      <c r="E13" s="306">
        <f t="shared" ca="1" si="2"/>
        <v>0</v>
      </c>
      <c r="F13" s="307">
        <f t="shared" ca="1" si="3"/>
        <v>0</v>
      </c>
      <c r="G13" s="307">
        <f t="shared" ca="1" si="4"/>
        <v>0</v>
      </c>
      <c r="H13" s="308">
        <f t="shared" ca="1" si="7"/>
        <v>0</v>
      </c>
      <c r="I13" s="309">
        <f t="shared" ca="1" si="5"/>
        <v>0</v>
      </c>
      <c r="J13" s="307">
        <f t="shared" ca="1" si="6"/>
        <v>0</v>
      </c>
      <c r="K13" s="310">
        <f t="shared" ca="1" si="8"/>
        <v>0</v>
      </c>
      <c r="L13" s="310">
        <f t="shared" ca="1" si="9"/>
        <v>0</v>
      </c>
      <c r="M13" s="112"/>
      <c r="Q13" s="442"/>
      <c r="R13" s="443"/>
      <c r="S13" s="444"/>
      <c r="T13" s="442"/>
      <c r="U13" s="443"/>
      <c r="V13" s="444"/>
    </row>
    <row r="14" spans="1:23" ht="22.5" hidden="1" customHeight="1">
      <c r="B14" s="312">
        <v>9</v>
      </c>
      <c r="C14" s="313" t="str">
        <f t="shared" ca="1" si="0"/>
        <v/>
      </c>
      <c r="D14" s="314" t="str">
        <f t="shared" ca="1" si="1"/>
        <v/>
      </c>
      <c r="E14" s="315" t="str">
        <f t="shared" ca="1" si="2"/>
        <v/>
      </c>
      <c r="F14" s="316" t="str">
        <f ca="1">IF(G14&lt;&gt;0,IFERROR(INDIRECT("R④個票"&amp;$B14&amp;"！$AA$13"),""),0)</f>
        <v/>
      </c>
      <c r="G14" s="316" t="str">
        <f t="shared" ca="1" si="4"/>
        <v/>
      </c>
      <c r="H14" s="317">
        <f t="shared" ca="1" si="7"/>
        <v>0</v>
      </c>
      <c r="I14" s="318" t="str">
        <f t="shared" ref="I14:I43" ca="1" si="10">IF(J14&lt;&gt;0,IFERROR(INDIRECT("R④個票"&amp;$B14&amp;"！$AA$47"),""),0)</f>
        <v/>
      </c>
      <c r="J14" s="316" t="str">
        <f t="shared" ca="1" si="6"/>
        <v/>
      </c>
      <c r="K14" s="319">
        <f t="shared" ca="1" si="8"/>
        <v>0</v>
      </c>
      <c r="L14" s="319">
        <f t="shared" ca="1" si="9"/>
        <v>0</v>
      </c>
      <c r="M14" s="113"/>
      <c r="Q14" s="458"/>
      <c r="R14" s="459"/>
      <c r="S14" s="460"/>
      <c r="T14" s="458"/>
      <c r="U14" s="459"/>
      <c r="V14" s="460"/>
    </row>
    <row r="15" spans="1:23" ht="22.5" hidden="1" customHeight="1">
      <c r="B15" s="320">
        <v>10</v>
      </c>
      <c r="C15" s="321" t="str">
        <f t="shared" ca="1" si="0"/>
        <v/>
      </c>
      <c r="D15" s="322" t="str">
        <f t="shared" ca="1" si="1"/>
        <v/>
      </c>
      <c r="E15" s="323" t="str">
        <f t="shared" ca="1" si="2"/>
        <v/>
      </c>
      <c r="F15" s="324" t="str">
        <f t="shared" ref="F15:F43" ca="1" si="11">IF(G15&lt;&gt;0,IFERROR(INDIRECT("R④個票"&amp;$B15&amp;"！$AA$13"),""),0)</f>
        <v/>
      </c>
      <c r="G15" s="324" t="str">
        <f t="shared" ca="1" si="4"/>
        <v/>
      </c>
      <c r="H15" s="325">
        <f t="shared" ca="1" si="7"/>
        <v>0</v>
      </c>
      <c r="I15" s="326" t="str">
        <f t="shared" ca="1" si="10"/>
        <v/>
      </c>
      <c r="J15" s="324" t="str">
        <f t="shared" ca="1" si="6"/>
        <v/>
      </c>
      <c r="K15" s="327">
        <f t="shared" ca="1" si="8"/>
        <v>0</v>
      </c>
      <c r="L15" s="327">
        <f t="shared" ca="1" si="9"/>
        <v>0</v>
      </c>
      <c r="M15" s="114"/>
      <c r="Q15" s="461"/>
      <c r="R15" s="462"/>
      <c r="S15" s="463"/>
      <c r="T15" s="461"/>
      <c r="U15" s="462"/>
      <c r="V15" s="463"/>
    </row>
    <row r="16" spans="1:23" ht="22.5" hidden="1" customHeight="1">
      <c r="B16" s="320">
        <v>11</v>
      </c>
      <c r="C16" s="321" t="str">
        <f t="shared" ca="1" si="0"/>
        <v/>
      </c>
      <c r="D16" s="322" t="str">
        <f t="shared" ca="1" si="1"/>
        <v/>
      </c>
      <c r="E16" s="323" t="str">
        <f t="shared" ca="1" si="2"/>
        <v/>
      </c>
      <c r="F16" s="324" t="str">
        <f t="shared" ca="1" si="11"/>
        <v/>
      </c>
      <c r="G16" s="324" t="str">
        <f t="shared" ca="1" si="4"/>
        <v/>
      </c>
      <c r="H16" s="325">
        <f t="shared" ca="1" si="7"/>
        <v>0</v>
      </c>
      <c r="I16" s="326" t="str">
        <f t="shared" ca="1" si="10"/>
        <v/>
      </c>
      <c r="J16" s="324" t="str">
        <f t="shared" ca="1" si="6"/>
        <v/>
      </c>
      <c r="K16" s="327">
        <f t="shared" ca="1" si="8"/>
        <v>0</v>
      </c>
      <c r="L16" s="327">
        <f t="shared" ca="1" si="9"/>
        <v>0</v>
      </c>
      <c r="M16" s="114"/>
      <c r="Q16" s="461"/>
      <c r="R16" s="462"/>
      <c r="S16" s="463"/>
      <c r="T16" s="461"/>
      <c r="U16" s="462"/>
      <c r="V16" s="463"/>
    </row>
    <row r="17" spans="2:22" ht="22.5" hidden="1" customHeight="1">
      <c r="B17" s="320">
        <v>12</v>
      </c>
      <c r="C17" s="321" t="str">
        <f t="shared" ca="1" si="0"/>
        <v/>
      </c>
      <c r="D17" s="322" t="str">
        <f t="shared" ca="1" si="1"/>
        <v/>
      </c>
      <c r="E17" s="323" t="str">
        <f t="shared" ca="1" si="2"/>
        <v/>
      </c>
      <c r="F17" s="324" t="str">
        <f t="shared" ca="1" si="11"/>
        <v/>
      </c>
      <c r="G17" s="324" t="str">
        <f t="shared" ca="1" si="4"/>
        <v/>
      </c>
      <c r="H17" s="325">
        <f t="shared" ca="1" si="7"/>
        <v>0</v>
      </c>
      <c r="I17" s="326" t="str">
        <f t="shared" ca="1" si="10"/>
        <v/>
      </c>
      <c r="J17" s="324" t="str">
        <f t="shared" ca="1" si="6"/>
        <v/>
      </c>
      <c r="K17" s="327">
        <f t="shared" ca="1" si="8"/>
        <v>0</v>
      </c>
      <c r="L17" s="327">
        <f t="shared" ca="1" si="9"/>
        <v>0</v>
      </c>
      <c r="M17" s="114"/>
      <c r="Q17" s="461"/>
      <c r="R17" s="462"/>
      <c r="S17" s="463"/>
      <c r="T17" s="461"/>
      <c r="U17" s="462"/>
      <c r="V17" s="463"/>
    </row>
    <row r="18" spans="2:22" ht="22.5" hidden="1" customHeight="1">
      <c r="B18" s="320">
        <v>13</v>
      </c>
      <c r="C18" s="321" t="str">
        <f t="shared" ca="1" si="0"/>
        <v/>
      </c>
      <c r="D18" s="322" t="str">
        <f t="shared" ca="1" si="1"/>
        <v/>
      </c>
      <c r="E18" s="323" t="str">
        <f t="shared" ca="1" si="2"/>
        <v/>
      </c>
      <c r="F18" s="324" t="str">
        <f t="shared" ca="1" si="11"/>
        <v/>
      </c>
      <c r="G18" s="324" t="str">
        <f t="shared" ca="1" si="4"/>
        <v/>
      </c>
      <c r="H18" s="325">
        <f t="shared" ca="1" si="7"/>
        <v>0</v>
      </c>
      <c r="I18" s="326" t="str">
        <f t="shared" ca="1" si="10"/>
        <v/>
      </c>
      <c r="J18" s="324" t="str">
        <f t="shared" ca="1" si="6"/>
        <v/>
      </c>
      <c r="K18" s="327">
        <f t="shared" ca="1" si="8"/>
        <v>0</v>
      </c>
      <c r="L18" s="327">
        <f t="shared" ca="1" si="9"/>
        <v>0</v>
      </c>
      <c r="M18" s="114"/>
      <c r="Q18" s="461"/>
      <c r="R18" s="462"/>
      <c r="S18" s="463"/>
      <c r="T18" s="461"/>
      <c r="U18" s="462"/>
      <c r="V18" s="463"/>
    </row>
    <row r="19" spans="2:22" ht="22.5" hidden="1" customHeight="1">
      <c r="B19" s="320">
        <v>14</v>
      </c>
      <c r="C19" s="321" t="str">
        <f t="shared" ca="1" si="0"/>
        <v/>
      </c>
      <c r="D19" s="322" t="str">
        <f t="shared" ca="1" si="1"/>
        <v/>
      </c>
      <c r="E19" s="323" t="str">
        <f t="shared" ca="1" si="2"/>
        <v/>
      </c>
      <c r="F19" s="324" t="str">
        <f t="shared" ca="1" si="11"/>
        <v/>
      </c>
      <c r="G19" s="324" t="str">
        <f t="shared" ca="1" si="4"/>
        <v/>
      </c>
      <c r="H19" s="325">
        <f t="shared" ca="1" si="7"/>
        <v>0</v>
      </c>
      <c r="I19" s="326" t="str">
        <f t="shared" ca="1" si="10"/>
        <v/>
      </c>
      <c r="J19" s="324" t="str">
        <f t="shared" ca="1" si="6"/>
        <v/>
      </c>
      <c r="K19" s="327">
        <f t="shared" ca="1" si="8"/>
        <v>0</v>
      </c>
      <c r="L19" s="327">
        <f t="shared" ca="1" si="9"/>
        <v>0</v>
      </c>
      <c r="M19" s="114"/>
      <c r="Q19" s="461"/>
      <c r="R19" s="462"/>
      <c r="S19" s="463"/>
      <c r="T19" s="461"/>
      <c r="U19" s="462"/>
      <c r="V19" s="463"/>
    </row>
    <row r="20" spans="2:22" ht="22.5" hidden="1" customHeight="1">
      <c r="B20" s="328">
        <v>15</v>
      </c>
      <c r="C20" s="321" t="str">
        <f t="shared" ca="1" si="0"/>
        <v/>
      </c>
      <c r="D20" s="322" t="str">
        <f t="shared" ca="1" si="1"/>
        <v/>
      </c>
      <c r="E20" s="323" t="str">
        <f t="shared" ca="1" si="2"/>
        <v/>
      </c>
      <c r="F20" s="324" t="str">
        <f t="shared" ref="F20:F42" ca="1" si="12">IF(G20&lt;&gt;0,IFERROR(INDIRECT("R④個票"&amp;$B20&amp;"！$AA$13"),""),0)</f>
        <v/>
      </c>
      <c r="G20" s="324" t="str">
        <f t="shared" ca="1" si="4"/>
        <v/>
      </c>
      <c r="H20" s="325">
        <f t="shared" ref="H20:H42" ca="1" si="13">MIN(F20:G20)</f>
        <v>0</v>
      </c>
      <c r="I20" s="326" t="str">
        <f t="shared" ref="I20:I42" ca="1" si="14">IF(J20&lt;&gt;0,IFERROR(INDIRECT("R④個票"&amp;$B20&amp;"！$AA$47"),""),0)</f>
        <v/>
      </c>
      <c r="J20" s="324" t="str">
        <f t="shared" ca="1" si="6"/>
        <v/>
      </c>
      <c r="K20" s="327">
        <f t="shared" ref="K20:K42" ca="1" si="15">MIN(I20:J20)</f>
        <v>0</v>
      </c>
      <c r="L20" s="327">
        <f t="shared" ref="L20:L42" ca="1" si="16">SUM(H20,K20)</f>
        <v>0</v>
      </c>
      <c r="M20" s="114"/>
      <c r="Q20" s="461"/>
      <c r="R20" s="462"/>
      <c r="S20" s="463"/>
      <c r="T20" s="461"/>
      <c r="U20" s="462"/>
      <c r="V20" s="463"/>
    </row>
    <row r="21" spans="2:22" ht="22.5" hidden="1" customHeight="1">
      <c r="B21" s="328">
        <v>16</v>
      </c>
      <c r="C21" s="321" t="str">
        <f t="shared" ca="1" si="0"/>
        <v/>
      </c>
      <c r="D21" s="322" t="str">
        <f t="shared" ca="1" si="1"/>
        <v/>
      </c>
      <c r="E21" s="323" t="str">
        <f t="shared" ca="1" si="2"/>
        <v/>
      </c>
      <c r="F21" s="324" t="str">
        <f t="shared" ca="1" si="12"/>
        <v/>
      </c>
      <c r="G21" s="324" t="str">
        <f t="shared" ca="1" si="4"/>
        <v/>
      </c>
      <c r="H21" s="325">
        <f t="shared" ca="1" si="13"/>
        <v>0</v>
      </c>
      <c r="I21" s="326" t="str">
        <f t="shared" ca="1" si="14"/>
        <v/>
      </c>
      <c r="J21" s="324" t="str">
        <f t="shared" ca="1" si="6"/>
        <v/>
      </c>
      <c r="K21" s="327">
        <f t="shared" ca="1" si="15"/>
        <v>0</v>
      </c>
      <c r="L21" s="327">
        <f t="shared" ca="1" si="16"/>
        <v>0</v>
      </c>
      <c r="M21" s="114"/>
      <c r="Q21" s="461"/>
      <c r="R21" s="462"/>
      <c r="S21" s="463"/>
      <c r="T21" s="461"/>
      <c r="U21" s="462"/>
      <c r="V21" s="463"/>
    </row>
    <row r="22" spans="2:22" ht="22.5" hidden="1" customHeight="1">
      <c r="B22" s="328">
        <v>17</v>
      </c>
      <c r="C22" s="321" t="str">
        <f t="shared" ca="1" si="0"/>
        <v/>
      </c>
      <c r="D22" s="322" t="str">
        <f t="shared" ca="1" si="1"/>
        <v/>
      </c>
      <c r="E22" s="323" t="str">
        <f t="shared" ca="1" si="2"/>
        <v/>
      </c>
      <c r="F22" s="324" t="str">
        <f t="shared" ca="1" si="12"/>
        <v/>
      </c>
      <c r="G22" s="324" t="str">
        <f t="shared" ca="1" si="4"/>
        <v/>
      </c>
      <c r="H22" s="325">
        <f t="shared" ca="1" si="13"/>
        <v>0</v>
      </c>
      <c r="I22" s="326" t="str">
        <f t="shared" ca="1" si="14"/>
        <v/>
      </c>
      <c r="J22" s="324" t="str">
        <f t="shared" ca="1" si="6"/>
        <v/>
      </c>
      <c r="K22" s="327">
        <f t="shared" ca="1" si="15"/>
        <v>0</v>
      </c>
      <c r="L22" s="327">
        <f t="shared" ca="1" si="16"/>
        <v>0</v>
      </c>
      <c r="M22" s="114"/>
      <c r="Q22" s="461"/>
      <c r="R22" s="462"/>
      <c r="S22" s="463"/>
      <c r="T22" s="461"/>
      <c r="U22" s="462"/>
      <c r="V22" s="463"/>
    </row>
    <row r="23" spans="2:22" ht="22.5" hidden="1" customHeight="1">
      <c r="B23" s="328">
        <v>18</v>
      </c>
      <c r="C23" s="321" t="str">
        <f t="shared" ca="1" si="0"/>
        <v/>
      </c>
      <c r="D23" s="322" t="str">
        <f t="shared" ca="1" si="1"/>
        <v/>
      </c>
      <c r="E23" s="323" t="str">
        <f t="shared" ca="1" si="2"/>
        <v/>
      </c>
      <c r="F23" s="324" t="str">
        <f t="shared" ca="1" si="12"/>
        <v/>
      </c>
      <c r="G23" s="324" t="str">
        <f t="shared" ca="1" si="4"/>
        <v/>
      </c>
      <c r="H23" s="325">
        <f t="shared" ca="1" si="13"/>
        <v>0</v>
      </c>
      <c r="I23" s="326" t="str">
        <f t="shared" ca="1" si="14"/>
        <v/>
      </c>
      <c r="J23" s="324" t="str">
        <f t="shared" ca="1" si="6"/>
        <v/>
      </c>
      <c r="K23" s="327">
        <f t="shared" ca="1" si="15"/>
        <v>0</v>
      </c>
      <c r="L23" s="327">
        <f t="shared" ca="1" si="16"/>
        <v>0</v>
      </c>
      <c r="M23" s="114"/>
      <c r="Q23" s="461"/>
      <c r="R23" s="462"/>
      <c r="S23" s="463"/>
      <c r="T23" s="461"/>
      <c r="U23" s="462"/>
      <c r="V23" s="463"/>
    </row>
    <row r="24" spans="2:22" ht="22.5" hidden="1" customHeight="1">
      <c r="B24" s="328">
        <v>19</v>
      </c>
      <c r="C24" s="321" t="str">
        <f t="shared" ca="1" si="0"/>
        <v/>
      </c>
      <c r="D24" s="322" t="str">
        <f t="shared" ca="1" si="1"/>
        <v/>
      </c>
      <c r="E24" s="323" t="str">
        <f t="shared" ca="1" si="2"/>
        <v/>
      </c>
      <c r="F24" s="324" t="str">
        <f t="shared" ca="1" si="12"/>
        <v/>
      </c>
      <c r="G24" s="324" t="str">
        <f t="shared" ca="1" si="4"/>
        <v/>
      </c>
      <c r="H24" s="325">
        <f t="shared" ca="1" si="13"/>
        <v>0</v>
      </c>
      <c r="I24" s="326" t="str">
        <f t="shared" ca="1" si="14"/>
        <v/>
      </c>
      <c r="J24" s="324" t="str">
        <f t="shared" ca="1" si="6"/>
        <v/>
      </c>
      <c r="K24" s="327">
        <f t="shared" ca="1" si="15"/>
        <v>0</v>
      </c>
      <c r="L24" s="327">
        <f t="shared" ca="1" si="16"/>
        <v>0</v>
      </c>
      <c r="M24" s="114"/>
      <c r="Q24" s="461"/>
      <c r="R24" s="462"/>
      <c r="S24" s="463"/>
      <c r="T24" s="461"/>
      <c r="U24" s="462"/>
      <c r="V24" s="463"/>
    </row>
    <row r="25" spans="2:22" ht="22.5" hidden="1" customHeight="1">
      <c r="B25" s="328">
        <v>20</v>
      </c>
      <c r="C25" s="321" t="str">
        <f t="shared" ca="1" si="0"/>
        <v/>
      </c>
      <c r="D25" s="322" t="str">
        <f t="shared" ca="1" si="1"/>
        <v/>
      </c>
      <c r="E25" s="323" t="str">
        <f t="shared" ca="1" si="2"/>
        <v/>
      </c>
      <c r="F25" s="324" t="str">
        <f t="shared" ca="1" si="12"/>
        <v/>
      </c>
      <c r="G25" s="324" t="str">
        <f t="shared" ca="1" si="4"/>
        <v/>
      </c>
      <c r="H25" s="325">
        <f t="shared" ca="1" si="13"/>
        <v>0</v>
      </c>
      <c r="I25" s="326" t="str">
        <f t="shared" ca="1" si="14"/>
        <v/>
      </c>
      <c r="J25" s="324" t="str">
        <f t="shared" ca="1" si="6"/>
        <v/>
      </c>
      <c r="K25" s="327">
        <f t="shared" ca="1" si="15"/>
        <v>0</v>
      </c>
      <c r="L25" s="327">
        <f t="shared" ca="1" si="16"/>
        <v>0</v>
      </c>
      <c r="M25" s="114"/>
      <c r="Q25" s="461"/>
      <c r="R25" s="462"/>
      <c r="S25" s="463"/>
      <c r="T25" s="461"/>
      <c r="U25" s="462"/>
      <c r="V25" s="463"/>
    </row>
    <row r="26" spans="2:22" ht="22.5" hidden="1" customHeight="1">
      <c r="B26" s="328">
        <v>21</v>
      </c>
      <c r="C26" s="321" t="str">
        <f t="shared" ca="1" si="0"/>
        <v/>
      </c>
      <c r="D26" s="322" t="str">
        <f t="shared" ca="1" si="1"/>
        <v/>
      </c>
      <c r="E26" s="323" t="str">
        <f t="shared" ca="1" si="2"/>
        <v/>
      </c>
      <c r="F26" s="324" t="str">
        <f t="shared" ca="1" si="12"/>
        <v/>
      </c>
      <c r="G26" s="324" t="str">
        <f t="shared" ca="1" si="4"/>
        <v/>
      </c>
      <c r="H26" s="325">
        <f t="shared" ca="1" si="13"/>
        <v>0</v>
      </c>
      <c r="I26" s="326" t="str">
        <f t="shared" ca="1" si="14"/>
        <v/>
      </c>
      <c r="J26" s="324" t="str">
        <f t="shared" ca="1" si="6"/>
        <v/>
      </c>
      <c r="K26" s="327">
        <f t="shared" ca="1" si="15"/>
        <v>0</v>
      </c>
      <c r="L26" s="327">
        <f t="shared" ca="1" si="16"/>
        <v>0</v>
      </c>
      <c r="M26" s="114"/>
      <c r="Q26" s="461"/>
      <c r="R26" s="462"/>
      <c r="S26" s="463"/>
      <c r="T26" s="461"/>
      <c r="U26" s="462"/>
      <c r="V26" s="463"/>
    </row>
    <row r="27" spans="2:22" ht="22.5" hidden="1" customHeight="1">
      <c r="B27" s="328">
        <v>22</v>
      </c>
      <c r="C27" s="321" t="str">
        <f t="shared" ca="1" si="0"/>
        <v/>
      </c>
      <c r="D27" s="322" t="str">
        <f t="shared" ca="1" si="1"/>
        <v/>
      </c>
      <c r="E27" s="323" t="str">
        <f t="shared" ca="1" si="2"/>
        <v/>
      </c>
      <c r="F27" s="324" t="str">
        <f t="shared" ca="1" si="12"/>
        <v/>
      </c>
      <c r="G27" s="324" t="str">
        <f t="shared" ca="1" si="4"/>
        <v/>
      </c>
      <c r="H27" s="325">
        <f t="shared" ca="1" si="13"/>
        <v>0</v>
      </c>
      <c r="I27" s="326" t="str">
        <f t="shared" ca="1" si="14"/>
        <v/>
      </c>
      <c r="J27" s="324" t="str">
        <f t="shared" ca="1" si="6"/>
        <v/>
      </c>
      <c r="K27" s="327">
        <f t="shared" ca="1" si="15"/>
        <v>0</v>
      </c>
      <c r="L27" s="327">
        <f t="shared" ca="1" si="16"/>
        <v>0</v>
      </c>
      <c r="M27" s="114"/>
      <c r="Q27" s="461"/>
      <c r="R27" s="462"/>
      <c r="S27" s="463"/>
      <c r="T27" s="461"/>
      <c r="U27" s="462"/>
      <c r="V27" s="463"/>
    </row>
    <row r="28" spans="2:22" ht="22.5" hidden="1" customHeight="1">
      <c r="B28" s="328">
        <v>23</v>
      </c>
      <c r="C28" s="321" t="str">
        <f t="shared" ca="1" si="0"/>
        <v/>
      </c>
      <c r="D28" s="322" t="str">
        <f t="shared" ca="1" si="1"/>
        <v/>
      </c>
      <c r="E28" s="323" t="str">
        <f t="shared" ca="1" si="2"/>
        <v/>
      </c>
      <c r="F28" s="324" t="str">
        <f t="shared" ca="1" si="12"/>
        <v/>
      </c>
      <c r="G28" s="324" t="str">
        <f t="shared" ca="1" si="4"/>
        <v/>
      </c>
      <c r="H28" s="325">
        <f t="shared" ca="1" si="13"/>
        <v>0</v>
      </c>
      <c r="I28" s="326" t="str">
        <f t="shared" ca="1" si="14"/>
        <v/>
      </c>
      <c r="J28" s="324" t="str">
        <f t="shared" ca="1" si="6"/>
        <v/>
      </c>
      <c r="K28" s="327">
        <f t="shared" ca="1" si="15"/>
        <v>0</v>
      </c>
      <c r="L28" s="327">
        <f t="shared" ca="1" si="16"/>
        <v>0</v>
      </c>
      <c r="M28" s="114"/>
      <c r="Q28" s="461"/>
      <c r="R28" s="462"/>
      <c r="S28" s="463"/>
      <c r="T28" s="461"/>
      <c r="U28" s="462"/>
      <c r="V28" s="463"/>
    </row>
    <row r="29" spans="2:22" ht="22.5" hidden="1" customHeight="1">
      <c r="B29" s="328">
        <v>24</v>
      </c>
      <c r="C29" s="321" t="str">
        <f t="shared" ca="1" si="0"/>
        <v/>
      </c>
      <c r="D29" s="322" t="str">
        <f t="shared" ca="1" si="1"/>
        <v/>
      </c>
      <c r="E29" s="323" t="str">
        <f t="shared" ca="1" si="2"/>
        <v/>
      </c>
      <c r="F29" s="324" t="str">
        <f t="shared" ca="1" si="12"/>
        <v/>
      </c>
      <c r="G29" s="324" t="str">
        <f t="shared" ca="1" si="4"/>
        <v/>
      </c>
      <c r="H29" s="325">
        <f t="shared" ca="1" si="13"/>
        <v>0</v>
      </c>
      <c r="I29" s="326" t="str">
        <f t="shared" ca="1" si="14"/>
        <v/>
      </c>
      <c r="J29" s="324" t="str">
        <f t="shared" ca="1" si="6"/>
        <v/>
      </c>
      <c r="K29" s="327">
        <f t="shared" ca="1" si="15"/>
        <v>0</v>
      </c>
      <c r="L29" s="327">
        <f t="shared" ca="1" si="16"/>
        <v>0</v>
      </c>
      <c r="M29" s="114"/>
      <c r="Q29" s="461"/>
      <c r="R29" s="462"/>
      <c r="S29" s="463"/>
      <c r="T29" s="461"/>
      <c r="U29" s="462"/>
      <c r="V29" s="463"/>
    </row>
    <row r="30" spans="2:22" ht="22.5" hidden="1" customHeight="1">
      <c r="B30" s="328">
        <v>25</v>
      </c>
      <c r="C30" s="321" t="str">
        <f t="shared" ca="1" si="0"/>
        <v/>
      </c>
      <c r="D30" s="322" t="str">
        <f t="shared" ca="1" si="1"/>
        <v/>
      </c>
      <c r="E30" s="323" t="str">
        <f t="shared" ca="1" si="2"/>
        <v/>
      </c>
      <c r="F30" s="324" t="str">
        <f t="shared" ca="1" si="12"/>
        <v/>
      </c>
      <c r="G30" s="324" t="str">
        <f t="shared" ca="1" si="4"/>
        <v/>
      </c>
      <c r="H30" s="325">
        <f t="shared" ca="1" si="13"/>
        <v>0</v>
      </c>
      <c r="I30" s="326" t="str">
        <f t="shared" ca="1" si="14"/>
        <v/>
      </c>
      <c r="J30" s="324" t="str">
        <f t="shared" ca="1" si="6"/>
        <v/>
      </c>
      <c r="K30" s="327">
        <f t="shared" ca="1" si="15"/>
        <v>0</v>
      </c>
      <c r="L30" s="327">
        <f t="shared" ca="1" si="16"/>
        <v>0</v>
      </c>
      <c r="M30" s="114"/>
      <c r="Q30" s="461"/>
      <c r="R30" s="462"/>
      <c r="S30" s="463"/>
      <c r="T30" s="461"/>
      <c r="U30" s="462"/>
      <c r="V30" s="463"/>
    </row>
    <row r="31" spans="2:22" ht="22.5" hidden="1" customHeight="1">
      <c r="B31" s="328">
        <v>26</v>
      </c>
      <c r="C31" s="321" t="str">
        <f t="shared" ca="1" si="0"/>
        <v/>
      </c>
      <c r="D31" s="322" t="str">
        <f t="shared" ca="1" si="1"/>
        <v/>
      </c>
      <c r="E31" s="323" t="str">
        <f t="shared" ca="1" si="2"/>
        <v/>
      </c>
      <c r="F31" s="324" t="str">
        <f t="shared" ca="1" si="12"/>
        <v/>
      </c>
      <c r="G31" s="324" t="str">
        <f t="shared" ca="1" si="4"/>
        <v/>
      </c>
      <c r="H31" s="325">
        <f t="shared" ca="1" si="13"/>
        <v>0</v>
      </c>
      <c r="I31" s="326" t="str">
        <f t="shared" ca="1" si="14"/>
        <v/>
      </c>
      <c r="J31" s="324" t="str">
        <f t="shared" ca="1" si="6"/>
        <v/>
      </c>
      <c r="K31" s="327">
        <f t="shared" ca="1" si="15"/>
        <v>0</v>
      </c>
      <c r="L31" s="327">
        <f t="shared" ca="1" si="16"/>
        <v>0</v>
      </c>
      <c r="M31" s="114"/>
      <c r="Q31" s="461"/>
      <c r="R31" s="462"/>
      <c r="S31" s="463"/>
      <c r="T31" s="461"/>
      <c r="U31" s="462"/>
      <c r="V31" s="463"/>
    </row>
    <row r="32" spans="2:22" ht="22.5" hidden="1" customHeight="1">
      <c r="B32" s="328">
        <v>27</v>
      </c>
      <c r="C32" s="321" t="str">
        <f t="shared" ca="1" si="0"/>
        <v/>
      </c>
      <c r="D32" s="322" t="str">
        <f t="shared" ca="1" si="1"/>
        <v/>
      </c>
      <c r="E32" s="323" t="str">
        <f t="shared" ca="1" si="2"/>
        <v/>
      </c>
      <c r="F32" s="324" t="str">
        <f t="shared" ca="1" si="12"/>
        <v/>
      </c>
      <c r="G32" s="324" t="str">
        <f t="shared" ca="1" si="4"/>
        <v/>
      </c>
      <c r="H32" s="325">
        <f t="shared" ca="1" si="13"/>
        <v>0</v>
      </c>
      <c r="I32" s="326" t="str">
        <f t="shared" ca="1" si="14"/>
        <v/>
      </c>
      <c r="J32" s="324" t="str">
        <f t="shared" ca="1" si="6"/>
        <v/>
      </c>
      <c r="K32" s="327">
        <f t="shared" ca="1" si="15"/>
        <v>0</v>
      </c>
      <c r="L32" s="327">
        <f t="shared" ca="1" si="16"/>
        <v>0</v>
      </c>
      <c r="M32" s="114"/>
      <c r="Q32" s="461"/>
      <c r="R32" s="462"/>
      <c r="S32" s="463"/>
      <c r="T32" s="461"/>
      <c r="U32" s="462"/>
      <c r="V32" s="463"/>
    </row>
    <row r="33" spans="1:22" ht="22.5" hidden="1" customHeight="1">
      <c r="B33" s="328">
        <v>28</v>
      </c>
      <c r="C33" s="321" t="str">
        <f t="shared" ca="1" si="0"/>
        <v/>
      </c>
      <c r="D33" s="322" t="str">
        <f t="shared" ca="1" si="1"/>
        <v/>
      </c>
      <c r="E33" s="323" t="str">
        <f t="shared" ca="1" si="2"/>
        <v/>
      </c>
      <c r="F33" s="324" t="str">
        <f t="shared" ca="1" si="12"/>
        <v/>
      </c>
      <c r="G33" s="324" t="str">
        <f t="shared" ca="1" si="4"/>
        <v/>
      </c>
      <c r="H33" s="325">
        <f t="shared" ca="1" si="13"/>
        <v>0</v>
      </c>
      <c r="I33" s="326" t="str">
        <f t="shared" ca="1" si="14"/>
        <v/>
      </c>
      <c r="J33" s="324" t="str">
        <f t="shared" ca="1" si="6"/>
        <v/>
      </c>
      <c r="K33" s="327">
        <f t="shared" ca="1" si="15"/>
        <v>0</v>
      </c>
      <c r="L33" s="327">
        <f t="shared" ca="1" si="16"/>
        <v>0</v>
      </c>
      <c r="M33" s="114"/>
      <c r="Q33" s="461"/>
      <c r="R33" s="462"/>
      <c r="S33" s="463"/>
      <c r="T33" s="461"/>
      <c r="U33" s="462"/>
      <c r="V33" s="463"/>
    </row>
    <row r="34" spans="1:22" ht="22.5" hidden="1" customHeight="1">
      <c r="B34" s="328">
        <v>29</v>
      </c>
      <c r="C34" s="321" t="str">
        <f t="shared" ca="1" si="0"/>
        <v/>
      </c>
      <c r="D34" s="322" t="str">
        <f t="shared" ca="1" si="1"/>
        <v/>
      </c>
      <c r="E34" s="323" t="str">
        <f t="shared" ca="1" si="2"/>
        <v/>
      </c>
      <c r="F34" s="324" t="str">
        <f t="shared" ca="1" si="12"/>
        <v/>
      </c>
      <c r="G34" s="324" t="str">
        <f t="shared" ca="1" si="4"/>
        <v/>
      </c>
      <c r="H34" s="325">
        <f t="shared" ca="1" si="13"/>
        <v>0</v>
      </c>
      <c r="I34" s="326" t="str">
        <f t="shared" ca="1" si="14"/>
        <v/>
      </c>
      <c r="J34" s="324" t="str">
        <f t="shared" ca="1" si="6"/>
        <v/>
      </c>
      <c r="K34" s="327">
        <f t="shared" ca="1" si="15"/>
        <v>0</v>
      </c>
      <c r="L34" s="327">
        <f t="shared" ca="1" si="16"/>
        <v>0</v>
      </c>
      <c r="M34" s="114"/>
      <c r="Q34" s="461"/>
      <c r="R34" s="462"/>
      <c r="S34" s="463"/>
      <c r="T34" s="461"/>
      <c r="U34" s="462"/>
      <c r="V34" s="463"/>
    </row>
    <row r="35" spans="1:22" ht="22.5" hidden="1" customHeight="1">
      <c r="B35" s="328">
        <v>30</v>
      </c>
      <c r="C35" s="321" t="str">
        <f t="shared" ca="1" si="0"/>
        <v/>
      </c>
      <c r="D35" s="322" t="str">
        <f t="shared" ca="1" si="1"/>
        <v/>
      </c>
      <c r="E35" s="323" t="str">
        <f t="shared" ca="1" si="2"/>
        <v/>
      </c>
      <c r="F35" s="324" t="str">
        <f t="shared" ca="1" si="12"/>
        <v/>
      </c>
      <c r="G35" s="324" t="str">
        <f t="shared" ca="1" si="4"/>
        <v/>
      </c>
      <c r="H35" s="325">
        <f t="shared" ca="1" si="13"/>
        <v>0</v>
      </c>
      <c r="I35" s="326" t="str">
        <f t="shared" ca="1" si="14"/>
        <v/>
      </c>
      <c r="J35" s="324" t="str">
        <f t="shared" ca="1" si="6"/>
        <v/>
      </c>
      <c r="K35" s="327">
        <f t="shared" ca="1" si="15"/>
        <v>0</v>
      </c>
      <c r="L35" s="327">
        <f t="shared" ca="1" si="16"/>
        <v>0</v>
      </c>
      <c r="M35" s="114"/>
      <c r="Q35" s="461"/>
      <c r="R35" s="462"/>
      <c r="S35" s="463"/>
      <c r="T35" s="461"/>
      <c r="U35" s="462"/>
      <c r="V35" s="463"/>
    </row>
    <row r="36" spans="1:22" ht="22.5" hidden="1" customHeight="1">
      <c r="B36" s="328">
        <v>31</v>
      </c>
      <c r="C36" s="321" t="str">
        <f t="shared" ca="1" si="0"/>
        <v/>
      </c>
      <c r="D36" s="322" t="str">
        <f t="shared" ca="1" si="1"/>
        <v/>
      </c>
      <c r="E36" s="323" t="str">
        <f t="shared" ca="1" si="2"/>
        <v/>
      </c>
      <c r="F36" s="324" t="str">
        <f t="shared" ca="1" si="12"/>
        <v/>
      </c>
      <c r="G36" s="324" t="str">
        <f t="shared" ca="1" si="4"/>
        <v/>
      </c>
      <c r="H36" s="325">
        <f t="shared" ca="1" si="13"/>
        <v>0</v>
      </c>
      <c r="I36" s="326" t="str">
        <f t="shared" ca="1" si="14"/>
        <v/>
      </c>
      <c r="J36" s="324" t="str">
        <f t="shared" ca="1" si="6"/>
        <v/>
      </c>
      <c r="K36" s="327">
        <f t="shared" ca="1" si="15"/>
        <v>0</v>
      </c>
      <c r="L36" s="327">
        <f t="shared" ca="1" si="16"/>
        <v>0</v>
      </c>
      <c r="M36" s="114"/>
      <c r="Q36" s="461"/>
      <c r="R36" s="462"/>
      <c r="S36" s="463"/>
      <c r="T36" s="461"/>
      <c r="U36" s="462"/>
      <c r="V36" s="463"/>
    </row>
    <row r="37" spans="1:22" ht="22.5" hidden="1" customHeight="1">
      <c r="B37" s="328">
        <v>32</v>
      </c>
      <c r="C37" s="321" t="str">
        <f t="shared" ca="1" si="0"/>
        <v/>
      </c>
      <c r="D37" s="322" t="str">
        <f t="shared" ca="1" si="1"/>
        <v/>
      </c>
      <c r="E37" s="323" t="str">
        <f t="shared" ca="1" si="2"/>
        <v/>
      </c>
      <c r="F37" s="324" t="str">
        <f t="shared" ca="1" si="12"/>
        <v/>
      </c>
      <c r="G37" s="324" t="str">
        <f t="shared" ca="1" si="4"/>
        <v/>
      </c>
      <c r="H37" s="325">
        <f t="shared" ca="1" si="13"/>
        <v>0</v>
      </c>
      <c r="I37" s="326" t="str">
        <f t="shared" ca="1" si="14"/>
        <v/>
      </c>
      <c r="J37" s="324" t="str">
        <f t="shared" ca="1" si="6"/>
        <v/>
      </c>
      <c r="K37" s="327">
        <f t="shared" ca="1" si="15"/>
        <v>0</v>
      </c>
      <c r="L37" s="327">
        <f t="shared" ca="1" si="16"/>
        <v>0</v>
      </c>
      <c r="M37" s="114"/>
      <c r="Q37" s="461"/>
      <c r="R37" s="462"/>
      <c r="S37" s="463"/>
      <c r="T37" s="461"/>
      <c r="U37" s="462"/>
      <c r="V37" s="463"/>
    </row>
    <row r="38" spans="1:22" ht="22.5" hidden="1" customHeight="1">
      <c r="B38" s="328">
        <v>33</v>
      </c>
      <c r="C38" s="321" t="str">
        <f t="shared" ca="1" si="0"/>
        <v/>
      </c>
      <c r="D38" s="322" t="str">
        <f t="shared" ca="1" si="1"/>
        <v/>
      </c>
      <c r="E38" s="323" t="str">
        <f t="shared" ca="1" si="2"/>
        <v/>
      </c>
      <c r="F38" s="324" t="str">
        <f t="shared" ca="1" si="12"/>
        <v/>
      </c>
      <c r="G38" s="324" t="str">
        <f t="shared" ca="1" si="4"/>
        <v/>
      </c>
      <c r="H38" s="325">
        <f t="shared" ca="1" si="13"/>
        <v>0</v>
      </c>
      <c r="I38" s="326" t="str">
        <f t="shared" ca="1" si="14"/>
        <v/>
      </c>
      <c r="J38" s="324" t="str">
        <f t="shared" ca="1" si="6"/>
        <v/>
      </c>
      <c r="K38" s="327">
        <f t="shared" ca="1" si="15"/>
        <v>0</v>
      </c>
      <c r="L38" s="327">
        <f t="shared" ca="1" si="16"/>
        <v>0</v>
      </c>
      <c r="M38" s="114"/>
      <c r="Q38" s="461"/>
      <c r="R38" s="462"/>
      <c r="S38" s="463"/>
      <c r="T38" s="461"/>
      <c r="U38" s="462"/>
      <c r="V38" s="463"/>
    </row>
    <row r="39" spans="1:22" ht="22.5" hidden="1" customHeight="1">
      <c r="B39" s="328">
        <v>34</v>
      </c>
      <c r="C39" s="321" t="str">
        <f t="shared" ca="1" si="0"/>
        <v/>
      </c>
      <c r="D39" s="322" t="str">
        <f t="shared" ca="1" si="1"/>
        <v/>
      </c>
      <c r="E39" s="323" t="str">
        <f t="shared" ca="1" si="2"/>
        <v/>
      </c>
      <c r="F39" s="324" t="str">
        <f t="shared" ca="1" si="12"/>
        <v/>
      </c>
      <c r="G39" s="324" t="str">
        <f t="shared" ca="1" si="4"/>
        <v/>
      </c>
      <c r="H39" s="325">
        <f t="shared" ca="1" si="13"/>
        <v>0</v>
      </c>
      <c r="I39" s="326" t="str">
        <f t="shared" ca="1" si="14"/>
        <v/>
      </c>
      <c r="J39" s="324" t="str">
        <f t="shared" ca="1" si="6"/>
        <v/>
      </c>
      <c r="K39" s="327">
        <f t="shared" ca="1" si="15"/>
        <v>0</v>
      </c>
      <c r="L39" s="327">
        <f t="shared" ca="1" si="16"/>
        <v>0</v>
      </c>
      <c r="M39" s="114"/>
      <c r="Q39" s="461"/>
      <c r="R39" s="462"/>
      <c r="S39" s="463"/>
      <c r="T39" s="461"/>
      <c r="U39" s="462"/>
      <c r="V39" s="463"/>
    </row>
    <row r="40" spans="1:22" ht="22.5" hidden="1" customHeight="1">
      <c r="B40" s="328">
        <v>35</v>
      </c>
      <c r="C40" s="321" t="str">
        <f t="shared" ca="1" si="0"/>
        <v/>
      </c>
      <c r="D40" s="322" t="str">
        <f t="shared" ca="1" si="1"/>
        <v/>
      </c>
      <c r="E40" s="323" t="str">
        <f t="shared" ca="1" si="2"/>
        <v/>
      </c>
      <c r="F40" s="324" t="str">
        <f t="shared" ca="1" si="12"/>
        <v/>
      </c>
      <c r="G40" s="324" t="str">
        <f t="shared" ca="1" si="4"/>
        <v/>
      </c>
      <c r="H40" s="325">
        <f t="shared" ca="1" si="13"/>
        <v>0</v>
      </c>
      <c r="I40" s="326" t="str">
        <f t="shared" ca="1" si="14"/>
        <v/>
      </c>
      <c r="J40" s="324" t="str">
        <f t="shared" ca="1" si="6"/>
        <v/>
      </c>
      <c r="K40" s="327">
        <f t="shared" ca="1" si="15"/>
        <v>0</v>
      </c>
      <c r="L40" s="327">
        <f t="shared" ca="1" si="16"/>
        <v>0</v>
      </c>
      <c r="M40" s="114"/>
      <c r="Q40" s="461"/>
      <c r="R40" s="462"/>
      <c r="S40" s="463"/>
      <c r="T40" s="461"/>
      <c r="U40" s="462"/>
      <c r="V40" s="463"/>
    </row>
    <row r="41" spans="1:22" ht="22.5" hidden="1" customHeight="1">
      <c r="B41" s="328">
        <v>36</v>
      </c>
      <c r="C41" s="321" t="str">
        <f t="shared" ca="1" si="0"/>
        <v/>
      </c>
      <c r="D41" s="322" t="str">
        <f t="shared" ca="1" si="1"/>
        <v/>
      </c>
      <c r="E41" s="323" t="str">
        <f t="shared" ca="1" si="2"/>
        <v/>
      </c>
      <c r="F41" s="324" t="str">
        <f t="shared" ca="1" si="12"/>
        <v/>
      </c>
      <c r="G41" s="324" t="str">
        <f t="shared" ca="1" si="4"/>
        <v/>
      </c>
      <c r="H41" s="325">
        <f t="shared" ca="1" si="13"/>
        <v>0</v>
      </c>
      <c r="I41" s="326" t="str">
        <f t="shared" ca="1" si="14"/>
        <v/>
      </c>
      <c r="J41" s="324" t="str">
        <f t="shared" ca="1" si="6"/>
        <v/>
      </c>
      <c r="K41" s="327">
        <f t="shared" ca="1" si="15"/>
        <v>0</v>
      </c>
      <c r="L41" s="327">
        <f t="shared" ca="1" si="16"/>
        <v>0</v>
      </c>
      <c r="M41" s="114"/>
      <c r="Q41" s="461"/>
      <c r="R41" s="462"/>
      <c r="S41" s="463"/>
      <c r="T41" s="461"/>
      <c r="U41" s="462"/>
      <c r="V41" s="463"/>
    </row>
    <row r="42" spans="1:22" ht="22.5" hidden="1" customHeight="1">
      <c r="B42" s="328">
        <v>37</v>
      </c>
      <c r="C42" s="321" t="str">
        <f t="shared" ca="1" si="0"/>
        <v/>
      </c>
      <c r="D42" s="322" t="str">
        <f t="shared" ca="1" si="1"/>
        <v/>
      </c>
      <c r="E42" s="323" t="str">
        <f t="shared" ca="1" si="2"/>
        <v/>
      </c>
      <c r="F42" s="324" t="str">
        <f t="shared" ca="1" si="12"/>
        <v/>
      </c>
      <c r="G42" s="324" t="str">
        <f t="shared" ca="1" si="4"/>
        <v/>
      </c>
      <c r="H42" s="325">
        <f t="shared" ca="1" si="13"/>
        <v>0</v>
      </c>
      <c r="I42" s="326" t="str">
        <f t="shared" ca="1" si="14"/>
        <v/>
      </c>
      <c r="J42" s="324" t="str">
        <f t="shared" ca="1" si="6"/>
        <v/>
      </c>
      <c r="K42" s="327">
        <f t="shared" ca="1" si="15"/>
        <v>0</v>
      </c>
      <c r="L42" s="327">
        <f t="shared" ca="1" si="16"/>
        <v>0</v>
      </c>
      <c r="M42" s="114"/>
      <c r="Q42" s="461"/>
      <c r="R42" s="462"/>
      <c r="S42" s="463"/>
      <c r="T42" s="461"/>
      <c r="U42" s="462"/>
      <c r="V42" s="463"/>
    </row>
    <row r="43" spans="1:22" ht="22.5" hidden="1" customHeight="1" thickBot="1">
      <c r="B43" s="329">
        <v>38</v>
      </c>
      <c r="C43" s="330" t="str">
        <f t="shared" ca="1" si="0"/>
        <v/>
      </c>
      <c r="D43" s="331" t="str">
        <f t="shared" ca="1" si="1"/>
        <v/>
      </c>
      <c r="E43" s="332" t="str">
        <f t="shared" ca="1" si="2"/>
        <v/>
      </c>
      <c r="F43" s="333" t="str">
        <f t="shared" ca="1" si="11"/>
        <v/>
      </c>
      <c r="G43" s="333" t="str">
        <f t="shared" ca="1" si="4"/>
        <v/>
      </c>
      <c r="H43" s="334">
        <f t="shared" ca="1" si="7"/>
        <v>0</v>
      </c>
      <c r="I43" s="335" t="str">
        <f t="shared" ca="1" si="10"/>
        <v/>
      </c>
      <c r="J43" s="333" t="str">
        <f t="shared" ca="1" si="6"/>
        <v/>
      </c>
      <c r="K43" s="336">
        <f t="shared" ca="1" si="8"/>
        <v>0</v>
      </c>
      <c r="L43" s="336">
        <f ca="1">SUM(H43,K43)</f>
        <v>0</v>
      </c>
      <c r="M43" s="115"/>
      <c r="Q43" s="678"/>
      <c r="R43" s="679"/>
      <c r="S43" s="680"/>
      <c r="T43" s="678"/>
      <c r="U43" s="679"/>
      <c r="V43" s="680"/>
    </row>
    <row r="44" spans="1:22" ht="22.5" customHeight="1" thickTop="1" thickBot="1">
      <c r="B44" s="665" t="s">
        <v>82</v>
      </c>
      <c r="C44" s="666"/>
      <c r="D44" s="666"/>
      <c r="E44" s="666"/>
      <c r="F44" s="337"/>
      <c r="G44" s="337"/>
      <c r="H44" s="338">
        <f ca="1">SUM(H6:H43)</f>
        <v>0</v>
      </c>
      <c r="I44" s="339"/>
      <c r="J44" s="337"/>
      <c r="K44" s="338">
        <f ca="1">SUM(K6:K43)</f>
        <v>0</v>
      </c>
      <c r="L44" s="340">
        <f ca="1">SUM(H44,K44)</f>
        <v>0</v>
      </c>
      <c r="M44" s="341"/>
      <c r="Q44" s="675">
        <f>SUM(Q6:S43)</f>
        <v>0</v>
      </c>
      <c r="R44" s="676"/>
      <c r="S44" s="677"/>
      <c r="T44" s="675">
        <f>SUM(T6:V43)</f>
        <v>0</v>
      </c>
      <c r="U44" s="676"/>
      <c r="V44" s="677"/>
    </row>
    <row r="45" spans="1:22" ht="19.5" customHeight="1"/>
    <row r="46" spans="1:22" s="342" customFormat="1" ht="18" customHeight="1">
      <c r="A46" s="291" t="s">
        <v>79</v>
      </c>
      <c r="B46" s="291"/>
      <c r="C46" s="291"/>
      <c r="D46" s="291"/>
    </row>
    <row r="47" spans="1:22" s="342" customFormat="1" ht="16.5" customHeight="1">
      <c r="A47" s="291"/>
      <c r="B47" s="343">
        <v>1</v>
      </c>
      <c r="C47" s="344" t="s">
        <v>173</v>
      </c>
      <c r="D47" s="291"/>
    </row>
    <row r="48" spans="1:22" s="346" customFormat="1" ht="16.5" customHeight="1">
      <c r="A48" s="117"/>
      <c r="B48" s="345">
        <v>2</v>
      </c>
      <c r="C48" s="116" t="s">
        <v>161</v>
      </c>
      <c r="D48" s="117"/>
    </row>
    <row r="49" spans="1:4" s="346" customFormat="1" ht="16.5" customHeight="1">
      <c r="A49" s="117"/>
      <c r="B49" s="345">
        <v>3</v>
      </c>
      <c r="C49" s="116" t="s">
        <v>174</v>
      </c>
      <c r="D49" s="117"/>
    </row>
    <row r="50" spans="1:4" s="346" customFormat="1" ht="16.5" customHeight="1">
      <c r="A50" s="117"/>
      <c r="B50" s="347">
        <v>4</v>
      </c>
      <c r="C50" s="348" t="s">
        <v>175</v>
      </c>
      <c r="D50" s="117"/>
    </row>
    <row r="51" spans="1:4" s="346" customFormat="1" ht="16.5" customHeight="1">
      <c r="A51" s="117"/>
      <c r="B51" s="347">
        <v>5</v>
      </c>
      <c r="C51" s="348" t="s">
        <v>176</v>
      </c>
      <c r="D51" s="117"/>
    </row>
    <row r="52" spans="1:4" s="342" customFormat="1" ht="22.5" customHeight="1"/>
    <row r="53" spans="1:4" s="342" customFormat="1" ht="22.5" customHeight="1"/>
    <row r="54" spans="1:4" s="342" customFormat="1" ht="22.5" customHeight="1"/>
    <row r="55" spans="1:4" s="342" customFormat="1" ht="22.5" customHeight="1"/>
    <row r="56" spans="1:4" s="342" customFormat="1" ht="22.5" customHeight="1"/>
    <row r="57" spans="1:4" s="342" customFormat="1" ht="22.5" customHeight="1"/>
    <row r="58" spans="1:4" s="342" customFormat="1" ht="22.5" customHeight="1"/>
    <row r="59" spans="1:4" s="342" customFormat="1" ht="22.5" customHeight="1"/>
    <row r="60" spans="1:4" s="342" customFormat="1" ht="22.5" customHeight="1"/>
    <row r="61" spans="1:4" s="342" customFormat="1" ht="22.5" customHeight="1"/>
    <row r="62" spans="1:4" s="342" customFormat="1" ht="22.5" customHeight="1"/>
  </sheetData>
  <sheetProtection sheet="1" objects="1" scenarios="1" autoFilter="0"/>
  <autoFilter ref="B4:B44">
    <filterColumn colId="0">
      <filters blank="1">
        <filter val="1"/>
        <filter val="2"/>
        <filter val="3"/>
        <filter val="4"/>
        <filter val="5"/>
        <filter val="6"/>
        <filter val="7"/>
        <filter val="8"/>
        <filter val="合計"/>
      </filters>
    </filterColumn>
  </autoFilter>
  <mergeCells count="89">
    <mergeCell ref="Q44:S44"/>
    <mergeCell ref="T44:V44"/>
    <mergeCell ref="Q41:S41"/>
    <mergeCell ref="T41:V41"/>
    <mergeCell ref="Q42:S42"/>
    <mergeCell ref="T42:V42"/>
    <mergeCell ref="Q43:S43"/>
    <mergeCell ref="T43:V43"/>
    <mergeCell ref="Q38:S38"/>
    <mergeCell ref="T38:V38"/>
    <mergeCell ref="Q39:S39"/>
    <mergeCell ref="T39:V39"/>
    <mergeCell ref="Q40:S40"/>
    <mergeCell ref="T40:V40"/>
    <mergeCell ref="Q35:S35"/>
    <mergeCell ref="T35:V35"/>
    <mergeCell ref="Q36:S36"/>
    <mergeCell ref="T36:V36"/>
    <mergeCell ref="Q37:S37"/>
    <mergeCell ref="T37:V37"/>
    <mergeCell ref="Q32:S32"/>
    <mergeCell ref="T32:V32"/>
    <mergeCell ref="Q33:S33"/>
    <mergeCell ref="T33:V33"/>
    <mergeCell ref="Q34:S34"/>
    <mergeCell ref="T34:V34"/>
    <mergeCell ref="Q29:S29"/>
    <mergeCell ref="T29:V29"/>
    <mergeCell ref="Q30:S30"/>
    <mergeCell ref="T30:V30"/>
    <mergeCell ref="Q31:S31"/>
    <mergeCell ref="T31:V31"/>
    <mergeCell ref="Q26:S26"/>
    <mergeCell ref="T26:V26"/>
    <mergeCell ref="Q27:S27"/>
    <mergeCell ref="T27:V27"/>
    <mergeCell ref="Q28:S28"/>
    <mergeCell ref="T28:V28"/>
    <mergeCell ref="Q23:S23"/>
    <mergeCell ref="T23:V23"/>
    <mergeCell ref="Q24:S24"/>
    <mergeCell ref="T24:V24"/>
    <mergeCell ref="Q25:S25"/>
    <mergeCell ref="T25:V25"/>
    <mergeCell ref="Q20:S20"/>
    <mergeCell ref="T20:V20"/>
    <mergeCell ref="Q21:S21"/>
    <mergeCell ref="T21:V21"/>
    <mergeCell ref="Q22:S22"/>
    <mergeCell ref="T22:V22"/>
    <mergeCell ref="Q17:S17"/>
    <mergeCell ref="T17:V17"/>
    <mergeCell ref="Q18:S18"/>
    <mergeCell ref="T18:V18"/>
    <mergeCell ref="Q19:S19"/>
    <mergeCell ref="T19:V19"/>
    <mergeCell ref="Q14:S14"/>
    <mergeCell ref="T14:V14"/>
    <mergeCell ref="Q15:S15"/>
    <mergeCell ref="T15:V15"/>
    <mergeCell ref="Q16:S16"/>
    <mergeCell ref="T16:V16"/>
    <mergeCell ref="Q5:S5"/>
    <mergeCell ref="T5:V5"/>
    <mergeCell ref="T6:V6"/>
    <mergeCell ref="T7:V7"/>
    <mergeCell ref="T8:V8"/>
    <mergeCell ref="T9:V9"/>
    <mergeCell ref="T10:V10"/>
    <mergeCell ref="T11:V11"/>
    <mergeCell ref="T12:V12"/>
    <mergeCell ref="T13:V13"/>
    <mergeCell ref="Q11:S11"/>
    <mergeCell ref="Q13:S13"/>
    <mergeCell ref="Q6:S6"/>
    <mergeCell ref="Q12:S12"/>
    <mergeCell ref="Q8:S8"/>
    <mergeCell ref="Q9:S9"/>
    <mergeCell ref="Q10:S10"/>
    <mergeCell ref="Q7:S7"/>
    <mergeCell ref="B44:E44"/>
    <mergeCell ref="L4:L5"/>
    <mergeCell ref="M4:M5"/>
    <mergeCell ref="B4:B5"/>
    <mergeCell ref="C4:C5"/>
    <mergeCell ref="D4:D5"/>
    <mergeCell ref="E4:E5"/>
    <mergeCell ref="F4:H4"/>
    <mergeCell ref="I4:K4"/>
  </mergeCells>
  <phoneticPr fontId="2"/>
  <dataValidations count="2">
    <dataValidation type="list" errorStyle="warning" allowBlank="1" showDropDown="1" showInputMessage="1" showErrorMessage="1" sqref="E6:E43">
      <formula1>#REF!</formula1>
    </dataValidation>
    <dataValidation imeMode="off" allowBlank="1" showInputMessage="1" showErrorMessage="1" sqref="Q6:V43"/>
  </dataValidations>
  <pageMargins left="0.19685039370078741" right="0.19685039370078741" top="0.78740157480314965" bottom="0.39370078740157483" header="0" footer="0"/>
  <pageSetup paperSize="9" scale="96" fitToHeight="0" orientation="landscape" blackAndWhite="1"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7"/>
  <sheetViews>
    <sheetView showGridLines="0" zoomScaleNormal="100" zoomScaleSheetLayoutView="100" workbookViewId="0">
      <pane xSplit="1" ySplit="5" topLeftCell="B6" activePane="bottomRight" state="frozen"/>
      <selection activeCell="Q12" sqref="Q12:S12"/>
      <selection pane="topRight" activeCell="Q12" sqref="Q12:S12"/>
      <selection pane="bottomLeft" activeCell="Q12" sqref="Q12:S12"/>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185</v>
      </c>
    </row>
    <row r="2" spans="1:46">
      <c r="A2" s="290">
        <v>1</v>
      </c>
    </row>
    <row r="3" spans="1:46" s="123" customFormat="1" ht="12" customHeight="1">
      <c r="A3" s="681"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682"/>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682"/>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682"/>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682"/>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682"/>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683"/>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53"/>
      <c r="C14" s="154"/>
      <c r="D14" s="154"/>
      <c r="E14" s="154"/>
      <c r="F14" s="154"/>
      <c r="G14" s="154"/>
      <c r="H14" s="369"/>
      <c r="I14" s="370"/>
      <c r="J14" s="371"/>
      <c r="K14" s="372" t="s">
        <v>181</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53"/>
      <c r="C48" s="154"/>
      <c r="D48" s="154"/>
      <c r="E48" s="154"/>
      <c r="F48" s="154"/>
      <c r="G48" s="154"/>
      <c r="H48" s="369"/>
      <c r="I48" s="370"/>
      <c r="J48" s="371"/>
      <c r="K48" s="372" t="s">
        <v>180</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197" t="s">
        <v>101</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197" t="s">
        <v>104</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4"/>
      <c r="AM74" s="195"/>
    </row>
    <row r="75" spans="1:39" s="196" customFormat="1" ht="11.25" customHeight="1">
      <c r="A75" s="197"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197"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197"/>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197" t="s">
        <v>114</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4"/>
      <c r="AM79" s="195"/>
    </row>
    <row r="80" spans="1:39" s="196" customFormat="1" ht="11.25" customHeight="1">
      <c r="A80" s="197" t="s">
        <v>106</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4"/>
      <c r="AM80" s="195"/>
    </row>
    <row r="81" spans="1:39" s="196" customFormat="1" ht="3" customHeight="1">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197"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197"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19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197"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1</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113</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C103" si="0">D102*$AG$5</f>
        <v>0</v>
      </c>
      <c r="C102" s="216">
        <f t="shared" si="0"/>
        <v>0</v>
      </c>
      <c r="D102" s="215">
        <v>27</v>
      </c>
      <c r="E102" s="215">
        <v>13</v>
      </c>
      <c r="F102" s="214" t="s">
        <v>146</v>
      </c>
      <c r="G102" s="215"/>
    </row>
    <row r="103" spans="1:7" s="214" customFormat="1" ht="6" hidden="1">
      <c r="A103" s="214" t="s">
        <v>147</v>
      </c>
      <c r="B103" s="216">
        <f t="shared" si="0"/>
        <v>0</v>
      </c>
      <c r="C103" s="216">
        <f t="shared" si="0"/>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1">E116*$AG$5</f>
        <v>0</v>
      </c>
      <c r="D116" s="215">
        <v>40</v>
      </c>
      <c r="E116" s="215">
        <v>20</v>
      </c>
      <c r="F116" s="214" t="s">
        <v>146</v>
      </c>
      <c r="G116" s="215"/>
    </row>
    <row r="117" spans="1:7" s="214" customFormat="1" ht="6" hidden="1">
      <c r="A117" s="214" t="s">
        <v>26</v>
      </c>
      <c r="B117" s="215">
        <f t="shared" ref="B117:B128" si="2">D117*$AG$5</f>
        <v>0</v>
      </c>
      <c r="C117" s="215">
        <f t="shared" si="1"/>
        <v>0</v>
      </c>
      <c r="D117" s="215">
        <v>38</v>
      </c>
      <c r="E117" s="215">
        <v>19</v>
      </c>
      <c r="F117" s="214" t="s">
        <v>146</v>
      </c>
      <c r="G117" s="215"/>
    </row>
    <row r="118" spans="1:7" s="214" customFormat="1" ht="6" hidden="1">
      <c r="A118" s="214" t="s">
        <v>27</v>
      </c>
      <c r="B118" s="215">
        <f t="shared" si="2"/>
        <v>0</v>
      </c>
      <c r="C118" s="215">
        <f t="shared" si="1"/>
        <v>0</v>
      </c>
      <c r="D118" s="215">
        <v>48</v>
      </c>
      <c r="E118" s="215">
        <v>24</v>
      </c>
      <c r="F118" s="214" t="s">
        <v>146</v>
      </c>
      <c r="G118" s="215"/>
    </row>
    <row r="119" spans="1:7" s="214" customFormat="1" ht="6" hidden="1">
      <c r="A119" s="214" t="s">
        <v>28</v>
      </c>
      <c r="B119" s="215">
        <f t="shared" si="2"/>
        <v>0</v>
      </c>
      <c r="C119" s="215">
        <f t="shared" si="1"/>
        <v>0</v>
      </c>
      <c r="D119" s="215">
        <v>43</v>
      </c>
      <c r="E119" s="215">
        <v>21</v>
      </c>
      <c r="F119" s="214" t="s">
        <v>146</v>
      </c>
      <c r="G119" s="215"/>
    </row>
    <row r="120" spans="1:7" s="214" customFormat="1" ht="6" hidden="1">
      <c r="A120" s="214" t="s">
        <v>29</v>
      </c>
      <c r="B120" s="215">
        <f t="shared" si="2"/>
        <v>0</v>
      </c>
      <c r="C120" s="215">
        <f t="shared" si="1"/>
        <v>0</v>
      </c>
      <c r="D120" s="215">
        <v>36</v>
      </c>
      <c r="E120" s="215">
        <v>18</v>
      </c>
      <c r="F120" s="214" t="s">
        <v>146</v>
      </c>
      <c r="G120" s="215"/>
    </row>
    <row r="121" spans="1:7" s="214" customFormat="1" ht="6" hidden="1">
      <c r="A121" s="214" t="s">
        <v>149</v>
      </c>
      <c r="B121" s="215">
        <f t="shared" si="2"/>
        <v>0</v>
      </c>
      <c r="C121" s="215">
        <f t="shared" si="1"/>
        <v>0</v>
      </c>
      <c r="D121" s="215">
        <v>37</v>
      </c>
      <c r="E121" s="215">
        <v>19</v>
      </c>
      <c r="F121" s="214" t="s">
        <v>146</v>
      </c>
      <c r="G121" s="215"/>
    </row>
    <row r="122" spans="1:7" s="214" customFormat="1" ht="6" hidden="1">
      <c r="A122" s="214" t="s">
        <v>150</v>
      </c>
      <c r="B122" s="215">
        <f t="shared" si="2"/>
        <v>0</v>
      </c>
      <c r="C122" s="215">
        <f t="shared" si="1"/>
        <v>0</v>
      </c>
      <c r="D122" s="215">
        <v>35</v>
      </c>
      <c r="E122" s="215">
        <v>18</v>
      </c>
      <c r="F122" s="214" t="s">
        <v>146</v>
      </c>
      <c r="G122" s="215"/>
    </row>
    <row r="123" spans="1:7" s="214" customFormat="1" ht="6" hidden="1">
      <c r="A123" s="214" t="s">
        <v>151</v>
      </c>
      <c r="B123" s="215">
        <f t="shared" si="2"/>
        <v>0</v>
      </c>
      <c r="C123" s="215">
        <f t="shared" si="1"/>
        <v>0</v>
      </c>
      <c r="D123" s="215">
        <v>37</v>
      </c>
      <c r="E123" s="215">
        <v>19</v>
      </c>
      <c r="F123" s="214" t="s">
        <v>146</v>
      </c>
      <c r="G123" s="215"/>
    </row>
    <row r="124" spans="1:7" s="214" customFormat="1" ht="6" hidden="1">
      <c r="A124" s="214" t="s">
        <v>152</v>
      </c>
      <c r="B124" s="215">
        <f t="shared" si="2"/>
        <v>0</v>
      </c>
      <c r="C124" s="215">
        <f t="shared" si="1"/>
        <v>0</v>
      </c>
      <c r="D124" s="215">
        <v>35</v>
      </c>
      <c r="E124" s="215">
        <v>18</v>
      </c>
      <c r="F124" s="214" t="s">
        <v>146</v>
      </c>
      <c r="G124" s="215"/>
    </row>
    <row r="125" spans="1:7" s="214" customFormat="1" ht="6" hidden="1">
      <c r="A125" s="214" t="s">
        <v>153</v>
      </c>
      <c r="B125" s="215">
        <f t="shared" si="2"/>
        <v>0</v>
      </c>
      <c r="C125" s="215">
        <f t="shared" si="1"/>
        <v>0</v>
      </c>
      <c r="D125" s="215">
        <v>37</v>
      </c>
      <c r="E125" s="215">
        <v>19</v>
      </c>
      <c r="F125" s="214" t="s">
        <v>146</v>
      </c>
      <c r="G125" s="215"/>
    </row>
    <row r="126" spans="1:7" s="214" customFormat="1" ht="6" hidden="1">
      <c r="A126" s="214" t="s">
        <v>154</v>
      </c>
      <c r="B126" s="215">
        <f t="shared" si="2"/>
        <v>0</v>
      </c>
      <c r="C126" s="215">
        <f t="shared" si="1"/>
        <v>0</v>
      </c>
      <c r="D126" s="215">
        <v>35</v>
      </c>
      <c r="E126" s="215">
        <v>18</v>
      </c>
      <c r="F126" s="214" t="s">
        <v>146</v>
      </c>
      <c r="G126" s="215"/>
    </row>
    <row r="127" spans="1:7" s="214" customFormat="1" ht="6" hidden="1">
      <c r="A127" s="214" t="s">
        <v>155</v>
      </c>
      <c r="B127" s="215">
        <f t="shared" si="2"/>
        <v>0</v>
      </c>
      <c r="C127" s="215">
        <f t="shared" si="1"/>
        <v>0</v>
      </c>
      <c r="D127" s="215">
        <v>37</v>
      </c>
      <c r="E127" s="215">
        <v>19</v>
      </c>
      <c r="F127" s="214" t="s">
        <v>146</v>
      </c>
      <c r="G127" s="215"/>
    </row>
    <row r="128" spans="1:7" s="214" customFormat="1" ht="6" hidden="1">
      <c r="A128" s="214" t="s">
        <v>156</v>
      </c>
      <c r="B128" s="215">
        <f t="shared" si="2"/>
        <v>0</v>
      </c>
      <c r="C128" s="215">
        <f t="shared" si="1"/>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7" priority="1" operator="containsText" text="ERR">
      <formula>NOT(ISERROR(SEARCH("ERR",AC5)))</formula>
    </cfRule>
  </conditionalFormatting>
  <dataValidations count="8">
    <dataValidation imeMode="hiragana" allowBlank="1" showInputMessage="1" showErrorMessage="1" sqref="L4:AF4 L7:AM7 L9:AM9"/>
    <dataValidation imeMode="fullKatakana" allowBlank="1" showInputMessage="1" showErrorMessage="1" sqref="L3:AF3"/>
    <dataValidation imeMode="off" allowBlank="1" showInputMessage="1" showErrorMessage="1" sqref="A2 F25:J44 S8:Y8 Q6:R6 T6:V6 AG8:AM8 AG5:AK5 AG4:AM4 F53:J64"/>
    <dataValidation imeMode="on" allowBlank="1" showInputMessage="1" showErrorMessage="1" sqref="A25:E44 K25:AM44 A53:E64 K53:AM6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7"/>
  <sheetViews>
    <sheetView showGridLines="0" view="pageBreakPreview" zoomScaleNormal="100" zoomScaleSheetLayoutView="100" workbookViewId="0">
      <pane xSplit="1" ySplit="5" topLeftCell="B6" activePane="bottomRight" state="frozen"/>
      <selection activeCell="Q12" sqref="Q12:S12"/>
      <selection pane="topRight" activeCell="Q12" sqref="Q12:S12"/>
      <selection pane="bottomLeft" activeCell="Q12" sqref="Q12:S12"/>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185</v>
      </c>
    </row>
    <row r="2" spans="1:46">
      <c r="A2" s="290">
        <v>2</v>
      </c>
    </row>
    <row r="3" spans="1:46" s="123" customFormat="1" ht="12" customHeight="1">
      <c r="A3" s="681"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682"/>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682"/>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682"/>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682"/>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682"/>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683"/>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53"/>
      <c r="C14" s="154"/>
      <c r="D14" s="154"/>
      <c r="E14" s="154"/>
      <c r="F14" s="154"/>
      <c r="G14" s="154"/>
      <c r="H14" s="369"/>
      <c r="I14" s="370"/>
      <c r="J14" s="371"/>
      <c r="K14" s="372" t="s">
        <v>181</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53"/>
      <c r="C48" s="154"/>
      <c r="D48" s="154"/>
      <c r="E48" s="154"/>
      <c r="F48" s="154"/>
      <c r="G48" s="154"/>
      <c r="H48" s="369"/>
      <c r="I48" s="370"/>
      <c r="J48" s="371"/>
      <c r="K48" s="372" t="s">
        <v>180</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197" t="s">
        <v>101</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197" t="s">
        <v>104</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4"/>
      <c r="AM74" s="195"/>
    </row>
    <row r="75" spans="1:39" s="196" customFormat="1" ht="11.25" customHeight="1">
      <c r="A75" s="197"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197"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197"/>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197" t="s">
        <v>114</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4"/>
      <c r="AM79" s="195"/>
    </row>
    <row r="80" spans="1:39" s="196" customFormat="1" ht="11.25" customHeight="1">
      <c r="A80" s="197" t="s">
        <v>106</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4"/>
      <c r="AM80" s="195"/>
    </row>
    <row r="81" spans="1:39" s="196" customFormat="1" ht="3" customHeight="1">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197"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197"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19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197"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2</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113</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C103" si="0">D102*$AG$5</f>
        <v>0</v>
      </c>
      <c r="C102" s="216">
        <f t="shared" si="0"/>
        <v>0</v>
      </c>
      <c r="D102" s="215">
        <v>27</v>
      </c>
      <c r="E102" s="215">
        <v>13</v>
      </c>
      <c r="F102" s="214" t="s">
        <v>146</v>
      </c>
      <c r="G102" s="215"/>
    </row>
    <row r="103" spans="1:7" s="214" customFormat="1" ht="6" hidden="1">
      <c r="A103" s="214" t="s">
        <v>147</v>
      </c>
      <c r="B103" s="216">
        <f t="shared" si="0"/>
        <v>0</v>
      </c>
      <c r="C103" s="216">
        <f t="shared" si="0"/>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1">E116*$AG$5</f>
        <v>0</v>
      </c>
      <c r="D116" s="215">
        <v>40</v>
      </c>
      <c r="E116" s="215">
        <v>20</v>
      </c>
      <c r="F116" s="214" t="s">
        <v>146</v>
      </c>
      <c r="G116" s="215"/>
    </row>
    <row r="117" spans="1:7" s="214" customFormat="1" ht="6" hidden="1">
      <c r="A117" s="214" t="s">
        <v>26</v>
      </c>
      <c r="B117" s="215">
        <f t="shared" ref="B117:B128" si="2">D117*$AG$5</f>
        <v>0</v>
      </c>
      <c r="C117" s="215">
        <f t="shared" si="1"/>
        <v>0</v>
      </c>
      <c r="D117" s="215">
        <v>38</v>
      </c>
      <c r="E117" s="215">
        <v>19</v>
      </c>
      <c r="F117" s="214" t="s">
        <v>146</v>
      </c>
      <c r="G117" s="215"/>
    </row>
    <row r="118" spans="1:7" s="214" customFormat="1" ht="6" hidden="1">
      <c r="A118" s="214" t="s">
        <v>27</v>
      </c>
      <c r="B118" s="215">
        <f t="shared" si="2"/>
        <v>0</v>
      </c>
      <c r="C118" s="215">
        <f t="shared" si="1"/>
        <v>0</v>
      </c>
      <c r="D118" s="215">
        <v>48</v>
      </c>
      <c r="E118" s="215">
        <v>24</v>
      </c>
      <c r="F118" s="214" t="s">
        <v>146</v>
      </c>
      <c r="G118" s="215"/>
    </row>
    <row r="119" spans="1:7" s="214" customFormat="1" ht="6" hidden="1">
      <c r="A119" s="214" t="s">
        <v>28</v>
      </c>
      <c r="B119" s="215">
        <f t="shared" si="2"/>
        <v>0</v>
      </c>
      <c r="C119" s="215">
        <f t="shared" si="1"/>
        <v>0</v>
      </c>
      <c r="D119" s="215">
        <v>43</v>
      </c>
      <c r="E119" s="215">
        <v>21</v>
      </c>
      <c r="F119" s="214" t="s">
        <v>146</v>
      </c>
      <c r="G119" s="215"/>
    </row>
    <row r="120" spans="1:7" s="214" customFormat="1" ht="6" hidden="1">
      <c r="A120" s="214" t="s">
        <v>29</v>
      </c>
      <c r="B120" s="215">
        <f t="shared" si="2"/>
        <v>0</v>
      </c>
      <c r="C120" s="215">
        <f t="shared" si="1"/>
        <v>0</v>
      </c>
      <c r="D120" s="215">
        <v>36</v>
      </c>
      <c r="E120" s="215">
        <v>18</v>
      </c>
      <c r="F120" s="214" t="s">
        <v>146</v>
      </c>
      <c r="G120" s="215"/>
    </row>
    <row r="121" spans="1:7" s="214" customFormat="1" ht="6" hidden="1">
      <c r="A121" s="214" t="s">
        <v>149</v>
      </c>
      <c r="B121" s="215">
        <f t="shared" si="2"/>
        <v>0</v>
      </c>
      <c r="C121" s="215">
        <f t="shared" si="1"/>
        <v>0</v>
      </c>
      <c r="D121" s="215">
        <v>37</v>
      </c>
      <c r="E121" s="215">
        <v>19</v>
      </c>
      <c r="F121" s="214" t="s">
        <v>146</v>
      </c>
      <c r="G121" s="215"/>
    </row>
    <row r="122" spans="1:7" s="214" customFormat="1" ht="6" hidden="1">
      <c r="A122" s="214" t="s">
        <v>150</v>
      </c>
      <c r="B122" s="215">
        <f t="shared" si="2"/>
        <v>0</v>
      </c>
      <c r="C122" s="215">
        <f t="shared" si="1"/>
        <v>0</v>
      </c>
      <c r="D122" s="215">
        <v>35</v>
      </c>
      <c r="E122" s="215">
        <v>18</v>
      </c>
      <c r="F122" s="214" t="s">
        <v>146</v>
      </c>
      <c r="G122" s="215"/>
    </row>
    <row r="123" spans="1:7" s="214" customFormat="1" ht="6" hidden="1">
      <c r="A123" s="214" t="s">
        <v>151</v>
      </c>
      <c r="B123" s="215">
        <f t="shared" si="2"/>
        <v>0</v>
      </c>
      <c r="C123" s="215">
        <f t="shared" si="1"/>
        <v>0</v>
      </c>
      <c r="D123" s="215">
        <v>37</v>
      </c>
      <c r="E123" s="215">
        <v>19</v>
      </c>
      <c r="F123" s="214" t="s">
        <v>146</v>
      </c>
      <c r="G123" s="215"/>
    </row>
    <row r="124" spans="1:7" s="214" customFormat="1" ht="6" hidden="1">
      <c r="A124" s="214" t="s">
        <v>152</v>
      </c>
      <c r="B124" s="215">
        <f t="shared" si="2"/>
        <v>0</v>
      </c>
      <c r="C124" s="215">
        <f t="shared" si="1"/>
        <v>0</v>
      </c>
      <c r="D124" s="215">
        <v>35</v>
      </c>
      <c r="E124" s="215">
        <v>18</v>
      </c>
      <c r="F124" s="214" t="s">
        <v>146</v>
      </c>
      <c r="G124" s="215"/>
    </row>
    <row r="125" spans="1:7" s="214" customFormat="1" ht="6" hidden="1">
      <c r="A125" s="214" t="s">
        <v>153</v>
      </c>
      <c r="B125" s="215">
        <f t="shared" si="2"/>
        <v>0</v>
      </c>
      <c r="C125" s="215">
        <f t="shared" si="1"/>
        <v>0</v>
      </c>
      <c r="D125" s="215">
        <v>37</v>
      </c>
      <c r="E125" s="215">
        <v>19</v>
      </c>
      <c r="F125" s="214" t="s">
        <v>146</v>
      </c>
      <c r="G125" s="215"/>
    </row>
    <row r="126" spans="1:7" s="214" customFormat="1" ht="6" hidden="1">
      <c r="A126" s="214" t="s">
        <v>154</v>
      </c>
      <c r="B126" s="215">
        <f t="shared" si="2"/>
        <v>0</v>
      </c>
      <c r="C126" s="215">
        <f t="shared" si="1"/>
        <v>0</v>
      </c>
      <c r="D126" s="215">
        <v>35</v>
      </c>
      <c r="E126" s="215">
        <v>18</v>
      </c>
      <c r="F126" s="214" t="s">
        <v>146</v>
      </c>
      <c r="G126" s="215"/>
    </row>
    <row r="127" spans="1:7" s="214" customFormat="1" ht="6" hidden="1">
      <c r="A127" s="214" t="s">
        <v>155</v>
      </c>
      <c r="B127" s="215">
        <f t="shared" si="2"/>
        <v>0</v>
      </c>
      <c r="C127" s="215">
        <f t="shared" si="1"/>
        <v>0</v>
      </c>
      <c r="D127" s="215">
        <v>37</v>
      </c>
      <c r="E127" s="215">
        <v>19</v>
      </c>
      <c r="F127" s="214" t="s">
        <v>146</v>
      </c>
      <c r="G127" s="215"/>
    </row>
    <row r="128" spans="1:7" s="214" customFormat="1" ht="6" hidden="1">
      <c r="A128" s="214" t="s">
        <v>156</v>
      </c>
      <c r="B128" s="215">
        <f t="shared" si="2"/>
        <v>0</v>
      </c>
      <c r="C128" s="215">
        <f t="shared" si="1"/>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6" priority="1" operator="containsText" text="ERR">
      <formula>NOT(ISERROR(SEARCH("ERR",AC5)))</formula>
    </cfRule>
  </conditionalFormatting>
  <dataValidations count="8">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 imeMode="on" allowBlank="1" showInputMessage="1" showErrorMessage="1" sqref="A53:E64 K53:AM64 A25:E44 K25:AM44"/>
    <dataValidation imeMode="off" allowBlank="1" showInputMessage="1" showErrorMessage="1" sqref="F53:J64 A2 S8:Y8 Q6:R6 T6:V6 AG8:AM8 AG5:AK5 AG4:AM4 F25:J44"/>
    <dataValidation imeMode="fullKatakana" allowBlank="1" showInputMessage="1" showErrorMessage="1" sqref="L3:AF3"/>
    <dataValidation imeMode="hiragana" allowBlank="1" showInputMessage="1" showErrorMessage="1" sqref="L4:AF4 L7:AM7 L9:AM9"/>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7"/>
  <sheetViews>
    <sheetView showGridLines="0" view="pageBreakPreview" zoomScaleNormal="100" zoomScaleSheetLayoutView="100" workbookViewId="0">
      <pane xSplit="1" ySplit="5" topLeftCell="B6" activePane="bottomRight" state="frozen"/>
      <selection activeCell="Q12" sqref="Q12:S12"/>
      <selection pane="topRight" activeCell="Q12" sqref="Q12:S12"/>
      <selection pane="bottomLeft" activeCell="Q12" sqref="Q12:S12"/>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185</v>
      </c>
    </row>
    <row r="2" spans="1:46">
      <c r="A2" s="290">
        <v>3</v>
      </c>
    </row>
    <row r="3" spans="1:46" s="123" customFormat="1" ht="12" customHeight="1">
      <c r="A3" s="681"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682"/>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682"/>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682"/>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682"/>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682"/>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683"/>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53"/>
      <c r="C14" s="154"/>
      <c r="D14" s="154"/>
      <c r="E14" s="154"/>
      <c r="F14" s="154"/>
      <c r="G14" s="154"/>
      <c r="H14" s="369"/>
      <c r="I14" s="370"/>
      <c r="J14" s="371"/>
      <c r="K14" s="372" t="s">
        <v>181</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53"/>
      <c r="C48" s="154"/>
      <c r="D48" s="154"/>
      <c r="E48" s="154"/>
      <c r="F48" s="154"/>
      <c r="G48" s="154"/>
      <c r="H48" s="369"/>
      <c r="I48" s="370"/>
      <c r="J48" s="371"/>
      <c r="K48" s="372" t="s">
        <v>180</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197" t="s">
        <v>101</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197" t="s">
        <v>104</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4"/>
      <c r="AM74" s="195"/>
    </row>
    <row r="75" spans="1:39" s="196" customFormat="1" ht="11.25" customHeight="1">
      <c r="A75" s="197"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197"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197"/>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197" t="s">
        <v>114</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4"/>
      <c r="AM79" s="195"/>
    </row>
    <row r="80" spans="1:39" s="196" customFormat="1" ht="11.25" customHeight="1">
      <c r="A80" s="197" t="s">
        <v>106</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4"/>
      <c r="AM80" s="195"/>
    </row>
    <row r="81" spans="1:39" s="196" customFormat="1" ht="3" customHeight="1">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197"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197"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19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197"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3</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113</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C103" si="0">D102*$AG$5</f>
        <v>0</v>
      </c>
      <c r="C102" s="216">
        <f t="shared" si="0"/>
        <v>0</v>
      </c>
      <c r="D102" s="215">
        <v>27</v>
      </c>
      <c r="E102" s="215">
        <v>13</v>
      </c>
      <c r="F102" s="214" t="s">
        <v>146</v>
      </c>
      <c r="G102" s="215"/>
    </row>
    <row r="103" spans="1:7" s="214" customFormat="1" ht="6" hidden="1">
      <c r="A103" s="214" t="s">
        <v>147</v>
      </c>
      <c r="B103" s="216">
        <f t="shared" si="0"/>
        <v>0</v>
      </c>
      <c r="C103" s="216">
        <f t="shared" si="0"/>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1">E116*$AG$5</f>
        <v>0</v>
      </c>
      <c r="D116" s="215">
        <v>40</v>
      </c>
      <c r="E116" s="215">
        <v>20</v>
      </c>
      <c r="F116" s="214" t="s">
        <v>146</v>
      </c>
      <c r="G116" s="215"/>
    </row>
    <row r="117" spans="1:7" s="214" customFormat="1" ht="6" hidden="1">
      <c r="A117" s="214" t="s">
        <v>26</v>
      </c>
      <c r="B117" s="215">
        <f t="shared" ref="B117:B128" si="2">D117*$AG$5</f>
        <v>0</v>
      </c>
      <c r="C117" s="215">
        <f t="shared" si="1"/>
        <v>0</v>
      </c>
      <c r="D117" s="215">
        <v>38</v>
      </c>
      <c r="E117" s="215">
        <v>19</v>
      </c>
      <c r="F117" s="214" t="s">
        <v>146</v>
      </c>
      <c r="G117" s="215"/>
    </row>
    <row r="118" spans="1:7" s="214" customFormat="1" ht="6" hidden="1">
      <c r="A118" s="214" t="s">
        <v>27</v>
      </c>
      <c r="B118" s="215">
        <f t="shared" si="2"/>
        <v>0</v>
      </c>
      <c r="C118" s="215">
        <f t="shared" si="1"/>
        <v>0</v>
      </c>
      <c r="D118" s="215">
        <v>48</v>
      </c>
      <c r="E118" s="215">
        <v>24</v>
      </c>
      <c r="F118" s="214" t="s">
        <v>146</v>
      </c>
      <c r="G118" s="215"/>
    </row>
    <row r="119" spans="1:7" s="214" customFormat="1" ht="6" hidden="1">
      <c r="A119" s="214" t="s">
        <v>28</v>
      </c>
      <c r="B119" s="215">
        <f t="shared" si="2"/>
        <v>0</v>
      </c>
      <c r="C119" s="215">
        <f t="shared" si="1"/>
        <v>0</v>
      </c>
      <c r="D119" s="215">
        <v>43</v>
      </c>
      <c r="E119" s="215">
        <v>21</v>
      </c>
      <c r="F119" s="214" t="s">
        <v>146</v>
      </c>
      <c r="G119" s="215"/>
    </row>
    <row r="120" spans="1:7" s="214" customFormat="1" ht="6" hidden="1">
      <c r="A120" s="214" t="s">
        <v>29</v>
      </c>
      <c r="B120" s="215">
        <f t="shared" si="2"/>
        <v>0</v>
      </c>
      <c r="C120" s="215">
        <f t="shared" si="1"/>
        <v>0</v>
      </c>
      <c r="D120" s="215">
        <v>36</v>
      </c>
      <c r="E120" s="215">
        <v>18</v>
      </c>
      <c r="F120" s="214" t="s">
        <v>146</v>
      </c>
      <c r="G120" s="215"/>
    </row>
    <row r="121" spans="1:7" s="214" customFormat="1" ht="6" hidden="1">
      <c r="A121" s="214" t="s">
        <v>149</v>
      </c>
      <c r="B121" s="215">
        <f t="shared" si="2"/>
        <v>0</v>
      </c>
      <c r="C121" s="215">
        <f t="shared" si="1"/>
        <v>0</v>
      </c>
      <c r="D121" s="215">
        <v>37</v>
      </c>
      <c r="E121" s="215">
        <v>19</v>
      </c>
      <c r="F121" s="214" t="s">
        <v>146</v>
      </c>
      <c r="G121" s="215"/>
    </row>
    <row r="122" spans="1:7" s="214" customFormat="1" ht="6" hidden="1">
      <c r="A122" s="214" t="s">
        <v>150</v>
      </c>
      <c r="B122" s="215">
        <f t="shared" si="2"/>
        <v>0</v>
      </c>
      <c r="C122" s="215">
        <f t="shared" si="1"/>
        <v>0</v>
      </c>
      <c r="D122" s="215">
        <v>35</v>
      </c>
      <c r="E122" s="215">
        <v>18</v>
      </c>
      <c r="F122" s="214" t="s">
        <v>146</v>
      </c>
      <c r="G122" s="215"/>
    </row>
    <row r="123" spans="1:7" s="214" customFormat="1" ht="6" hidden="1">
      <c r="A123" s="214" t="s">
        <v>151</v>
      </c>
      <c r="B123" s="215">
        <f t="shared" si="2"/>
        <v>0</v>
      </c>
      <c r="C123" s="215">
        <f t="shared" si="1"/>
        <v>0</v>
      </c>
      <c r="D123" s="215">
        <v>37</v>
      </c>
      <c r="E123" s="215">
        <v>19</v>
      </c>
      <c r="F123" s="214" t="s">
        <v>146</v>
      </c>
      <c r="G123" s="215"/>
    </row>
    <row r="124" spans="1:7" s="214" customFormat="1" ht="6" hidden="1">
      <c r="A124" s="214" t="s">
        <v>152</v>
      </c>
      <c r="B124" s="215">
        <f t="shared" si="2"/>
        <v>0</v>
      </c>
      <c r="C124" s="215">
        <f t="shared" si="1"/>
        <v>0</v>
      </c>
      <c r="D124" s="215">
        <v>35</v>
      </c>
      <c r="E124" s="215">
        <v>18</v>
      </c>
      <c r="F124" s="214" t="s">
        <v>146</v>
      </c>
      <c r="G124" s="215"/>
    </row>
    <row r="125" spans="1:7" s="214" customFormat="1" ht="6" hidden="1">
      <c r="A125" s="214" t="s">
        <v>153</v>
      </c>
      <c r="B125" s="215">
        <f t="shared" si="2"/>
        <v>0</v>
      </c>
      <c r="C125" s="215">
        <f t="shared" si="1"/>
        <v>0</v>
      </c>
      <c r="D125" s="215">
        <v>37</v>
      </c>
      <c r="E125" s="215">
        <v>19</v>
      </c>
      <c r="F125" s="214" t="s">
        <v>146</v>
      </c>
      <c r="G125" s="215"/>
    </row>
    <row r="126" spans="1:7" s="214" customFormat="1" ht="6" hidden="1">
      <c r="A126" s="214" t="s">
        <v>154</v>
      </c>
      <c r="B126" s="215">
        <f t="shared" si="2"/>
        <v>0</v>
      </c>
      <c r="C126" s="215">
        <f t="shared" si="1"/>
        <v>0</v>
      </c>
      <c r="D126" s="215">
        <v>35</v>
      </c>
      <c r="E126" s="215">
        <v>18</v>
      </c>
      <c r="F126" s="214" t="s">
        <v>146</v>
      </c>
      <c r="G126" s="215"/>
    </row>
    <row r="127" spans="1:7" s="214" customFormat="1" ht="6" hidden="1">
      <c r="A127" s="214" t="s">
        <v>155</v>
      </c>
      <c r="B127" s="215">
        <f t="shared" si="2"/>
        <v>0</v>
      </c>
      <c r="C127" s="215">
        <f t="shared" si="1"/>
        <v>0</v>
      </c>
      <c r="D127" s="215">
        <v>37</v>
      </c>
      <c r="E127" s="215">
        <v>19</v>
      </c>
      <c r="F127" s="214" t="s">
        <v>146</v>
      </c>
      <c r="G127" s="215"/>
    </row>
    <row r="128" spans="1:7" s="214" customFormat="1" ht="6" hidden="1">
      <c r="A128" s="214" t="s">
        <v>156</v>
      </c>
      <c r="B128" s="215">
        <f t="shared" si="2"/>
        <v>0</v>
      </c>
      <c r="C128" s="215">
        <f t="shared" si="1"/>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5" priority="1" operator="containsText" text="ERR">
      <formula>NOT(ISERROR(SEARCH("ERR",AC5)))</formula>
    </cfRule>
  </conditionalFormatting>
  <dataValidations count="8">
    <dataValidation imeMode="hiragana" allowBlank="1" showInputMessage="1" showErrorMessage="1" sqref="L4:AF4 L7:AM7 L9:AM9"/>
    <dataValidation imeMode="fullKatakana" allowBlank="1" showInputMessage="1" showErrorMessage="1" sqref="L3:AF3"/>
    <dataValidation imeMode="off" allowBlank="1" showInputMessage="1" showErrorMessage="1" sqref="F53:J64 A2 S8:Y8 Q6:R6 T6:V6 AG8:AM8 AG5:AK5 AG4:AM4 F25:J44"/>
    <dataValidation imeMode="on" allowBlank="1" showInputMessage="1" showErrorMessage="1" sqref="A53:E64 K53:AM64 A25:E44 K25:AM4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7"/>
  <sheetViews>
    <sheetView showGridLines="0" view="pageBreakPreview" zoomScaleNormal="100" zoomScaleSheetLayoutView="100" workbookViewId="0">
      <pane xSplit="1" ySplit="5" topLeftCell="B6" activePane="bottomRight" state="frozen"/>
      <selection activeCell="Q12" sqref="Q12:S12"/>
      <selection pane="topRight" activeCell="Q12" sqref="Q12:S12"/>
      <selection pane="bottomLeft" activeCell="Q12" sqref="Q12:S12"/>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185</v>
      </c>
    </row>
    <row r="2" spans="1:46">
      <c r="A2" s="290">
        <v>4</v>
      </c>
    </row>
    <row r="3" spans="1:46" s="123" customFormat="1" ht="12" customHeight="1">
      <c r="A3" s="681"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682"/>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682"/>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682"/>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682"/>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682"/>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683"/>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53"/>
      <c r="C14" s="154"/>
      <c r="D14" s="154"/>
      <c r="E14" s="154"/>
      <c r="F14" s="154"/>
      <c r="G14" s="154"/>
      <c r="H14" s="369"/>
      <c r="I14" s="370"/>
      <c r="J14" s="371"/>
      <c r="K14" s="372" t="s">
        <v>181</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94</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53"/>
      <c r="C48" s="154"/>
      <c r="D48" s="154"/>
      <c r="E48" s="154"/>
      <c r="F48" s="154"/>
      <c r="G48" s="154"/>
      <c r="H48" s="369"/>
      <c r="I48" s="370"/>
      <c r="J48" s="371"/>
      <c r="K48" s="372" t="s">
        <v>180</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197" t="s">
        <v>101</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197" t="s">
        <v>104</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4"/>
      <c r="AM74" s="195"/>
    </row>
    <row r="75" spans="1:39" s="196" customFormat="1" ht="11.25" customHeight="1">
      <c r="A75" s="197"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197"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197"/>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197" t="s">
        <v>114</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4"/>
      <c r="AM79" s="195"/>
    </row>
    <row r="80" spans="1:39" s="196" customFormat="1" ht="11.25" customHeight="1">
      <c r="A80" s="197" t="s">
        <v>106</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4"/>
      <c r="AM80" s="195"/>
    </row>
    <row r="81" spans="1:39" s="196" customFormat="1" ht="3" customHeight="1">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197"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197"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19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197"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4</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113</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B103" si="0">D102*$AG$5</f>
        <v>0</v>
      </c>
      <c r="C102" s="216">
        <f t="shared" ref="C102:C103" si="1">E102*$AG$5</f>
        <v>0</v>
      </c>
      <c r="D102" s="215">
        <v>27</v>
      </c>
      <c r="E102" s="215">
        <v>13</v>
      </c>
      <c r="F102" s="214" t="s">
        <v>146</v>
      </c>
      <c r="G102" s="215"/>
    </row>
    <row r="103" spans="1:7" s="214" customFormat="1" ht="6" hidden="1">
      <c r="A103" s="214" t="s">
        <v>147</v>
      </c>
      <c r="B103" s="216">
        <f t="shared" si="0"/>
        <v>0</v>
      </c>
      <c r="C103" s="216">
        <f t="shared" si="1"/>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2">E116*$AG$5</f>
        <v>0</v>
      </c>
      <c r="D116" s="215">
        <v>40</v>
      </c>
      <c r="E116" s="215">
        <v>20</v>
      </c>
      <c r="F116" s="214" t="s">
        <v>146</v>
      </c>
      <c r="G116" s="215"/>
    </row>
    <row r="117" spans="1:7" s="214" customFormat="1" ht="6" hidden="1">
      <c r="A117" s="214" t="s">
        <v>26</v>
      </c>
      <c r="B117" s="215">
        <f t="shared" ref="B117:B128" si="3">D117*$AG$5</f>
        <v>0</v>
      </c>
      <c r="C117" s="215">
        <f t="shared" si="2"/>
        <v>0</v>
      </c>
      <c r="D117" s="215">
        <v>38</v>
      </c>
      <c r="E117" s="215">
        <v>19</v>
      </c>
      <c r="F117" s="214" t="s">
        <v>146</v>
      </c>
      <c r="G117" s="215"/>
    </row>
    <row r="118" spans="1:7" s="214" customFormat="1" ht="6" hidden="1">
      <c r="A118" s="214" t="s">
        <v>27</v>
      </c>
      <c r="B118" s="215">
        <f t="shared" si="3"/>
        <v>0</v>
      </c>
      <c r="C118" s="215">
        <f t="shared" si="2"/>
        <v>0</v>
      </c>
      <c r="D118" s="215">
        <v>48</v>
      </c>
      <c r="E118" s="215">
        <v>24</v>
      </c>
      <c r="F118" s="214" t="s">
        <v>146</v>
      </c>
      <c r="G118" s="215"/>
    </row>
    <row r="119" spans="1:7" s="214" customFormat="1" ht="6" hidden="1">
      <c r="A119" s="214" t="s">
        <v>28</v>
      </c>
      <c r="B119" s="215">
        <f t="shared" si="3"/>
        <v>0</v>
      </c>
      <c r="C119" s="215">
        <f t="shared" si="2"/>
        <v>0</v>
      </c>
      <c r="D119" s="215">
        <v>43</v>
      </c>
      <c r="E119" s="215">
        <v>21</v>
      </c>
      <c r="F119" s="214" t="s">
        <v>146</v>
      </c>
      <c r="G119" s="215"/>
    </row>
    <row r="120" spans="1:7" s="214" customFormat="1" ht="6" hidden="1">
      <c r="A120" s="214" t="s">
        <v>29</v>
      </c>
      <c r="B120" s="215">
        <f t="shared" si="3"/>
        <v>0</v>
      </c>
      <c r="C120" s="215">
        <f t="shared" si="2"/>
        <v>0</v>
      </c>
      <c r="D120" s="215">
        <v>36</v>
      </c>
      <c r="E120" s="215">
        <v>18</v>
      </c>
      <c r="F120" s="214" t="s">
        <v>146</v>
      </c>
      <c r="G120" s="215"/>
    </row>
    <row r="121" spans="1:7" s="214" customFormat="1" ht="6" hidden="1">
      <c r="A121" s="214" t="s">
        <v>149</v>
      </c>
      <c r="B121" s="215">
        <f t="shared" si="3"/>
        <v>0</v>
      </c>
      <c r="C121" s="215">
        <f t="shared" si="2"/>
        <v>0</v>
      </c>
      <c r="D121" s="215">
        <v>37</v>
      </c>
      <c r="E121" s="215">
        <v>19</v>
      </c>
      <c r="F121" s="214" t="s">
        <v>146</v>
      </c>
      <c r="G121" s="215"/>
    </row>
    <row r="122" spans="1:7" s="214" customFormat="1" ht="6" hidden="1">
      <c r="A122" s="214" t="s">
        <v>150</v>
      </c>
      <c r="B122" s="215">
        <f t="shared" si="3"/>
        <v>0</v>
      </c>
      <c r="C122" s="215">
        <f t="shared" si="2"/>
        <v>0</v>
      </c>
      <c r="D122" s="215">
        <v>35</v>
      </c>
      <c r="E122" s="215">
        <v>18</v>
      </c>
      <c r="F122" s="214" t="s">
        <v>146</v>
      </c>
      <c r="G122" s="215"/>
    </row>
    <row r="123" spans="1:7" s="214" customFormat="1" ht="6" hidden="1">
      <c r="A123" s="214" t="s">
        <v>151</v>
      </c>
      <c r="B123" s="215">
        <f t="shared" si="3"/>
        <v>0</v>
      </c>
      <c r="C123" s="215">
        <f t="shared" si="2"/>
        <v>0</v>
      </c>
      <c r="D123" s="215">
        <v>37</v>
      </c>
      <c r="E123" s="215">
        <v>19</v>
      </c>
      <c r="F123" s="214" t="s">
        <v>146</v>
      </c>
      <c r="G123" s="215"/>
    </row>
    <row r="124" spans="1:7" s="214" customFormat="1" ht="6" hidden="1">
      <c r="A124" s="214" t="s">
        <v>152</v>
      </c>
      <c r="B124" s="215">
        <f t="shared" si="3"/>
        <v>0</v>
      </c>
      <c r="C124" s="215">
        <f t="shared" si="2"/>
        <v>0</v>
      </c>
      <c r="D124" s="215">
        <v>35</v>
      </c>
      <c r="E124" s="215">
        <v>18</v>
      </c>
      <c r="F124" s="214" t="s">
        <v>146</v>
      </c>
      <c r="G124" s="215"/>
    </row>
    <row r="125" spans="1:7" s="214" customFormat="1" ht="6" hidden="1">
      <c r="A125" s="214" t="s">
        <v>153</v>
      </c>
      <c r="B125" s="215">
        <f t="shared" si="3"/>
        <v>0</v>
      </c>
      <c r="C125" s="215">
        <f t="shared" si="2"/>
        <v>0</v>
      </c>
      <c r="D125" s="215">
        <v>37</v>
      </c>
      <c r="E125" s="215">
        <v>19</v>
      </c>
      <c r="F125" s="214" t="s">
        <v>146</v>
      </c>
      <c r="G125" s="215"/>
    </row>
    <row r="126" spans="1:7" s="214" customFormat="1" ht="6" hidden="1">
      <c r="A126" s="214" t="s">
        <v>154</v>
      </c>
      <c r="B126" s="215">
        <f t="shared" si="3"/>
        <v>0</v>
      </c>
      <c r="C126" s="215">
        <f t="shared" si="2"/>
        <v>0</v>
      </c>
      <c r="D126" s="215">
        <v>35</v>
      </c>
      <c r="E126" s="215">
        <v>18</v>
      </c>
      <c r="F126" s="214" t="s">
        <v>146</v>
      </c>
      <c r="G126" s="215"/>
    </row>
    <row r="127" spans="1:7" s="214" customFormat="1" ht="6" hidden="1">
      <c r="A127" s="214" t="s">
        <v>155</v>
      </c>
      <c r="B127" s="215">
        <f t="shared" si="3"/>
        <v>0</v>
      </c>
      <c r="C127" s="215">
        <f t="shared" si="2"/>
        <v>0</v>
      </c>
      <c r="D127" s="215">
        <v>37</v>
      </c>
      <c r="E127" s="215">
        <v>19</v>
      </c>
      <c r="F127" s="214" t="s">
        <v>146</v>
      </c>
      <c r="G127" s="215"/>
    </row>
    <row r="128" spans="1:7" s="214" customFormat="1" ht="6" hidden="1">
      <c r="A128" s="214" t="s">
        <v>156</v>
      </c>
      <c r="B128" s="215">
        <f t="shared" si="3"/>
        <v>0</v>
      </c>
      <c r="C128" s="215">
        <f t="shared" si="2"/>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K54:AM54"/>
    <mergeCell ref="K53:AM53"/>
    <mergeCell ref="K52:AM52"/>
    <mergeCell ref="K44:AM44"/>
    <mergeCell ref="K43:AM43"/>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 ref="K65:AM65"/>
    <mergeCell ref="K30:AM30"/>
    <mergeCell ref="K29:AM29"/>
    <mergeCell ref="K28:AM28"/>
    <mergeCell ref="K27:AM27"/>
    <mergeCell ref="K26:AM26"/>
    <mergeCell ref="K45:AM45"/>
    <mergeCell ref="K64:AM64"/>
    <mergeCell ref="K63:AM63"/>
    <mergeCell ref="K62:AM62"/>
    <mergeCell ref="K61:AM61"/>
    <mergeCell ref="K60:AM60"/>
    <mergeCell ref="K59:AM59"/>
    <mergeCell ref="K58:AM58"/>
    <mergeCell ref="K57:AM57"/>
    <mergeCell ref="K56:AM56"/>
    <mergeCell ref="K55:AM55"/>
    <mergeCell ref="K35:AM35"/>
    <mergeCell ref="K34:AM34"/>
    <mergeCell ref="K40:AM40"/>
    <mergeCell ref="K39:AM39"/>
    <mergeCell ref="K38:AM38"/>
    <mergeCell ref="K37:AM37"/>
    <mergeCell ref="K36:AM36"/>
    <mergeCell ref="K48:AE48"/>
    <mergeCell ref="AI13:AK13"/>
    <mergeCell ref="C49:AM50"/>
    <mergeCell ref="C15:AM22"/>
    <mergeCell ref="H48:J48"/>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7:AM47"/>
    <mergeCell ref="W47:Z47"/>
    <mergeCell ref="AF47:AH47"/>
    <mergeCell ref="AA47:AC47"/>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Q6:R6"/>
    <mergeCell ref="A41:E41"/>
    <mergeCell ref="F36:J36"/>
    <mergeCell ref="A28:E28"/>
    <mergeCell ref="F28:J28"/>
    <mergeCell ref="A29:E29"/>
    <mergeCell ref="F29:J29"/>
    <mergeCell ref="A30:E30"/>
    <mergeCell ref="F30:J30"/>
    <mergeCell ref="A82:AK82"/>
    <mergeCell ref="L4:AF4"/>
    <mergeCell ref="L3:AF3"/>
    <mergeCell ref="A61:E61"/>
    <mergeCell ref="F61:J61"/>
    <mergeCell ref="A62:E62"/>
    <mergeCell ref="F62:J62"/>
    <mergeCell ref="A63:E63"/>
    <mergeCell ref="F63:J63"/>
    <mergeCell ref="A64:E64"/>
    <mergeCell ref="F64:J64"/>
    <mergeCell ref="A57:E57"/>
    <mergeCell ref="F57:J57"/>
    <mergeCell ref="A34:E34"/>
    <mergeCell ref="F34:J34"/>
    <mergeCell ref="A35:E35"/>
    <mergeCell ref="F35:J35"/>
    <mergeCell ref="A45:E45"/>
    <mergeCell ref="F45:J45"/>
    <mergeCell ref="A42:E42"/>
    <mergeCell ref="F42:J42"/>
    <mergeCell ref="A43:E43"/>
    <mergeCell ref="F43:J43"/>
    <mergeCell ref="A44:E44"/>
    <mergeCell ref="A51:E51"/>
    <mergeCell ref="A23:E23"/>
    <mergeCell ref="A73:AK73"/>
    <mergeCell ref="A78:AK78"/>
    <mergeCell ref="A60:E60"/>
    <mergeCell ref="F60:J60"/>
    <mergeCell ref="A53:E53"/>
    <mergeCell ref="F53:J53"/>
    <mergeCell ref="A54:E54"/>
    <mergeCell ref="F54:J54"/>
    <mergeCell ref="A55:E55"/>
    <mergeCell ref="F55:J55"/>
    <mergeCell ref="A56:E56"/>
    <mergeCell ref="F56:J56"/>
    <mergeCell ref="A58:E58"/>
    <mergeCell ref="F58:J58"/>
    <mergeCell ref="A59:E59"/>
    <mergeCell ref="F59:J59"/>
    <mergeCell ref="A65:E65"/>
    <mergeCell ref="F65:J65"/>
    <mergeCell ref="A52:E52"/>
    <mergeCell ref="F52:J52"/>
    <mergeCell ref="AI47:AK47"/>
    <mergeCell ref="AD47:AE47"/>
  </mergeCells>
  <phoneticPr fontId="2"/>
  <conditionalFormatting sqref="AC5:AF5">
    <cfRule type="containsText" dxfId="4" priority="1" operator="containsText" text="ERR">
      <formula>NOT(ISERROR(SEARCH("ERR",AC5)))</formula>
    </cfRule>
  </conditionalFormatting>
  <dataValidations count="8">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 imeMode="on" allowBlank="1" showInputMessage="1" showErrorMessage="1" sqref="A53:E64 K53:AM64 A25:E44 K25:AM44"/>
    <dataValidation imeMode="off" allowBlank="1" showInputMessage="1" showErrorMessage="1" sqref="F53:J64 A2 S8:Y8 Q6:R6 T6:V6 AG8:AM8 AG5:AK5 AG4:AM4 F25:J44"/>
    <dataValidation imeMode="fullKatakana" allowBlank="1" showInputMessage="1" showErrorMessage="1" sqref="L3:AF3"/>
    <dataValidation imeMode="hiragana" allowBlank="1" showInputMessage="1" showErrorMessage="1" sqref="L4:AF4 L7:AM7 L9:AM9"/>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7"/>
  <sheetViews>
    <sheetView showGridLines="0" view="pageBreakPreview" zoomScaleNormal="100" zoomScaleSheetLayoutView="100" workbookViewId="0">
      <pane xSplit="1" ySplit="5" topLeftCell="B6" activePane="bottomRight" state="frozen"/>
      <selection activeCell="Q12" sqref="Q12:S12"/>
      <selection pane="topRight" activeCell="Q12" sqref="Q12:S12"/>
      <selection pane="bottomLeft" activeCell="Q12" sqref="Q12:S12"/>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185</v>
      </c>
    </row>
    <row r="2" spans="1:46">
      <c r="A2" s="290">
        <v>5</v>
      </c>
    </row>
    <row r="3" spans="1:46" s="123" customFormat="1" ht="12" customHeight="1">
      <c r="A3" s="681"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682"/>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682"/>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682"/>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682"/>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682"/>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683"/>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53"/>
      <c r="C14" s="154"/>
      <c r="D14" s="154"/>
      <c r="E14" s="154"/>
      <c r="F14" s="154"/>
      <c r="G14" s="154"/>
      <c r="H14" s="369"/>
      <c r="I14" s="370"/>
      <c r="J14" s="371"/>
      <c r="K14" s="372" t="s">
        <v>181</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53"/>
      <c r="C48" s="154"/>
      <c r="D48" s="154"/>
      <c r="E48" s="154"/>
      <c r="F48" s="154"/>
      <c r="G48" s="154"/>
      <c r="H48" s="369"/>
      <c r="I48" s="370"/>
      <c r="J48" s="371"/>
      <c r="K48" s="372" t="s">
        <v>180</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197" t="s">
        <v>101</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197" t="s">
        <v>104</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4"/>
      <c r="AM74" s="195"/>
    </row>
    <row r="75" spans="1:39" s="196" customFormat="1" ht="11.25" customHeight="1">
      <c r="A75" s="197"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197"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197"/>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197" t="s">
        <v>114</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4"/>
      <c r="AM79" s="195"/>
    </row>
    <row r="80" spans="1:39" s="196" customFormat="1" ht="11.25" customHeight="1">
      <c r="A80" s="197" t="s">
        <v>106</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4"/>
      <c r="AM80" s="195"/>
    </row>
    <row r="81" spans="1:39" s="196" customFormat="1" ht="3" customHeight="1">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197"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197"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19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197"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5</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113</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C103" si="0">D102*$AG$5</f>
        <v>0</v>
      </c>
      <c r="C102" s="216">
        <f t="shared" si="0"/>
        <v>0</v>
      </c>
      <c r="D102" s="215">
        <v>27</v>
      </c>
      <c r="E102" s="215">
        <v>13</v>
      </c>
      <c r="F102" s="214" t="s">
        <v>146</v>
      </c>
      <c r="G102" s="215"/>
    </row>
    <row r="103" spans="1:7" s="214" customFormat="1" ht="6" hidden="1">
      <c r="A103" s="214" t="s">
        <v>147</v>
      </c>
      <c r="B103" s="216">
        <f t="shared" si="0"/>
        <v>0</v>
      </c>
      <c r="C103" s="216">
        <f t="shared" si="0"/>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1">E116*$AG$5</f>
        <v>0</v>
      </c>
      <c r="D116" s="215">
        <v>40</v>
      </c>
      <c r="E116" s="215">
        <v>20</v>
      </c>
      <c r="F116" s="214" t="s">
        <v>146</v>
      </c>
      <c r="G116" s="215"/>
    </row>
    <row r="117" spans="1:7" s="214" customFormat="1" ht="6" hidden="1">
      <c r="A117" s="214" t="s">
        <v>26</v>
      </c>
      <c r="B117" s="215">
        <f t="shared" ref="B117:B128" si="2">D117*$AG$5</f>
        <v>0</v>
      </c>
      <c r="C117" s="215">
        <f t="shared" si="1"/>
        <v>0</v>
      </c>
      <c r="D117" s="215">
        <v>38</v>
      </c>
      <c r="E117" s="215">
        <v>19</v>
      </c>
      <c r="F117" s="214" t="s">
        <v>146</v>
      </c>
      <c r="G117" s="215"/>
    </row>
    <row r="118" spans="1:7" s="214" customFormat="1" ht="6" hidden="1">
      <c r="A118" s="214" t="s">
        <v>27</v>
      </c>
      <c r="B118" s="215">
        <f t="shared" si="2"/>
        <v>0</v>
      </c>
      <c r="C118" s="215">
        <f t="shared" si="1"/>
        <v>0</v>
      </c>
      <c r="D118" s="215">
        <v>48</v>
      </c>
      <c r="E118" s="215">
        <v>24</v>
      </c>
      <c r="F118" s="214" t="s">
        <v>146</v>
      </c>
      <c r="G118" s="215"/>
    </row>
    <row r="119" spans="1:7" s="214" customFormat="1" ht="6" hidden="1">
      <c r="A119" s="214" t="s">
        <v>28</v>
      </c>
      <c r="B119" s="215">
        <f t="shared" si="2"/>
        <v>0</v>
      </c>
      <c r="C119" s="215">
        <f t="shared" si="1"/>
        <v>0</v>
      </c>
      <c r="D119" s="215">
        <v>43</v>
      </c>
      <c r="E119" s="215">
        <v>21</v>
      </c>
      <c r="F119" s="214" t="s">
        <v>146</v>
      </c>
      <c r="G119" s="215"/>
    </row>
    <row r="120" spans="1:7" s="214" customFormat="1" ht="6" hidden="1">
      <c r="A120" s="214" t="s">
        <v>29</v>
      </c>
      <c r="B120" s="215">
        <f t="shared" si="2"/>
        <v>0</v>
      </c>
      <c r="C120" s="215">
        <f t="shared" si="1"/>
        <v>0</v>
      </c>
      <c r="D120" s="215">
        <v>36</v>
      </c>
      <c r="E120" s="215">
        <v>18</v>
      </c>
      <c r="F120" s="214" t="s">
        <v>146</v>
      </c>
      <c r="G120" s="215"/>
    </row>
    <row r="121" spans="1:7" s="214" customFormat="1" ht="6" hidden="1">
      <c r="A121" s="214" t="s">
        <v>149</v>
      </c>
      <c r="B121" s="215">
        <f t="shared" si="2"/>
        <v>0</v>
      </c>
      <c r="C121" s="215">
        <f t="shared" si="1"/>
        <v>0</v>
      </c>
      <c r="D121" s="215">
        <v>37</v>
      </c>
      <c r="E121" s="215">
        <v>19</v>
      </c>
      <c r="F121" s="214" t="s">
        <v>146</v>
      </c>
      <c r="G121" s="215"/>
    </row>
    <row r="122" spans="1:7" s="214" customFormat="1" ht="6" hidden="1">
      <c r="A122" s="214" t="s">
        <v>150</v>
      </c>
      <c r="B122" s="215">
        <f t="shared" si="2"/>
        <v>0</v>
      </c>
      <c r="C122" s="215">
        <f t="shared" si="1"/>
        <v>0</v>
      </c>
      <c r="D122" s="215">
        <v>35</v>
      </c>
      <c r="E122" s="215">
        <v>18</v>
      </c>
      <c r="F122" s="214" t="s">
        <v>146</v>
      </c>
      <c r="G122" s="215"/>
    </row>
    <row r="123" spans="1:7" s="214" customFormat="1" ht="6" hidden="1">
      <c r="A123" s="214" t="s">
        <v>151</v>
      </c>
      <c r="B123" s="215">
        <f t="shared" si="2"/>
        <v>0</v>
      </c>
      <c r="C123" s="215">
        <f t="shared" si="1"/>
        <v>0</v>
      </c>
      <c r="D123" s="215">
        <v>37</v>
      </c>
      <c r="E123" s="215">
        <v>19</v>
      </c>
      <c r="F123" s="214" t="s">
        <v>146</v>
      </c>
      <c r="G123" s="215"/>
    </row>
    <row r="124" spans="1:7" s="214" customFormat="1" ht="6" hidden="1">
      <c r="A124" s="214" t="s">
        <v>152</v>
      </c>
      <c r="B124" s="215">
        <f t="shared" si="2"/>
        <v>0</v>
      </c>
      <c r="C124" s="215">
        <f t="shared" si="1"/>
        <v>0</v>
      </c>
      <c r="D124" s="215">
        <v>35</v>
      </c>
      <c r="E124" s="215">
        <v>18</v>
      </c>
      <c r="F124" s="214" t="s">
        <v>146</v>
      </c>
      <c r="G124" s="215"/>
    </row>
    <row r="125" spans="1:7" s="214" customFormat="1" ht="6" hidden="1">
      <c r="A125" s="214" t="s">
        <v>153</v>
      </c>
      <c r="B125" s="215">
        <f t="shared" si="2"/>
        <v>0</v>
      </c>
      <c r="C125" s="215">
        <f t="shared" si="1"/>
        <v>0</v>
      </c>
      <c r="D125" s="215">
        <v>37</v>
      </c>
      <c r="E125" s="215">
        <v>19</v>
      </c>
      <c r="F125" s="214" t="s">
        <v>146</v>
      </c>
      <c r="G125" s="215"/>
    </row>
    <row r="126" spans="1:7" s="214" customFormat="1" ht="6" hidden="1">
      <c r="A126" s="214" t="s">
        <v>154</v>
      </c>
      <c r="B126" s="215">
        <f t="shared" si="2"/>
        <v>0</v>
      </c>
      <c r="C126" s="215">
        <f t="shared" si="1"/>
        <v>0</v>
      </c>
      <c r="D126" s="215">
        <v>35</v>
      </c>
      <c r="E126" s="215">
        <v>18</v>
      </c>
      <c r="F126" s="214" t="s">
        <v>146</v>
      </c>
      <c r="G126" s="215"/>
    </row>
    <row r="127" spans="1:7" s="214" customFormat="1" ht="6" hidden="1">
      <c r="A127" s="214" t="s">
        <v>155</v>
      </c>
      <c r="B127" s="215">
        <f t="shared" si="2"/>
        <v>0</v>
      </c>
      <c r="C127" s="215">
        <f t="shared" si="1"/>
        <v>0</v>
      </c>
      <c r="D127" s="215">
        <v>37</v>
      </c>
      <c r="E127" s="215">
        <v>19</v>
      </c>
      <c r="F127" s="214" t="s">
        <v>146</v>
      </c>
      <c r="G127" s="215"/>
    </row>
    <row r="128" spans="1:7" s="214" customFormat="1" ht="6" hidden="1">
      <c r="A128" s="214" t="s">
        <v>156</v>
      </c>
      <c r="B128" s="215">
        <f t="shared" si="2"/>
        <v>0</v>
      </c>
      <c r="C128" s="215">
        <f t="shared" si="1"/>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conditionalFormatting sqref="AC5:AF5">
    <cfRule type="containsText" dxfId="3" priority="1" operator="containsText" text="ERR">
      <formula>NOT(ISERROR(SEARCH("ERR",AC5)))</formula>
    </cfRule>
  </conditionalFormatting>
  <dataValidations count="8">
    <dataValidation imeMode="hiragana" allowBlank="1" showInputMessage="1" showErrorMessage="1" sqref="L4:AF4 L7:AM7 L9:AM9"/>
    <dataValidation imeMode="fullKatakana" allowBlank="1" showInputMessage="1" showErrorMessage="1" sqref="L3:AF3"/>
    <dataValidation imeMode="off" allowBlank="1" showInputMessage="1" showErrorMessage="1" sqref="F53:J64 A2 S8:Y8 Q6:R6 T6:V6 AG8:AM8 AG5:AK5 AG4:AM4 F25:J44"/>
    <dataValidation imeMode="on" allowBlank="1" showInputMessage="1" showErrorMessage="1" sqref="A53:E64 K53:AM64 A25:E44 K25:AM4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Normal="100" zoomScaleSheetLayoutView="100" workbookViewId="0">
      <pane xSplit="1" ySplit="5" topLeftCell="B6" activePane="bottomRight" state="frozen"/>
      <selection activeCell="L8" sqref="L8:AM8"/>
      <selection pane="topRight" activeCell="L8" sqref="L8:AM8"/>
      <selection pane="bottomLeft" activeCell="L8" sqref="L8:AM8"/>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188</v>
      </c>
    </row>
    <row r="2" spans="1:46">
      <c r="A2" s="266">
        <v>7</v>
      </c>
    </row>
    <row r="3" spans="1:46" s="123" customFormat="1" ht="12" customHeight="1">
      <c r="A3" s="424"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425"/>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425"/>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425"/>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425"/>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425"/>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426"/>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64"/>
      <c r="C14" s="154"/>
      <c r="D14" s="154"/>
      <c r="E14" s="154"/>
      <c r="F14" s="154"/>
      <c r="G14" s="154"/>
      <c r="H14" s="369"/>
      <c r="I14" s="370"/>
      <c r="J14" s="371"/>
      <c r="K14" s="372" t="s">
        <v>119</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64"/>
      <c r="C48" s="154"/>
      <c r="D48" s="154"/>
      <c r="E48" s="154"/>
      <c r="F48" s="154"/>
      <c r="G48" s="154"/>
      <c r="H48" s="369"/>
      <c r="I48" s="370"/>
      <c r="J48" s="371"/>
      <c r="K48" s="372" t="s">
        <v>119</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206" t="s">
        <v>101</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206" t="s">
        <v>104</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194"/>
      <c r="AM74" s="195"/>
    </row>
    <row r="75" spans="1:39" s="196" customFormat="1" ht="11.25" customHeight="1">
      <c r="A75" s="206"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206"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206"/>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206" t="s">
        <v>114</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194"/>
      <c r="AM79" s="195"/>
    </row>
    <row r="80" spans="1:39" s="196" customFormat="1" ht="11.25" customHeight="1">
      <c r="A80" s="206" t="s">
        <v>106</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194"/>
      <c r="AM80" s="195"/>
    </row>
    <row r="81" spans="1:39" s="196" customFormat="1" ht="3" customHeight="1">
      <c r="A81" s="206"/>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206"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206"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206"/>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206"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7</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282</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C103" si="0">D102*$AG$5</f>
        <v>0</v>
      </c>
      <c r="C102" s="216">
        <f t="shared" si="0"/>
        <v>0</v>
      </c>
      <c r="D102" s="215">
        <v>27</v>
      </c>
      <c r="E102" s="215">
        <v>13</v>
      </c>
      <c r="F102" s="214" t="s">
        <v>146</v>
      </c>
      <c r="G102" s="215"/>
    </row>
    <row r="103" spans="1:7" s="214" customFormat="1" ht="6" hidden="1">
      <c r="A103" s="214" t="s">
        <v>147</v>
      </c>
      <c r="B103" s="216">
        <f t="shared" si="0"/>
        <v>0</v>
      </c>
      <c r="C103" s="216">
        <f t="shared" si="0"/>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1">E116*$AG$5</f>
        <v>0</v>
      </c>
      <c r="D116" s="215">
        <v>40</v>
      </c>
      <c r="E116" s="215">
        <v>20</v>
      </c>
      <c r="F116" s="214" t="s">
        <v>146</v>
      </c>
      <c r="G116" s="215"/>
    </row>
    <row r="117" spans="1:7" s="214" customFormat="1" ht="6" hidden="1">
      <c r="A117" s="214" t="s">
        <v>26</v>
      </c>
      <c r="B117" s="215">
        <f t="shared" ref="B117:B128" si="2">D117*$AG$5</f>
        <v>0</v>
      </c>
      <c r="C117" s="215">
        <f t="shared" si="1"/>
        <v>0</v>
      </c>
      <c r="D117" s="215">
        <v>38</v>
      </c>
      <c r="E117" s="215">
        <v>19</v>
      </c>
      <c r="F117" s="214" t="s">
        <v>146</v>
      </c>
      <c r="G117" s="215"/>
    </row>
    <row r="118" spans="1:7" s="214" customFormat="1" ht="6" hidden="1">
      <c r="A118" s="214" t="s">
        <v>27</v>
      </c>
      <c r="B118" s="215">
        <f t="shared" si="2"/>
        <v>0</v>
      </c>
      <c r="C118" s="215">
        <f t="shared" si="1"/>
        <v>0</v>
      </c>
      <c r="D118" s="215">
        <v>48</v>
      </c>
      <c r="E118" s="215">
        <v>24</v>
      </c>
      <c r="F118" s="214" t="s">
        <v>146</v>
      </c>
      <c r="G118" s="215"/>
    </row>
    <row r="119" spans="1:7" s="214" customFormat="1" ht="6" hidden="1">
      <c r="A119" s="214" t="s">
        <v>28</v>
      </c>
      <c r="B119" s="215">
        <f t="shared" si="2"/>
        <v>0</v>
      </c>
      <c r="C119" s="215">
        <f t="shared" si="1"/>
        <v>0</v>
      </c>
      <c r="D119" s="215">
        <v>43</v>
      </c>
      <c r="E119" s="215">
        <v>21</v>
      </c>
      <c r="F119" s="214" t="s">
        <v>146</v>
      </c>
      <c r="G119" s="215"/>
    </row>
    <row r="120" spans="1:7" s="214" customFormat="1" ht="6" hidden="1">
      <c r="A120" s="214" t="s">
        <v>29</v>
      </c>
      <c r="B120" s="215">
        <f t="shared" si="2"/>
        <v>0</v>
      </c>
      <c r="C120" s="215">
        <f t="shared" si="1"/>
        <v>0</v>
      </c>
      <c r="D120" s="215">
        <v>36</v>
      </c>
      <c r="E120" s="215">
        <v>18</v>
      </c>
      <c r="F120" s="214" t="s">
        <v>146</v>
      </c>
      <c r="G120" s="215"/>
    </row>
    <row r="121" spans="1:7" s="214" customFormat="1" ht="6" hidden="1">
      <c r="A121" s="214" t="s">
        <v>149</v>
      </c>
      <c r="B121" s="215">
        <f t="shared" si="2"/>
        <v>0</v>
      </c>
      <c r="C121" s="215">
        <f t="shared" si="1"/>
        <v>0</v>
      </c>
      <c r="D121" s="215">
        <v>37</v>
      </c>
      <c r="E121" s="215">
        <v>19</v>
      </c>
      <c r="F121" s="214" t="s">
        <v>146</v>
      </c>
      <c r="G121" s="215"/>
    </row>
    <row r="122" spans="1:7" s="214" customFormat="1" ht="6" hidden="1">
      <c r="A122" s="214" t="s">
        <v>150</v>
      </c>
      <c r="B122" s="215">
        <f t="shared" si="2"/>
        <v>0</v>
      </c>
      <c r="C122" s="215">
        <f t="shared" si="1"/>
        <v>0</v>
      </c>
      <c r="D122" s="215">
        <v>35</v>
      </c>
      <c r="E122" s="215">
        <v>18</v>
      </c>
      <c r="F122" s="214" t="s">
        <v>146</v>
      </c>
      <c r="G122" s="215"/>
    </row>
    <row r="123" spans="1:7" s="214" customFormat="1" ht="6" hidden="1">
      <c r="A123" s="214" t="s">
        <v>151</v>
      </c>
      <c r="B123" s="215">
        <f t="shared" si="2"/>
        <v>0</v>
      </c>
      <c r="C123" s="215">
        <f t="shared" si="1"/>
        <v>0</v>
      </c>
      <c r="D123" s="215">
        <v>37</v>
      </c>
      <c r="E123" s="215">
        <v>19</v>
      </c>
      <c r="F123" s="214" t="s">
        <v>146</v>
      </c>
      <c r="G123" s="215"/>
    </row>
    <row r="124" spans="1:7" s="214" customFormat="1" ht="6" hidden="1">
      <c r="A124" s="214" t="s">
        <v>152</v>
      </c>
      <c r="B124" s="215">
        <f t="shared" si="2"/>
        <v>0</v>
      </c>
      <c r="C124" s="215">
        <f t="shared" si="1"/>
        <v>0</v>
      </c>
      <c r="D124" s="215">
        <v>35</v>
      </c>
      <c r="E124" s="215">
        <v>18</v>
      </c>
      <c r="F124" s="214" t="s">
        <v>146</v>
      </c>
      <c r="G124" s="215"/>
    </row>
    <row r="125" spans="1:7" s="214" customFormat="1" ht="6" hidden="1">
      <c r="A125" s="214" t="s">
        <v>153</v>
      </c>
      <c r="B125" s="215">
        <f t="shared" si="2"/>
        <v>0</v>
      </c>
      <c r="C125" s="215">
        <f t="shared" si="1"/>
        <v>0</v>
      </c>
      <c r="D125" s="215">
        <v>37</v>
      </c>
      <c r="E125" s="215">
        <v>19</v>
      </c>
      <c r="F125" s="214" t="s">
        <v>146</v>
      </c>
      <c r="G125" s="215"/>
    </row>
    <row r="126" spans="1:7" s="214" customFormat="1" ht="6" hidden="1">
      <c r="A126" s="214" t="s">
        <v>154</v>
      </c>
      <c r="B126" s="215">
        <f t="shared" si="2"/>
        <v>0</v>
      </c>
      <c r="C126" s="215">
        <f t="shared" si="1"/>
        <v>0</v>
      </c>
      <c r="D126" s="215">
        <v>35</v>
      </c>
      <c r="E126" s="215">
        <v>18</v>
      </c>
      <c r="F126" s="214" t="s">
        <v>146</v>
      </c>
      <c r="G126" s="215"/>
    </row>
    <row r="127" spans="1:7" s="214" customFormat="1" ht="6" hidden="1">
      <c r="A127" s="214" t="s">
        <v>155</v>
      </c>
      <c r="B127" s="215">
        <f t="shared" si="2"/>
        <v>0</v>
      </c>
      <c r="C127" s="215">
        <f t="shared" si="1"/>
        <v>0</v>
      </c>
      <c r="D127" s="215">
        <v>37</v>
      </c>
      <c r="E127" s="215">
        <v>19</v>
      </c>
      <c r="F127" s="214" t="s">
        <v>146</v>
      </c>
      <c r="G127" s="215"/>
    </row>
    <row r="128" spans="1:7" s="214" customFormat="1" ht="6" hidden="1">
      <c r="A128" s="214" t="s">
        <v>156</v>
      </c>
      <c r="B128" s="215">
        <f t="shared" si="2"/>
        <v>0</v>
      </c>
      <c r="C128" s="215">
        <f t="shared" si="1"/>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14" priority="1" operator="containsText" text="ERR">
      <formula>NOT(ISERROR(SEARCH("ERR",AC5)))</formula>
    </cfRule>
  </conditionalFormatting>
  <dataValidations count="8">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 imeMode="off" allowBlank="1" showInputMessage="1" showErrorMessage="1" sqref="A2 AG4:AM4 AG5:AK5 AG8:AM8 S8:Y8 Q6:R6 T6:V6 F25:J44 F53:J64"/>
    <dataValidation imeMode="fullKatakana" allowBlank="1" showInputMessage="1" showErrorMessage="1" sqref="L3:AF3"/>
    <dataValidation imeMode="hiragana" allowBlank="1" showInputMessage="1" showErrorMessage="1" sqref="L7:AM7 L4:AF4 L9:AM9"/>
    <dataValidation imeMode="on" allowBlank="1" showInputMessage="1" showErrorMessage="1" sqref="A25:E44 K25:AM44 A53:E64 K53:AM64"/>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7"/>
  <sheetViews>
    <sheetView showGridLines="0" view="pageBreakPreview" zoomScaleNormal="100" zoomScaleSheetLayoutView="100" workbookViewId="0">
      <pane xSplit="1" ySplit="5" topLeftCell="B6" activePane="bottomRight" state="frozen"/>
      <selection activeCell="Q12" sqref="Q12:S12"/>
      <selection pane="topRight" activeCell="Q12" sqref="Q12:S12"/>
      <selection pane="bottomLeft" activeCell="Q12" sqref="Q12:S12"/>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185</v>
      </c>
    </row>
    <row r="2" spans="1:46">
      <c r="A2" s="290">
        <v>6</v>
      </c>
    </row>
    <row r="3" spans="1:46" s="123" customFormat="1" ht="12" customHeight="1">
      <c r="A3" s="681"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682"/>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682"/>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682"/>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682"/>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682"/>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683"/>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53"/>
      <c r="C14" s="154"/>
      <c r="D14" s="154"/>
      <c r="E14" s="154"/>
      <c r="F14" s="154"/>
      <c r="G14" s="154"/>
      <c r="H14" s="369"/>
      <c r="I14" s="370"/>
      <c r="J14" s="371"/>
      <c r="K14" s="372" t="s">
        <v>181</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53"/>
      <c r="C48" s="154"/>
      <c r="D48" s="154"/>
      <c r="E48" s="154"/>
      <c r="F48" s="154"/>
      <c r="G48" s="154"/>
      <c r="H48" s="369"/>
      <c r="I48" s="370"/>
      <c r="J48" s="371"/>
      <c r="K48" s="372" t="s">
        <v>180</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197" t="s">
        <v>101</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197" t="s">
        <v>104</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4"/>
      <c r="AM74" s="195"/>
    </row>
    <row r="75" spans="1:39" s="196" customFormat="1" ht="11.25" customHeight="1">
      <c r="A75" s="197"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197"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197"/>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197" t="s">
        <v>114</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4"/>
      <c r="AM79" s="195"/>
    </row>
    <row r="80" spans="1:39" s="196" customFormat="1" ht="11.25" customHeight="1">
      <c r="A80" s="197" t="s">
        <v>106</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4"/>
      <c r="AM80" s="195"/>
    </row>
    <row r="81" spans="1:39" s="196" customFormat="1" ht="3" customHeight="1">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197"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197"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19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197"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6</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113</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C103" si="0">D102*$AG$5</f>
        <v>0</v>
      </c>
      <c r="C102" s="216">
        <f t="shared" si="0"/>
        <v>0</v>
      </c>
      <c r="D102" s="215">
        <v>27</v>
      </c>
      <c r="E102" s="215">
        <v>13</v>
      </c>
      <c r="F102" s="214" t="s">
        <v>146</v>
      </c>
      <c r="G102" s="215"/>
    </row>
    <row r="103" spans="1:7" s="214" customFormat="1" ht="6" hidden="1">
      <c r="A103" s="214" t="s">
        <v>147</v>
      </c>
      <c r="B103" s="216">
        <f t="shared" si="0"/>
        <v>0</v>
      </c>
      <c r="C103" s="216">
        <f t="shared" si="0"/>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1">E116*$AG$5</f>
        <v>0</v>
      </c>
      <c r="D116" s="215">
        <v>40</v>
      </c>
      <c r="E116" s="215">
        <v>20</v>
      </c>
      <c r="F116" s="214" t="s">
        <v>146</v>
      </c>
      <c r="G116" s="215"/>
    </row>
    <row r="117" spans="1:7" s="214" customFormat="1" ht="6" hidden="1">
      <c r="A117" s="214" t="s">
        <v>26</v>
      </c>
      <c r="B117" s="215">
        <f t="shared" ref="B117:B128" si="2">D117*$AG$5</f>
        <v>0</v>
      </c>
      <c r="C117" s="215">
        <f t="shared" si="1"/>
        <v>0</v>
      </c>
      <c r="D117" s="215">
        <v>38</v>
      </c>
      <c r="E117" s="215">
        <v>19</v>
      </c>
      <c r="F117" s="214" t="s">
        <v>146</v>
      </c>
      <c r="G117" s="215"/>
    </row>
    <row r="118" spans="1:7" s="214" customFormat="1" ht="6" hidden="1">
      <c r="A118" s="214" t="s">
        <v>27</v>
      </c>
      <c r="B118" s="215">
        <f t="shared" si="2"/>
        <v>0</v>
      </c>
      <c r="C118" s="215">
        <f t="shared" si="1"/>
        <v>0</v>
      </c>
      <c r="D118" s="215">
        <v>48</v>
      </c>
      <c r="E118" s="215">
        <v>24</v>
      </c>
      <c r="F118" s="214" t="s">
        <v>146</v>
      </c>
      <c r="G118" s="215"/>
    </row>
    <row r="119" spans="1:7" s="214" customFormat="1" ht="6" hidden="1">
      <c r="A119" s="214" t="s">
        <v>28</v>
      </c>
      <c r="B119" s="215">
        <f t="shared" si="2"/>
        <v>0</v>
      </c>
      <c r="C119" s="215">
        <f t="shared" si="1"/>
        <v>0</v>
      </c>
      <c r="D119" s="215">
        <v>43</v>
      </c>
      <c r="E119" s="215">
        <v>21</v>
      </c>
      <c r="F119" s="214" t="s">
        <v>146</v>
      </c>
      <c r="G119" s="215"/>
    </row>
    <row r="120" spans="1:7" s="214" customFormat="1" ht="6" hidden="1">
      <c r="A120" s="214" t="s">
        <v>29</v>
      </c>
      <c r="B120" s="215">
        <f t="shared" si="2"/>
        <v>0</v>
      </c>
      <c r="C120" s="215">
        <f t="shared" si="1"/>
        <v>0</v>
      </c>
      <c r="D120" s="215">
        <v>36</v>
      </c>
      <c r="E120" s="215">
        <v>18</v>
      </c>
      <c r="F120" s="214" t="s">
        <v>146</v>
      </c>
      <c r="G120" s="215"/>
    </row>
    <row r="121" spans="1:7" s="214" customFormat="1" ht="6" hidden="1">
      <c r="A121" s="214" t="s">
        <v>149</v>
      </c>
      <c r="B121" s="215">
        <f t="shared" si="2"/>
        <v>0</v>
      </c>
      <c r="C121" s="215">
        <f t="shared" si="1"/>
        <v>0</v>
      </c>
      <c r="D121" s="215">
        <v>37</v>
      </c>
      <c r="E121" s="215">
        <v>19</v>
      </c>
      <c r="F121" s="214" t="s">
        <v>146</v>
      </c>
      <c r="G121" s="215"/>
    </row>
    <row r="122" spans="1:7" s="214" customFormat="1" ht="6" hidden="1">
      <c r="A122" s="214" t="s">
        <v>150</v>
      </c>
      <c r="B122" s="215">
        <f t="shared" si="2"/>
        <v>0</v>
      </c>
      <c r="C122" s="215">
        <f t="shared" si="1"/>
        <v>0</v>
      </c>
      <c r="D122" s="215">
        <v>35</v>
      </c>
      <c r="E122" s="215">
        <v>18</v>
      </c>
      <c r="F122" s="214" t="s">
        <v>146</v>
      </c>
      <c r="G122" s="215"/>
    </row>
    <row r="123" spans="1:7" s="214" customFormat="1" ht="6" hidden="1">
      <c r="A123" s="214" t="s">
        <v>151</v>
      </c>
      <c r="B123" s="215">
        <f t="shared" si="2"/>
        <v>0</v>
      </c>
      <c r="C123" s="215">
        <f t="shared" si="1"/>
        <v>0</v>
      </c>
      <c r="D123" s="215">
        <v>37</v>
      </c>
      <c r="E123" s="215">
        <v>19</v>
      </c>
      <c r="F123" s="214" t="s">
        <v>146</v>
      </c>
      <c r="G123" s="215"/>
    </row>
    <row r="124" spans="1:7" s="214" customFormat="1" ht="6" hidden="1">
      <c r="A124" s="214" t="s">
        <v>152</v>
      </c>
      <c r="B124" s="215">
        <f t="shared" si="2"/>
        <v>0</v>
      </c>
      <c r="C124" s="215">
        <f t="shared" si="1"/>
        <v>0</v>
      </c>
      <c r="D124" s="215">
        <v>35</v>
      </c>
      <c r="E124" s="215">
        <v>18</v>
      </c>
      <c r="F124" s="214" t="s">
        <v>146</v>
      </c>
      <c r="G124" s="215"/>
    </row>
    <row r="125" spans="1:7" s="214" customFormat="1" ht="6" hidden="1">
      <c r="A125" s="214" t="s">
        <v>153</v>
      </c>
      <c r="B125" s="215">
        <f t="shared" si="2"/>
        <v>0</v>
      </c>
      <c r="C125" s="215">
        <f t="shared" si="1"/>
        <v>0</v>
      </c>
      <c r="D125" s="215">
        <v>37</v>
      </c>
      <c r="E125" s="215">
        <v>19</v>
      </c>
      <c r="F125" s="214" t="s">
        <v>146</v>
      </c>
      <c r="G125" s="215"/>
    </row>
    <row r="126" spans="1:7" s="214" customFormat="1" ht="6" hidden="1">
      <c r="A126" s="214" t="s">
        <v>154</v>
      </c>
      <c r="B126" s="215">
        <f t="shared" si="2"/>
        <v>0</v>
      </c>
      <c r="C126" s="215">
        <f t="shared" si="1"/>
        <v>0</v>
      </c>
      <c r="D126" s="215">
        <v>35</v>
      </c>
      <c r="E126" s="215">
        <v>18</v>
      </c>
      <c r="F126" s="214" t="s">
        <v>146</v>
      </c>
      <c r="G126" s="215"/>
    </row>
    <row r="127" spans="1:7" s="214" customFormat="1" ht="6" hidden="1">
      <c r="A127" s="214" t="s">
        <v>155</v>
      </c>
      <c r="B127" s="215">
        <f t="shared" si="2"/>
        <v>0</v>
      </c>
      <c r="C127" s="215">
        <f t="shared" si="1"/>
        <v>0</v>
      </c>
      <c r="D127" s="215">
        <v>37</v>
      </c>
      <c r="E127" s="215">
        <v>19</v>
      </c>
      <c r="F127" s="214" t="s">
        <v>146</v>
      </c>
      <c r="G127" s="215"/>
    </row>
    <row r="128" spans="1:7" s="214" customFormat="1" ht="6" hidden="1">
      <c r="A128" s="214" t="s">
        <v>156</v>
      </c>
      <c r="B128" s="215">
        <f t="shared" si="2"/>
        <v>0</v>
      </c>
      <c r="C128" s="215">
        <f t="shared" si="1"/>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2" priority="1" operator="containsText" text="ERR">
      <formula>NOT(ISERROR(SEARCH("ERR",AC5)))</formula>
    </cfRule>
  </conditionalFormatting>
  <dataValidations count="8">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 imeMode="on" allowBlank="1" showInputMessage="1" showErrorMessage="1" sqref="A53:E64 K53:AM64 A25:E44 K25:AM44"/>
    <dataValidation imeMode="off" allowBlank="1" showInputMessage="1" showErrorMessage="1" sqref="F53:J64 A2 S8:Y8 Q6:R6 T6:V6 AG8:AM8 AG5:AK5 AG4:AM4 F25:J44"/>
    <dataValidation imeMode="fullKatakana" allowBlank="1" showInputMessage="1" showErrorMessage="1" sqref="L3:AF3"/>
    <dataValidation imeMode="hiragana" allowBlank="1" showInputMessage="1" showErrorMessage="1" sqref="L4:AF4 L7:AM7 L9:AM9"/>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7"/>
  <sheetViews>
    <sheetView showGridLines="0" view="pageBreakPreview" zoomScaleNormal="100" zoomScaleSheetLayoutView="100" workbookViewId="0">
      <pane xSplit="1" ySplit="5" topLeftCell="B6" activePane="bottomRight" state="frozen"/>
      <selection activeCell="Q12" sqref="Q12:S12"/>
      <selection pane="topRight" activeCell="Q12" sqref="Q12:S12"/>
      <selection pane="bottomLeft" activeCell="Q12" sqref="Q12:S12"/>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185</v>
      </c>
    </row>
    <row r="2" spans="1:46">
      <c r="A2" s="290">
        <v>7</v>
      </c>
    </row>
    <row r="3" spans="1:46" s="123" customFormat="1" ht="12" customHeight="1">
      <c r="A3" s="681"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682"/>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682"/>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682"/>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682"/>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682"/>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683"/>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53"/>
      <c r="C14" s="154"/>
      <c r="D14" s="154"/>
      <c r="E14" s="154"/>
      <c r="F14" s="154"/>
      <c r="G14" s="154"/>
      <c r="H14" s="369"/>
      <c r="I14" s="370"/>
      <c r="J14" s="371"/>
      <c r="K14" s="372" t="s">
        <v>181</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53"/>
      <c r="C48" s="154"/>
      <c r="D48" s="154"/>
      <c r="E48" s="154"/>
      <c r="F48" s="154"/>
      <c r="G48" s="154"/>
      <c r="H48" s="369"/>
      <c r="I48" s="370"/>
      <c r="J48" s="371"/>
      <c r="K48" s="372" t="s">
        <v>180</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197" t="s">
        <v>101</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197" t="s">
        <v>104</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4"/>
      <c r="AM74" s="195"/>
    </row>
    <row r="75" spans="1:39" s="196" customFormat="1" ht="11.25" customHeight="1">
      <c r="A75" s="197"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197"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197"/>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197" t="s">
        <v>114</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4"/>
      <c r="AM79" s="195"/>
    </row>
    <row r="80" spans="1:39" s="196" customFormat="1" ht="11.25" customHeight="1">
      <c r="A80" s="197" t="s">
        <v>106</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4"/>
      <c r="AM80" s="195"/>
    </row>
    <row r="81" spans="1:39" s="196" customFormat="1" ht="3" customHeight="1">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197"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197"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19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197"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7</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113</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C103" si="0">D102*$AG$5</f>
        <v>0</v>
      </c>
      <c r="C102" s="216">
        <f t="shared" si="0"/>
        <v>0</v>
      </c>
      <c r="D102" s="215">
        <v>27</v>
      </c>
      <c r="E102" s="215">
        <v>13</v>
      </c>
      <c r="F102" s="214" t="s">
        <v>146</v>
      </c>
      <c r="G102" s="215"/>
    </row>
    <row r="103" spans="1:7" s="214" customFormat="1" ht="6" hidden="1">
      <c r="A103" s="214" t="s">
        <v>147</v>
      </c>
      <c r="B103" s="216">
        <f t="shared" si="0"/>
        <v>0</v>
      </c>
      <c r="C103" s="216">
        <f t="shared" si="0"/>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1">E116*$AG$5</f>
        <v>0</v>
      </c>
      <c r="D116" s="215">
        <v>40</v>
      </c>
      <c r="E116" s="215">
        <v>20</v>
      </c>
      <c r="F116" s="214" t="s">
        <v>146</v>
      </c>
      <c r="G116" s="215"/>
    </row>
    <row r="117" spans="1:7" s="214" customFormat="1" ht="6" hidden="1">
      <c r="A117" s="214" t="s">
        <v>26</v>
      </c>
      <c r="B117" s="215">
        <f t="shared" ref="B117:B128" si="2">D117*$AG$5</f>
        <v>0</v>
      </c>
      <c r="C117" s="215">
        <f t="shared" si="1"/>
        <v>0</v>
      </c>
      <c r="D117" s="215">
        <v>38</v>
      </c>
      <c r="E117" s="215">
        <v>19</v>
      </c>
      <c r="F117" s="214" t="s">
        <v>146</v>
      </c>
      <c r="G117" s="215"/>
    </row>
    <row r="118" spans="1:7" s="214" customFormat="1" ht="6" hidden="1">
      <c r="A118" s="214" t="s">
        <v>27</v>
      </c>
      <c r="B118" s="215">
        <f t="shared" si="2"/>
        <v>0</v>
      </c>
      <c r="C118" s="215">
        <f t="shared" si="1"/>
        <v>0</v>
      </c>
      <c r="D118" s="215">
        <v>48</v>
      </c>
      <c r="E118" s="215">
        <v>24</v>
      </c>
      <c r="F118" s="214" t="s">
        <v>146</v>
      </c>
      <c r="G118" s="215"/>
    </row>
    <row r="119" spans="1:7" s="214" customFormat="1" ht="6" hidden="1">
      <c r="A119" s="214" t="s">
        <v>28</v>
      </c>
      <c r="B119" s="215">
        <f t="shared" si="2"/>
        <v>0</v>
      </c>
      <c r="C119" s="215">
        <f t="shared" si="1"/>
        <v>0</v>
      </c>
      <c r="D119" s="215">
        <v>43</v>
      </c>
      <c r="E119" s="215">
        <v>21</v>
      </c>
      <c r="F119" s="214" t="s">
        <v>146</v>
      </c>
      <c r="G119" s="215"/>
    </row>
    <row r="120" spans="1:7" s="214" customFormat="1" ht="6" hidden="1">
      <c r="A120" s="214" t="s">
        <v>29</v>
      </c>
      <c r="B120" s="215">
        <f t="shared" si="2"/>
        <v>0</v>
      </c>
      <c r="C120" s="215">
        <f t="shared" si="1"/>
        <v>0</v>
      </c>
      <c r="D120" s="215">
        <v>36</v>
      </c>
      <c r="E120" s="215">
        <v>18</v>
      </c>
      <c r="F120" s="214" t="s">
        <v>146</v>
      </c>
      <c r="G120" s="215"/>
    </row>
    <row r="121" spans="1:7" s="214" customFormat="1" ht="6" hidden="1">
      <c r="A121" s="214" t="s">
        <v>149</v>
      </c>
      <c r="B121" s="215">
        <f t="shared" si="2"/>
        <v>0</v>
      </c>
      <c r="C121" s="215">
        <f t="shared" si="1"/>
        <v>0</v>
      </c>
      <c r="D121" s="215">
        <v>37</v>
      </c>
      <c r="E121" s="215">
        <v>19</v>
      </c>
      <c r="F121" s="214" t="s">
        <v>146</v>
      </c>
      <c r="G121" s="215"/>
    </row>
    <row r="122" spans="1:7" s="214" customFormat="1" ht="6" hidden="1">
      <c r="A122" s="214" t="s">
        <v>150</v>
      </c>
      <c r="B122" s="215">
        <f t="shared" si="2"/>
        <v>0</v>
      </c>
      <c r="C122" s="215">
        <f t="shared" si="1"/>
        <v>0</v>
      </c>
      <c r="D122" s="215">
        <v>35</v>
      </c>
      <c r="E122" s="215">
        <v>18</v>
      </c>
      <c r="F122" s="214" t="s">
        <v>146</v>
      </c>
      <c r="G122" s="215"/>
    </row>
    <row r="123" spans="1:7" s="214" customFormat="1" ht="6" hidden="1">
      <c r="A123" s="214" t="s">
        <v>151</v>
      </c>
      <c r="B123" s="215">
        <f t="shared" si="2"/>
        <v>0</v>
      </c>
      <c r="C123" s="215">
        <f t="shared" si="1"/>
        <v>0</v>
      </c>
      <c r="D123" s="215">
        <v>37</v>
      </c>
      <c r="E123" s="215">
        <v>19</v>
      </c>
      <c r="F123" s="214" t="s">
        <v>146</v>
      </c>
      <c r="G123" s="215"/>
    </row>
    <row r="124" spans="1:7" s="214" customFormat="1" ht="6" hidden="1">
      <c r="A124" s="214" t="s">
        <v>152</v>
      </c>
      <c r="B124" s="215">
        <f t="shared" si="2"/>
        <v>0</v>
      </c>
      <c r="C124" s="215">
        <f t="shared" si="1"/>
        <v>0</v>
      </c>
      <c r="D124" s="215">
        <v>35</v>
      </c>
      <c r="E124" s="215">
        <v>18</v>
      </c>
      <c r="F124" s="214" t="s">
        <v>146</v>
      </c>
      <c r="G124" s="215"/>
    </row>
    <row r="125" spans="1:7" s="214" customFormat="1" ht="6" hidden="1">
      <c r="A125" s="214" t="s">
        <v>153</v>
      </c>
      <c r="B125" s="215">
        <f t="shared" si="2"/>
        <v>0</v>
      </c>
      <c r="C125" s="215">
        <f t="shared" si="1"/>
        <v>0</v>
      </c>
      <c r="D125" s="215">
        <v>37</v>
      </c>
      <c r="E125" s="215">
        <v>19</v>
      </c>
      <c r="F125" s="214" t="s">
        <v>146</v>
      </c>
      <c r="G125" s="215"/>
    </row>
    <row r="126" spans="1:7" s="214" customFormat="1" ht="6" hidden="1">
      <c r="A126" s="214" t="s">
        <v>154</v>
      </c>
      <c r="B126" s="215">
        <f t="shared" si="2"/>
        <v>0</v>
      </c>
      <c r="C126" s="215">
        <f t="shared" si="1"/>
        <v>0</v>
      </c>
      <c r="D126" s="215">
        <v>35</v>
      </c>
      <c r="E126" s="215">
        <v>18</v>
      </c>
      <c r="F126" s="214" t="s">
        <v>146</v>
      </c>
      <c r="G126" s="215"/>
    </row>
    <row r="127" spans="1:7" s="214" customFormat="1" ht="6" hidden="1">
      <c r="A127" s="214" t="s">
        <v>155</v>
      </c>
      <c r="B127" s="215">
        <f t="shared" si="2"/>
        <v>0</v>
      </c>
      <c r="C127" s="215">
        <f t="shared" si="1"/>
        <v>0</v>
      </c>
      <c r="D127" s="215">
        <v>37</v>
      </c>
      <c r="E127" s="215">
        <v>19</v>
      </c>
      <c r="F127" s="214" t="s">
        <v>146</v>
      </c>
      <c r="G127" s="215"/>
    </row>
    <row r="128" spans="1:7" s="214" customFormat="1" ht="6" hidden="1">
      <c r="A128" s="214" t="s">
        <v>156</v>
      </c>
      <c r="B128" s="215">
        <f t="shared" si="2"/>
        <v>0</v>
      </c>
      <c r="C128" s="215">
        <f t="shared" si="1"/>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1" priority="1" operator="containsText" text="ERR">
      <formula>NOT(ISERROR(SEARCH("ERR",AC5)))</formula>
    </cfRule>
  </conditionalFormatting>
  <dataValidations count="8">
    <dataValidation imeMode="hiragana" allowBlank="1" showInputMessage="1" showErrorMessage="1" sqref="L4:AF4 L7:AM7 L9:AM9"/>
    <dataValidation imeMode="fullKatakana" allowBlank="1" showInputMessage="1" showErrorMessage="1" sqref="L3:AF3"/>
    <dataValidation imeMode="off" allowBlank="1" showInputMessage="1" showErrorMessage="1" sqref="F53:J64 A2 S8:Y8 Q6:R6 T6:V6 AG8:AM8 AG5:AK5 AG4:AM4 F25:J44"/>
    <dataValidation imeMode="on" allowBlank="1" showInputMessage="1" showErrorMessage="1" sqref="A53:E64 K53:AM64 A25:E44 K25:AM4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7"/>
  <sheetViews>
    <sheetView showGridLines="0" view="pageBreakPreview" zoomScaleNormal="100" zoomScaleSheetLayoutView="100" workbookViewId="0">
      <pane xSplit="1" ySplit="5" topLeftCell="B6" activePane="bottomRight" state="frozen"/>
      <selection activeCell="Q12" sqref="Q12:S12"/>
      <selection pane="topRight" activeCell="Q12" sqref="Q12:S12"/>
      <selection pane="bottomLeft" activeCell="Q12" sqref="Q12:S12"/>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185</v>
      </c>
    </row>
    <row r="2" spans="1:46">
      <c r="A2" s="290">
        <v>8</v>
      </c>
    </row>
    <row r="3" spans="1:46" s="123" customFormat="1" ht="12" customHeight="1">
      <c r="A3" s="681"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682"/>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682"/>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682"/>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682"/>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682"/>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683"/>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53"/>
      <c r="C14" s="154"/>
      <c r="D14" s="154"/>
      <c r="E14" s="154"/>
      <c r="F14" s="154"/>
      <c r="G14" s="154"/>
      <c r="H14" s="369"/>
      <c r="I14" s="370"/>
      <c r="J14" s="371"/>
      <c r="K14" s="372" t="s">
        <v>181</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53"/>
      <c r="C48" s="154"/>
      <c r="D48" s="154"/>
      <c r="E48" s="154"/>
      <c r="F48" s="154"/>
      <c r="G48" s="154"/>
      <c r="H48" s="369"/>
      <c r="I48" s="370"/>
      <c r="J48" s="371"/>
      <c r="K48" s="372" t="s">
        <v>180</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197" t="s">
        <v>101</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197" t="s">
        <v>104</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4"/>
      <c r="AM74" s="195"/>
    </row>
    <row r="75" spans="1:39" s="196" customFormat="1" ht="11.25" customHeight="1">
      <c r="A75" s="197"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197"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197"/>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197" t="s">
        <v>114</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4"/>
      <c r="AM79" s="195"/>
    </row>
    <row r="80" spans="1:39" s="196" customFormat="1" ht="11.25" customHeight="1">
      <c r="A80" s="197" t="s">
        <v>106</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4"/>
      <c r="AM80" s="195"/>
    </row>
    <row r="81" spans="1:39" s="196" customFormat="1" ht="3" customHeight="1">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197"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197"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19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197"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8</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113</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C103" si="0">D102*$AG$5</f>
        <v>0</v>
      </c>
      <c r="C102" s="216">
        <f t="shared" si="0"/>
        <v>0</v>
      </c>
      <c r="D102" s="215">
        <v>27</v>
      </c>
      <c r="E102" s="215">
        <v>13</v>
      </c>
      <c r="F102" s="214" t="s">
        <v>146</v>
      </c>
      <c r="G102" s="215"/>
    </row>
    <row r="103" spans="1:7" s="214" customFormat="1" ht="6" hidden="1">
      <c r="A103" s="214" t="s">
        <v>147</v>
      </c>
      <c r="B103" s="216">
        <f t="shared" si="0"/>
        <v>0</v>
      </c>
      <c r="C103" s="216">
        <f t="shared" si="0"/>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1">E116*$AG$5</f>
        <v>0</v>
      </c>
      <c r="D116" s="215">
        <v>40</v>
      </c>
      <c r="E116" s="215">
        <v>20</v>
      </c>
      <c r="F116" s="214" t="s">
        <v>146</v>
      </c>
      <c r="G116" s="215"/>
    </row>
    <row r="117" spans="1:7" s="214" customFormat="1" ht="6" hidden="1">
      <c r="A117" s="214" t="s">
        <v>26</v>
      </c>
      <c r="B117" s="215">
        <f t="shared" ref="B117:B128" si="2">D117*$AG$5</f>
        <v>0</v>
      </c>
      <c r="C117" s="215">
        <f t="shared" si="1"/>
        <v>0</v>
      </c>
      <c r="D117" s="215">
        <v>38</v>
      </c>
      <c r="E117" s="215">
        <v>19</v>
      </c>
      <c r="F117" s="214" t="s">
        <v>146</v>
      </c>
      <c r="G117" s="215"/>
    </row>
    <row r="118" spans="1:7" s="214" customFormat="1" ht="6" hidden="1">
      <c r="A118" s="214" t="s">
        <v>27</v>
      </c>
      <c r="B118" s="215">
        <f t="shared" si="2"/>
        <v>0</v>
      </c>
      <c r="C118" s="215">
        <f t="shared" si="1"/>
        <v>0</v>
      </c>
      <c r="D118" s="215">
        <v>48</v>
      </c>
      <c r="E118" s="215">
        <v>24</v>
      </c>
      <c r="F118" s="214" t="s">
        <v>146</v>
      </c>
      <c r="G118" s="215"/>
    </row>
    <row r="119" spans="1:7" s="214" customFormat="1" ht="6" hidden="1">
      <c r="A119" s="214" t="s">
        <v>28</v>
      </c>
      <c r="B119" s="215">
        <f t="shared" si="2"/>
        <v>0</v>
      </c>
      <c r="C119" s="215">
        <f t="shared" si="1"/>
        <v>0</v>
      </c>
      <c r="D119" s="215">
        <v>43</v>
      </c>
      <c r="E119" s="215">
        <v>21</v>
      </c>
      <c r="F119" s="214" t="s">
        <v>146</v>
      </c>
      <c r="G119" s="215"/>
    </row>
    <row r="120" spans="1:7" s="214" customFormat="1" ht="6" hidden="1">
      <c r="A120" s="214" t="s">
        <v>29</v>
      </c>
      <c r="B120" s="215">
        <f t="shared" si="2"/>
        <v>0</v>
      </c>
      <c r="C120" s="215">
        <f t="shared" si="1"/>
        <v>0</v>
      </c>
      <c r="D120" s="215">
        <v>36</v>
      </c>
      <c r="E120" s="215">
        <v>18</v>
      </c>
      <c r="F120" s="214" t="s">
        <v>146</v>
      </c>
      <c r="G120" s="215"/>
    </row>
    <row r="121" spans="1:7" s="214" customFormat="1" ht="6" hidden="1">
      <c r="A121" s="214" t="s">
        <v>149</v>
      </c>
      <c r="B121" s="215">
        <f t="shared" si="2"/>
        <v>0</v>
      </c>
      <c r="C121" s="215">
        <f t="shared" si="1"/>
        <v>0</v>
      </c>
      <c r="D121" s="215">
        <v>37</v>
      </c>
      <c r="E121" s="215">
        <v>19</v>
      </c>
      <c r="F121" s="214" t="s">
        <v>146</v>
      </c>
      <c r="G121" s="215"/>
    </row>
    <row r="122" spans="1:7" s="214" customFormat="1" ht="6" hidden="1">
      <c r="A122" s="214" t="s">
        <v>150</v>
      </c>
      <c r="B122" s="215">
        <f t="shared" si="2"/>
        <v>0</v>
      </c>
      <c r="C122" s="215">
        <f t="shared" si="1"/>
        <v>0</v>
      </c>
      <c r="D122" s="215">
        <v>35</v>
      </c>
      <c r="E122" s="215">
        <v>18</v>
      </c>
      <c r="F122" s="214" t="s">
        <v>146</v>
      </c>
      <c r="G122" s="215"/>
    </row>
    <row r="123" spans="1:7" s="214" customFormat="1" ht="6" hidden="1">
      <c r="A123" s="214" t="s">
        <v>151</v>
      </c>
      <c r="B123" s="215">
        <f t="shared" si="2"/>
        <v>0</v>
      </c>
      <c r="C123" s="215">
        <f t="shared" si="1"/>
        <v>0</v>
      </c>
      <c r="D123" s="215">
        <v>37</v>
      </c>
      <c r="E123" s="215">
        <v>19</v>
      </c>
      <c r="F123" s="214" t="s">
        <v>146</v>
      </c>
      <c r="G123" s="215"/>
    </row>
    <row r="124" spans="1:7" s="214" customFormat="1" ht="6" hidden="1">
      <c r="A124" s="214" t="s">
        <v>152</v>
      </c>
      <c r="B124" s="215">
        <f t="shared" si="2"/>
        <v>0</v>
      </c>
      <c r="C124" s="215">
        <f t="shared" si="1"/>
        <v>0</v>
      </c>
      <c r="D124" s="215">
        <v>35</v>
      </c>
      <c r="E124" s="215">
        <v>18</v>
      </c>
      <c r="F124" s="214" t="s">
        <v>146</v>
      </c>
      <c r="G124" s="215"/>
    </row>
    <row r="125" spans="1:7" s="214" customFormat="1" ht="6" hidden="1">
      <c r="A125" s="214" t="s">
        <v>153</v>
      </c>
      <c r="B125" s="215">
        <f t="shared" si="2"/>
        <v>0</v>
      </c>
      <c r="C125" s="215">
        <f t="shared" si="1"/>
        <v>0</v>
      </c>
      <c r="D125" s="215">
        <v>37</v>
      </c>
      <c r="E125" s="215">
        <v>19</v>
      </c>
      <c r="F125" s="214" t="s">
        <v>146</v>
      </c>
      <c r="G125" s="215"/>
    </row>
    <row r="126" spans="1:7" s="214" customFormat="1" ht="6" hidden="1">
      <c r="A126" s="214" t="s">
        <v>154</v>
      </c>
      <c r="B126" s="215">
        <f t="shared" si="2"/>
        <v>0</v>
      </c>
      <c r="C126" s="215">
        <f t="shared" si="1"/>
        <v>0</v>
      </c>
      <c r="D126" s="215">
        <v>35</v>
      </c>
      <c r="E126" s="215">
        <v>18</v>
      </c>
      <c r="F126" s="214" t="s">
        <v>146</v>
      </c>
      <c r="G126" s="215"/>
    </row>
    <row r="127" spans="1:7" s="214" customFormat="1" ht="6" hidden="1">
      <c r="A127" s="214" t="s">
        <v>155</v>
      </c>
      <c r="B127" s="215">
        <f t="shared" si="2"/>
        <v>0</v>
      </c>
      <c r="C127" s="215">
        <f t="shared" si="1"/>
        <v>0</v>
      </c>
      <c r="D127" s="215">
        <v>37</v>
      </c>
      <c r="E127" s="215">
        <v>19</v>
      </c>
      <c r="F127" s="214" t="s">
        <v>146</v>
      </c>
      <c r="G127" s="215"/>
    </row>
    <row r="128" spans="1:7" s="214" customFormat="1" ht="6" hidden="1">
      <c r="A128" s="214" t="s">
        <v>156</v>
      </c>
      <c r="B128" s="215">
        <f t="shared" si="2"/>
        <v>0</v>
      </c>
      <c r="C128" s="215">
        <f t="shared" si="1"/>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0" priority="1" operator="containsText" text="ERR">
      <formula>NOT(ISERROR(SEARCH("ERR",AC5)))</formula>
    </cfRule>
  </conditionalFormatting>
  <dataValidations count="8">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 imeMode="on" allowBlank="1" showInputMessage="1" showErrorMessage="1" sqref="A53:E64 K53:AM64 A25:E44 K25:AM44"/>
    <dataValidation imeMode="off" allowBlank="1" showInputMessage="1" showErrorMessage="1" sqref="F53:J64 A2 S8:Y8 Q6:R6 T6:V6 AG8:AM8 AG5:AK5 AG4:AM4 F25:J44"/>
    <dataValidation imeMode="fullKatakana" allowBlank="1" showInputMessage="1" showErrorMessage="1" sqref="L3:AF3"/>
    <dataValidation imeMode="hiragana" allowBlank="1" showInputMessage="1" showErrorMessage="1" sqref="L4:AF4 L7:AM7 L9:AM9"/>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Normal="100" zoomScaleSheetLayoutView="100" workbookViewId="0">
      <pane xSplit="1" ySplit="5" topLeftCell="B6" activePane="bottomRight" state="frozen"/>
      <selection activeCell="L8" sqref="L8:AM8"/>
      <selection pane="topRight" activeCell="L8" sqref="L8:AM8"/>
      <selection pane="bottomLeft" activeCell="L8" sqref="L8:AM8"/>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188</v>
      </c>
    </row>
    <row r="2" spans="1:46">
      <c r="A2" s="266">
        <v>6</v>
      </c>
    </row>
    <row r="3" spans="1:46" s="123" customFormat="1" ht="12" customHeight="1">
      <c r="A3" s="424"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425"/>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425"/>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425"/>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425"/>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425"/>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426"/>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64"/>
      <c r="C14" s="154"/>
      <c r="D14" s="154"/>
      <c r="E14" s="154"/>
      <c r="F14" s="154"/>
      <c r="G14" s="154"/>
      <c r="H14" s="369"/>
      <c r="I14" s="370"/>
      <c r="J14" s="371"/>
      <c r="K14" s="372" t="s">
        <v>119</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64"/>
      <c r="C48" s="154"/>
      <c r="D48" s="154"/>
      <c r="E48" s="154"/>
      <c r="F48" s="154"/>
      <c r="G48" s="154"/>
      <c r="H48" s="369"/>
      <c r="I48" s="370"/>
      <c r="J48" s="371"/>
      <c r="K48" s="372" t="s">
        <v>119</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206" t="s">
        <v>101</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206" t="s">
        <v>104</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194"/>
      <c r="AM74" s="195"/>
    </row>
    <row r="75" spans="1:39" s="196" customFormat="1" ht="11.25" customHeight="1">
      <c r="A75" s="206"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206"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206"/>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206" t="s">
        <v>114</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194"/>
      <c r="AM79" s="195"/>
    </row>
    <row r="80" spans="1:39" s="196" customFormat="1" ht="11.25" customHeight="1">
      <c r="A80" s="206" t="s">
        <v>106</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194"/>
      <c r="AM80" s="195"/>
    </row>
    <row r="81" spans="1:39" s="196" customFormat="1" ht="3" customHeight="1">
      <c r="A81" s="206"/>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206"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206"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206"/>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206"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6</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282</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C103" si="0">D102*$AG$5</f>
        <v>0</v>
      </c>
      <c r="C102" s="216">
        <f t="shared" si="0"/>
        <v>0</v>
      </c>
      <c r="D102" s="215">
        <v>27</v>
      </c>
      <c r="E102" s="215">
        <v>13</v>
      </c>
      <c r="F102" s="214" t="s">
        <v>146</v>
      </c>
      <c r="G102" s="215"/>
    </row>
    <row r="103" spans="1:7" s="214" customFormat="1" ht="6" hidden="1">
      <c r="A103" s="214" t="s">
        <v>147</v>
      </c>
      <c r="B103" s="216">
        <f t="shared" si="0"/>
        <v>0</v>
      </c>
      <c r="C103" s="216">
        <f t="shared" si="0"/>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1">E116*$AG$5</f>
        <v>0</v>
      </c>
      <c r="D116" s="215">
        <v>40</v>
      </c>
      <c r="E116" s="215">
        <v>20</v>
      </c>
      <c r="F116" s="214" t="s">
        <v>146</v>
      </c>
      <c r="G116" s="215"/>
    </row>
    <row r="117" spans="1:7" s="214" customFormat="1" ht="6" hidden="1">
      <c r="A117" s="214" t="s">
        <v>26</v>
      </c>
      <c r="B117" s="215">
        <f t="shared" ref="B117:B128" si="2">D117*$AG$5</f>
        <v>0</v>
      </c>
      <c r="C117" s="215">
        <f t="shared" si="1"/>
        <v>0</v>
      </c>
      <c r="D117" s="215">
        <v>38</v>
      </c>
      <c r="E117" s="215">
        <v>19</v>
      </c>
      <c r="F117" s="214" t="s">
        <v>146</v>
      </c>
      <c r="G117" s="215"/>
    </row>
    <row r="118" spans="1:7" s="214" customFormat="1" ht="6" hidden="1">
      <c r="A118" s="214" t="s">
        <v>27</v>
      </c>
      <c r="B118" s="215">
        <f t="shared" si="2"/>
        <v>0</v>
      </c>
      <c r="C118" s="215">
        <f t="shared" si="1"/>
        <v>0</v>
      </c>
      <c r="D118" s="215">
        <v>48</v>
      </c>
      <c r="E118" s="215">
        <v>24</v>
      </c>
      <c r="F118" s="214" t="s">
        <v>146</v>
      </c>
      <c r="G118" s="215"/>
    </row>
    <row r="119" spans="1:7" s="214" customFormat="1" ht="6" hidden="1">
      <c r="A119" s="214" t="s">
        <v>28</v>
      </c>
      <c r="B119" s="215">
        <f t="shared" si="2"/>
        <v>0</v>
      </c>
      <c r="C119" s="215">
        <f t="shared" si="1"/>
        <v>0</v>
      </c>
      <c r="D119" s="215">
        <v>43</v>
      </c>
      <c r="E119" s="215">
        <v>21</v>
      </c>
      <c r="F119" s="214" t="s">
        <v>146</v>
      </c>
      <c r="G119" s="215"/>
    </row>
    <row r="120" spans="1:7" s="214" customFormat="1" ht="6" hidden="1">
      <c r="A120" s="214" t="s">
        <v>29</v>
      </c>
      <c r="B120" s="215">
        <f t="shared" si="2"/>
        <v>0</v>
      </c>
      <c r="C120" s="215">
        <f t="shared" si="1"/>
        <v>0</v>
      </c>
      <c r="D120" s="215">
        <v>36</v>
      </c>
      <c r="E120" s="215">
        <v>18</v>
      </c>
      <c r="F120" s="214" t="s">
        <v>146</v>
      </c>
      <c r="G120" s="215"/>
    </row>
    <row r="121" spans="1:7" s="214" customFormat="1" ht="6" hidden="1">
      <c r="A121" s="214" t="s">
        <v>149</v>
      </c>
      <c r="B121" s="215">
        <f t="shared" si="2"/>
        <v>0</v>
      </c>
      <c r="C121" s="215">
        <f t="shared" si="1"/>
        <v>0</v>
      </c>
      <c r="D121" s="215">
        <v>37</v>
      </c>
      <c r="E121" s="215">
        <v>19</v>
      </c>
      <c r="F121" s="214" t="s">
        <v>146</v>
      </c>
      <c r="G121" s="215"/>
    </row>
    <row r="122" spans="1:7" s="214" customFormat="1" ht="6" hidden="1">
      <c r="A122" s="214" t="s">
        <v>150</v>
      </c>
      <c r="B122" s="215">
        <f t="shared" si="2"/>
        <v>0</v>
      </c>
      <c r="C122" s="215">
        <f t="shared" si="1"/>
        <v>0</v>
      </c>
      <c r="D122" s="215">
        <v>35</v>
      </c>
      <c r="E122" s="215">
        <v>18</v>
      </c>
      <c r="F122" s="214" t="s">
        <v>146</v>
      </c>
      <c r="G122" s="215"/>
    </row>
    <row r="123" spans="1:7" s="214" customFormat="1" ht="6" hidden="1">
      <c r="A123" s="214" t="s">
        <v>151</v>
      </c>
      <c r="B123" s="215">
        <f t="shared" si="2"/>
        <v>0</v>
      </c>
      <c r="C123" s="215">
        <f t="shared" si="1"/>
        <v>0</v>
      </c>
      <c r="D123" s="215">
        <v>37</v>
      </c>
      <c r="E123" s="215">
        <v>19</v>
      </c>
      <c r="F123" s="214" t="s">
        <v>146</v>
      </c>
      <c r="G123" s="215"/>
    </row>
    <row r="124" spans="1:7" s="214" customFormat="1" ht="6" hidden="1">
      <c r="A124" s="214" t="s">
        <v>152</v>
      </c>
      <c r="B124" s="215">
        <f t="shared" si="2"/>
        <v>0</v>
      </c>
      <c r="C124" s="215">
        <f t="shared" si="1"/>
        <v>0</v>
      </c>
      <c r="D124" s="215">
        <v>35</v>
      </c>
      <c r="E124" s="215">
        <v>18</v>
      </c>
      <c r="F124" s="214" t="s">
        <v>146</v>
      </c>
      <c r="G124" s="215"/>
    </row>
    <row r="125" spans="1:7" s="214" customFormat="1" ht="6" hidden="1">
      <c r="A125" s="214" t="s">
        <v>153</v>
      </c>
      <c r="B125" s="215">
        <f t="shared" si="2"/>
        <v>0</v>
      </c>
      <c r="C125" s="215">
        <f t="shared" si="1"/>
        <v>0</v>
      </c>
      <c r="D125" s="215">
        <v>37</v>
      </c>
      <c r="E125" s="215">
        <v>19</v>
      </c>
      <c r="F125" s="214" t="s">
        <v>146</v>
      </c>
      <c r="G125" s="215"/>
    </row>
    <row r="126" spans="1:7" s="214" customFormat="1" ht="6" hidden="1">
      <c r="A126" s="214" t="s">
        <v>154</v>
      </c>
      <c r="B126" s="215">
        <f t="shared" si="2"/>
        <v>0</v>
      </c>
      <c r="C126" s="215">
        <f t="shared" si="1"/>
        <v>0</v>
      </c>
      <c r="D126" s="215">
        <v>35</v>
      </c>
      <c r="E126" s="215">
        <v>18</v>
      </c>
      <c r="F126" s="214" t="s">
        <v>146</v>
      </c>
      <c r="G126" s="215"/>
    </row>
    <row r="127" spans="1:7" s="214" customFormat="1" ht="6" hidden="1">
      <c r="A127" s="214" t="s">
        <v>155</v>
      </c>
      <c r="B127" s="215">
        <f t="shared" si="2"/>
        <v>0</v>
      </c>
      <c r="C127" s="215">
        <f t="shared" si="1"/>
        <v>0</v>
      </c>
      <c r="D127" s="215">
        <v>37</v>
      </c>
      <c r="E127" s="215">
        <v>19</v>
      </c>
      <c r="F127" s="214" t="s">
        <v>146</v>
      </c>
      <c r="G127" s="215"/>
    </row>
    <row r="128" spans="1:7" s="214" customFormat="1" ht="6" hidden="1">
      <c r="A128" s="214" t="s">
        <v>156</v>
      </c>
      <c r="B128" s="215">
        <f t="shared" si="2"/>
        <v>0</v>
      </c>
      <c r="C128" s="215">
        <f t="shared" si="1"/>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13" priority="1" operator="containsText" text="ERR">
      <formula>NOT(ISERROR(SEARCH("ERR",AC5)))</formula>
    </cfRule>
  </conditionalFormatting>
  <dataValidations count="8">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 imeMode="off" allowBlank="1" showInputMessage="1" showErrorMessage="1" sqref="A2 AG4:AM4 AG5:AK5 AG8:AM8 S8:Y8 Q6:R6 T6:V6 F25:J44 F53:J64"/>
    <dataValidation imeMode="fullKatakana" allowBlank="1" showInputMessage="1" showErrorMessage="1" sqref="L3:AF3"/>
    <dataValidation imeMode="hiragana" allowBlank="1" showInputMessage="1" showErrorMessage="1" sqref="L7:AM7 L4:AF4 L9:AM9"/>
    <dataValidation imeMode="on" allowBlank="1" showInputMessage="1" showErrorMessage="1" sqref="A25:E44 K25:AM44 A53:E64 K53:AM64"/>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Normal="100" zoomScaleSheetLayoutView="100" workbookViewId="0">
      <pane xSplit="1" ySplit="5" topLeftCell="B6" activePane="bottomRight" state="frozen"/>
      <selection activeCell="L8" sqref="L8:AM8"/>
      <selection pane="topRight" activeCell="L8" sqref="L8:AM8"/>
      <selection pane="bottomLeft" activeCell="L8" sqref="L8:AM8"/>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188</v>
      </c>
    </row>
    <row r="2" spans="1:46">
      <c r="A2" s="266">
        <v>5</v>
      </c>
    </row>
    <row r="3" spans="1:46" s="123" customFormat="1" ht="12" customHeight="1">
      <c r="A3" s="424"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425"/>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425"/>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425"/>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425"/>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425"/>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426"/>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64"/>
      <c r="C14" s="154"/>
      <c r="D14" s="154"/>
      <c r="E14" s="154"/>
      <c r="F14" s="154"/>
      <c r="G14" s="154"/>
      <c r="H14" s="369"/>
      <c r="I14" s="370"/>
      <c r="J14" s="371"/>
      <c r="K14" s="372" t="s">
        <v>119</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64"/>
      <c r="C48" s="154"/>
      <c r="D48" s="154"/>
      <c r="E48" s="154"/>
      <c r="F48" s="154"/>
      <c r="G48" s="154"/>
      <c r="H48" s="369"/>
      <c r="I48" s="370"/>
      <c r="J48" s="371"/>
      <c r="K48" s="372" t="s">
        <v>119</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206" t="s">
        <v>101</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206" t="s">
        <v>104</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194"/>
      <c r="AM74" s="195"/>
    </row>
    <row r="75" spans="1:39" s="196" customFormat="1" ht="11.25" customHeight="1">
      <c r="A75" s="206"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206"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206"/>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206" t="s">
        <v>114</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194"/>
      <c r="AM79" s="195"/>
    </row>
    <row r="80" spans="1:39" s="196" customFormat="1" ht="11.25" customHeight="1">
      <c r="A80" s="206" t="s">
        <v>106</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194"/>
      <c r="AM80" s="195"/>
    </row>
    <row r="81" spans="1:39" s="196" customFormat="1" ht="3" customHeight="1">
      <c r="A81" s="206"/>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206"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206"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206"/>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206"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5</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282</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C103" si="0">D102*$AG$5</f>
        <v>0</v>
      </c>
      <c r="C102" s="216">
        <f t="shared" si="0"/>
        <v>0</v>
      </c>
      <c r="D102" s="215">
        <v>27</v>
      </c>
      <c r="E102" s="215">
        <v>13</v>
      </c>
      <c r="F102" s="214" t="s">
        <v>146</v>
      </c>
      <c r="G102" s="215"/>
    </row>
    <row r="103" spans="1:7" s="214" customFormat="1" ht="6" hidden="1">
      <c r="A103" s="214" t="s">
        <v>147</v>
      </c>
      <c r="B103" s="216">
        <f t="shared" si="0"/>
        <v>0</v>
      </c>
      <c r="C103" s="216">
        <f t="shared" si="0"/>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1">E116*$AG$5</f>
        <v>0</v>
      </c>
      <c r="D116" s="215">
        <v>40</v>
      </c>
      <c r="E116" s="215">
        <v>20</v>
      </c>
      <c r="F116" s="214" t="s">
        <v>146</v>
      </c>
      <c r="G116" s="215"/>
    </row>
    <row r="117" spans="1:7" s="214" customFormat="1" ht="6" hidden="1">
      <c r="A117" s="214" t="s">
        <v>26</v>
      </c>
      <c r="B117" s="215">
        <f t="shared" ref="B117:B128" si="2">D117*$AG$5</f>
        <v>0</v>
      </c>
      <c r="C117" s="215">
        <f t="shared" si="1"/>
        <v>0</v>
      </c>
      <c r="D117" s="215">
        <v>38</v>
      </c>
      <c r="E117" s="215">
        <v>19</v>
      </c>
      <c r="F117" s="214" t="s">
        <v>146</v>
      </c>
      <c r="G117" s="215"/>
    </row>
    <row r="118" spans="1:7" s="214" customFormat="1" ht="6" hidden="1">
      <c r="A118" s="214" t="s">
        <v>27</v>
      </c>
      <c r="B118" s="215">
        <f t="shared" si="2"/>
        <v>0</v>
      </c>
      <c r="C118" s="215">
        <f t="shared" si="1"/>
        <v>0</v>
      </c>
      <c r="D118" s="215">
        <v>48</v>
      </c>
      <c r="E118" s="215">
        <v>24</v>
      </c>
      <c r="F118" s="214" t="s">
        <v>146</v>
      </c>
      <c r="G118" s="215"/>
    </row>
    <row r="119" spans="1:7" s="214" customFormat="1" ht="6" hidden="1">
      <c r="A119" s="214" t="s">
        <v>28</v>
      </c>
      <c r="B119" s="215">
        <f t="shared" si="2"/>
        <v>0</v>
      </c>
      <c r="C119" s="215">
        <f t="shared" si="1"/>
        <v>0</v>
      </c>
      <c r="D119" s="215">
        <v>43</v>
      </c>
      <c r="E119" s="215">
        <v>21</v>
      </c>
      <c r="F119" s="214" t="s">
        <v>146</v>
      </c>
      <c r="G119" s="215"/>
    </row>
    <row r="120" spans="1:7" s="214" customFormat="1" ht="6" hidden="1">
      <c r="A120" s="214" t="s">
        <v>29</v>
      </c>
      <c r="B120" s="215">
        <f t="shared" si="2"/>
        <v>0</v>
      </c>
      <c r="C120" s="215">
        <f t="shared" si="1"/>
        <v>0</v>
      </c>
      <c r="D120" s="215">
        <v>36</v>
      </c>
      <c r="E120" s="215">
        <v>18</v>
      </c>
      <c r="F120" s="214" t="s">
        <v>146</v>
      </c>
      <c r="G120" s="215"/>
    </row>
    <row r="121" spans="1:7" s="214" customFormat="1" ht="6" hidden="1">
      <c r="A121" s="214" t="s">
        <v>149</v>
      </c>
      <c r="B121" s="215">
        <f t="shared" si="2"/>
        <v>0</v>
      </c>
      <c r="C121" s="215">
        <f t="shared" si="1"/>
        <v>0</v>
      </c>
      <c r="D121" s="215">
        <v>37</v>
      </c>
      <c r="E121" s="215">
        <v>19</v>
      </c>
      <c r="F121" s="214" t="s">
        <v>146</v>
      </c>
      <c r="G121" s="215"/>
    </row>
    <row r="122" spans="1:7" s="214" customFormat="1" ht="6" hidden="1">
      <c r="A122" s="214" t="s">
        <v>150</v>
      </c>
      <c r="B122" s="215">
        <f t="shared" si="2"/>
        <v>0</v>
      </c>
      <c r="C122" s="215">
        <f t="shared" si="1"/>
        <v>0</v>
      </c>
      <c r="D122" s="215">
        <v>35</v>
      </c>
      <c r="E122" s="215">
        <v>18</v>
      </c>
      <c r="F122" s="214" t="s">
        <v>146</v>
      </c>
      <c r="G122" s="215"/>
    </row>
    <row r="123" spans="1:7" s="214" customFormat="1" ht="6" hidden="1">
      <c r="A123" s="214" t="s">
        <v>151</v>
      </c>
      <c r="B123" s="215">
        <f t="shared" si="2"/>
        <v>0</v>
      </c>
      <c r="C123" s="215">
        <f t="shared" si="1"/>
        <v>0</v>
      </c>
      <c r="D123" s="215">
        <v>37</v>
      </c>
      <c r="E123" s="215">
        <v>19</v>
      </c>
      <c r="F123" s="214" t="s">
        <v>146</v>
      </c>
      <c r="G123" s="215"/>
    </row>
    <row r="124" spans="1:7" s="214" customFormat="1" ht="6" hidden="1">
      <c r="A124" s="214" t="s">
        <v>152</v>
      </c>
      <c r="B124" s="215">
        <f t="shared" si="2"/>
        <v>0</v>
      </c>
      <c r="C124" s="215">
        <f t="shared" si="1"/>
        <v>0</v>
      </c>
      <c r="D124" s="215">
        <v>35</v>
      </c>
      <c r="E124" s="215">
        <v>18</v>
      </c>
      <c r="F124" s="214" t="s">
        <v>146</v>
      </c>
      <c r="G124" s="215"/>
    </row>
    <row r="125" spans="1:7" s="214" customFormat="1" ht="6" hidden="1">
      <c r="A125" s="214" t="s">
        <v>153</v>
      </c>
      <c r="B125" s="215">
        <f t="shared" si="2"/>
        <v>0</v>
      </c>
      <c r="C125" s="215">
        <f t="shared" si="1"/>
        <v>0</v>
      </c>
      <c r="D125" s="215">
        <v>37</v>
      </c>
      <c r="E125" s="215">
        <v>19</v>
      </c>
      <c r="F125" s="214" t="s">
        <v>146</v>
      </c>
      <c r="G125" s="215"/>
    </row>
    <row r="126" spans="1:7" s="214" customFormat="1" ht="6" hidden="1">
      <c r="A126" s="214" t="s">
        <v>154</v>
      </c>
      <c r="B126" s="215">
        <f t="shared" si="2"/>
        <v>0</v>
      </c>
      <c r="C126" s="215">
        <f t="shared" si="1"/>
        <v>0</v>
      </c>
      <c r="D126" s="215">
        <v>35</v>
      </c>
      <c r="E126" s="215">
        <v>18</v>
      </c>
      <c r="F126" s="214" t="s">
        <v>146</v>
      </c>
      <c r="G126" s="215"/>
    </row>
    <row r="127" spans="1:7" s="214" customFormat="1" ht="6" hidden="1">
      <c r="A127" s="214" t="s">
        <v>155</v>
      </c>
      <c r="B127" s="215">
        <f t="shared" si="2"/>
        <v>0</v>
      </c>
      <c r="C127" s="215">
        <f t="shared" si="1"/>
        <v>0</v>
      </c>
      <c r="D127" s="215">
        <v>37</v>
      </c>
      <c r="E127" s="215">
        <v>19</v>
      </c>
      <c r="F127" s="214" t="s">
        <v>146</v>
      </c>
      <c r="G127" s="215"/>
    </row>
    <row r="128" spans="1:7" s="214" customFormat="1" ht="6" hidden="1">
      <c r="A128" s="214" t="s">
        <v>156</v>
      </c>
      <c r="B128" s="215">
        <f t="shared" si="2"/>
        <v>0</v>
      </c>
      <c r="C128" s="215">
        <f t="shared" si="1"/>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12" priority="1" operator="containsText" text="ERR">
      <formula>NOT(ISERROR(SEARCH("ERR",AC5)))</formula>
    </cfRule>
  </conditionalFormatting>
  <dataValidations count="8">
    <dataValidation imeMode="on" allowBlank="1" showInputMessage="1" showErrorMessage="1" sqref="A25:E44 K25:AM44 A53:E64 K53:AM64"/>
    <dataValidation imeMode="hiragana" allowBlank="1" showInputMessage="1" showErrorMessage="1" sqref="L7:AM7 L4:AF4 L9:AM9"/>
    <dataValidation imeMode="fullKatakana" allowBlank="1" showInputMessage="1" showErrorMessage="1" sqref="L3:AF3"/>
    <dataValidation imeMode="off" allowBlank="1" showInputMessage="1" showErrorMessage="1" sqref="A2 AG4:AM4 AG5:AK5 AG8:AM8 S8:Y8 Q6:R6 T6:V6 F25:J44 F53:J6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Normal="100" zoomScaleSheetLayoutView="100" workbookViewId="0">
      <pane xSplit="1" ySplit="5" topLeftCell="B6" activePane="bottomRight" state="frozen"/>
      <selection activeCell="L8" sqref="L8:AM8"/>
      <selection pane="topRight" activeCell="L8" sqref="L8:AM8"/>
      <selection pane="bottomLeft" activeCell="L8" sqref="L8:AM8"/>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188</v>
      </c>
    </row>
    <row r="2" spans="1:46">
      <c r="A2" s="266">
        <v>4</v>
      </c>
    </row>
    <row r="3" spans="1:46" s="123" customFormat="1" ht="12" customHeight="1">
      <c r="A3" s="424"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425"/>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425"/>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425"/>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425"/>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425"/>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426"/>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64"/>
      <c r="C14" s="154"/>
      <c r="D14" s="154"/>
      <c r="E14" s="154"/>
      <c r="F14" s="154"/>
      <c r="G14" s="154"/>
      <c r="H14" s="369"/>
      <c r="I14" s="370"/>
      <c r="J14" s="371"/>
      <c r="K14" s="372" t="s">
        <v>119</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64"/>
      <c r="C48" s="154"/>
      <c r="D48" s="154"/>
      <c r="E48" s="154"/>
      <c r="F48" s="154"/>
      <c r="G48" s="154"/>
      <c r="H48" s="369"/>
      <c r="I48" s="370"/>
      <c r="J48" s="371"/>
      <c r="K48" s="372" t="s">
        <v>119</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206" t="s">
        <v>101</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206" t="s">
        <v>104</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194"/>
      <c r="AM74" s="195"/>
    </row>
    <row r="75" spans="1:39" s="196" customFormat="1" ht="11.25" customHeight="1">
      <c r="A75" s="206"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206"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206"/>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206" t="s">
        <v>114</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194"/>
      <c r="AM79" s="195"/>
    </row>
    <row r="80" spans="1:39" s="196" customFormat="1" ht="11.25" customHeight="1">
      <c r="A80" s="206" t="s">
        <v>106</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194"/>
      <c r="AM80" s="195"/>
    </row>
    <row r="81" spans="1:39" s="196" customFormat="1" ht="3" customHeight="1">
      <c r="A81" s="206"/>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206"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206"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206"/>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206"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4</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282</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C103" si="0">D102*$AG$5</f>
        <v>0</v>
      </c>
      <c r="C102" s="216">
        <f t="shared" si="0"/>
        <v>0</v>
      </c>
      <c r="D102" s="215">
        <v>27</v>
      </c>
      <c r="E102" s="215">
        <v>13</v>
      </c>
      <c r="F102" s="214" t="s">
        <v>146</v>
      </c>
      <c r="G102" s="215"/>
    </row>
    <row r="103" spans="1:7" s="214" customFormat="1" ht="6" hidden="1">
      <c r="A103" s="214" t="s">
        <v>147</v>
      </c>
      <c r="B103" s="216">
        <f t="shared" si="0"/>
        <v>0</v>
      </c>
      <c r="C103" s="216">
        <f t="shared" si="0"/>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1">E116*$AG$5</f>
        <v>0</v>
      </c>
      <c r="D116" s="215">
        <v>40</v>
      </c>
      <c r="E116" s="215">
        <v>20</v>
      </c>
      <c r="F116" s="214" t="s">
        <v>146</v>
      </c>
      <c r="G116" s="215"/>
    </row>
    <row r="117" spans="1:7" s="214" customFormat="1" ht="6" hidden="1">
      <c r="A117" s="214" t="s">
        <v>26</v>
      </c>
      <c r="B117" s="215">
        <f t="shared" ref="B117:B128" si="2">D117*$AG$5</f>
        <v>0</v>
      </c>
      <c r="C117" s="215">
        <f t="shared" si="1"/>
        <v>0</v>
      </c>
      <c r="D117" s="215">
        <v>38</v>
      </c>
      <c r="E117" s="215">
        <v>19</v>
      </c>
      <c r="F117" s="214" t="s">
        <v>146</v>
      </c>
      <c r="G117" s="215"/>
    </row>
    <row r="118" spans="1:7" s="214" customFormat="1" ht="6" hidden="1">
      <c r="A118" s="214" t="s">
        <v>27</v>
      </c>
      <c r="B118" s="215">
        <f t="shared" si="2"/>
        <v>0</v>
      </c>
      <c r="C118" s="215">
        <f t="shared" si="1"/>
        <v>0</v>
      </c>
      <c r="D118" s="215">
        <v>48</v>
      </c>
      <c r="E118" s="215">
        <v>24</v>
      </c>
      <c r="F118" s="214" t="s">
        <v>146</v>
      </c>
      <c r="G118" s="215"/>
    </row>
    <row r="119" spans="1:7" s="214" customFormat="1" ht="6" hidden="1">
      <c r="A119" s="214" t="s">
        <v>28</v>
      </c>
      <c r="B119" s="215">
        <f t="shared" si="2"/>
        <v>0</v>
      </c>
      <c r="C119" s="215">
        <f t="shared" si="1"/>
        <v>0</v>
      </c>
      <c r="D119" s="215">
        <v>43</v>
      </c>
      <c r="E119" s="215">
        <v>21</v>
      </c>
      <c r="F119" s="214" t="s">
        <v>146</v>
      </c>
      <c r="G119" s="215"/>
    </row>
    <row r="120" spans="1:7" s="214" customFormat="1" ht="6" hidden="1">
      <c r="A120" s="214" t="s">
        <v>29</v>
      </c>
      <c r="B120" s="215">
        <f t="shared" si="2"/>
        <v>0</v>
      </c>
      <c r="C120" s="215">
        <f t="shared" si="1"/>
        <v>0</v>
      </c>
      <c r="D120" s="215">
        <v>36</v>
      </c>
      <c r="E120" s="215">
        <v>18</v>
      </c>
      <c r="F120" s="214" t="s">
        <v>146</v>
      </c>
      <c r="G120" s="215"/>
    </row>
    <row r="121" spans="1:7" s="214" customFormat="1" ht="6" hidden="1">
      <c r="A121" s="214" t="s">
        <v>149</v>
      </c>
      <c r="B121" s="215">
        <f t="shared" si="2"/>
        <v>0</v>
      </c>
      <c r="C121" s="215">
        <f t="shared" si="1"/>
        <v>0</v>
      </c>
      <c r="D121" s="215">
        <v>37</v>
      </c>
      <c r="E121" s="215">
        <v>19</v>
      </c>
      <c r="F121" s="214" t="s">
        <v>146</v>
      </c>
      <c r="G121" s="215"/>
    </row>
    <row r="122" spans="1:7" s="214" customFormat="1" ht="6" hidden="1">
      <c r="A122" s="214" t="s">
        <v>150</v>
      </c>
      <c r="B122" s="215">
        <f t="shared" si="2"/>
        <v>0</v>
      </c>
      <c r="C122" s="215">
        <f t="shared" si="1"/>
        <v>0</v>
      </c>
      <c r="D122" s="215">
        <v>35</v>
      </c>
      <c r="E122" s="215">
        <v>18</v>
      </c>
      <c r="F122" s="214" t="s">
        <v>146</v>
      </c>
      <c r="G122" s="215"/>
    </row>
    <row r="123" spans="1:7" s="214" customFormat="1" ht="6" hidden="1">
      <c r="A123" s="214" t="s">
        <v>151</v>
      </c>
      <c r="B123" s="215">
        <f t="shared" si="2"/>
        <v>0</v>
      </c>
      <c r="C123" s="215">
        <f t="shared" si="1"/>
        <v>0</v>
      </c>
      <c r="D123" s="215">
        <v>37</v>
      </c>
      <c r="E123" s="215">
        <v>19</v>
      </c>
      <c r="F123" s="214" t="s">
        <v>146</v>
      </c>
      <c r="G123" s="215"/>
    </row>
    <row r="124" spans="1:7" s="214" customFormat="1" ht="6" hidden="1">
      <c r="A124" s="214" t="s">
        <v>152</v>
      </c>
      <c r="B124" s="215">
        <f t="shared" si="2"/>
        <v>0</v>
      </c>
      <c r="C124" s="215">
        <f t="shared" si="1"/>
        <v>0</v>
      </c>
      <c r="D124" s="215">
        <v>35</v>
      </c>
      <c r="E124" s="215">
        <v>18</v>
      </c>
      <c r="F124" s="214" t="s">
        <v>146</v>
      </c>
      <c r="G124" s="215"/>
    </row>
    <row r="125" spans="1:7" s="214" customFormat="1" ht="6" hidden="1">
      <c r="A125" s="214" t="s">
        <v>153</v>
      </c>
      <c r="B125" s="215">
        <f t="shared" si="2"/>
        <v>0</v>
      </c>
      <c r="C125" s="215">
        <f t="shared" si="1"/>
        <v>0</v>
      </c>
      <c r="D125" s="215">
        <v>37</v>
      </c>
      <c r="E125" s="215">
        <v>19</v>
      </c>
      <c r="F125" s="214" t="s">
        <v>146</v>
      </c>
      <c r="G125" s="215"/>
    </row>
    <row r="126" spans="1:7" s="214" customFormat="1" ht="6" hidden="1">
      <c r="A126" s="214" t="s">
        <v>154</v>
      </c>
      <c r="B126" s="215">
        <f t="shared" si="2"/>
        <v>0</v>
      </c>
      <c r="C126" s="215">
        <f t="shared" si="1"/>
        <v>0</v>
      </c>
      <c r="D126" s="215">
        <v>35</v>
      </c>
      <c r="E126" s="215">
        <v>18</v>
      </c>
      <c r="F126" s="214" t="s">
        <v>146</v>
      </c>
      <c r="G126" s="215"/>
    </row>
    <row r="127" spans="1:7" s="214" customFormat="1" ht="6" hidden="1">
      <c r="A127" s="214" t="s">
        <v>155</v>
      </c>
      <c r="B127" s="215">
        <f t="shared" si="2"/>
        <v>0</v>
      </c>
      <c r="C127" s="215">
        <f t="shared" si="1"/>
        <v>0</v>
      </c>
      <c r="D127" s="215">
        <v>37</v>
      </c>
      <c r="E127" s="215">
        <v>19</v>
      </c>
      <c r="F127" s="214" t="s">
        <v>146</v>
      </c>
      <c r="G127" s="215"/>
    </row>
    <row r="128" spans="1:7" s="214" customFormat="1" ht="6" hidden="1">
      <c r="A128" s="214" t="s">
        <v>156</v>
      </c>
      <c r="B128" s="215">
        <f t="shared" si="2"/>
        <v>0</v>
      </c>
      <c r="C128" s="215">
        <f t="shared" si="1"/>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11" priority="1" operator="containsText" text="ERR">
      <formula>NOT(ISERROR(SEARCH("ERR",AC5)))</formula>
    </cfRule>
  </conditionalFormatting>
  <dataValidations count="8">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 imeMode="off" allowBlank="1" showInputMessage="1" showErrorMessage="1" sqref="A2 AG4:AM4 AG5:AK5 AG8:AM8 S8:Y8 Q6:R6 T6:V6 F25:J44 F53:J64"/>
    <dataValidation imeMode="fullKatakana" allowBlank="1" showInputMessage="1" showErrorMessage="1" sqref="L3:AF3"/>
    <dataValidation imeMode="hiragana" allowBlank="1" showInputMessage="1" showErrorMessage="1" sqref="L7:AM7 L4:AF4 L9:AM9"/>
    <dataValidation imeMode="on" allowBlank="1" showInputMessage="1" showErrorMessage="1" sqref="A25:E44 K25:AM44 A53:E64 K53:AM64"/>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Normal="100" zoomScaleSheetLayoutView="100" workbookViewId="0">
      <pane xSplit="1" ySplit="5" topLeftCell="B6" activePane="bottomRight" state="frozen"/>
      <selection activeCell="L8" sqref="L8:AM8"/>
      <selection pane="topRight" activeCell="L8" sqref="L8:AM8"/>
      <selection pane="bottomLeft" activeCell="L8" sqref="L8:AM8"/>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188</v>
      </c>
    </row>
    <row r="2" spans="1:46">
      <c r="A2" s="266">
        <v>3</v>
      </c>
    </row>
    <row r="3" spans="1:46" s="123" customFormat="1" ht="12" customHeight="1">
      <c r="A3" s="424"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425"/>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425"/>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425"/>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425"/>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425"/>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426"/>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64"/>
      <c r="C14" s="154"/>
      <c r="D14" s="154"/>
      <c r="E14" s="154"/>
      <c r="F14" s="154"/>
      <c r="G14" s="154"/>
      <c r="H14" s="369"/>
      <c r="I14" s="370"/>
      <c r="J14" s="371"/>
      <c r="K14" s="372" t="s">
        <v>119</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64"/>
      <c r="C48" s="154"/>
      <c r="D48" s="154"/>
      <c r="E48" s="154"/>
      <c r="F48" s="154"/>
      <c r="G48" s="154"/>
      <c r="H48" s="369"/>
      <c r="I48" s="370"/>
      <c r="J48" s="371"/>
      <c r="K48" s="372" t="s">
        <v>119</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206" t="s">
        <v>101</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206" t="s">
        <v>104</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194"/>
      <c r="AM74" s="195"/>
    </row>
    <row r="75" spans="1:39" s="196" customFormat="1" ht="11.25" customHeight="1">
      <c r="A75" s="206"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206"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206"/>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206" t="s">
        <v>114</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194"/>
      <c r="AM79" s="195"/>
    </row>
    <row r="80" spans="1:39" s="196" customFormat="1" ht="11.25" customHeight="1">
      <c r="A80" s="206" t="s">
        <v>106</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194"/>
      <c r="AM80" s="195"/>
    </row>
    <row r="81" spans="1:39" s="196" customFormat="1" ht="3" customHeight="1">
      <c r="A81" s="206"/>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206"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206"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206"/>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206"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3</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282</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C103" si="0">D102*$AG$5</f>
        <v>0</v>
      </c>
      <c r="C102" s="216">
        <f t="shared" si="0"/>
        <v>0</v>
      </c>
      <c r="D102" s="215">
        <v>27</v>
      </c>
      <c r="E102" s="215">
        <v>13</v>
      </c>
      <c r="F102" s="214" t="s">
        <v>146</v>
      </c>
      <c r="G102" s="215"/>
    </row>
    <row r="103" spans="1:7" s="214" customFormat="1" ht="6" hidden="1">
      <c r="A103" s="214" t="s">
        <v>147</v>
      </c>
      <c r="B103" s="216">
        <f t="shared" si="0"/>
        <v>0</v>
      </c>
      <c r="C103" s="216">
        <f t="shared" si="0"/>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1">E116*$AG$5</f>
        <v>0</v>
      </c>
      <c r="D116" s="215">
        <v>40</v>
      </c>
      <c r="E116" s="215">
        <v>20</v>
      </c>
      <c r="F116" s="214" t="s">
        <v>146</v>
      </c>
      <c r="G116" s="215"/>
    </row>
    <row r="117" spans="1:7" s="214" customFormat="1" ht="6" hidden="1">
      <c r="A117" s="214" t="s">
        <v>26</v>
      </c>
      <c r="B117" s="215">
        <f t="shared" ref="B117:B128" si="2">D117*$AG$5</f>
        <v>0</v>
      </c>
      <c r="C117" s="215">
        <f t="shared" si="1"/>
        <v>0</v>
      </c>
      <c r="D117" s="215">
        <v>38</v>
      </c>
      <c r="E117" s="215">
        <v>19</v>
      </c>
      <c r="F117" s="214" t="s">
        <v>146</v>
      </c>
      <c r="G117" s="215"/>
    </row>
    <row r="118" spans="1:7" s="214" customFormat="1" ht="6" hidden="1">
      <c r="A118" s="214" t="s">
        <v>27</v>
      </c>
      <c r="B118" s="215">
        <f t="shared" si="2"/>
        <v>0</v>
      </c>
      <c r="C118" s="215">
        <f t="shared" si="1"/>
        <v>0</v>
      </c>
      <c r="D118" s="215">
        <v>48</v>
      </c>
      <c r="E118" s="215">
        <v>24</v>
      </c>
      <c r="F118" s="214" t="s">
        <v>146</v>
      </c>
      <c r="G118" s="215"/>
    </row>
    <row r="119" spans="1:7" s="214" customFormat="1" ht="6" hidden="1">
      <c r="A119" s="214" t="s">
        <v>28</v>
      </c>
      <c r="B119" s="215">
        <f t="shared" si="2"/>
        <v>0</v>
      </c>
      <c r="C119" s="215">
        <f t="shared" si="1"/>
        <v>0</v>
      </c>
      <c r="D119" s="215">
        <v>43</v>
      </c>
      <c r="E119" s="215">
        <v>21</v>
      </c>
      <c r="F119" s="214" t="s">
        <v>146</v>
      </c>
      <c r="G119" s="215"/>
    </row>
    <row r="120" spans="1:7" s="214" customFormat="1" ht="6" hidden="1">
      <c r="A120" s="214" t="s">
        <v>29</v>
      </c>
      <c r="B120" s="215">
        <f t="shared" si="2"/>
        <v>0</v>
      </c>
      <c r="C120" s="215">
        <f t="shared" si="1"/>
        <v>0</v>
      </c>
      <c r="D120" s="215">
        <v>36</v>
      </c>
      <c r="E120" s="215">
        <v>18</v>
      </c>
      <c r="F120" s="214" t="s">
        <v>146</v>
      </c>
      <c r="G120" s="215"/>
    </row>
    <row r="121" spans="1:7" s="214" customFormat="1" ht="6" hidden="1">
      <c r="A121" s="214" t="s">
        <v>149</v>
      </c>
      <c r="B121" s="215">
        <f t="shared" si="2"/>
        <v>0</v>
      </c>
      <c r="C121" s="215">
        <f t="shared" si="1"/>
        <v>0</v>
      </c>
      <c r="D121" s="215">
        <v>37</v>
      </c>
      <c r="E121" s="215">
        <v>19</v>
      </c>
      <c r="F121" s="214" t="s">
        <v>146</v>
      </c>
      <c r="G121" s="215"/>
    </row>
    <row r="122" spans="1:7" s="214" customFormat="1" ht="6" hidden="1">
      <c r="A122" s="214" t="s">
        <v>150</v>
      </c>
      <c r="B122" s="215">
        <f t="shared" si="2"/>
        <v>0</v>
      </c>
      <c r="C122" s="215">
        <f t="shared" si="1"/>
        <v>0</v>
      </c>
      <c r="D122" s="215">
        <v>35</v>
      </c>
      <c r="E122" s="215">
        <v>18</v>
      </c>
      <c r="F122" s="214" t="s">
        <v>146</v>
      </c>
      <c r="G122" s="215"/>
    </row>
    <row r="123" spans="1:7" s="214" customFormat="1" ht="6" hidden="1">
      <c r="A123" s="214" t="s">
        <v>151</v>
      </c>
      <c r="B123" s="215">
        <f t="shared" si="2"/>
        <v>0</v>
      </c>
      <c r="C123" s="215">
        <f t="shared" si="1"/>
        <v>0</v>
      </c>
      <c r="D123" s="215">
        <v>37</v>
      </c>
      <c r="E123" s="215">
        <v>19</v>
      </c>
      <c r="F123" s="214" t="s">
        <v>146</v>
      </c>
      <c r="G123" s="215"/>
    </row>
    <row r="124" spans="1:7" s="214" customFormat="1" ht="6" hidden="1">
      <c r="A124" s="214" t="s">
        <v>152</v>
      </c>
      <c r="B124" s="215">
        <f t="shared" si="2"/>
        <v>0</v>
      </c>
      <c r="C124" s="215">
        <f t="shared" si="1"/>
        <v>0</v>
      </c>
      <c r="D124" s="215">
        <v>35</v>
      </c>
      <c r="E124" s="215">
        <v>18</v>
      </c>
      <c r="F124" s="214" t="s">
        <v>146</v>
      </c>
      <c r="G124" s="215"/>
    </row>
    <row r="125" spans="1:7" s="214" customFormat="1" ht="6" hidden="1">
      <c r="A125" s="214" t="s">
        <v>153</v>
      </c>
      <c r="B125" s="215">
        <f t="shared" si="2"/>
        <v>0</v>
      </c>
      <c r="C125" s="215">
        <f t="shared" si="1"/>
        <v>0</v>
      </c>
      <c r="D125" s="215">
        <v>37</v>
      </c>
      <c r="E125" s="215">
        <v>19</v>
      </c>
      <c r="F125" s="214" t="s">
        <v>146</v>
      </c>
      <c r="G125" s="215"/>
    </row>
    <row r="126" spans="1:7" s="214" customFormat="1" ht="6" hidden="1">
      <c r="A126" s="214" t="s">
        <v>154</v>
      </c>
      <c r="B126" s="215">
        <f t="shared" si="2"/>
        <v>0</v>
      </c>
      <c r="C126" s="215">
        <f t="shared" si="1"/>
        <v>0</v>
      </c>
      <c r="D126" s="215">
        <v>35</v>
      </c>
      <c r="E126" s="215">
        <v>18</v>
      </c>
      <c r="F126" s="214" t="s">
        <v>146</v>
      </c>
      <c r="G126" s="215"/>
    </row>
    <row r="127" spans="1:7" s="214" customFormat="1" ht="6" hidden="1">
      <c r="A127" s="214" t="s">
        <v>155</v>
      </c>
      <c r="B127" s="215">
        <f t="shared" si="2"/>
        <v>0</v>
      </c>
      <c r="C127" s="215">
        <f t="shared" si="1"/>
        <v>0</v>
      </c>
      <c r="D127" s="215">
        <v>37</v>
      </c>
      <c r="E127" s="215">
        <v>19</v>
      </c>
      <c r="F127" s="214" t="s">
        <v>146</v>
      </c>
      <c r="G127" s="215"/>
    </row>
    <row r="128" spans="1:7" s="214" customFormat="1" ht="6" hidden="1">
      <c r="A128" s="214" t="s">
        <v>156</v>
      </c>
      <c r="B128" s="215">
        <f t="shared" si="2"/>
        <v>0</v>
      </c>
      <c r="C128" s="215">
        <f t="shared" si="1"/>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10" priority="1" operator="containsText" text="ERR">
      <formula>NOT(ISERROR(SEARCH("ERR",AC5)))</formula>
    </cfRule>
  </conditionalFormatting>
  <dataValidations count="8">
    <dataValidation imeMode="on" allowBlank="1" showInputMessage="1" showErrorMessage="1" sqref="A25:E44 K25:AM44 A53:E64 K53:AM64"/>
    <dataValidation imeMode="hiragana" allowBlank="1" showInputMessage="1" showErrorMessage="1" sqref="L7:AM7 L4:AF4 L9:AM9"/>
    <dataValidation imeMode="fullKatakana" allowBlank="1" showInputMessage="1" showErrorMessage="1" sqref="L3:AF3"/>
    <dataValidation imeMode="off" allowBlank="1" showInputMessage="1" showErrorMessage="1" sqref="A2 AG4:AM4 AG5:AK5 AG8:AM8 S8:Y8 Q6:R6 T6:V6 F25:J44 F53:J6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Normal="100" zoomScaleSheetLayoutView="100" workbookViewId="0">
      <pane xSplit="1" ySplit="5" topLeftCell="B6" activePane="bottomRight" state="frozen"/>
      <selection activeCell="L8" sqref="L8:AM8"/>
      <selection pane="topRight" activeCell="L8" sqref="L8:AM8"/>
      <selection pane="bottomLeft" activeCell="L8" sqref="L8:AM8"/>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188</v>
      </c>
    </row>
    <row r="2" spans="1:46">
      <c r="A2" s="266">
        <v>2</v>
      </c>
    </row>
    <row r="3" spans="1:46" s="123" customFormat="1" ht="12" customHeight="1">
      <c r="A3" s="424"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425"/>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425"/>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425"/>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425"/>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425"/>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426"/>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64"/>
      <c r="C14" s="154"/>
      <c r="D14" s="154"/>
      <c r="E14" s="154"/>
      <c r="F14" s="154"/>
      <c r="G14" s="154"/>
      <c r="H14" s="369"/>
      <c r="I14" s="370"/>
      <c r="J14" s="371"/>
      <c r="K14" s="372" t="s">
        <v>119</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64"/>
      <c r="C48" s="154"/>
      <c r="D48" s="154"/>
      <c r="E48" s="154"/>
      <c r="F48" s="154"/>
      <c r="G48" s="154"/>
      <c r="H48" s="369"/>
      <c r="I48" s="370"/>
      <c r="J48" s="371"/>
      <c r="K48" s="372" t="s">
        <v>119</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206" t="s">
        <v>101</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206" t="s">
        <v>104</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194"/>
      <c r="AM74" s="195"/>
    </row>
    <row r="75" spans="1:39" s="196" customFormat="1" ht="11.25" customHeight="1">
      <c r="A75" s="206"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206"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206"/>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206" t="s">
        <v>114</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194"/>
      <c r="AM79" s="195"/>
    </row>
    <row r="80" spans="1:39" s="196" customFormat="1" ht="11.25" customHeight="1">
      <c r="A80" s="206" t="s">
        <v>106</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194"/>
      <c r="AM80" s="195"/>
    </row>
    <row r="81" spans="1:39" s="196" customFormat="1" ht="3" customHeight="1">
      <c r="A81" s="206"/>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206"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206"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206"/>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206"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2</v>
      </c>
    </row>
    <row r="93" spans="1:39" s="214" customFormat="1" ht="6" hidden="1" customHeight="1">
      <c r="B93" s="214" t="s">
        <v>125</v>
      </c>
      <c r="C93" s="214" t="s">
        <v>126</v>
      </c>
      <c r="D93" s="214" t="s">
        <v>136</v>
      </c>
      <c r="E93" s="214" t="s">
        <v>137</v>
      </c>
    </row>
    <row r="94" spans="1:39" s="214" customFormat="1" ht="6" hidden="1" customHeight="1">
      <c r="A94" s="214" t="s">
        <v>138</v>
      </c>
      <c r="B94" s="215">
        <v>537</v>
      </c>
      <c r="C94" s="215">
        <v>268</v>
      </c>
      <c r="D94" s="215">
        <v>537</v>
      </c>
      <c r="E94" s="215">
        <v>268</v>
      </c>
      <c r="F94" s="214" t="s">
        <v>139</v>
      </c>
      <c r="G94" s="215"/>
    </row>
    <row r="95" spans="1:39" s="214" customFormat="1" ht="6" hidden="1" customHeight="1">
      <c r="A95" s="214" t="s">
        <v>140</v>
      </c>
      <c r="B95" s="215">
        <v>684</v>
      </c>
      <c r="C95" s="215">
        <v>342</v>
      </c>
      <c r="D95" s="215">
        <v>684</v>
      </c>
      <c r="E95" s="215">
        <v>342</v>
      </c>
      <c r="F95" s="214" t="s">
        <v>139</v>
      </c>
      <c r="G95" s="215"/>
    </row>
    <row r="96" spans="1:39" s="214" customFormat="1" ht="6" hidden="1" customHeight="1">
      <c r="A96" s="214" t="s">
        <v>141</v>
      </c>
      <c r="B96" s="215">
        <v>889</v>
      </c>
      <c r="C96" s="215">
        <v>445</v>
      </c>
      <c r="D96" s="215">
        <v>889</v>
      </c>
      <c r="E96" s="215">
        <v>445</v>
      </c>
      <c r="F96" s="214" t="s">
        <v>139</v>
      </c>
      <c r="G96" s="215"/>
    </row>
    <row r="97" spans="1:7" s="214" customFormat="1" ht="6" hidden="1" customHeight="1">
      <c r="A97" s="214" t="s">
        <v>142</v>
      </c>
      <c r="B97" s="215">
        <v>231</v>
      </c>
      <c r="C97" s="215">
        <v>115</v>
      </c>
      <c r="D97" s="215">
        <v>231</v>
      </c>
      <c r="E97" s="215">
        <v>115</v>
      </c>
      <c r="F97" s="214" t="s">
        <v>139</v>
      </c>
      <c r="G97" s="215"/>
    </row>
    <row r="98" spans="1:7" s="214" customFormat="1" ht="6" hidden="1" customHeight="1">
      <c r="A98" s="214" t="s">
        <v>13</v>
      </c>
      <c r="B98" s="215">
        <v>226</v>
      </c>
      <c r="C98" s="215">
        <v>113</v>
      </c>
      <c r="D98" s="215">
        <v>226</v>
      </c>
      <c r="E98" s="215">
        <v>113</v>
      </c>
      <c r="F98" s="214" t="s">
        <v>139</v>
      </c>
      <c r="G98" s="215"/>
    </row>
    <row r="99" spans="1:7" s="214" customFormat="1" ht="6" hidden="1" customHeight="1">
      <c r="A99" s="214" t="s">
        <v>143</v>
      </c>
      <c r="B99" s="215">
        <v>564</v>
      </c>
      <c r="C99" s="215">
        <v>282</v>
      </c>
      <c r="D99" s="215">
        <v>564</v>
      </c>
      <c r="E99" s="215">
        <v>282</v>
      </c>
      <c r="F99" s="214" t="s">
        <v>139</v>
      </c>
      <c r="G99" s="215"/>
    </row>
    <row r="100" spans="1:7" s="214" customFormat="1" ht="6" hidden="1" customHeight="1">
      <c r="A100" s="214" t="s">
        <v>144</v>
      </c>
      <c r="B100" s="215">
        <v>710</v>
      </c>
      <c r="C100" s="215">
        <v>355</v>
      </c>
      <c r="D100" s="215">
        <v>710</v>
      </c>
      <c r="E100" s="215">
        <v>355</v>
      </c>
      <c r="F100" s="214" t="s">
        <v>139</v>
      </c>
      <c r="G100" s="215"/>
    </row>
    <row r="101" spans="1:7" s="214" customFormat="1" ht="6" hidden="1" customHeight="1">
      <c r="A101" s="214" t="s">
        <v>145</v>
      </c>
      <c r="B101" s="215">
        <v>1133</v>
      </c>
      <c r="C101" s="215">
        <v>567</v>
      </c>
      <c r="D101" s="215">
        <v>1133</v>
      </c>
      <c r="E101" s="215">
        <v>567</v>
      </c>
      <c r="F101" s="214" t="s">
        <v>139</v>
      </c>
      <c r="G101" s="215"/>
    </row>
    <row r="102" spans="1:7" s="214" customFormat="1" ht="6" hidden="1" customHeight="1">
      <c r="A102" s="214" t="s">
        <v>45</v>
      </c>
      <c r="B102" s="216">
        <f t="shared" ref="B102:C103" si="0">D102*$AG$5</f>
        <v>0</v>
      </c>
      <c r="C102" s="216">
        <f t="shared" si="0"/>
        <v>0</v>
      </c>
      <c r="D102" s="215">
        <v>27</v>
      </c>
      <c r="E102" s="215">
        <v>13</v>
      </c>
      <c r="F102" s="214" t="s">
        <v>146</v>
      </c>
      <c r="G102" s="215"/>
    </row>
    <row r="103" spans="1:7" s="214" customFormat="1" ht="6" hidden="1" customHeight="1">
      <c r="A103" s="214" t="s">
        <v>147</v>
      </c>
      <c r="B103" s="216">
        <f t="shared" si="0"/>
        <v>0</v>
      </c>
      <c r="C103" s="216">
        <f t="shared" si="0"/>
        <v>0</v>
      </c>
      <c r="D103" s="215">
        <v>27</v>
      </c>
      <c r="E103" s="215">
        <v>13</v>
      </c>
      <c r="F103" s="214" t="s">
        <v>146</v>
      </c>
      <c r="G103" s="215"/>
    </row>
    <row r="104" spans="1:7" s="214" customFormat="1" ht="6" hidden="1" customHeight="1">
      <c r="A104" s="214" t="s">
        <v>14</v>
      </c>
      <c r="B104" s="215">
        <v>320</v>
      </c>
      <c r="C104" s="215">
        <v>160</v>
      </c>
      <c r="D104" s="215">
        <v>320</v>
      </c>
      <c r="E104" s="215">
        <v>160</v>
      </c>
      <c r="F104" s="214" t="s">
        <v>139</v>
      </c>
      <c r="G104" s="215"/>
    </row>
    <row r="105" spans="1:7" s="214" customFormat="1" ht="6" hidden="1" customHeight="1">
      <c r="A105" s="214" t="s">
        <v>15</v>
      </c>
      <c r="B105" s="215">
        <v>339</v>
      </c>
      <c r="C105" s="215">
        <v>169</v>
      </c>
      <c r="D105" s="215">
        <v>339</v>
      </c>
      <c r="E105" s="215">
        <v>169</v>
      </c>
      <c r="F105" s="214" t="s">
        <v>139</v>
      </c>
      <c r="G105" s="215"/>
    </row>
    <row r="106" spans="1:7" s="214" customFormat="1" ht="6" hidden="1" customHeight="1">
      <c r="A106" s="214" t="s">
        <v>16</v>
      </c>
      <c r="B106" s="215">
        <v>311</v>
      </c>
      <c r="C106" s="215">
        <v>156</v>
      </c>
      <c r="D106" s="215">
        <v>311</v>
      </c>
      <c r="E106" s="215">
        <v>156</v>
      </c>
      <c r="F106" s="214" t="s">
        <v>139</v>
      </c>
      <c r="G106" s="215"/>
    </row>
    <row r="107" spans="1:7" s="214" customFormat="1" ht="6" hidden="1" customHeight="1">
      <c r="A107" s="214" t="s">
        <v>17</v>
      </c>
      <c r="B107" s="215">
        <v>137</v>
      </c>
      <c r="C107" s="215">
        <v>68</v>
      </c>
      <c r="D107" s="215">
        <v>137</v>
      </c>
      <c r="E107" s="215">
        <v>68</v>
      </c>
      <c r="F107" s="214" t="s">
        <v>139</v>
      </c>
      <c r="G107" s="215"/>
    </row>
    <row r="108" spans="1:7" s="214" customFormat="1" ht="6" hidden="1" customHeight="1">
      <c r="A108" s="214" t="s">
        <v>18</v>
      </c>
      <c r="B108" s="215">
        <v>508</v>
      </c>
      <c r="C108" s="215">
        <v>254</v>
      </c>
      <c r="D108" s="215">
        <v>508</v>
      </c>
      <c r="E108" s="215">
        <v>254</v>
      </c>
      <c r="F108" s="214" t="s">
        <v>139</v>
      </c>
      <c r="G108" s="215"/>
    </row>
    <row r="109" spans="1:7" s="214" customFormat="1" ht="6" hidden="1" customHeight="1">
      <c r="A109" s="214" t="s">
        <v>19</v>
      </c>
      <c r="B109" s="215">
        <v>204</v>
      </c>
      <c r="C109" s="215">
        <v>102</v>
      </c>
      <c r="D109" s="215">
        <v>204</v>
      </c>
      <c r="E109" s="215">
        <v>102</v>
      </c>
      <c r="F109" s="214" t="s">
        <v>139</v>
      </c>
      <c r="G109" s="215"/>
    </row>
    <row r="110" spans="1:7" s="214" customFormat="1" ht="6" hidden="1" customHeight="1">
      <c r="A110" s="214" t="s">
        <v>20</v>
      </c>
      <c r="B110" s="215">
        <v>148</v>
      </c>
      <c r="C110" s="215">
        <v>74</v>
      </c>
      <c r="D110" s="215">
        <v>148</v>
      </c>
      <c r="E110" s="215">
        <v>74</v>
      </c>
      <c r="F110" s="214" t="s">
        <v>139</v>
      </c>
      <c r="G110" s="215"/>
    </row>
    <row r="111" spans="1:7" s="214" customFormat="1" ht="6" hidden="1" customHeight="1">
      <c r="A111" s="214" t="s">
        <v>21</v>
      </c>
      <c r="B111" s="215"/>
      <c r="C111" s="215">
        <v>282</v>
      </c>
      <c r="D111" s="215"/>
      <c r="E111" s="215">
        <v>282</v>
      </c>
      <c r="F111" s="214" t="s">
        <v>139</v>
      </c>
      <c r="G111" s="215"/>
    </row>
    <row r="112" spans="1:7" s="214" customFormat="1" ht="6" hidden="1" customHeight="1">
      <c r="A112" s="214" t="s">
        <v>148</v>
      </c>
      <c r="B112" s="215">
        <v>33</v>
      </c>
      <c r="C112" s="215">
        <v>16</v>
      </c>
      <c r="D112" s="215">
        <v>33</v>
      </c>
      <c r="E112" s="215">
        <v>16</v>
      </c>
      <c r="F112" s="214" t="s">
        <v>139</v>
      </c>
      <c r="G112" s="215"/>
    </row>
    <row r="113" spans="1:7" s="214" customFormat="1" ht="6" hidden="1" customHeight="1">
      <c r="A113" s="214" t="s">
        <v>22</v>
      </c>
      <c r="B113" s="215">
        <v>475</v>
      </c>
      <c r="C113" s="215">
        <v>237</v>
      </c>
      <c r="D113" s="215">
        <v>475</v>
      </c>
      <c r="E113" s="215">
        <v>237</v>
      </c>
      <c r="F113" s="214" t="s">
        <v>139</v>
      </c>
      <c r="G113" s="215"/>
    </row>
    <row r="114" spans="1:7" s="214" customFormat="1" ht="6" hidden="1" customHeight="1">
      <c r="A114" s="214" t="s">
        <v>23</v>
      </c>
      <c r="B114" s="215">
        <v>638</v>
      </c>
      <c r="C114" s="215">
        <v>319</v>
      </c>
      <c r="D114" s="215">
        <v>638</v>
      </c>
      <c r="E114" s="215">
        <v>319</v>
      </c>
      <c r="F114" s="214" t="s">
        <v>139</v>
      </c>
      <c r="G114" s="215"/>
    </row>
    <row r="115" spans="1:7" s="214" customFormat="1" ht="6" hidden="1" customHeight="1">
      <c r="A115" s="214" t="s">
        <v>24</v>
      </c>
      <c r="B115" s="215">
        <f>D115*$AG$5</f>
        <v>0</v>
      </c>
      <c r="C115" s="215">
        <f>E115*$AG$5</f>
        <v>0</v>
      </c>
      <c r="D115" s="215">
        <v>38</v>
      </c>
      <c r="E115" s="215">
        <v>19</v>
      </c>
      <c r="F115" s="214" t="s">
        <v>146</v>
      </c>
      <c r="G115" s="215"/>
    </row>
    <row r="116" spans="1:7" s="214" customFormat="1" ht="6" hidden="1" customHeight="1">
      <c r="A116" s="214" t="s">
        <v>25</v>
      </c>
      <c r="B116" s="215">
        <f>D116*$AG$5</f>
        <v>0</v>
      </c>
      <c r="C116" s="215">
        <f t="shared" ref="C116:C128" si="1">E116*$AG$5</f>
        <v>0</v>
      </c>
      <c r="D116" s="215">
        <v>40</v>
      </c>
      <c r="E116" s="215">
        <v>20</v>
      </c>
      <c r="F116" s="214" t="s">
        <v>146</v>
      </c>
      <c r="G116" s="215"/>
    </row>
    <row r="117" spans="1:7" s="214" customFormat="1" ht="6" hidden="1" customHeight="1">
      <c r="A117" s="214" t="s">
        <v>26</v>
      </c>
      <c r="B117" s="215">
        <f t="shared" ref="B117:B128" si="2">D117*$AG$5</f>
        <v>0</v>
      </c>
      <c r="C117" s="215">
        <f t="shared" si="1"/>
        <v>0</v>
      </c>
      <c r="D117" s="215">
        <v>38</v>
      </c>
      <c r="E117" s="215">
        <v>19</v>
      </c>
      <c r="F117" s="214" t="s">
        <v>146</v>
      </c>
      <c r="G117" s="215"/>
    </row>
    <row r="118" spans="1:7" s="214" customFormat="1" ht="6" hidden="1" customHeight="1">
      <c r="A118" s="214" t="s">
        <v>27</v>
      </c>
      <c r="B118" s="215">
        <f t="shared" si="2"/>
        <v>0</v>
      </c>
      <c r="C118" s="215">
        <f t="shared" si="1"/>
        <v>0</v>
      </c>
      <c r="D118" s="215">
        <v>48</v>
      </c>
      <c r="E118" s="215">
        <v>24</v>
      </c>
      <c r="F118" s="214" t="s">
        <v>146</v>
      </c>
      <c r="G118" s="215"/>
    </row>
    <row r="119" spans="1:7" s="214" customFormat="1" ht="6" hidden="1" customHeight="1">
      <c r="A119" s="214" t="s">
        <v>28</v>
      </c>
      <c r="B119" s="215">
        <f t="shared" si="2"/>
        <v>0</v>
      </c>
      <c r="C119" s="215">
        <f t="shared" si="1"/>
        <v>0</v>
      </c>
      <c r="D119" s="215">
        <v>43</v>
      </c>
      <c r="E119" s="215">
        <v>21</v>
      </c>
      <c r="F119" s="214" t="s">
        <v>146</v>
      </c>
      <c r="G119" s="215"/>
    </row>
    <row r="120" spans="1:7" s="214" customFormat="1" ht="6" hidden="1" customHeight="1">
      <c r="A120" s="214" t="s">
        <v>29</v>
      </c>
      <c r="B120" s="215">
        <f t="shared" si="2"/>
        <v>0</v>
      </c>
      <c r="C120" s="215">
        <f t="shared" si="1"/>
        <v>0</v>
      </c>
      <c r="D120" s="215">
        <v>36</v>
      </c>
      <c r="E120" s="215">
        <v>18</v>
      </c>
      <c r="F120" s="214" t="s">
        <v>146</v>
      </c>
      <c r="G120" s="215"/>
    </row>
    <row r="121" spans="1:7" s="214" customFormat="1" ht="6" hidden="1" customHeight="1">
      <c r="A121" s="214" t="s">
        <v>149</v>
      </c>
      <c r="B121" s="215">
        <f t="shared" si="2"/>
        <v>0</v>
      </c>
      <c r="C121" s="215">
        <f t="shared" si="1"/>
        <v>0</v>
      </c>
      <c r="D121" s="215">
        <v>37</v>
      </c>
      <c r="E121" s="215">
        <v>19</v>
      </c>
      <c r="F121" s="214" t="s">
        <v>146</v>
      </c>
      <c r="G121" s="215"/>
    </row>
    <row r="122" spans="1:7" s="214" customFormat="1" ht="6" hidden="1" customHeight="1">
      <c r="A122" s="214" t="s">
        <v>150</v>
      </c>
      <c r="B122" s="215">
        <f t="shared" si="2"/>
        <v>0</v>
      </c>
      <c r="C122" s="215">
        <f t="shared" si="1"/>
        <v>0</v>
      </c>
      <c r="D122" s="215">
        <v>35</v>
      </c>
      <c r="E122" s="215">
        <v>18</v>
      </c>
      <c r="F122" s="214" t="s">
        <v>146</v>
      </c>
      <c r="G122" s="215"/>
    </row>
    <row r="123" spans="1:7" s="214" customFormat="1" ht="6" hidden="1" customHeight="1">
      <c r="A123" s="214" t="s">
        <v>151</v>
      </c>
      <c r="B123" s="215">
        <f t="shared" si="2"/>
        <v>0</v>
      </c>
      <c r="C123" s="215">
        <f t="shared" si="1"/>
        <v>0</v>
      </c>
      <c r="D123" s="215">
        <v>37</v>
      </c>
      <c r="E123" s="215">
        <v>19</v>
      </c>
      <c r="F123" s="214" t="s">
        <v>146</v>
      </c>
      <c r="G123" s="215"/>
    </row>
    <row r="124" spans="1:7" s="214" customFormat="1" ht="6" hidden="1" customHeight="1">
      <c r="A124" s="214" t="s">
        <v>152</v>
      </c>
      <c r="B124" s="215">
        <f t="shared" si="2"/>
        <v>0</v>
      </c>
      <c r="C124" s="215">
        <f t="shared" si="1"/>
        <v>0</v>
      </c>
      <c r="D124" s="215">
        <v>35</v>
      </c>
      <c r="E124" s="215">
        <v>18</v>
      </c>
      <c r="F124" s="214" t="s">
        <v>146</v>
      </c>
      <c r="G124" s="215"/>
    </row>
    <row r="125" spans="1:7" s="214" customFormat="1" ht="6" hidden="1" customHeight="1">
      <c r="A125" s="214" t="s">
        <v>153</v>
      </c>
      <c r="B125" s="215">
        <f t="shared" si="2"/>
        <v>0</v>
      </c>
      <c r="C125" s="215">
        <f t="shared" si="1"/>
        <v>0</v>
      </c>
      <c r="D125" s="215">
        <v>37</v>
      </c>
      <c r="E125" s="215">
        <v>19</v>
      </c>
      <c r="F125" s="214" t="s">
        <v>146</v>
      </c>
      <c r="G125" s="215"/>
    </row>
    <row r="126" spans="1:7" s="214" customFormat="1" ht="6" hidden="1" customHeight="1">
      <c r="A126" s="214" t="s">
        <v>154</v>
      </c>
      <c r="B126" s="215">
        <f t="shared" si="2"/>
        <v>0</v>
      </c>
      <c r="C126" s="215">
        <f t="shared" si="1"/>
        <v>0</v>
      </c>
      <c r="D126" s="215">
        <v>35</v>
      </c>
      <c r="E126" s="215">
        <v>18</v>
      </c>
      <c r="F126" s="214" t="s">
        <v>146</v>
      </c>
      <c r="G126" s="215"/>
    </row>
    <row r="127" spans="1:7" s="214" customFormat="1" ht="6" hidden="1" customHeight="1">
      <c r="A127" s="214" t="s">
        <v>155</v>
      </c>
      <c r="B127" s="215">
        <f t="shared" si="2"/>
        <v>0</v>
      </c>
      <c r="C127" s="215">
        <f t="shared" si="1"/>
        <v>0</v>
      </c>
      <c r="D127" s="215">
        <v>37</v>
      </c>
      <c r="E127" s="215">
        <v>19</v>
      </c>
      <c r="F127" s="214" t="s">
        <v>146</v>
      </c>
      <c r="G127" s="215"/>
    </row>
    <row r="128" spans="1:7" s="214" customFormat="1" ht="6" hidden="1" customHeight="1">
      <c r="A128" s="214" t="s">
        <v>156</v>
      </c>
      <c r="B128" s="215">
        <f t="shared" si="2"/>
        <v>0</v>
      </c>
      <c r="C128" s="215">
        <f t="shared" si="1"/>
        <v>0</v>
      </c>
      <c r="D128" s="215">
        <v>35</v>
      </c>
      <c r="E128" s="215">
        <v>18</v>
      </c>
      <c r="F128" s="214" t="s">
        <v>146</v>
      </c>
      <c r="G128" s="215"/>
    </row>
    <row r="129" spans="1:7" s="214" customFormat="1" ht="6" hidden="1" customHeight="1"/>
    <row r="130" spans="1:7" s="214" customFormat="1" ht="6" hidden="1" customHeight="1">
      <c r="A130" s="214" t="s">
        <v>128</v>
      </c>
      <c r="B130" s="214" t="s">
        <v>157</v>
      </c>
    </row>
    <row r="131" spans="1:7" s="214" customFormat="1" ht="6" hidden="1" customHeight="1">
      <c r="A131" s="214" t="s">
        <v>129</v>
      </c>
      <c r="B131" s="214">
        <v>0</v>
      </c>
      <c r="C131" s="214" t="b">
        <v>0</v>
      </c>
      <c r="D131" s="214" t="b">
        <v>0</v>
      </c>
      <c r="E131" s="214" t="b">
        <v>0</v>
      </c>
      <c r="F131" s="214">
        <v>0</v>
      </c>
      <c r="G131" s="214">
        <v>0</v>
      </c>
    </row>
    <row r="132" spans="1:7" s="214" customFormat="1" ht="6" hidden="1" customHeight="1">
      <c r="A132" s="214" t="s">
        <v>130</v>
      </c>
    </row>
    <row r="133" spans="1:7" s="214" customFormat="1" ht="6" hidden="1" customHeight="1">
      <c r="A133" s="214" t="s">
        <v>131</v>
      </c>
    </row>
    <row r="134" spans="1:7" s="214" customFormat="1" ht="6" hidden="1" customHeight="1">
      <c r="A134" s="214" t="s">
        <v>132</v>
      </c>
    </row>
    <row r="135" spans="1:7" s="214" customFormat="1" ht="6" hidden="1" customHeight="1">
      <c r="A135" s="214" t="s">
        <v>133</v>
      </c>
    </row>
    <row r="136" spans="1:7" s="214" customFormat="1" ht="6" hidden="1" customHeight="1">
      <c r="A136" s="214" t="s">
        <v>134</v>
      </c>
    </row>
    <row r="137" spans="1:7" s="214" customFormat="1" ht="6" hidden="1" customHeight="1">
      <c r="A137" s="214" t="s">
        <v>135</v>
      </c>
    </row>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9" priority="1" operator="containsText" text="ERR">
      <formula>NOT(ISERROR(SEARCH("ERR",AC5)))</formula>
    </cfRule>
  </conditionalFormatting>
  <dataValidations count="8">
    <dataValidation imeMode="on" allowBlank="1" showInputMessage="1" showErrorMessage="1" sqref="A25:E44 K25:AM44 A53:E64 K53:AM64"/>
    <dataValidation imeMode="hiragana" allowBlank="1" showInputMessage="1" showErrorMessage="1" sqref="L7:AM7 L4:AF4 L9:AM9"/>
    <dataValidation imeMode="fullKatakana" allowBlank="1" showInputMessage="1" showErrorMessage="1" sqref="L3:AF3"/>
    <dataValidation imeMode="off" allowBlank="1" showInputMessage="1" showErrorMessage="1" sqref="A2 AG4:AM4 AG5:AK5 AG8:AM8 S8:Y8 Q6:R6 T6:V6 F25:J44 F53:J6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Normal="100" zoomScaleSheetLayoutView="100" workbookViewId="0">
      <pane xSplit="1" ySplit="5" topLeftCell="B6" activePane="bottomRight" state="frozen"/>
      <selection activeCell="L8" sqref="L8:AM8"/>
      <selection pane="topRight" activeCell="L8" sqref="L8:AM8"/>
      <selection pane="bottomLeft" activeCell="L8" sqref="L8:AM8"/>
      <selection pane="bottomRight" activeCell="L3" sqref="L3:AF3"/>
    </sheetView>
  </sheetViews>
  <sheetFormatPr defaultColWidth="2.25" defaultRowHeight="13.5"/>
  <cols>
    <col min="1" max="1" width="2.25" style="117" customWidth="1"/>
    <col min="2" max="5" width="2.375" style="117" customWidth="1"/>
    <col min="6" max="7" width="2.375" style="117" bestFit="1" customWidth="1"/>
    <col min="8" max="40" width="2.25" style="117"/>
    <col min="41" max="47" width="2.25" style="117" customWidth="1"/>
    <col min="48" max="16384" width="2.25" style="117"/>
  </cols>
  <sheetData>
    <row r="1" spans="1:46">
      <c r="A1" s="116" t="s">
        <v>188</v>
      </c>
    </row>
    <row r="2" spans="1:46">
      <c r="A2" s="266">
        <v>1</v>
      </c>
    </row>
    <row r="3" spans="1:46" s="123" customFormat="1" ht="12" customHeight="1">
      <c r="A3" s="424" t="s">
        <v>39</v>
      </c>
      <c r="B3" s="119" t="s">
        <v>0</v>
      </c>
      <c r="C3" s="120"/>
      <c r="D3" s="120"/>
      <c r="E3" s="121"/>
      <c r="F3" s="121"/>
      <c r="G3" s="121"/>
      <c r="H3" s="121"/>
      <c r="I3" s="121"/>
      <c r="J3" s="121"/>
      <c r="K3" s="122"/>
      <c r="L3" s="427"/>
      <c r="M3" s="428"/>
      <c r="N3" s="428"/>
      <c r="O3" s="428"/>
      <c r="P3" s="428"/>
      <c r="Q3" s="428"/>
      <c r="R3" s="428"/>
      <c r="S3" s="428"/>
      <c r="T3" s="428"/>
      <c r="U3" s="428"/>
      <c r="V3" s="428"/>
      <c r="W3" s="428"/>
      <c r="X3" s="428"/>
      <c r="Y3" s="428"/>
      <c r="Z3" s="428"/>
      <c r="AA3" s="428"/>
      <c r="AB3" s="428"/>
      <c r="AC3" s="428"/>
      <c r="AD3" s="428"/>
      <c r="AE3" s="428"/>
      <c r="AF3" s="429"/>
      <c r="AG3" s="386" t="s">
        <v>65</v>
      </c>
      <c r="AH3" s="387"/>
      <c r="AI3" s="387"/>
      <c r="AJ3" s="387"/>
      <c r="AK3" s="387"/>
      <c r="AL3" s="387"/>
      <c r="AM3" s="388"/>
    </row>
    <row r="4" spans="1:46" s="123" customFormat="1" ht="20.25" customHeight="1">
      <c r="A4" s="425"/>
      <c r="B4" s="124" t="s">
        <v>37</v>
      </c>
      <c r="C4" s="125"/>
      <c r="D4" s="125"/>
      <c r="E4" s="126"/>
      <c r="F4" s="126"/>
      <c r="G4" s="126"/>
      <c r="H4" s="126"/>
      <c r="I4" s="126"/>
      <c r="J4" s="126"/>
      <c r="K4" s="127"/>
      <c r="L4" s="421"/>
      <c r="M4" s="422"/>
      <c r="N4" s="422"/>
      <c r="O4" s="422"/>
      <c r="P4" s="422"/>
      <c r="Q4" s="422"/>
      <c r="R4" s="422"/>
      <c r="S4" s="422"/>
      <c r="T4" s="422"/>
      <c r="U4" s="422"/>
      <c r="V4" s="422"/>
      <c r="W4" s="422"/>
      <c r="X4" s="422"/>
      <c r="Y4" s="422"/>
      <c r="Z4" s="422"/>
      <c r="AA4" s="422"/>
      <c r="AB4" s="422"/>
      <c r="AC4" s="422"/>
      <c r="AD4" s="422"/>
      <c r="AE4" s="422"/>
      <c r="AF4" s="423"/>
      <c r="AG4" s="430"/>
      <c r="AH4" s="431"/>
      <c r="AI4" s="431"/>
      <c r="AJ4" s="431"/>
      <c r="AK4" s="431"/>
      <c r="AL4" s="431"/>
      <c r="AM4" s="432"/>
      <c r="AP4" s="412"/>
      <c r="AQ4" s="412"/>
      <c r="AR4" s="412"/>
      <c r="AS4" s="412"/>
      <c r="AT4" s="412"/>
    </row>
    <row r="5" spans="1:46" s="123" customFormat="1" ht="20.25" customHeight="1">
      <c r="A5" s="425"/>
      <c r="B5" s="128" t="s">
        <v>77</v>
      </c>
      <c r="C5" s="129"/>
      <c r="D5" s="129"/>
      <c r="E5" s="130"/>
      <c r="F5" s="130"/>
      <c r="G5" s="130"/>
      <c r="H5" s="130"/>
      <c r="I5" s="130"/>
      <c r="J5" s="130"/>
      <c r="K5" s="131"/>
      <c r="L5" s="433"/>
      <c r="M5" s="434"/>
      <c r="N5" s="434"/>
      <c r="O5" s="434"/>
      <c r="P5" s="434"/>
      <c r="Q5" s="434"/>
      <c r="R5" s="434"/>
      <c r="S5" s="434"/>
      <c r="T5" s="434"/>
      <c r="U5" s="434"/>
      <c r="V5" s="434"/>
      <c r="W5" s="434"/>
      <c r="X5" s="434"/>
      <c r="Y5" s="434"/>
      <c r="Z5" s="434"/>
      <c r="AA5" s="434"/>
      <c r="AB5" s="435"/>
      <c r="AC5" s="436" t="str">
        <f>IF(OR(AND(AP5=30,AG5&gt;=AP5),AND(AP5=29,AG5&lt;=29),AP5=0),"定員","定員ERR")</f>
        <v>定員</v>
      </c>
      <c r="AD5" s="437"/>
      <c r="AE5" s="437"/>
      <c r="AF5" s="438"/>
      <c r="AG5" s="439"/>
      <c r="AH5" s="439"/>
      <c r="AI5" s="439"/>
      <c r="AJ5" s="439"/>
      <c r="AK5" s="439"/>
      <c r="AL5" s="440" t="s">
        <v>66</v>
      </c>
      <c r="AM5" s="441"/>
      <c r="AP5" s="412">
        <f>IF(COUNTIF($L5,"*30人*"),30,IF(COUNTIF($L5,"*29人*"),29,0))</f>
        <v>0</v>
      </c>
      <c r="AQ5" s="412"/>
      <c r="AR5" s="412"/>
      <c r="AS5" s="412"/>
      <c r="AT5" s="412"/>
    </row>
    <row r="6" spans="1:46" s="123" customFormat="1" ht="13.5" customHeight="1">
      <c r="A6" s="425"/>
      <c r="B6" s="413" t="s">
        <v>68</v>
      </c>
      <c r="C6" s="414"/>
      <c r="D6" s="414"/>
      <c r="E6" s="414"/>
      <c r="F6" s="414"/>
      <c r="G6" s="414"/>
      <c r="H6" s="414"/>
      <c r="I6" s="414"/>
      <c r="J6" s="414"/>
      <c r="K6" s="415"/>
      <c r="L6" s="132" t="s">
        <v>3</v>
      </c>
      <c r="M6" s="132"/>
      <c r="N6" s="132"/>
      <c r="O6" s="132"/>
      <c r="P6" s="132"/>
      <c r="Q6" s="419"/>
      <c r="R6" s="419"/>
      <c r="S6" s="132" t="s">
        <v>4</v>
      </c>
      <c r="T6" s="419"/>
      <c r="U6" s="419"/>
      <c r="V6" s="419"/>
      <c r="W6" s="132" t="s">
        <v>5</v>
      </c>
      <c r="X6" s="132"/>
      <c r="Y6" s="132"/>
      <c r="Z6" s="132"/>
      <c r="AA6" s="132"/>
      <c r="AB6" s="132"/>
      <c r="AC6" s="133" t="s">
        <v>67</v>
      </c>
      <c r="AD6" s="132"/>
      <c r="AE6" s="132"/>
      <c r="AF6" s="132"/>
      <c r="AG6" s="132"/>
      <c r="AH6" s="132"/>
      <c r="AI6" s="132"/>
      <c r="AJ6" s="132"/>
      <c r="AK6" s="132"/>
      <c r="AL6" s="132"/>
      <c r="AM6" s="134"/>
      <c r="AP6" s="135"/>
      <c r="AQ6" s="136"/>
      <c r="AR6" s="136"/>
      <c r="AS6" s="136"/>
      <c r="AT6" s="420"/>
    </row>
    <row r="7" spans="1:46" s="123" customFormat="1" ht="20.25" customHeight="1">
      <c r="A7" s="425"/>
      <c r="B7" s="416"/>
      <c r="C7" s="417"/>
      <c r="D7" s="417"/>
      <c r="E7" s="417"/>
      <c r="F7" s="417"/>
      <c r="G7" s="417"/>
      <c r="H7" s="417"/>
      <c r="I7" s="417"/>
      <c r="J7" s="417"/>
      <c r="K7" s="418"/>
      <c r="L7" s="421"/>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3"/>
      <c r="AP7" s="136"/>
      <c r="AQ7" s="136"/>
      <c r="AR7" s="136"/>
      <c r="AS7" s="136"/>
      <c r="AT7" s="420"/>
    </row>
    <row r="8" spans="1:46" s="123" customFormat="1" ht="20.25" customHeight="1">
      <c r="A8" s="425"/>
      <c r="B8" s="137" t="s">
        <v>6</v>
      </c>
      <c r="C8" s="138"/>
      <c r="D8" s="138"/>
      <c r="E8" s="139"/>
      <c r="F8" s="139"/>
      <c r="G8" s="139"/>
      <c r="H8" s="139"/>
      <c r="I8" s="139"/>
      <c r="J8" s="139"/>
      <c r="K8" s="139"/>
      <c r="L8" s="137" t="s">
        <v>7</v>
      </c>
      <c r="M8" s="139"/>
      <c r="N8" s="139"/>
      <c r="O8" s="139"/>
      <c r="P8" s="139"/>
      <c r="Q8" s="139"/>
      <c r="R8" s="140"/>
      <c r="S8" s="400"/>
      <c r="T8" s="401"/>
      <c r="U8" s="401"/>
      <c r="V8" s="401"/>
      <c r="W8" s="401"/>
      <c r="X8" s="401"/>
      <c r="Y8" s="402"/>
      <c r="Z8" s="137" t="s">
        <v>59</v>
      </c>
      <c r="AA8" s="139"/>
      <c r="AB8" s="139"/>
      <c r="AC8" s="139"/>
      <c r="AD8" s="139"/>
      <c r="AE8" s="139"/>
      <c r="AF8" s="140"/>
      <c r="AG8" s="403"/>
      <c r="AH8" s="404"/>
      <c r="AI8" s="404"/>
      <c r="AJ8" s="404"/>
      <c r="AK8" s="404"/>
      <c r="AL8" s="404"/>
      <c r="AM8" s="405"/>
    </row>
    <row r="9" spans="1:46" s="123" customFormat="1" ht="20.25" customHeight="1">
      <c r="A9" s="426"/>
      <c r="B9" s="137" t="s">
        <v>38</v>
      </c>
      <c r="C9" s="138"/>
      <c r="D9" s="138"/>
      <c r="E9" s="139"/>
      <c r="F9" s="139"/>
      <c r="G9" s="139"/>
      <c r="H9" s="139"/>
      <c r="I9" s="139"/>
      <c r="J9" s="139"/>
      <c r="K9" s="139"/>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row>
    <row r="10" spans="1:46" s="123" customFormat="1" ht="18" customHeight="1">
      <c r="A10" s="406" t="s">
        <v>109</v>
      </c>
      <c r="B10" s="407"/>
      <c r="C10" s="407"/>
      <c r="D10" s="407"/>
      <c r="E10" s="407"/>
      <c r="F10" s="407"/>
      <c r="G10" s="407"/>
      <c r="H10" s="408"/>
      <c r="I10" s="141" t="str">
        <f>IF(H14="","□","■")</f>
        <v>□</v>
      </c>
      <c r="J10" s="142" t="s">
        <v>95</v>
      </c>
      <c r="K10" s="132"/>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46" s="123" customFormat="1" ht="18" customHeight="1">
      <c r="A11" s="409"/>
      <c r="B11" s="410"/>
      <c r="C11" s="410"/>
      <c r="D11" s="410"/>
      <c r="E11" s="410"/>
      <c r="F11" s="410"/>
      <c r="G11" s="410"/>
      <c r="H11" s="411"/>
      <c r="I11" s="145" t="str">
        <f>IF(H48="","□","■")</f>
        <v>□</v>
      </c>
      <c r="J11" s="146" t="s">
        <v>118</v>
      </c>
      <c r="K11" s="126"/>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47"/>
    </row>
    <row r="12" spans="1:46" s="123" customFormat="1" ht="5.25" customHeight="1">
      <c r="A12" s="148"/>
      <c r="B12" s="148"/>
      <c r="C12" s="148"/>
      <c r="D12" s="148"/>
      <c r="E12" s="148"/>
      <c r="F12" s="148"/>
      <c r="G12" s="148"/>
      <c r="H12" s="148"/>
      <c r="I12" s="142"/>
      <c r="J12" s="148"/>
      <c r="K12" s="132"/>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3" customFormat="1" ht="20.25" customHeight="1">
      <c r="A13" s="149" t="s">
        <v>95</v>
      </c>
      <c r="B13" s="150"/>
      <c r="C13" s="151"/>
      <c r="D13" s="151"/>
      <c r="E13" s="151"/>
      <c r="F13" s="151"/>
      <c r="G13" s="151"/>
      <c r="H13" s="151"/>
      <c r="I13" s="146"/>
      <c r="J13" s="151"/>
      <c r="K13" s="126"/>
      <c r="L13" s="125"/>
      <c r="M13" s="125"/>
      <c r="N13" s="125"/>
      <c r="O13" s="125"/>
      <c r="P13" s="125"/>
      <c r="Q13" s="125"/>
      <c r="R13" s="125"/>
      <c r="S13" s="125"/>
      <c r="T13" s="125"/>
      <c r="U13" s="125"/>
      <c r="V13" s="125"/>
      <c r="W13" s="386" t="s">
        <v>72</v>
      </c>
      <c r="X13" s="387"/>
      <c r="Y13" s="387"/>
      <c r="Z13" s="388"/>
      <c r="AA13" s="389" t="str">
        <f>IF(L5="","",VLOOKUP(L5,$A$94:$B$128,2,0))</f>
        <v/>
      </c>
      <c r="AB13" s="390"/>
      <c r="AC13" s="390"/>
      <c r="AD13" s="387" t="s">
        <v>57</v>
      </c>
      <c r="AE13" s="388"/>
      <c r="AF13" s="386" t="s">
        <v>43</v>
      </c>
      <c r="AG13" s="387"/>
      <c r="AH13" s="388"/>
      <c r="AI13" s="391">
        <f>ROUNDDOWN($F$45/1000,0)</f>
        <v>0</v>
      </c>
      <c r="AJ13" s="392"/>
      <c r="AK13" s="392"/>
      <c r="AL13" s="387" t="s">
        <v>57</v>
      </c>
      <c r="AM13" s="388"/>
    </row>
    <row r="14" spans="1:46" s="123" customFormat="1" ht="20.25" customHeight="1">
      <c r="A14" s="152" t="s">
        <v>40</v>
      </c>
      <c r="B14" s="164"/>
      <c r="C14" s="154"/>
      <c r="D14" s="154"/>
      <c r="E14" s="154"/>
      <c r="F14" s="154"/>
      <c r="G14" s="154"/>
      <c r="H14" s="369"/>
      <c r="I14" s="370"/>
      <c r="J14" s="371"/>
      <c r="K14" s="372" t="s">
        <v>119</v>
      </c>
      <c r="L14" s="373"/>
      <c r="M14" s="373"/>
      <c r="N14" s="373"/>
      <c r="O14" s="373"/>
      <c r="P14" s="373"/>
      <c r="Q14" s="373"/>
      <c r="R14" s="373"/>
      <c r="S14" s="373"/>
      <c r="T14" s="373"/>
      <c r="U14" s="373"/>
      <c r="V14" s="373"/>
      <c r="W14" s="373"/>
      <c r="X14" s="373"/>
      <c r="Y14" s="373"/>
      <c r="Z14" s="373"/>
      <c r="AA14" s="373"/>
      <c r="AB14" s="373"/>
      <c r="AC14" s="373"/>
      <c r="AD14" s="373"/>
      <c r="AE14" s="373"/>
      <c r="AF14" s="155" t="s">
        <v>69</v>
      </c>
      <c r="AG14" s="156"/>
      <c r="AH14" s="156"/>
      <c r="AI14" s="157"/>
      <c r="AJ14" s="157"/>
      <c r="AK14" s="138"/>
      <c r="AL14" s="154"/>
      <c r="AM14" s="158"/>
    </row>
    <row r="15" spans="1:46" s="123" customFormat="1" ht="21" customHeight="1">
      <c r="A15" s="159"/>
      <c r="B15" s="135"/>
      <c r="C15" s="398" t="s">
        <v>160</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46" s="123" customFormat="1" ht="21" customHeight="1">
      <c r="A16" s="160"/>
      <c r="B16" s="161"/>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row>
    <row r="17" spans="1:39" s="123" customFormat="1" ht="21" customHeight="1">
      <c r="A17" s="160"/>
      <c r="B17" s="161"/>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1:39" s="123" customFormat="1" ht="21" customHeight="1">
      <c r="A18" s="160"/>
      <c r="B18" s="16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row>
    <row r="19" spans="1:39" s="123" customFormat="1" ht="21" customHeight="1">
      <c r="A19" s="160"/>
      <c r="B19" s="161"/>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9"/>
    </row>
    <row r="20" spans="1:39" s="123" customFormat="1" ht="21" customHeight="1">
      <c r="A20" s="160"/>
      <c r="B20" s="161"/>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39" s="123" customFormat="1" ht="21" customHeight="1">
      <c r="A21" s="160"/>
      <c r="B21" s="161"/>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123" customFormat="1" ht="21" customHeight="1">
      <c r="A22" s="162"/>
      <c r="B22" s="163"/>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s="123" customFormat="1" ht="18.75" customHeight="1">
      <c r="A23" s="378" t="s">
        <v>158</v>
      </c>
      <c r="B23" s="379"/>
      <c r="C23" s="379"/>
      <c r="D23" s="379"/>
      <c r="E23" s="379"/>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row>
    <row r="24" spans="1:39" ht="18" customHeight="1">
      <c r="A24" s="378" t="s">
        <v>41</v>
      </c>
      <c r="B24" s="379"/>
      <c r="C24" s="379"/>
      <c r="D24" s="379"/>
      <c r="E24" s="380"/>
      <c r="F24" s="378" t="s">
        <v>44</v>
      </c>
      <c r="G24" s="379"/>
      <c r="H24" s="379"/>
      <c r="I24" s="379"/>
      <c r="J24" s="379"/>
      <c r="K24" s="381" t="s">
        <v>42</v>
      </c>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1" t="s">
        <v>221</v>
      </c>
      <c r="B25" s="361"/>
      <c r="C25" s="361"/>
      <c r="D25" s="361"/>
      <c r="E25" s="361"/>
      <c r="F25" s="362"/>
      <c r="G25" s="362"/>
      <c r="H25" s="362"/>
      <c r="I25" s="362"/>
      <c r="J25" s="362"/>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ht="9.75" customHeight="1">
      <c r="A26" s="361" t="s">
        <v>222</v>
      </c>
      <c r="B26" s="361"/>
      <c r="C26" s="361"/>
      <c r="D26" s="361"/>
      <c r="E26" s="361"/>
      <c r="F26" s="362"/>
      <c r="G26" s="362"/>
      <c r="H26" s="362"/>
      <c r="I26" s="362"/>
      <c r="J26" s="362"/>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ht="9.75" customHeight="1">
      <c r="A27" s="397" t="s">
        <v>223</v>
      </c>
      <c r="B27" s="395"/>
      <c r="C27" s="395"/>
      <c r="D27" s="395"/>
      <c r="E27" s="396"/>
      <c r="F27" s="362"/>
      <c r="G27" s="362"/>
      <c r="H27" s="362"/>
      <c r="I27" s="362"/>
      <c r="J27" s="362"/>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ht="9.75" customHeight="1">
      <c r="A28" s="397" t="s">
        <v>224</v>
      </c>
      <c r="B28" s="395"/>
      <c r="C28" s="395"/>
      <c r="D28" s="395"/>
      <c r="E28" s="396"/>
      <c r="F28" s="362"/>
      <c r="G28" s="362"/>
      <c r="H28" s="362"/>
      <c r="I28" s="362"/>
      <c r="J28" s="362"/>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row r="29" spans="1:39" ht="9.75" customHeight="1">
      <c r="A29" s="361"/>
      <c r="B29" s="395"/>
      <c r="C29" s="395"/>
      <c r="D29" s="395"/>
      <c r="E29" s="396"/>
      <c r="F29" s="362"/>
      <c r="G29" s="362"/>
      <c r="H29" s="362"/>
      <c r="I29" s="362"/>
      <c r="J29" s="362"/>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row>
    <row r="30" spans="1:39" ht="9.75" customHeight="1">
      <c r="A30" s="397"/>
      <c r="B30" s="395"/>
      <c r="C30" s="395"/>
      <c r="D30" s="395"/>
      <c r="E30" s="396"/>
      <c r="F30" s="362"/>
      <c r="G30" s="362"/>
      <c r="H30" s="362"/>
      <c r="I30" s="362"/>
      <c r="J30" s="362"/>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row>
    <row r="31" spans="1:39" ht="9.75" customHeight="1">
      <c r="A31" s="361"/>
      <c r="B31" s="361"/>
      <c r="C31" s="361"/>
      <c r="D31" s="361"/>
      <c r="E31" s="361"/>
      <c r="F31" s="362"/>
      <c r="G31" s="362"/>
      <c r="H31" s="362"/>
      <c r="I31" s="362"/>
      <c r="J31" s="362"/>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row>
    <row r="32" spans="1:39" ht="9.75" customHeight="1">
      <c r="A32" s="361"/>
      <c r="B32" s="361"/>
      <c r="C32" s="361"/>
      <c r="D32" s="361"/>
      <c r="E32" s="361"/>
      <c r="F32" s="362"/>
      <c r="G32" s="362"/>
      <c r="H32" s="362"/>
      <c r="I32" s="362"/>
      <c r="J32" s="362"/>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39" ht="9.75" customHeight="1">
      <c r="A33" s="361"/>
      <c r="B33" s="361"/>
      <c r="C33" s="361"/>
      <c r="D33" s="361"/>
      <c r="E33" s="361"/>
      <c r="F33" s="362"/>
      <c r="G33" s="362"/>
      <c r="H33" s="362"/>
      <c r="I33" s="362"/>
      <c r="J33" s="362"/>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row>
    <row r="34" spans="1:39" ht="9.75" customHeight="1">
      <c r="A34" s="361"/>
      <c r="B34" s="361"/>
      <c r="C34" s="361"/>
      <c r="D34" s="361"/>
      <c r="E34" s="361"/>
      <c r="F34" s="362"/>
      <c r="G34" s="362"/>
      <c r="H34" s="362"/>
      <c r="I34" s="362"/>
      <c r="J34" s="362"/>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row>
    <row r="35" spans="1:39" ht="9.75" customHeight="1">
      <c r="A35" s="361"/>
      <c r="B35" s="361"/>
      <c r="C35" s="361"/>
      <c r="D35" s="361"/>
      <c r="E35" s="361"/>
      <c r="F35" s="362"/>
      <c r="G35" s="362"/>
      <c r="H35" s="362"/>
      <c r="I35" s="362"/>
      <c r="J35" s="362"/>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row>
    <row r="36" spans="1:39" ht="9.75" customHeight="1">
      <c r="A36" s="361"/>
      <c r="B36" s="361"/>
      <c r="C36" s="361"/>
      <c r="D36" s="361"/>
      <c r="E36" s="361"/>
      <c r="F36" s="362"/>
      <c r="G36" s="362"/>
      <c r="H36" s="362"/>
      <c r="I36" s="362"/>
      <c r="J36" s="362"/>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row>
    <row r="37" spans="1:39" ht="9.75" customHeight="1">
      <c r="A37" s="361"/>
      <c r="B37" s="361"/>
      <c r="C37" s="361"/>
      <c r="D37" s="361"/>
      <c r="E37" s="361"/>
      <c r="F37" s="362"/>
      <c r="G37" s="362"/>
      <c r="H37" s="362"/>
      <c r="I37" s="362"/>
      <c r="J37" s="362"/>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row>
    <row r="38" spans="1:39" ht="9.75" customHeight="1">
      <c r="A38" s="361"/>
      <c r="B38" s="361"/>
      <c r="C38" s="361"/>
      <c r="D38" s="361"/>
      <c r="E38" s="361"/>
      <c r="F38" s="362"/>
      <c r="G38" s="362"/>
      <c r="H38" s="362"/>
      <c r="I38" s="362"/>
      <c r="J38" s="362"/>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row>
    <row r="39" spans="1:39" ht="9.75" customHeight="1">
      <c r="A39" s="361"/>
      <c r="B39" s="361"/>
      <c r="C39" s="361"/>
      <c r="D39" s="361"/>
      <c r="E39" s="361"/>
      <c r="F39" s="362"/>
      <c r="G39" s="362"/>
      <c r="H39" s="362"/>
      <c r="I39" s="362"/>
      <c r="J39" s="362"/>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row>
    <row r="40" spans="1:39" ht="9.75" customHeight="1">
      <c r="A40" s="361"/>
      <c r="B40" s="361"/>
      <c r="C40" s="361"/>
      <c r="D40" s="361"/>
      <c r="E40" s="361"/>
      <c r="F40" s="362"/>
      <c r="G40" s="362"/>
      <c r="H40" s="362"/>
      <c r="I40" s="362"/>
      <c r="J40" s="362"/>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row>
    <row r="41" spans="1:39" ht="9.75" customHeight="1">
      <c r="A41" s="361"/>
      <c r="B41" s="361"/>
      <c r="C41" s="361"/>
      <c r="D41" s="361"/>
      <c r="E41" s="361"/>
      <c r="F41" s="362"/>
      <c r="G41" s="362"/>
      <c r="H41" s="362"/>
      <c r="I41" s="362"/>
      <c r="J41" s="362"/>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row>
    <row r="42" spans="1:39" ht="9.75" customHeight="1">
      <c r="A42" s="361"/>
      <c r="B42" s="361"/>
      <c r="C42" s="361"/>
      <c r="D42" s="361"/>
      <c r="E42" s="361"/>
      <c r="F42" s="362"/>
      <c r="G42" s="362"/>
      <c r="H42" s="362"/>
      <c r="I42" s="362"/>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row>
    <row r="43" spans="1:39" ht="9.75" customHeight="1">
      <c r="A43" s="361"/>
      <c r="B43" s="361"/>
      <c r="C43" s="361"/>
      <c r="D43" s="361"/>
      <c r="E43" s="361"/>
      <c r="F43" s="362"/>
      <c r="G43" s="362"/>
      <c r="H43" s="362"/>
      <c r="I43" s="362"/>
      <c r="J43" s="362"/>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1:39" ht="9.75" customHeight="1" thickBot="1">
      <c r="A44" s="363"/>
      <c r="B44" s="364"/>
      <c r="C44" s="364"/>
      <c r="D44" s="364"/>
      <c r="E44" s="365"/>
      <c r="F44" s="366"/>
      <c r="G44" s="367"/>
      <c r="H44" s="367"/>
      <c r="I44" s="367"/>
      <c r="J44" s="393"/>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1:39" ht="22.5" customHeight="1" thickTop="1">
      <c r="A45" s="352" t="s">
        <v>84</v>
      </c>
      <c r="B45" s="353"/>
      <c r="C45" s="353"/>
      <c r="D45" s="353"/>
      <c r="E45" s="353"/>
      <c r="F45" s="382">
        <f>SUM(F25:J44)</f>
        <v>0</v>
      </c>
      <c r="G45" s="383"/>
      <c r="H45" s="383"/>
      <c r="I45" s="383"/>
      <c r="J45" s="384"/>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row>
    <row r="46" spans="1:39" ht="18.75" customHeight="1">
      <c r="A46" s="167"/>
      <c r="B46" s="168"/>
      <c r="C46" s="169"/>
      <c r="D46" s="148"/>
      <c r="E46" s="170"/>
      <c r="F46" s="148"/>
      <c r="G46" s="148"/>
      <c r="H46" s="148"/>
      <c r="I46" s="148"/>
      <c r="J46" s="171"/>
      <c r="K46" s="171"/>
      <c r="L46" s="171"/>
      <c r="M46" s="171"/>
      <c r="N46" s="171"/>
      <c r="O46" s="168"/>
      <c r="P46" s="172"/>
      <c r="Q46" s="167"/>
      <c r="R46" s="167"/>
      <c r="S46" s="171"/>
      <c r="T46" s="148"/>
      <c r="U46" s="171"/>
      <c r="V46" s="171"/>
      <c r="W46" s="171"/>
      <c r="X46" s="171"/>
      <c r="Y46" s="148"/>
      <c r="Z46" s="148"/>
      <c r="AA46" s="148"/>
      <c r="AB46" s="168"/>
      <c r="AC46" s="169"/>
      <c r="AD46" s="171"/>
      <c r="AE46" s="171"/>
      <c r="AF46" s="171"/>
      <c r="AG46" s="171"/>
      <c r="AH46" s="171"/>
      <c r="AI46" s="173"/>
      <c r="AJ46" s="173"/>
      <c r="AK46" s="173"/>
      <c r="AL46" s="173"/>
      <c r="AM46" s="171"/>
    </row>
    <row r="47" spans="1:39" ht="18.75" customHeight="1">
      <c r="A47" s="174" t="s">
        <v>92</v>
      </c>
      <c r="B47" s="151"/>
      <c r="C47" s="175"/>
      <c r="D47" s="151"/>
      <c r="E47" s="176"/>
      <c r="F47" s="151"/>
      <c r="G47" s="151"/>
      <c r="H47" s="151"/>
      <c r="I47" s="151"/>
      <c r="J47" s="177"/>
      <c r="K47" s="177"/>
      <c r="L47" s="177"/>
      <c r="M47" s="177"/>
      <c r="N47" s="177"/>
      <c r="O47" s="178"/>
      <c r="P47" s="179"/>
      <c r="Q47" s="180"/>
      <c r="R47" s="180"/>
      <c r="S47" s="177"/>
      <c r="T47" s="151"/>
      <c r="U47" s="177"/>
      <c r="V47" s="181"/>
      <c r="W47" s="386" t="s">
        <v>72</v>
      </c>
      <c r="X47" s="387"/>
      <c r="Y47" s="387"/>
      <c r="Z47" s="388"/>
      <c r="AA47" s="389" t="str">
        <f>IF(L5="","",VLOOKUP(L5,$A$94:$C$128,3,FALSE))</f>
        <v/>
      </c>
      <c r="AB47" s="390"/>
      <c r="AC47" s="390"/>
      <c r="AD47" s="387" t="s">
        <v>57</v>
      </c>
      <c r="AE47" s="388"/>
      <c r="AF47" s="386" t="s">
        <v>43</v>
      </c>
      <c r="AG47" s="387"/>
      <c r="AH47" s="388"/>
      <c r="AI47" s="391">
        <f>ROUNDDOWN($F$65/1000,0)</f>
        <v>0</v>
      </c>
      <c r="AJ47" s="392"/>
      <c r="AK47" s="392"/>
      <c r="AL47" s="387" t="s">
        <v>57</v>
      </c>
      <c r="AM47" s="388"/>
    </row>
    <row r="48" spans="1:39" ht="18.75" customHeight="1">
      <c r="A48" s="152" t="s">
        <v>40</v>
      </c>
      <c r="B48" s="164"/>
      <c r="C48" s="154"/>
      <c r="D48" s="154"/>
      <c r="E48" s="154"/>
      <c r="F48" s="154"/>
      <c r="G48" s="154"/>
      <c r="H48" s="369"/>
      <c r="I48" s="370"/>
      <c r="J48" s="371"/>
      <c r="K48" s="372" t="s">
        <v>119</v>
      </c>
      <c r="L48" s="373"/>
      <c r="M48" s="373"/>
      <c r="N48" s="373"/>
      <c r="O48" s="373"/>
      <c r="P48" s="373"/>
      <c r="Q48" s="373"/>
      <c r="R48" s="373"/>
      <c r="S48" s="373"/>
      <c r="T48" s="373"/>
      <c r="U48" s="373"/>
      <c r="V48" s="373"/>
      <c r="W48" s="373"/>
      <c r="X48" s="373"/>
      <c r="Y48" s="373"/>
      <c r="Z48" s="373"/>
      <c r="AA48" s="373"/>
      <c r="AB48" s="373"/>
      <c r="AC48" s="373"/>
      <c r="AD48" s="373"/>
      <c r="AE48" s="373"/>
      <c r="AF48" s="155" t="s">
        <v>70</v>
      </c>
      <c r="AG48" s="156"/>
      <c r="AH48" s="156"/>
      <c r="AI48" s="157"/>
      <c r="AJ48" s="157"/>
      <c r="AK48" s="138"/>
      <c r="AL48" s="154"/>
      <c r="AM48" s="158"/>
    </row>
    <row r="49" spans="1:40" ht="25.5" customHeight="1">
      <c r="A49" s="159"/>
      <c r="B49" s="135"/>
      <c r="C49" s="374" t="s">
        <v>127</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40" ht="25.5" customHeight="1">
      <c r="A50" s="162"/>
      <c r="B50" s="163"/>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row>
    <row r="51" spans="1:40" ht="18.75" customHeight="1">
      <c r="A51" s="378" t="s">
        <v>158</v>
      </c>
      <c r="B51" s="379"/>
      <c r="C51" s="379"/>
      <c r="D51" s="379"/>
      <c r="E51" s="379"/>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40" ht="18" customHeight="1">
      <c r="A52" s="378" t="s">
        <v>41</v>
      </c>
      <c r="B52" s="379"/>
      <c r="C52" s="379"/>
      <c r="D52" s="379"/>
      <c r="E52" s="380"/>
      <c r="F52" s="378" t="s">
        <v>44</v>
      </c>
      <c r="G52" s="379"/>
      <c r="H52" s="379"/>
      <c r="I52" s="379"/>
      <c r="J52" s="379"/>
      <c r="K52" s="381" t="s">
        <v>42</v>
      </c>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row>
    <row r="53" spans="1:40" ht="9.75" customHeight="1">
      <c r="A53" s="361" t="s">
        <v>221</v>
      </c>
      <c r="B53" s="361"/>
      <c r="C53" s="361"/>
      <c r="D53" s="361"/>
      <c r="E53" s="361"/>
      <c r="F53" s="362"/>
      <c r="G53" s="362"/>
      <c r="H53" s="362"/>
      <c r="I53" s="362"/>
      <c r="J53" s="362"/>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1:40" ht="9.75" customHeight="1">
      <c r="A54" s="361"/>
      <c r="B54" s="361"/>
      <c r="C54" s="361"/>
      <c r="D54" s="361"/>
      <c r="E54" s="361"/>
      <c r="F54" s="362"/>
      <c r="G54" s="362"/>
      <c r="H54" s="362"/>
      <c r="I54" s="362"/>
      <c r="J54" s="362"/>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40" ht="9.75" customHeight="1">
      <c r="A55" s="361"/>
      <c r="B55" s="361"/>
      <c r="C55" s="361"/>
      <c r="D55" s="361"/>
      <c r="E55" s="361"/>
      <c r="F55" s="362"/>
      <c r="G55" s="362"/>
      <c r="H55" s="362"/>
      <c r="I55" s="362"/>
      <c r="J55" s="362"/>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40" ht="9.75" customHeight="1">
      <c r="A56" s="361"/>
      <c r="B56" s="361"/>
      <c r="C56" s="361"/>
      <c r="D56" s="361"/>
      <c r="E56" s="361"/>
      <c r="F56" s="362"/>
      <c r="G56" s="362"/>
      <c r="H56" s="362"/>
      <c r="I56" s="362"/>
      <c r="J56" s="362"/>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row>
    <row r="57" spans="1:40" ht="9.75" customHeight="1">
      <c r="A57" s="361"/>
      <c r="B57" s="361"/>
      <c r="C57" s="361"/>
      <c r="D57" s="361"/>
      <c r="E57" s="361"/>
      <c r="F57" s="362"/>
      <c r="G57" s="362"/>
      <c r="H57" s="362"/>
      <c r="I57" s="362"/>
      <c r="J57" s="362"/>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row>
    <row r="58" spans="1:40" ht="9.75" customHeight="1">
      <c r="A58" s="361"/>
      <c r="B58" s="361"/>
      <c r="C58" s="361"/>
      <c r="D58" s="361"/>
      <c r="E58" s="361"/>
      <c r="F58" s="362"/>
      <c r="G58" s="362"/>
      <c r="H58" s="362"/>
      <c r="I58" s="362"/>
      <c r="J58" s="362"/>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40" ht="9.75" customHeight="1">
      <c r="A59" s="361"/>
      <c r="B59" s="361"/>
      <c r="C59" s="361"/>
      <c r="D59" s="361"/>
      <c r="E59" s="361"/>
      <c r="F59" s="362"/>
      <c r="G59" s="362"/>
      <c r="H59" s="362"/>
      <c r="I59" s="362"/>
      <c r="J59" s="362"/>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40" ht="9.75" customHeight="1">
      <c r="A60" s="361"/>
      <c r="B60" s="361"/>
      <c r="C60" s="361"/>
      <c r="D60" s="361"/>
      <c r="E60" s="361"/>
      <c r="F60" s="362"/>
      <c r="G60" s="362"/>
      <c r="H60" s="362"/>
      <c r="I60" s="362"/>
      <c r="J60" s="362"/>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40" ht="9.75" customHeight="1">
      <c r="A61" s="361"/>
      <c r="B61" s="361"/>
      <c r="C61" s="361"/>
      <c r="D61" s="361"/>
      <c r="E61" s="361"/>
      <c r="F61" s="362"/>
      <c r="G61" s="362"/>
      <c r="H61" s="362"/>
      <c r="I61" s="362"/>
      <c r="J61" s="362"/>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40" ht="9.75" customHeight="1">
      <c r="A62" s="361"/>
      <c r="B62" s="361"/>
      <c r="C62" s="361"/>
      <c r="D62" s="361"/>
      <c r="E62" s="361"/>
      <c r="F62" s="362"/>
      <c r="G62" s="362"/>
      <c r="H62" s="362"/>
      <c r="I62" s="362"/>
      <c r="J62" s="362"/>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40" ht="9.75" customHeight="1">
      <c r="A63" s="361"/>
      <c r="B63" s="361"/>
      <c r="C63" s="361"/>
      <c r="D63" s="361"/>
      <c r="E63" s="361"/>
      <c r="F63" s="362"/>
      <c r="G63" s="362"/>
      <c r="H63" s="362"/>
      <c r="I63" s="362"/>
      <c r="J63" s="362"/>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40" ht="9.75" customHeight="1" thickBot="1">
      <c r="A64" s="363"/>
      <c r="B64" s="364"/>
      <c r="C64" s="364"/>
      <c r="D64" s="364"/>
      <c r="E64" s="365"/>
      <c r="F64" s="366"/>
      <c r="G64" s="367"/>
      <c r="H64" s="367"/>
      <c r="I64" s="367"/>
      <c r="J64" s="367"/>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184"/>
    </row>
    <row r="65" spans="1:39" ht="22.5" customHeight="1" thickTop="1">
      <c r="A65" s="352" t="s">
        <v>110</v>
      </c>
      <c r="B65" s="353"/>
      <c r="C65" s="353"/>
      <c r="D65" s="353"/>
      <c r="E65" s="354"/>
      <c r="F65" s="355">
        <f>SUM(F53:J64)</f>
        <v>0</v>
      </c>
      <c r="G65" s="356"/>
      <c r="H65" s="356"/>
      <c r="I65" s="356"/>
      <c r="J65" s="356"/>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row>
    <row r="66" spans="1:39" ht="4.5" customHeight="1">
      <c r="A66" s="185"/>
      <c r="B66" s="185"/>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4"/>
      <c r="AL66" s="184"/>
      <c r="AM66" s="184"/>
    </row>
    <row r="67" spans="1:39" ht="3.75" customHeight="1">
      <c r="A67" s="187"/>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90"/>
      <c r="AL67" s="190"/>
      <c r="AM67" s="191"/>
    </row>
    <row r="68" spans="1:39" s="196" customFormat="1" ht="11.25" customHeight="1">
      <c r="A68" s="192" t="s">
        <v>99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row>
    <row r="69" spans="1:39" s="196" customFormat="1" ht="11.25" customHeight="1">
      <c r="A69" s="206" t="s">
        <v>101</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199"/>
      <c r="AM69" s="200"/>
    </row>
    <row r="70" spans="1:39" s="196" customFormat="1" ht="11.25" customHeight="1">
      <c r="A70" s="192" t="s">
        <v>102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201"/>
      <c r="AM70" s="202"/>
    </row>
    <row r="71" spans="1:39" s="196" customFormat="1" ht="11.25" customHeight="1">
      <c r="A71" s="192" t="s">
        <v>103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203"/>
      <c r="AL71" s="194"/>
      <c r="AM71" s="195"/>
    </row>
    <row r="72" spans="1:39" s="196" customFormat="1" ht="4.5" customHeight="1">
      <c r="A72" s="19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203"/>
      <c r="AL72" s="194"/>
      <c r="AM72" s="195"/>
    </row>
    <row r="73" spans="1:39" s="196" customFormat="1" ht="11.25" customHeight="1">
      <c r="A73" s="358" t="s">
        <v>111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194"/>
      <c r="AM73" s="195"/>
    </row>
    <row r="74" spans="1:39" s="196" customFormat="1" ht="11.25" customHeight="1">
      <c r="A74" s="206" t="s">
        <v>104</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194"/>
      <c r="AM74" s="195"/>
    </row>
    <row r="75" spans="1:39" s="196" customFormat="1" ht="11.25" customHeight="1">
      <c r="A75" s="206" t="s">
        <v>105</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3"/>
      <c r="AL75" s="194"/>
      <c r="AM75" s="195"/>
    </row>
    <row r="76" spans="1:39" s="196" customFormat="1" ht="11.25" customHeight="1">
      <c r="A76" s="206" t="s">
        <v>112</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3"/>
      <c r="AL76" s="194"/>
      <c r="AM76" s="195"/>
    </row>
    <row r="77" spans="1:39" s="196" customFormat="1" ht="4.5" customHeight="1">
      <c r="A77" s="206"/>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3"/>
      <c r="AL77" s="194"/>
      <c r="AM77" s="195"/>
    </row>
    <row r="78" spans="1:39" s="196" customFormat="1" ht="11.25" customHeight="1">
      <c r="A78" s="360" t="s">
        <v>113</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194"/>
      <c r="AM78" s="195"/>
    </row>
    <row r="79" spans="1:39" s="196" customFormat="1" ht="11.25" customHeight="1">
      <c r="A79" s="206" t="s">
        <v>114</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194"/>
      <c r="AM79" s="195"/>
    </row>
    <row r="80" spans="1:39" s="196" customFormat="1" ht="11.25" customHeight="1">
      <c r="A80" s="206" t="s">
        <v>106</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194"/>
      <c r="AM80" s="195"/>
    </row>
    <row r="81" spans="1:39" s="196" customFormat="1" ht="3" customHeight="1">
      <c r="A81" s="206"/>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194"/>
      <c r="AM81" s="195"/>
    </row>
    <row r="82" spans="1:39" s="196" customFormat="1" ht="11.25" customHeight="1">
      <c r="A82" s="358" t="s">
        <v>100</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194"/>
      <c r="AM82" s="195"/>
    </row>
    <row r="83" spans="1:39" s="196" customFormat="1" ht="11.25" customHeight="1">
      <c r="A83" s="206" t="s">
        <v>107</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194"/>
      <c r="AL83" s="194"/>
      <c r="AM83" s="195"/>
    </row>
    <row r="84" spans="1:39" s="196" customFormat="1" ht="11.25" customHeight="1">
      <c r="A84" s="206" t="s">
        <v>108</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194"/>
      <c r="AL84" s="194"/>
      <c r="AM84" s="195"/>
    </row>
    <row r="85" spans="1:39" s="196" customFormat="1" ht="3" customHeight="1">
      <c r="A85" s="206"/>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194"/>
      <c r="AL85" s="194"/>
      <c r="AM85" s="195"/>
    </row>
    <row r="86" spans="1:39" s="196" customFormat="1" ht="11.25" customHeight="1">
      <c r="A86" s="206" t="s">
        <v>115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194"/>
      <c r="AL86" s="194"/>
      <c r="AM86" s="195"/>
    </row>
    <row r="87" spans="1:39">
      <c r="A87" s="208" t="s">
        <v>116</v>
      </c>
      <c r="B87" s="209"/>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10"/>
    </row>
    <row r="88" spans="1:39">
      <c r="A88" s="211" t="s">
        <v>117</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3"/>
    </row>
    <row r="89" spans="1:39">
      <c r="A89" s="118">
        <f>$A$2</f>
        <v>1</v>
      </c>
    </row>
    <row r="93" spans="1:39" s="214" customFormat="1" ht="6" hidden="1">
      <c r="B93" s="214" t="s">
        <v>125</v>
      </c>
      <c r="C93" s="214" t="s">
        <v>126</v>
      </c>
      <c r="D93" s="214" t="s">
        <v>136</v>
      </c>
      <c r="E93" s="214" t="s">
        <v>137</v>
      </c>
    </row>
    <row r="94" spans="1:39" s="214" customFormat="1" ht="6" hidden="1">
      <c r="A94" s="214" t="s">
        <v>138</v>
      </c>
      <c r="B94" s="215">
        <v>537</v>
      </c>
      <c r="C94" s="215">
        <v>268</v>
      </c>
      <c r="D94" s="215">
        <v>537</v>
      </c>
      <c r="E94" s="215">
        <v>268</v>
      </c>
      <c r="F94" s="214" t="s">
        <v>139</v>
      </c>
      <c r="G94" s="215"/>
    </row>
    <row r="95" spans="1:39" s="214" customFormat="1" ht="6" hidden="1">
      <c r="A95" s="214" t="s">
        <v>140</v>
      </c>
      <c r="B95" s="215">
        <v>684</v>
      </c>
      <c r="C95" s="215">
        <v>342</v>
      </c>
      <c r="D95" s="215">
        <v>684</v>
      </c>
      <c r="E95" s="215">
        <v>342</v>
      </c>
      <c r="F95" s="214" t="s">
        <v>139</v>
      </c>
      <c r="G95" s="215"/>
    </row>
    <row r="96" spans="1:39" s="214" customFormat="1" ht="6" hidden="1">
      <c r="A96" s="214" t="s">
        <v>141</v>
      </c>
      <c r="B96" s="215">
        <v>889</v>
      </c>
      <c r="C96" s="215">
        <v>445</v>
      </c>
      <c r="D96" s="215">
        <v>889</v>
      </c>
      <c r="E96" s="215">
        <v>445</v>
      </c>
      <c r="F96" s="214" t="s">
        <v>139</v>
      </c>
      <c r="G96" s="215"/>
    </row>
    <row r="97" spans="1:7" s="214" customFormat="1" ht="6" hidden="1">
      <c r="A97" s="214" t="s">
        <v>142</v>
      </c>
      <c r="B97" s="215">
        <v>231</v>
      </c>
      <c r="C97" s="215">
        <v>115</v>
      </c>
      <c r="D97" s="215">
        <v>231</v>
      </c>
      <c r="E97" s="215">
        <v>115</v>
      </c>
      <c r="F97" s="214" t="s">
        <v>139</v>
      </c>
      <c r="G97" s="215"/>
    </row>
    <row r="98" spans="1:7" s="214" customFormat="1" ht="6" hidden="1">
      <c r="A98" s="214" t="s">
        <v>13</v>
      </c>
      <c r="B98" s="215">
        <v>226</v>
      </c>
      <c r="C98" s="215">
        <v>113</v>
      </c>
      <c r="D98" s="215">
        <v>226</v>
      </c>
      <c r="E98" s="215">
        <v>113</v>
      </c>
      <c r="F98" s="214" t="s">
        <v>139</v>
      </c>
      <c r="G98" s="215"/>
    </row>
    <row r="99" spans="1:7" s="214" customFormat="1" ht="6" hidden="1">
      <c r="A99" s="214" t="s">
        <v>143</v>
      </c>
      <c r="B99" s="215">
        <v>564</v>
      </c>
      <c r="C99" s="215">
        <v>282</v>
      </c>
      <c r="D99" s="215">
        <v>564</v>
      </c>
      <c r="E99" s="215">
        <v>282</v>
      </c>
      <c r="F99" s="214" t="s">
        <v>139</v>
      </c>
      <c r="G99" s="215"/>
    </row>
    <row r="100" spans="1:7" s="214" customFormat="1" ht="6" hidden="1">
      <c r="A100" s="214" t="s">
        <v>144</v>
      </c>
      <c r="B100" s="215">
        <v>710</v>
      </c>
      <c r="C100" s="215">
        <v>355</v>
      </c>
      <c r="D100" s="215">
        <v>710</v>
      </c>
      <c r="E100" s="215">
        <v>355</v>
      </c>
      <c r="F100" s="214" t="s">
        <v>139</v>
      </c>
      <c r="G100" s="215"/>
    </row>
    <row r="101" spans="1:7" s="214" customFormat="1" ht="6" hidden="1">
      <c r="A101" s="214" t="s">
        <v>145</v>
      </c>
      <c r="B101" s="215">
        <v>1133</v>
      </c>
      <c r="C101" s="215">
        <v>567</v>
      </c>
      <c r="D101" s="215">
        <v>1133</v>
      </c>
      <c r="E101" s="215">
        <v>567</v>
      </c>
      <c r="F101" s="214" t="s">
        <v>139</v>
      </c>
      <c r="G101" s="215"/>
    </row>
    <row r="102" spans="1:7" s="214" customFormat="1" ht="6" hidden="1">
      <c r="A102" s="214" t="s">
        <v>45</v>
      </c>
      <c r="B102" s="216">
        <f t="shared" ref="B102:B103" si="0">D102*$AG$5</f>
        <v>0</v>
      </c>
      <c r="C102" s="216">
        <f t="shared" ref="C102:C103" si="1">E102*$AG$5</f>
        <v>0</v>
      </c>
      <c r="D102" s="215">
        <v>27</v>
      </c>
      <c r="E102" s="215">
        <v>13</v>
      </c>
      <c r="F102" s="214" t="s">
        <v>146</v>
      </c>
      <c r="G102" s="215"/>
    </row>
    <row r="103" spans="1:7" s="214" customFormat="1" ht="6" hidden="1">
      <c r="A103" s="214" t="s">
        <v>147</v>
      </c>
      <c r="B103" s="216">
        <f t="shared" si="0"/>
        <v>0</v>
      </c>
      <c r="C103" s="216">
        <f t="shared" si="1"/>
        <v>0</v>
      </c>
      <c r="D103" s="215">
        <v>27</v>
      </c>
      <c r="E103" s="215">
        <v>13</v>
      </c>
      <c r="F103" s="214" t="s">
        <v>146</v>
      </c>
      <c r="G103" s="215"/>
    </row>
    <row r="104" spans="1:7" s="214" customFormat="1" ht="6" hidden="1">
      <c r="A104" s="214" t="s">
        <v>14</v>
      </c>
      <c r="B104" s="215">
        <v>320</v>
      </c>
      <c r="C104" s="215">
        <v>160</v>
      </c>
      <c r="D104" s="215">
        <v>320</v>
      </c>
      <c r="E104" s="215">
        <v>160</v>
      </c>
      <c r="F104" s="214" t="s">
        <v>139</v>
      </c>
      <c r="G104" s="215"/>
    </row>
    <row r="105" spans="1:7" s="214" customFormat="1" ht="6" hidden="1">
      <c r="A105" s="214" t="s">
        <v>15</v>
      </c>
      <c r="B105" s="215">
        <v>339</v>
      </c>
      <c r="C105" s="215">
        <v>169</v>
      </c>
      <c r="D105" s="215">
        <v>339</v>
      </c>
      <c r="E105" s="215">
        <v>169</v>
      </c>
      <c r="F105" s="214" t="s">
        <v>139</v>
      </c>
      <c r="G105" s="215"/>
    </row>
    <row r="106" spans="1:7" s="214" customFormat="1" ht="6" hidden="1">
      <c r="A106" s="214" t="s">
        <v>16</v>
      </c>
      <c r="B106" s="215">
        <v>311</v>
      </c>
      <c r="C106" s="215">
        <v>156</v>
      </c>
      <c r="D106" s="215">
        <v>311</v>
      </c>
      <c r="E106" s="215">
        <v>156</v>
      </c>
      <c r="F106" s="214" t="s">
        <v>139</v>
      </c>
      <c r="G106" s="215"/>
    </row>
    <row r="107" spans="1:7" s="214" customFormat="1" ht="6" hidden="1">
      <c r="A107" s="214" t="s">
        <v>17</v>
      </c>
      <c r="B107" s="215">
        <v>137</v>
      </c>
      <c r="C107" s="215">
        <v>68</v>
      </c>
      <c r="D107" s="215">
        <v>137</v>
      </c>
      <c r="E107" s="215">
        <v>68</v>
      </c>
      <c r="F107" s="214" t="s">
        <v>139</v>
      </c>
      <c r="G107" s="215"/>
    </row>
    <row r="108" spans="1:7" s="214" customFormat="1" ht="6" hidden="1">
      <c r="A108" s="214" t="s">
        <v>18</v>
      </c>
      <c r="B108" s="215">
        <v>508</v>
      </c>
      <c r="C108" s="215">
        <v>254</v>
      </c>
      <c r="D108" s="215">
        <v>508</v>
      </c>
      <c r="E108" s="215">
        <v>254</v>
      </c>
      <c r="F108" s="214" t="s">
        <v>139</v>
      </c>
      <c r="G108" s="215"/>
    </row>
    <row r="109" spans="1:7" s="214" customFormat="1" ht="6" hidden="1">
      <c r="A109" s="214" t="s">
        <v>19</v>
      </c>
      <c r="B109" s="215">
        <v>204</v>
      </c>
      <c r="C109" s="215">
        <v>102</v>
      </c>
      <c r="D109" s="215">
        <v>204</v>
      </c>
      <c r="E109" s="215">
        <v>102</v>
      </c>
      <c r="F109" s="214" t="s">
        <v>139</v>
      </c>
      <c r="G109" s="215"/>
    </row>
    <row r="110" spans="1:7" s="214" customFormat="1" ht="6" hidden="1">
      <c r="A110" s="214" t="s">
        <v>20</v>
      </c>
      <c r="B110" s="215">
        <v>148</v>
      </c>
      <c r="C110" s="215">
        <v>74</v>
      </c>
      <c r="D110" s="215">
        <v>148</v>
      </c>
      <c r="E110" s="215">
        <v>74</v>
      </c>
      <c r="F110" s="214" t="s">
        <v>139</v>
      </c>
      <c r="G110" s="215"/>
    </row>
    <row r="111" spans="1:7" s="214" customFormat="1" ht="6" hidden="1">
      <c r="A111" s="214" t="s">
        <v>21</v>
      </c>
      <c r="B111" s="215"/>
      <c r="C111" s="215">
        <v>282</v>
      </c>
      <c r="D111" s="215"/>
      <c r="E111" s="215">
        <v>282</v>
      </c>
      <c r="F111" s="214" t="s">
        <v>139</v>
      </c>
      <c r="G111" s="215"/>
    </row>
    <row r="112" spans="1:7" s="214" customFormat="1" ht="6" hidden="1">
      <c r="A112" s="214" t="s">
        <v>148</v>
      </c>
      <c r="B112" s="215">
        <v>33</v>
      </c>
      <c r="C112" s="215">
        <v>16</v>
      </c>
      <c r="D112" s="215">
        <v>33</v>
      </c>
      <c r="E112" s="215">
        <v>16</v>
      </c>
      <c r="F112" s="214" t="s">
        <v>139</v>
      </c>
      <c r="G112" s="215"/>
    </row>
    <row r="113" spans="1:7" s="214" customFormat="1" ht="6" hidden="1">
      <c r="A113" s="214" t="s">
        <v>22</v>
      </c>
      <c r="B113" s="215">
        <v>475</v>
      </c>
      <c r="C113" s="215">
        <v>237</v>
      </c>
      <c r="D113" s="215">
        <v>475</v>
      </c>
      <c r="E113" s="215">
        <v>237</v>
      </c>
      <c r="F113" s="214" t="s">
        <v>139</v>
      </c>
      <c r="G113" s="215"/>
    </row>
    <row r="114" spans="1:7" s="214" customFormat="1" ht="6" hidden="1">
      <c r="A114" s="214" t="s">
        <v>23</v>
      </c>
      <c r="B114" s="215">
        <v>638</v>
      </c>
      <c r="C114" s="215">
        <v>319</v>
      </c>
      <c r="D114" s="215">
        <v>638</v>
      </c>
      <c r="E114" s="215">
        <v>319</v>
      </c>
      <c r="F114" s="214" t="s">
        <v>139</v>
      </c>
      <c r="G114" s="215"/>
    </row>
    <row r="115" spans="1:7" s="214" customFormat="1" ht="6" hidden="1">
      <c r="A115" s="214" t="s">
        <v>24</v>
      </c>
      <c r="B115" s="215">
        <f>D115*$AG$5</f>
        <v>0</v>
      </c>
      <c r="C115" s="215">
        <f>E115*$AG$5</f>
        <v>0</v>
      </c>
      <c r="D115" s="215">
        <v>38</v>
      </c>
      <c r="E115" s="215">
        <v>19</v>
      </c>
      <c r="F115" s="214" t="s">
        <v>146</v>
      </c>
      <c r="G115" s="215"/>
    </row>
    <row r="116" spans="1:7" s="214" customFormat="1" ht="6" hidden="1">
      <c r="A116" s="214" t="s">
        <v>25</v>
      </c>
      <c r="B116" s="215">
        <f>D116*$AG$5</f>
        <v>0</v>
      </c>
      <c r="C116" s="215">
        <f t="shared" ref="C116:C128" si="2">E116*$AG$5</f>
        <v>0</v>
      </c>
      <c r="D116" s="215">
        <v>40</v>
      </c>
      <c r="E116" s="215">
        <v>20</v>
      </c>
      <c r="F116" s="214" t="s">
        <v>146</v>
      </c>
      <c r="G116" s="215"/>
    </row>
    <row r="117" spans="1:7" s="214" customFormat="1" ht="6" hidden="1">
      <c r="A117" s="214" t="s">
        <v>26</v>
      </c>
      <c r="B117" s="215">
        <f t="shared" ref="B117:B128" si="3">D117*$AG$5</f>
        <v>0</v>
      </c>
      <c r="C117" s="215">
        <f t="shared" si="2"/>
        <v>0</v>
      </c>
      <c r="D117" s="215">
        <v>38</v>
      </c>
      <c r="E117" s="215">
        <v>19</v>
      </c>
      <c r="F117" s="214" t="s">
        <v>146</v>
      </c>
      <c r="G117" s="215"/>
    </row>
    <row r="118" spans="1:7" s="214" customFormat="1" ht="6" hidden="1">
      <c r="A118" s="214" t="s">
        <v>27</v>
      </c>
      <c r="B118" s="215">
        <f t="shared" si="3"/>
        <v>0</v>
      </c>
      <c r="C118" s="215">
        <f t="shared" si="2"/>
        <v>0</v>
      </c>
      <c r="D118" s="215">
        <v>48</v>
      </c>
      <c r="E118" s="215">
        <v>24</v>
      </c>
      <c r="F118" s="214" t="s">
        <v>146</v>
      </c>
      <c r="G118" s="215"/>
    </row>
    <row r="119" spans="1:7" s="214" customFormat="1" ht="6" hidden="1">
      <c r="A119" s="214" t="s">
        <v>28</v>
      </c>
      <c r="B119" s="215">
        <f t="shared" si="3"/>
        <v>0</v>
      </c>
      <c r="C119" s="215">
        <f t="shared" si="2"/>
        <v>0</v>
      </c>
      <c r="D119" s="215">
        <v>43</v>
      </c>
      <c r="E119" s="215">
        <v>21</v>
      </c>
      <c r="F119" s="214" t="s">
        <v>146</v>
      </c>
      <c r="G119" s="215"/>
    </row>
    <row r="120" spans="1:7" s="214" customFormat="1" ht="6" hidden="1">
      <c r="A120" s="214" t="s">
        <v>29</v>
      </c>
      <c r="B120" s="215">
        <f t="shared" si="3"/>
        <v>0</v>
      </c>
      <c r="C120" s="215">
        <f t="shared" si="2"/>
        <v>0</v>
      </c>
      <c r="D120" s="215">
        <v>36</v>
      </c>
      <c r="E120" s="215">
        <v>18</v>
      </c>
      <c r="F120" s="214" t="s">
        <v>146</v>
      </c>
      <c r="G120" s="215"/>
    </row>
    <row r="121" spans="1:7" s="214" customFormat="1" ht="6" hidden="1">
      <c r="A121" s="214" t="s">
        <v>149</v>
      </c>
      <c r="B121" s="215">
        <f t="shared" si="3"/>
        <v>0</v>
      </c>
      <c r="C121" s="215">
        <f t="shared" si="2"/>
        <v>0</v>
      </c>
      <c r="D121" s="215">
        <v>37</v>
      </c>
      <c r="E121" s="215">
        <v>19</v>
      </c>
      <c r="F121" s="214" t="s">
        <v>146</v>
      </c>
      <c r="G121" s="215"/>
    </row>
    <row r="122" spans="1:7" s="214" customFormat="1" ht="6" hidden="1">
      <c r="A122" s="214" t="s">
        <v>150</v>
      </c>
      <c r="B122" s="215">
        <f t="shared" si="3"/>
        <v>0</v>
      </c>
      <c r="C122" s="215">
        <f t="shared" si="2"/>
        <v>0</v>
      </c>
      <c r="D122" s="215">
        <v>35</v>
      </c>
      <c r="E122" s="215">
        <v>18</v>
      </c>
      <c r="F122" s="214" t="s">
        <v>146</v>
      </c>
      <c r="G122" s="215"/>
    </row>
    <row r="123" spans="1:7" s="214" customFormat="1" ht="6" hidden="1">
      <c r="A123" s="214" t="s">
        <v>151</v>
      </c>
      <c r="B123" s="215">
        <f t="shared" si="3"/>
        <v>0</v>
      </c>
      <c r="C123" s="215">
        <f t="shared" si="2"/>
        <v>0</v>
      </c>
      <c r="D123" s="215">
        <v>37</v>
      </c>
      <c r="E123" s="215">
        <v>19</v>
      </c>
      <c r="F123" s="214" t="s">
        <v>146</v>
      </c>
      <c r="G123" s="215"/>
    </row>
    <row r="124" spans="1:7" s="214" customFormat="1" ht="6" hidden="1">
      <c r="A124" s="214" t="s">
        <v>152</v>
      </c>
      <c r="B124" s="215">
        <f t="shared" si="3"/>
        <v>0</v>
      </c>
      <c r="C124" s="215">
        <f t="shared" si="2"/>
        <v>0</v>
      </c>
      <c r="D124" s="215">
        <v>35</v>
      </c>
      <c r="E124" s="215">
        <v>18</v>
      </c>
      <c r="F124" s="214" t="s">
        <v>146</v>
      </c>
      <c r="G124" s="215"/>
    </row>
    <row r="125" spans="1:7" s="214" customFormat="1" ht="6" hidden="1">
      <c r="A125" s="214" t="s">
        <v>153</v>
      </c>
      <c r="B125" s="215">
        <f t="shared" si="3"/>
        <v>0</v>
      </c>
      <c r="C125" s="215">
        <f t="shared" si="2"/>
        <v>0</v>
      </c>
      <c r="D125" s="215">
        <v>37</v>
      </c>
      <c r="E125" s="215">
        <v>19</v>
      </c>
      <c r="F125" s="214" t="s">
        <v>146</v>
      </c>
      <c r="G125" s="215"/>
    </row>
    <row r="126" spans="1:7" s="214" customFormat="1" ht="6" hidden="1">
      <c r="A126" s="214" t="s">
        <v>154</v>
      </c>
      <c r="B126" s="215">
        <f t="shared" si="3"/>
        <v>0</v>
      </c>
      <c r="C126" s="215">
        <f t="shared" si="2"/>
        <v>0</v>
      </c>
      <c r="D126" s="215">
        <v>35</v>
      </c>
      <c r="E126" s="215">
        <v>18</v>
      </c>
      <c r="F126" s="214" t="s">
        <v>146</v>
      </c>
      <c r="G126" s="215"/>
    </row>
    <row r="127" spans="1:7" s="214" customFormat="1" ht="6" hidden="1">
      <c r="A127" s="214" t="s">
        <v>155</v>
      </c>
      <c r="B127" s="215">
        <f t="shared" si="3"/>
        <v>0</v>
      </c>
      <c r="C127" s="215">
        <f t="shared" si="2"/>
        <v>0</v>
      </c>
      <c r="D127" s="215">
        <v>37</v>
      </c>
      <c r="E127" s="215">
        <v>19</v>
      </c>
      <c r="F127" s="214" t="s">
        <v>146</v>
      </c>
      <c r="G127" s="215"/>
    </row>
    <row r="128" spans="1:7" s="214" customFormat="1" ht="6" hidden="1">
      <c r="A128" s="214" t="s">
        <v>156</v>
      </c>
      <c r="B128" s="215">
        <f t="shared" si="3"/>
        <v>0</v>
      </c>
      <c r="C128" s="215">
        <f t="shared" si="2"/>
        <v>0</v>
      </c>
      <c r="D128" s="215">
        <v>35</v>
      </c>
      <c r="E128" s="215">
        <v>18</v>
      </c>
      <c r="F128" s="214" t="s">
        <v>146</v>
      </c>
      <c r="G128" s="215"/>
    </row>
    <row r="129" spans="1:7" s="214" customFormat="1" ht="6" hidden="1"/>
    <row r="130" spans="1:7" s="214" customFormat="1" ht="6" hidden="1">
      <c r="A130" s="214" t="s">
        <v>128</v>
      </c>
      <c r="B130" s="214" t="s">
        <v>157</v>
      </c>
    </row>
    <row r="131" spans="1:7" s="214" customFormat="1" ht="6" hidden="1">
      <c r="A131" s="214" t="s">
        <v>129</v>
      </c>
      <c r="B131" s="214">
        <v>0</v>
      </c>
      <c r="C131" s="214" t="b">
        <v>0</v>
      </c>
      <c r="D131" s="214" t="b">
        <v>0</v>
      </c>
      <c r="E131" s="214" t="b">
        <v>0</v>
      </c>
      <c r="F131" s="214">
        <v>0</v>
      </c>
      <c r="G131" s="214">
        <v>0</v>
      </c>
    </row>
    <row r="132" spans="1:7" s="214" customFormat="1" ht="6" hidden="1">
      <c r="A132" s="214" t="s">
        <v>130</v>
      </c>
    </row>
    <row r="133" spans="1:7" s="214" customFormat="1" ht="6" hidden="1">
      <c r="A133" s="214" t="s">
        <v>131</v>
      </c>
    </row>
    <row r="134" spans="1:7" s="214" customFormat="1" ht="6" hidden="1">
      <c r="A134" s="214" t="s">
        <v>132</v>
      </c>
    </row>
    <row r="135" spans="1:7" s="214" customFormat="1" ht="6" hidden="1">
      <c r="A135" s="214" t="s">
        <v>133</v>
      </c>
    </row>
    <row r="136" spans="1:7" s="214" customFormat="1" ht="6" hidden="1">
      <c r="A136" s="214" t="s">
        <v>134</v>
      </c>
    </row>
    <row r="137" spans="1:7" s="214" customFormat="1" ht="6" hidden="1">
      <c r="A137" s="214" t="s">
        <v>135</v>
      </c>
    </row>
  </sheetData>
  <sheetProtection sheet="1" objects="1" scenarios="1"/>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conditionalFormatting sqref="AC5:AF5">
    <cfRule type="containsText" dxfId="8" priority="1" operator="containsText" text="ERR">
      <formula>NOT(ISERROR(SEARCH("ERR",AC5)))</formula>
    </cfRule>
  </conditionalFormatting>
  <dataValidations count="9">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 imeMode="off" allowBlank="1" showInputMessage="1" showErrorMessage="1" sqref="A2 AG4:AM4 AG5:AK5 AG8:AM8 S8:Y8 Q6:R6 T6:V6 F25:J44 F53:J64"/>
    <dataValidation imeMode="fullKatakana" allowBlank="1" showInputMessage="1" showErrorMessage="1" sqref="L3:AF3"/>
    <dataValidation imeMode="hiragana" allowBlank="1" showInputMessage="1" showErrorMessage="1" sqref="L4:AF4 L9:AM9"/>
    <dataValidation imeMode="hiragana" allowBlank="1" showInputMessage="1" showErrorMessage="1" sqref="L7:AM7"/>
    <dataValidation imeMode="on" allowBlank="1" showInputMessage="1" showErrorMessage="1" sqref="A25:E44 K25:AM44 A53:E64 K53:AM64"/>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00FF"/>
    <pageSetUpPr fitToPage="1"/>
  </sheetPr>
  <dimension ref="A1:W62"/>
  <sheetViews>
    <sheetView zoomScale="90" zoomScaleNormal="90" zoomScaleSheetLayoutView="100" workbookViewId="0">
      <pane xSplit="2" ySplit="5" topLeftCell="C6" activePane="bottomRight" state="frozen"/>
      <selection activeCell="L8" sqref="L8:AM8"/>
      <selection pane="topRight" activeCell="L8" sqref="L8:AM8"/>
      <selection pane="bottomLeft" activeCell="L8" sqref="L8:AM8"/>
      <selection pane="bottomRight"/>
    </sheetView>
  </sheetViews>
  <sheetFormatPr defaultColWidth="2.25" defaultRowHeight="13.5"/>
  <cols>
    <col min="1" max="1" width="2.25" style="10"/>
    <col min="2" max="2" width="3.125" style="10" customWidth="1"/>
    <col min="3" max="3" width="12.875" style="10" customWidth="1"/>
    <col min="4" max="4" width="16.875" style="10" customWidth="1"/>
    <col min="5" max="5" width="18.875" style="10" customWidth="1"/>
    <col min="6" max="11" width="11.25" style="10" customWidth="1"/>
    <col min="12" max="12" width="12.625" style="10" customWidth="1"/>
    <col min="13" max="13" width="18.75" style="10" customWidth="1"/>
    <col min="14" max="16384" width="2.25" style="10"/>
  </cols>
  <sheetData>
    <row r="1" spans="1:23" ht="14.25">
      <c r="A1" s="10" t="s">
        <v>187</v>
      </c>
      <c r="F1" s="291"/>
      <c r="G1" s="291"/>
      <c r="H1" s="291"/>
      <c r="I1" s="291"/>
      <c r="J1" s="291"/>
      <c r="K1" s="291"/>
    </row>
    <row r="2" spans="1:23">
      <c r="F2" s="291"/>
      <c r="G2" s="291"/>
      <c r="H2" s="291"/>
      <c r="I2" s="291"/>
      <c r="J2" s="291"/>
      <c r="K2" s="291"/>
    </row>
    <row r="3" spans="1:23" ht="18" customHeight="1" thickBot="1">
      <c r="B3" s="80" t="str">
        <f>IF('（別紙４）R3総括表'!L9="","（事業実施主体名）",'（別紙４）R3総括表'!L9)</f>
        <v>（事業実施主体名）</v>
      </c>
      <c r="F3" s="294" t="str">
        <f>IF(Q44=0,"",Q44)</f>
        <v/>
      </c>
      <c r="G3" s="295"/>
      <c r="H3" s="295"/>
      <c r="I3" s="296" t="str">
        <f>IF(T44=0,"",T44)</f>
        <v/>
      </c>
      <c r="J3" s="295"/>
      <c r="K3" s="295"/>
      <c r="M3" s="66" t="s">
        <v>159</v>
      </c>
      <c r="Q3" s="291"/>
      <c r="R3" s="291"/>
      <c r="S3" s="291"/>
      <c r="T3" s="291"/>
      <c r="U3" s="291"/>
      <c r="V3" s="298" t="s">
        <v>228</v>
      </c>
      <c r="W3" s="291"/>
    </row>
    <row r="4" spans="1:23" ht="18" customHeight="1" thickBot="1">
      <c r="B4" s="449" t="s">
        <v>78</v>
      </c>
      <c r="C4" s="450" t="s">
        <v>75</v>
      </c>
      <c r="D4" s="451" t="s">
        <v>71</v>
      </c>
      <c r="E4" s="452" t="s">
        <v>77</v>
      </c>
      <c r="F4" s="453" t="s">
        <v>91</v>
      </c>
      <c r="G4" s="453"/>
      <c r="H4" s="454"/>
      <c r="I4" s="453" t="s">
        <v>92</v>
      </c>
      <c r="J4" s="453"/>
      <c r="K4" s="454"/>
      <c r="L4" s="445" t="s">
        <v>179</v>
      </c>
      <c r="M4" s="446" t="s">
        <v>83</v>
      </c>
      <c r="Q4" s="349" t="s">
        <v>227</v>
      </c>
      <c r="R4" s="350"/>
      <c r="S4" s="350"/>
      <c r="T4" s="350"/>
      <c r="U4" s="350"/>
      <c r="V4" s="351"/>
      <c r="W4" s="291"/>
    </row>
    <row r="5" spans="1:23" ht="27.75" customHeight="1">
      <c r="B5" s="449"/>
      <c r="C5" s="450"/>
      <c r="D5" s="451"/>
      <c r="E5" s="452"/>
      <c r="F5" s="111" t="s">
        <v>73</v>
      </c>
      <c r="G5" s="111" t="s">
        <v>74</v>
      </c>
      <c r="H5" s="11" t="s">
        <v>177</v>
      </c>
      <c r="I5" s="12" t="s">
        <v>80</v>
      </c>
      <c r="J5" s="111" t="s">
        <v>81</v>
      </c>
      <c r="K5" s="110" t="s">
        <v>178</v>
      </c>
      <c r="L5" s="446"/>
      <c r="M5" s="446"/>
      <c r="Q5" s="455" t="s">
        <v>91</v>
      </c>
      <c r="R5" s="456"/>
      <c r="S5" s="457"/>
      <c r="T5" s="455" t="s">
        <v>92</v>
      </c>
      <c r="U5" s="456"/>
      <c r="V5" s="457"/>
      <c r="W5" s="291"/>
    </row>
    <row r="6" spans="1:23" ht="22.5" customHeight="1">
      <c r="B6" s="79">
        <v>1</v>
      </c>
      <c r="C6" s="13">
        <f t="shared" ref="C6:C43" ca="1" si="0">IFERROR(INDIRECT("R③個票"&amp;$B6&amp;"！$AG$4"),"")</f>
        <v>0</v>
      </c>
      <c r="D6" s="282">
        <f t="shared" ref="D6:D43" ca="1" si="1">IFERROR(INDIRECT("R③個票"&amp;$B6&amp;"！$L$4"),"")</f>
        <v>0</v>
      </c>
      <c r="E6" s="283">
        <f t="shared" ref="E6:E43" ca="1" si="2">IFERROR(INDIRECT("R③個票"&amp;$B6&amp;"！$L$5"),"")</f>
        <v>0</v>
      </c>
      <c r="F6" s="14">
        <f t="shared" ref="F6:F13" ca="1" si="3">IF(G6&lt;&gt;0,IFERROR(INDIRECT("R③個票"&amp;$B6&amp;"！$AA$13"),""),0)+Q6</f>
        <v>0</v>
      </c>
      <c r="G6" s="14">
        <f ca="1">IFERROR(INDIRECT("R③個票"&amp;$B6&amp;"！$AI$13"),"")</f>
        <v>0</v>
      </c>
      <c r="H6" s="15">
        <f ca="1">MIN(F6:G6)</f>
        <v>0</v>
      </c>
      <c r="I6" s="109">
        <f t="shared" ref="I6:I13" ca="1" si="4">IF(J6&lt;&gt;0,IFERROR(INDIRECT("R③個票"&amp;$B6&amp;"！$AA$47"),""),0)+T6</f>
        <v>0</v>
      </c>
      <c r="J6" s="14">
        <f t="shared" ref="J6:J43" ca="1" si="5">IFERROR(INDIRECT("R③個票"&amp;$B6&amp;"！$AI$47"),"")</f>
        <v>0</v>
      </c>
      <c r="K6" s="16">
        <f ca="1">MIN(I6:J6)</f>
        <v>0</v>
      </c>
      <c r="L6" s="16">
        <f ca="1">SUM(H6,K6)</f>
        <v>0</v>
      </c>
      <c r="M6" s="262"/>
      <c r="Q6" s="442"/>
      <c r="R6" s="443"/>
      <c r="S6" s="444"/>
      <c r="T6" s="442"/>
      <c r="U6" s="443"/>
      <c r="V6" s="444"/>
      <c r="W6" s="311" t="s">
        <v>225</v>
      </c>
    </row>
    <row r="7" spans="1:23" ht="22.5" customHeight="1">
      <c r="B7" s="79">
        <v>2</v>
      </c>
      <c r="C7" s="13">
        <f t="shared" ca="1" si="0"/>
        <v>0</v>
      </c>
      <c r="D7" s="282">
        <f t="shared" ca="1" si="1"/>
        <v>0</v>
      </c>
      <c r="E7" s="283">
        <f t="shared" ca="1" si="2"/>
        <v>0</v>
      </c>
      <c r="F7" s="14">
        <f t="shared" ca="1" si="3"/>
        <v>0</v>
      </c>
      <c r="G7" s="14">
        <f ca="1">IFERROR(INDIRECT("R③個票"&amp;$B7&amp;"！$AI$13"),"")</f>
        <v>0</v>
      </c>
      <c r="H7" s="15">
        <f t="shared" ref="H7:H19" ca="1" si="6">MIN(F7:G7)</f>
        <v>0</v>
      </c>
      <c r="I7" s="109">
        <f t="shared" ca="1" si="4"/>
        <v>0</v>
      </c>
      <c r="J7" s="14">
        <f t="shared" ca="1" si="5"/>
        <v>0</v>
      </c>
      <c r="K7" s="16">
        <f t="shared" ref="K7:K19" ca="1" si="7">MIN(I7:J7)</f>
        <v>0</v>
      </c>
      <c r="L7" s="16">
        <f t="shared" ref="L7:L19" ca="1" si="8">SUM(H7,K7)</f>
        <v>0</v>
      </c>
      <c r="M7" s="262"/>
      <c r="Q7" s="442"/>
      <c r="R7" s="443"/>
      <c r="S7" s="444"/>
      <c r="T7" s="442"/>
      <c r="U7" s="443"/>
      <c r="V7" s="444"/>
      <c r="W7" s="311" t="s">
        <v>226</v>
      </c>
    </row>
    <row r="8" spans="1:23" ht="22.5" customHeight="1">
      <c r="B8" s="79">
        <v>3</v>
      </c>
      <c r="C8" s="13">
        <f t="shared" ca="1" si="0"/>
        <v>0</v>
      </c>
      <c r="D8" s="282">
        <f t="shared" ca="1" si="1"/>
        <v>0</v>
      </c>
      <c r="E8" s="283">
        <f t="shared" ca="1" si="2"/>
        <v>0</v>
      </c>
      <c r="F8" s="14">
        <f t="shared" ca="1" si="3"/>
        <v>0</v>
      </c>
      <c r="G8" s="14">
        <f t="shared" ref="G8:G43" ca="1" si="9">IFERROR(INDIRECT("R③個票"&amp;$B8&amp;"！$AI$13"),"")</f>
        <v>0</v>
      </c>
      <c r="H8" s="15">
        <f t="shared" ca="1" si="6"/>
        <v>0</v>
      </c>
      <c r="I8" s="109">
        <f t="shared" ca="1" si="4"/>
        <v>0</v>
      </c>
      <c r="J8" s="14">
        <f t="shared" ca="1" si="5"/>
        <v>0</v>
      </c>
      <c r="K8" s="16">
        <f t="shared" ca="1" si="7"/>
        <v>0</v>
      </c>
      <c r="L8" s="16">
        <f t="shared" ca="1" si="8"/>
        <v>0</v>
      </c>
      <c r="M8" s="262"/>
      <c r="Q8" s="442"/>
      <c r="R8" s="443"/>
      <c r="S8" s="444"/>
      <c r="T8" s="442"/>
      <c r="U8" s="443"/>
      <c r="V8" s="444"/>
      <c r="W8" s="291"/>
    </row>
    <row r="9" spans="1:23" ht="22.5" customHeight="1">
      <c r="B9" s="79">
        <v>4</v>
      </c>
      <c r="C9" s="13">
        <f t="shared" ca="1" si="0"/>
        <v>0</v>
      </c>
      <c r="D9" s="282">
        <f t="shared" ca="1" si="1"/>
        <v>0</v>
      </c>
      <c r="E9" s="283">
        <f t="shared" ca="1" si="2"/>
        <v>0</v>
      </c>
      <c r="F9" s="14">
        <f t="shared" ca="1" si="3"/>
        <v>0</v>
      </c>
      <c r="G9" s="14">
        <f t="shared" ca="1" si="9"/>
        <v>0</v>
      </c>
      <c r="H9" s="15">
        <f t="shared" ca="1" si="6"/>
        <v>0</v>
      </c>
      <c r="I9" s="109">
        <f t="shared" ca="1" si="4"/>
        <v>0</v>
      </c>
      <c r="J9" s="14">
        <f t="shared" ca="1" si="5"/>
        <v>0</v>
      </c>
      <c r="K9" s="16">
        <f t="shared" ca="1" si="7"/>
        <v>0</v>
      </c>
      <c r="L9" s="16">
        <f t="shared" ca="1" si="8"/>
        <v>0</v>
      </c>
      <c r="M9" s="262"/>
      <c r="Q9" s="442"/>
      <c r="R9" s="443"/>
      <c r="S9" s="444"/>
      <c r="T9" s="442"/>
      <c r="U9" s="443"/>
      <c r="V9" s="444"/>
      <c r="W9" s="291"/>
    </row>
    <row r="10" spans="1:23" ht="22.5" customHeight="1">
      <c r="B10" s="79">
        <v>5</v>
      </c>
      <c r="C10" s="13">
        <f t="shared" ca="1" si="0"/>
        <v>0</v>
      </c>
      <c r="D10" s="282">
        <f t="shared" ca="1" si="1"/>
        <v>0</v>
      </c>
      <c r="E10" s="283">
        <f t="shared" ca="1" si="2"/>
        <v>0</v>
      </c>
      <c r="F10" s="14">
        <f t="shared" ca="1" si="3"/>
        <v>0</v>
      </c>
      <c r="G10" s="14">
        <f t="shared" ca="1" si="9"/>
        <v>0</v>
      </c>
      <c r="H10" s="15">
        <f t="shared" ca="1" si="6"/>
        <v>0</v>
      </c>
      <c r="I10" s="109">
        <f t="shared" ca="1" si="4"/>
        <v>0</v>
      </c>
      <c r="J10" s="14">
        <f t="shared" ca="1" si="5"/>
        <v>0</v>
      </c>
      <c r="K10" s="16">
        <f t="shared" ca="1" si="7"/>
        <v>0</v>
      </c>
      <c r="L10" s="16">
        <f t="shared" ca="1" si="8"/>
        <v>0</v>
      </c>
      <c r="M10" s="262"/>
      <c r="Q10" s="442"/>
      <c r="R10" s="443"/>
      <c r="S10" s="444"/>
      <c r="T10" s="442"/>
      <c r="U10" s="443"/>
      <c r="V10" s="444"/>
      <c r="W10" s="291"/>
    </row>
    <row r="11" spans="1:23" ht="22.5" customHeight="1">
      <c r="B11" s="79">
        <v>6</v>
      </c>
      <c r="C11" s="13">
        <f t="shared" ca="1" si="0"/>
        <v>0</v>
      </c>
      <c r="D11" s="282">
        <f t="shared" ca="1" si="1"/>
        <v>0</v>
      </c>
      <c r="E11" s="283">
        <f t="shared" ca="1" si="2"/>
        <v>0</v>
      </c>
      <c r="F11" s="14">
        <f t="shared" ca="1" si="3"/>
        <v>0</v>
      </c>
      <c r="G11" s="14">
        <f t="shared" ca="1" si="9"/>
        <v>0</v>
      </c>
      <c r="H11" s="15">
        <f t="shared" ca="1" si="6"/>
        <v>0</v>
      </c>
      <c r="I11" s="109">
        <f t="shared" ca="1" si="4"/>
        <v>0</v>
      </c>
      <c r="J11" s="14">
        <f t="shared" ca="1" si="5"/>
        <v>0</v>
      </c>
      <c r="K11" s="16">
        <f t="shared" ca="1" si="7"/>
        <v>0</v>
      </c>
      <c r="L11" s="16">
        <f t="shared" ca="1" si="8"/>
        <v>0</v>
      </c>
      <c r="M11" s="262"/>
      <c r="Q11" s="442"/>
      <c r="R11" s="443"/>
      <c r="S11" s="444"/>
      <c r="T11" s="442"/>
      <c r="U11" s="443"/>
      <c r="V11" s="444"/>
      <c r="W11" s="291"/>
    </row>
    <row r="12" spans="1:23" ht="22.5" customHeight="1">
      <c r="B12" s="79">
        <v>7</v>
      </c>
      <c r="C12" s="13">
        <f t="shared" ca="1" si="0"/>
        <v>0</v>
      </c>
      <c r="D12" s="282">
        <f t="shared" ca="1" si="1"/>
        <v>0</v>
      </c>
      <c r="E12" s="283">
        <f t="shared" ca="1" si="2"/>
        <v>0</v>
      </c>
      <c r="F12" s="14">
        <f t="shared" ca="1" si="3"/>
        <v>0</v>
      </c>
      <c r="G12" s="14">
        <f t="shared" ca="1" si="9"/>
        <v>0</v>
      </c>
      <c r="H12" s="15">
        <f t="shared" ca="1" si="6"/>
        <v>0</v>
      </c>
      <c r="I12" s="109">
        <f t="shared" ca="1" si="4"/>
        <v>0</v>
      </c>
      <c r="J12" s="14">
        <f t="shared" ca="1" si="5"/>
        <v>0</v>
      </c>
      <c r="K12" s="16">
        <f t="shared" ca="1" si="7"/>
        <v>0</v>
      </c>
      <c r="L12" s="16">
        <f t="shared" ca="1" si="8"/>
        <v>0</v>
      </c>
      <c r="M12" s="262"/>
      <c r="Q12" s="442"/>
      <c r="R12" s="443"/>
      <c r="S12" s="444"/>
      <c r="T12" s="442"/>
      <c r="U12" s="443"/>
      <c r="V12" s="444"/>
      <c r="W12" s="291"/>
    </row>
    <row r="13" spans="1:23" ht="22.5" customHeight="1" thickBot="1">
      <c r="B13" s="79">
        <v>8</v>
      </c>
      <c r="C13" s="13">
        <f t="shared" ca="1" si="0"/>
        <v>0</v>
      </c>
      <c r="D13" s="282">
        <f t="shared" ca="1" si="1"/>
        <v>0</v>
      </c>
      <c r="E13" s="283">
        <f t="shared" ca="1" si="2"/>
        <v>0</v>
      </c>
      <c r="F13" s="14">
        <f t="shared" ca="1" si="3"/>
        <v>0</v>
      </c>
      <c r="G13" s="14">
        <f t="shared" ca="1" si="9"/>
        <v>0</v>
      </c>
      <c r="H13" s="15">
        <f t="shared" ca="1" si="6"/>
        <v>0</v>
      </c>
      <c r="I13" s="109">
        <f t="shared" ca="1" si="4"/>
        <v>0</v>
      </c>
      <c r="J13" s="14">
        <f t="shared" ca="1" si="5"/>
        <v>0</v>
      </c>
      <c r="K13" s="16">
        <f t="shared" ca="1" si="7"/>
        <v>0</v>
      </c>
      <c r="L13" s="16">
        <f t="shared" ca="1" si="8"/>
        <v>0</v>
      </c>
      <c r="M13" s="262"/>
      <c r="Q13" s="442"/>
      <c r="R13" s="443"/>
      <c r="S13" s="444"/>
      <c r="T13" s="442"/>
      <c r="U13" s="443"/>
      <c r="V13" s="444"/>
      <c r="W13" s="291"/>
    </row>
    <row r="14" spans="1:23" ht="22.5" hidden="1" customHeight="1">
      <c r="B14" s="90">
        <v>9</v>
      </c>
      <c r="C14" s="91" t="str">
        <f t="shared" ca="1" si="0"/>
        <v/>
      </c>
      <c r="D14" s="284" t="str">
        <f t="shared" ca="1" si="1"/>
        <v/>
      </c>
      <c r="E14" s="285" t="str">
        <f t="shared" ca="1" si="2"/>
        <v/>
      </c>
      <c r="F14" s="92" t="str">
        <f t="shared" ref="F14:F19" ca="1" si="10">IF(G14&lt;&gt;0,IFERROR(INDIRECT("R③個票"&amp;$B14&amp;"！$AA$13"),""),0)</f>
        <v/>
      </c>
      <c r="G14" s="92" t="str">
        <f t="shared" ca="1" si="9"/>
        <v/>
      </c>
      <c r="H14" s="93">
        <f t="shared" ca="1" si="6"/>
        <v>0</v>
      </c>
      <c r="I14" s="94" t="str">
        <f t="shared" ref="I14:I19" ca="1" si="11">IF(J14&lt;&gt;0,IFERROR(INDIRECT("R③個票"&amp;$B14&amp;"！$AA$47"),""),0)</f>
        <v/>
      </c>
      <c r="J14" s="92" t="str">
        <f t="shared" ca="1" si="5"/>
        <v/>
      </c>
      <c r="K14" s="95">
        <f t="shared" ca="1" si="7"/>
        <v>0</v>
      </c>
      <c r="L14" s="95">
        <f t="shared" ca="1" si="8"/>
        <v>0</v>
      </c>
      <c r="M14" s="263"/>
      <c r="Q14" s="458"/>
      <c r="R14" s="459"/>
      <c r="S14" s="460"/>
      <c r="T14" s="458"/>
      <c r="U14" s="459"/>
      <c r="V14" s="460"/>
      <c r="W14" s="291"/>
    </row>
    <row r="15" spans="1:23" ht="22.5" hidden="1" customHeight="1">
      <c r="B15" s="96">
        <v>10</v>
      </c>
      <c r="C15" s="97" t="str">
        <f t="shared" ca="1" si="0"/>
        <v/>
      </c>
      <c r="D15" s="286" t="str">
        <f t="shared" ca="1" si="1"/>
        <v/>
      </c>
      <c r="E15" s="287" t="str">
        <f t="shared" ca="1" si="2"/>
        <v/>
      </c>
      <c r="F15" s="98" t="str">
        <f t="shared" ca="1" si="10"/>
        <v/>
      </c>
      <c r="G15" s="98" t="str">
        <f t="shared" ca="1" si="9"/>
        <v/>
      </c>
      <c r="H15" s="99">
        <f t="shared" ca="1" si="6"/>
        <v>0</v>
      </c>
      <c r="I15" s="100" t="str">
        <f t="shared" ca="1" si="11"/>
        <v/>
      </c>
      <c r="J15" s="98" t="str">
        <f t="shared" ca="1" si="5"/>
        <v/>
      </c>
      <c r="K15" s="101">
        <f t="shared" ca="1" si="7"/>
        <v>0</v>
      </c>
      <c r="L15" s="101">
        <f t="shared" ca="1" si="8"/>
        <v>0</v>
      </c>
      <c r="M15" s="264"/>
      <c r="Q15" s="461"/>
      <c r="R15" s="462"/>
      <c r="S15" s="463"/>
      <c r="T15" s="461"/>
      <c r="U15" s="462"/>
      <c r="V15" s="463"/>
      <c r="W15" s="291"/>
    </row>
    <row r="16" spans="1:23" ht="22.5" hidden="1" customHeight="1">
      <c r="B16" s="96">
        <v>11</v>
      </c>
      <c r="C16" s="97" t="str">
        <f t="shared" ca="1" si="0"/>
        <v/>
      </c>
      <c r="D16" s="286" t="str">
        <f t="shared" ca="1" si="1"/>
        <v/>
      </c>
      <c r="E16" s="287" t="str">
        <f t="shared" ca="1" si="2"/>
        <v/>
      </c>
      <c r="F16" s="98" t="str">
        <f t="shared" ca="1" si="10"/>
        <v/>
      </c>
      <c r="G16" s="98" t="str">
        <f t="shared" ca="1" si="9"/>
        <v/>
      </c>
      <c r="H16" s="99">
        <f t="shared" ca="1" si="6"/>
        <v>0</v>
      </c>
      <c r="I16" s="100" t="str">
        <f t="shared" ca="1" si="11"/>
        <v/>
      </c>
      <c r="J16" s="98" t="str">
        <f t="shared" ca="1" si="5"/>
        <v/>
      </c>
      <c r="K16" s="101">
        <f t="shared" ca="1" si="7"/>
        <v>0</v>
      </c>
      <c r="L16" s="101">
        <f t="shared" ca="1" si="8"/>
        <v>0</v>
      </c>
      <c r="M16" s="264"/>
      <c r="Q16" s="461"/>
      <c r="R16" s="462"/>
      <c r="S16" s="463"/>
      <c r="T16" s="461"/>
      <c r="U16" s="462"/>
      <c r="V16" s="463"/>
      <c r="W16" s="291"/>
    </row>
    <row r="17" spans="2:23" ht="22.5" hidden="1" customHeight="1">
      <c r="B17" s="96">
        <v>12</v>
      </c>
      <c r="C17" s="97" t="str">
        <f t="shared" ca="1" si="0"/>
        <v/>
      </c>
      <c r="D17" s="286" t="str">
        <f t="shared" ca="1" si="1"/>
        <v/>
      </c>
      <c r="E17" s="287" t="str">
        <f t="shared" ca="1" si="2"/>
        <v/>
      </c>
      <c r="F17" s="98" t="str">
        <f t="shared" ca="1" si="10"/>
        <v/>
      </c>
      <c r="G17" s="98" t="str">
        <f t="shared" ca="1" si="9"/>
        <v/>
      </c>
      <c r="H17" s="99">
        <f t="shared" ca="1" si="6"/>
        <v>0</v>
      </c>
      <c r="I17" s="100" t="str">
        <f t="shared" ca="1" si="11"/>
        <v/>
      </c>
      <c r="J17" s="98" t="str">
        <f t="shared" ca="1" si="5"/>
        <v/>
      </c>
      <c r="K17" s="101">
        <f t="shared" ca="1" si="7"/>
        <v>0</v>
      </c>
      <c r="L17" s="101">
        <f t="shared" ca="1" si="8"/>
        <v>0</v>
      </c>
      <c r="M17" s="264"/>
      <c r="Q17" s="461"/>
      <c r="R17" s="462"/>
      <c r="S17" s="463"/>
      <c r="T17" s="461"/>
      <c r="U17" s="462"/>
      <c r="V17" s="463"/>
      <c r="W17" s="291"/>
    </row>
    <row r="18" spans="2:23" ht="22.5" hidden="1" customHeight="1">
      <c r="B18" s="96">
        <v>13</v>
      </c>
      <c r="C18" s="97" t="str">
        <f t="shared" ca="1" si="0"/>
        <v/>
      </c>
      <c r="D18" s="286" t="str">
        <f t="shared" ca="1" si="1"/>
        <v/>
      </c>
      <c r="E18" s="287" t="str">
        <f t="shared" ca="1" si="2"/>
        <v/>
      </c>
      <c r="F18" s="98" t="str">
        <f t="shared" ca="1" si="10"/>
        <v/>
      </c>
      <c r="G18" s="98" t="str">
        <f t="shared" ca="1" si="9"/>
        <v/>
      </c>
      <c r="H18" s="99">
        <f t="shared" ca="1" si="6"/>
        <v>0</v>
      </c>
      <c r="I18" s="100" t="str">
        <f t="shared" ca="1" si="11"/>
        <v/>
      </c>
      <c r="J18" s="98" t="str">
        <f t="shared" ca="1" si="5"/>
        <v/>
      </c>
      <c r="K18" s="101">
        <f t="shared" ca="1" si="7"/>
        <v>0</v>
      </c>
      <c r="L18" s="101">
        <f t="shared" ca="1" si="8"/>
        <v>0</v>
      </c>
      <c r="M18" s="264"/>
      <c r="Q18" s="461"/>
      <c r="R18" s="462"/>
      <c r="S18" s="463"/>
      <c r="T18" s="461"/>
      <c r="U18" s="462"/>
      <c r="V18" s="463"/>
      <c r="W18" s="291"/>
    </row>
    <row r="19" spans="2:23" ht="22.5" hidden="1" customHeight="1">
      <c r="B19" s="96">
        <v>14</v>
      </c>
      <c r="C19" s="97" t="str">
        <f t="shared" ca="1" si="0"/>
        <v/>
      </c>
      <c r="D19" s="286" t="str">
        <f t="shared" ca="1" si="1"/>
        <v/>
      </c>
      <c r="E19" s="287" t="str">
        <f t="shared" ca="1" si="2"/>
        <v/>
      </c>
      <c r="F19" s="98" t="str">
        <f t="shared" ca="1" si="10"/>
        <v/>
      </c>
      <c r="G19" s="98" t="str">
        <f t="shared" ca="1" si="9"/>
        <v/>
      </c>
      <c r="H19" s="99">
        <f t="shared" ca="1" si="6"/>
        <v>0</v>
      </c>
      <c r="I19" s="100" t="str">
        <f t="shared" ca="1" si="11"/>
        <v/>
      </c>
      <c r="J19" s="98" t="str">
        <f t="shared" ca="1" si="5"/>
        <v/>
      </c>
      <c r="K19" s="101">
        <f t="shared" ca="1" si="7"/>
        <v>0</v>
      </c>
      <c r="L19" s="101">
        <f t="shared" ca="1" si="8"/>
        <v>0</v>
      </c>
      <c r="M19" s="264"/>
      <c r="Q19" s="461"/>
      <c r="R19" s="462"/>
      <c r="S19" s="463"/>
      <c r="T19" s="461"/>
      <c r="U19" s="462"/>
      <c r="V19" s="463"/>
      <c r="W19" s="291"/>
    </row>
    <row r="20" spans="2:23" ht="22.5" hidden="1" customHeight="1">
      <c r="B20" s="102">
        <v>15</v>
      </c>
      <c r="C20" s="97" t="str">
        <f t="shared" ca="1" si="0"/>
        <v/>
      </c>
      <c r="D20" s="286" t="str">
        <f t="shared" ca="1" si="1"/>
        <v/>
      </c>
      <c r="E20" s="287" t="str">
        <f t="shared" ca="1" si="2"/>
        <v/>
      </c>
      <c r="F20" s="98" t="str">
        <f t="shared" ref="F20:F43" ca="1" si="12">IF(G20&lt;&gt;0,IFERROR(INDIRECT("R③個票"&amp;$B20&amp;"！$AA$13"),""),0)</f>
        <v/>
      </c>
      <c r="G20" s="98" t="str">
        <f t="shared" ca="1" si="9"/>
        <v/>
      </c>
      <c r="H20" s="99">
        <f t="shared" ref="H20:H43" ca="1" si="13">MIN(F20:G20)</f>
        <v>0</v>
      </c>
      <c r="I20" s="100" t="str">
        <f t="shared" ref="I20:I43" ca="1" si="14">IF(J20&lt;&gt;0,IFERROR(INDIRECT("R③個票"&amp;$B20&amp;"！$AA$47"),""),0)</f>
        <v/>
      </c>
      <c r="J20" s="98" t="str">
        <f t="shared" ca="1" si="5"/>
        <v/>
      </c>
      <c r="K20" s="101">
        <f t="shared" ref="K20:K43" ca="1" si="15">MIN(I20:J20)</f>
        <v>0</v>
      </c>
      <c r="L20" s="101">
        <f t="shared" ref="L20:L43" ca="1" si="16">SUM(H20,K20)</f>
        <v>0</v>
      </c>
      <c r="M20" s="264"/>
      <c r="Q20" s="461"/>
      <c r="R20" s="462"/>
      <c r="S20" s="463"/>
      <c r="T20" s="461"/>
      <c r="U20" s="462"/>
      <c r="V20" s="463"/>
      <c r="W20" s="291"/>
    </row>
    <row r="21" spans="2:23" ht="22.5" hidden="1" customHeight="1">
      <c r="B21" s="102">
        <v>16</v>
      </c>
      <c r="C21" s="97" t="str">
        <f t="shared" ca="1" si="0"/>
        <v/>
      </c>
      <c r="D21" s="286" t="str">
        <f t="shared" ca="1" si="1"/>
        <v/>
      </c>
      <c r="E21" s="287" t="str">
        <f t="shared" ca="1" si="2"/>
        <v/>
      </c>
      <c r="F21" s="98" t="str">
        <f t="shared" ca="1" si="12"/>
        <v/>
      </c>
      <c r="G21" s="98" t="str">
        <f t="shared" ca="1" si="9"/>
        <v/>
      </c>
      <c r="H21" s="99">
        <f t="shared" ca="1" si="13"/>
        <v>0</v>
      </c>
      <c r="I21" s="100" t="str">
        <f t="shared" ca="1" si="14"/>
        <v/>
      </c>
      <c r="J21" s="98" t="str">
        <f t="shared" ca="1" si="5"/>
        <v/>
      </c>
      <c r="K21" s="101">
        <f t="shared" ca="1" si="15"/>
        <v>0</v>
      </c>
      <c r="L21" s="101">
        <f t="shared" ca="1" si="16"/>
        <v>0</v>
      </c>
      <c r="M21" s="264"/>
      <c r="Q21" s="461"/>
      <c r="R21" s="462"/>
      <c r="S21" s="463"/>
      <c r="T21" s="461"/>
      <c r="U21" s="462"/>
      <c r="V21" s="463"/>
      <c r="W21" s="291"/>
    </row>
    <row r="22" spans="2:23" ht="22.5" hidden="1" customHeight="1">
      <c r="B22" s="102">
        <v>17</v>
      </c>
      <c r="C22" s="97" t="str">
        <f t="shared" ca="1" si="0"/>
        <v/>
      </c>
      <c r="D22" s="286" t="str">
        <f t="shared" ca="1" si="1"/>
        <v/>
      </c>
      <c r="E22" s="287" t="str">
        <f t="shared" ca="1" si="2"/>
        <v/>
      </c>
      <c r="F22" s="98" t="str">
        <f t="shared" ca="1" si="12"/>
        <v/>
      </c>
      <c r="G22" s="98" t="str">
        <f t="shared" ca="1" si="9"/>
        <v/>
      </c>
      <c r="H22" s="99">
        <f t="shared" ca="1" si="13"/>
        <v>0</v>
      </c>
      <c r="I22" s="100" t="str">
        <f t="shared" ca="1" si="14"/>
        <v/>
      </c>
      <c r="J22" s="98" t="str">
        <f t="shared" ca="1" si="5"/>
        <v/>
      </c>
      <c r="K22" s="101">
        <f t="shared" ca="1" si="15"/>
        <v>0</v>
      </c>
      <c r="L22" s="101">
        <f t="shared" ca="1" si="16"/>
        <v>0</v>
      </c>
      <c r="M22" s="264"/>
      <c r="Q22" s="461"/>
      <c r="R22" s="462"/>
      <c r="S22" s="463"/>
      <c r="T22" s="461"/>
      <c r="U22" s="462"/>
      <c r="V22" s="463"/>
      <c r="W22" s="291"/>
    </row>
    <row r="23" spans="2:23" ht="22.5" hidden="1" customHeight="1">
      <c r="B23" s="102">
        <v>18</v>
      </c>
      <c r="C23" s="97" t="str">
        <f t="shared" ca="1" si="0"/>
        <v/>
      </c>
      <c r="D23" s="286" t="str">
        <f t="shared" ca="1" si="1"/>
        <v/>
      </c>
      <c r="E23" s="287" t="str">
        <f t="shared" ca="1" si="2"/>
        <v/>
      </c>
      <c r="F23" s="98" t="str">
        <f t="shared" ca="1" si="12"/>
        <v/>
      </c>
      <c r="G23" s="98" t="str">
        <f t="shared" ca="1" si="9"/>
        <v/>
      </c>
      <c r="H23" s="99">
        <f t="shared" ca="1" si="13"/>
        <v>0</v>
      </c>
      <c r="I23" s="100" t="str">
        <f t="shared" ca="1" si="14"/>
        <v/>
      </c>
      <c r="J23" s="98" t="str">
        <f t="shared" ca="1" si="5"/>
        <v/>
      </c>
      <c r="K23" s="101">
        <f t="shared" ca="1" si="15"/>
        <v>0</v>
      </c>
      <c r="L23" s="101">
        <f t="shared" ca="1" si="16"/>
        <v>0</v>
      </c>
      <c r="M23" s="264"/>
      <c r="Q23" s="461"/>
      <c r="R23" s="462"/>
      <c r="S23" s="463"/>
      <c r="T23" s="461"/>
      <c r="U23" s="462"/>
      <c r="V23" s="463"/>
      <c r="W23" s="291"/>
    </row>
    <row r="24" spans="2:23" ht="22.5" hidden="1" customHeight="1">
      <c r="B24" s="102">
        <v>19</v>
      </c>
      <c r="C24" s="97" t="str">
        <f t="shared" ca="1" si="0"/>
        <v/>
      </c>
      <c r="D24" s="286" t="str">
        <f t="shared" ca="1" si="1"/>
        <v/>
      </c>
      <c r="E24" s="287" t="str">
        <f t="shared" ca="1" si="2"/>
        <v/>
      </c>
      <c r="F24" s="98" t="str">
        <f t="shared" ca="1" si="12"/>
        <v/>
      </c>
      <c r="G24" s="98" t="str">
        <f t="shared" ca="1" si="9"/>
        <v/>
      </c>
      <c r="H24" s="99">
        <f t="shared" ca="1" si="13"/>
        <v>0</v>
      </c>
      <c r="I24" s="100" t="str">
        <f t="shared" ca="1" si="14"/>
        <v/>
      </c>
      <c r="J24" s="98" t="str">
        <f t="shared" ca="1" si="5"/>
        <v/>
      </c>
      <c r="K24" s="101">
        <f t="shared" ca="1" si="15"/>
        <v>0</v>
      </c>
      <c r="L24" s="101">
        <f t="shared" ca="1" si="16"/>
        <v>0</v>
      </c>
      <c r="M24" s="264"/>
      <c r="Q24" s="461"/>
      <c r="R24" s="462"/>
      <c r="S24" s="463"/>
      <c r="T24" s="461"/>
      <c r="U24" s="462"/>
      <c r="V24" s="463"/>
      <c r="W24" s="291"/>
    </row>
    <row r="25" spans="2:23" ht="22.5" hidden="1" customHeight="1">
      <c r="B25" s="102">
        <v>20</v>
      </c>
      <c r="C25" s="97" t="str">
        <f t="shared" ca="1" si="0"/>
        <v/>
      </c>
      <c r="D25" s="286" t="str">
        <f t="shared" ca="1" si="1"/>
        <v/>
      </c>
      <c r="E25" s="287" t="str">
        <f t="shared" ca="1" si="2"/>
        <v/>
      </c>
      <c r="F25" s="98" t="str">
        <f t="shared" ca="1" si="12"/>
        <v/>
      </c>
      <c r="G25" s="98" t="str">
        <f t="shared" ca="1" si="9"/>
        <v/>
      </c>
      <c r="H25" s="99">
        <f t="shared" ca="1" si="13"/>
        <v>0</v>
      </c>
      <c r="I25" s="100" t="str">
        <f t="shared" ca="1" si="14"/>
        <v/>
      </c>
      <c r="J25" s="98" t="str">
        <f t="shared" ca="1" si="5"/>
        <v/>
      </c>
      <c r="K25" s="101">
        <f t="shared" ca="1" si="15"/>
        <v>0</v>
      </c>
      <c r="L25" s="101">
        <f t="shared" ca="1" si="16"/>
        <v>0</v>
      </c>
      <c r="M25" s="264"/>
      <c r="Q25" s="461"/>
      <c r="R25" s="462"/>
      <c r="S25" s="463"/>
      <c r="T25" s="461"/>
      <c r="U25" s="462"/>
      <c r="V25" s="463"/>
      <c r="W25" s="291"/>
    </row>
    <row r="26" spans="2:23" ht="22.5" hidden="1" customHeight="1">
      <c r="B26" s="102">
        <v>21</v>
      </c>
      <c r="C26" s="97" t="str">
        <f t="shared" ca="1" si="0"/>
        <v/>
      </c>
      <c r="D26" s="286" t="str">
        <f t="shared" ca="1" si="1"/>
        <v/>
      </c>
      <c r="E26" s="287" t="str">
        <f t="shared" ca="1" si="2"/>
        <v/>
      </c>
      <c r="F26" s="98" t="str">
        <f t="shared" ca="1" si="12"/>
        <v/>
      </c>
      <c r="G26" s="98" t="str">
        <f t="shared" ca="1" si="9"/>
        <v/>
      </c>
      <c r="H26" s="99">
        <f t="shared" ca="1" si="13"/>
        <v>0</v>
      </c>
      <c r="I26" s="100" t="str">
        <f t="shared" ca="1" si="14"/>
        <v/>
      </c>
      <c r="J26" s="98" t="str">
        <f t="shared" ca="1" si="5"/>
        <v/>
      </c>
      <c r="K26" s="101">
        <f t="shared" ca="1" si="15"/>
        <v>0</v>
      </c>
      <c r="L26" s="101">
        <f t="shared" ca="1" si="16"/>
        <v>0</v>
      </c>
      <c r="M26" s="264"/>
      <c r="Q26" s="461"/>
      <c r="R26" s="462"/>
      <c r="S26" s="463"/>
      <c r="T26" s="461"/>
      <c r="U26" s="462"/>
      <c r="V26" s="463"/>
      <c r="W26" s="291"/>
    </row>
    <row r="27" spans="2:23" ht="22.5" hidden="1" customHeight="1">
      <c r="B27" s="102">
        <v>22</v>
      </c>
      <c r="C27" s="97" t="str">
        <f t="shared" ca="1" si="0"/>
        <v/>
      </c>
      <c r="D27" s="286" t="str">
        <f t="shared" ca="1" si="1"/>
        <v/>
      </c>
      <c r="E27" s="287" t="str">
        <f t="shared" ca="1" si="2"/>
        <v/>
      </c>
      <c r="F27" s="98" t="str">
        <f t="shared" ca="1" si="12"/>
        <v/>
      </c>
      <c r="G27" s="98" t="str">
        <f t="shared" ca="1" si="9"/>
        <v/>
      </c>
      <c r="H27" s="99">
        <f t="shared" ca="1" si="13"/>
        <v>0</v>
      </c>
      <c r="I27" s="100" t="str">
        <f t="shared" ca="1" si="14"/>
        <v/>
      </c>
      <c r="J27" s="98" t="str">
        <f t="shared" ca="1" si="5"/>
        <v/>
      </c>
      <c r="K27" s="101">
        <f t="shared" ca="1" si="15"/>
        <v>0</v>
      </c>
      <c r="L27" s="101">
        <f t="shared" ca="1" si="16"/>
        <v>0</v>
      </c>
      <c r="M27" s="264"/>
      <c r="Q27" s="461"/>
      <c r="R27" s="462"/>
      <c r="S27" s="463"/>
      <c r="T27" s="461"/>
      <c r="U27" s="462"/>
      <c r="V27" s="463"/>
      <c r="W27" s="291"/>
    </row>
    <row r="28" spans="2:23" ht="22.5" hidden="1" customHeight="1">
      <c r="B28" s="102">
        <v>23</v>
      </c>
      <c r="C28" s="97" t="str">
        <f t="shared" ca="1" si="0"/>
        <v/>
      </c>
      <c r="D28" s="286" t="str">
        <f t="shared" ca="1" si="1"/>
        <v/>
      </c>
      <c r="E28" s="287" t="str">
        <f t="shared" ca="1" si="2"/>
        <v/>
      </c>
      <c r="F28" s="98" t="str">
        <f t="shared" ca="1" si="12"/>
        <v/>
      </c>
      <c r="G28" s="98" t="str">
        <f t="shared" ca="1" si="9"/>
        <v/>
      </c>
      <c r="H28" s="99">
        <f t="shared" ca="1" si="13"/>
        <v>0</v>
      </c>
      <c r="I28" s="100" t="str">
        <f t="shared" ca="1" si="14"/>
        <v/>
      </c>
      <c r="J28" s="98" t="str">
        <f t="shared" ca="1" si="5"/>
        <v/>
      </c>
      <c r="K28" s="101">
        <f t="shared" ca="1" si="15"/>
        <v>0</v>
      </c>
      <c r="L28" s="101">
        <f t="shared" ca="1" si="16"/>
        <v>0</v>
      </c>
      <c r="M28" s="264"/>
      <c r="Q28" s="461"/>
      <c r="R28" s="462"/>
      <c r="S28" s="463"/>
      <c r="T28" s="461"/>
      <c r="U28" s="462"/>
      <c r="V28" s="463"/>
      <c r="W28" s="291"/>
    </row>
    <row r="29" spans="2:23" ht="22.5" hidden="1" customHeight="1">
      <c r="B29" s="102">
        <v>24</v>
      </c>
      <c r="C29" s="97" t="str">
        <f t="shared" ca="1" si="0"/>
        <v/>
      </c>
      <c r="D29" s="286" t="str">
        <f t="shared" ca="1" si="1"/>
        <v/>
      </c>
      <c r="E29" s="287" t="str">
        <f t="shared" ca="1" si="2"/>
        <v/>
      </c>
      <c r="F29" s="98" t="str">
        <f t="shared" ca="1" si="12"/>
        <v/>
      </c>
      <c r="G29" s="98" t="str">
        <f t="shared" ca="1" si="9"/>
        <v/>
      </c>
      <c r="H29" s="99">
        <f t="shared" ca="1" si="13"/>
        <v>0</v>
      </c>
      <c r="I29" s="100" t="str">
        <f t="shared" ca="1" si="14"/>
        <v/>
      </c>
      <c r="J29" s="98" t="str">
        <f t="shared" ca="1" si="5"/>
        <v/>
      </c>
      <c r="K29" s="101">
        <f t="shared" ca="1" si="15"/>
        <v>0</v>
      </c>
      <c r="L29" s="101">
        <f t="shared" ca="1" si="16"/>
        <v>0</v>
      </c>
      <c r="M29" s="264"/>
      <c r="Q29" s="461"/>
      <c r="R29" s="462"/>
      <c r="S29" s="463"/>
      <c r="T29" s="461"/>
      <c r="U29" s="462"/>
      <c r="V29" s="463"/>
      <c r="W29" s="291"/>
    </row>
    <row r="30" spans="2:23" ht="22.5" hidden="1" customHeight="1">
      <c r="B30" s="102">
        <v>25</v>
      </c>
      <c r="C30" s="97" t="str">
        <f t="shared" ca="1" si="0"/>
        <v/>
      </c>
      <c r="D30" s="286" t="str">
        <f t="shared" ca="1" si="1"/>
        <v/>
      </c>
      <c r="E30" s="287" t="str">
        <f t="shared" ca="1" si="2"/>
        <v/>
      </c>
      <c r="F30" s="98" t="str">
        <f t="shared" ca="1" si="12"/>
        <v/>
      </c>
      <c r="G30" s="98" t="str">
        <f t="shared" ca="1" si="9"/>
        <v/>
      </c>
      <c r="H30" s="99">
        <f t="shared" ca="1" si="13"/>
        <v>0</v>
      </c>
      <c r="I30" s="100" t="str">
        <f t="shared" ca="1" si="14"/>
        <v/>
      </c>
      <c r="J30" s="98" t="str">
        <f t="shared" ca="1" si="5"/>
        <v/>
      </c>
      <c r="K30" s="101">
        <f t="shared" ca="1" si="15"/>
        <v>0</v>
      </c>
      <c r="L30" s="101">
        <f t="shared" ca="1" si="16"/>
        <v>0</v>
      </c>
      <c r="M30" s="264"/>
      <c r="Q30" s="461"/>
      <c r="R30" s="462"/>
      <c r="S30" s="463"/>
      <c r="T30" s="461"/>
      <c r="U30" s="462"/>
      <c r="V30" s="463"/>
      <c r="W30" s="291"/>
    </row>
    <row r="31" spans="2:23" ht="22.5" hidden="1" customHeight="1">
      <c r="B31" s="102">
        <v>26</v>
      </c>
      <c r="C31" s="97" t="str">
        <f t="shared" ca="1" si="0"/>
        <v/>
      </c>
      <c r="D31" s="286" t="str">
        <f t="shared" ca="1" si="1"/>
        <v/>
      </c>
      <c r="E31" s="287" t="str">
        <f t="shared" ca="1" si="2"/>
        <v/>
      </c>
      <c r="F31" s="98" t="str">
        <f t="shared" ca="1" si="12"/>
        <v/>
      </c>
      <c r="G31" s="98" t="str">
        <f t="shared" ca="1" si="9"/>
        <v/>
      </c>
      <c r="H31" s="99">
        <f t="shared" ca="1" si="13"/>
        <v>0</v>
      </c>
      <c r="I31" s="100" t="str">
        <f t="shared" ca="1" si="14"/>
        <v/>
      </c>
      <c r="J31" s="98" t="str">
        <f t="shared" ca="1" si="5"/>
        <v/>
      </c>
      <c r="K31" s="101">
        <f t="shared" ca="1" si="15"/>
        <v>0</v>
      </c>
      <c r="L31" s="101">
        <f t="shared" ca="1" si="16"/>
        <v>0</v>
      </c>
      <c r="M31" s="264"/>
      <c r="Q31" s="461"/>
      <c r="R31" s="462"/>
      <c r="S31" s="463"/>
      <c r="T31" s="461"/>
      <c r="U31" s="462"/>
      <c r="V31" s="463"/>
      <c r="W31" s="291"/>
    </row>
    <row r="32" spans="2:23" ht="22.5" hidden="1" customHeight="1">
      <c r="B32" s="102">
        <v>27</v>
      </c>
      <c r="C32" s="97" t="str">
        <f t="shared" ca="1" si="0"/>
        <v/>
      </c>
      <c r="D32" s="286" t="str">
        <f t="shared" ca="1" si="1"/>
        <v/>
      </c>
      <c r="E32" s="287" t="str">
        <f t="shared" ca="1" si="2"/>
        <v/>
      </c>
      <c r="F32" s="98" t="str">
        <f t="shared" ca="1" si="12"/>
        <v/>
      </c>
      <c r="G32" s="98" t="str">
        <f t="shared" ca="1" si="9"/>
        <v/>
      </c>
      <c r="H32" s="99">
        <f t="shared" ca="1" si="13"/>
        <v>0</v>
      </c>
      <c r="I32" s="100" t="str">
        <f t="shared" ca="1" si="14"/>
        <v/>
      </c>
      <c r="J32" s="98" t="str">
        <f t="shared" ca="1" si="5"/>
        <v/>
      </c>
      <c r="K32" s="101">
        <f t="shared" ca="1" si="15"/>
        <v>0</v>
      </c>
      <c r="L32" s="101">
        <f t="shared" ca="1" si="16"/>
        <v>0</v>
      </c>
      <c r="M32" s="264"/>
      <c r="Q32" s="461"/>
      <c r="R32" s="462"/>
      <c r="S32" s="463"/>
      <c r="T32" s="461"/>
      <c r="U32" s="462"/>
      <c r="V32" s="463"/>
      <c r="W32" s="291"/>
    </row>
    <row r="33" spans="1:23" ht="22.5" hidden="1" customHeight="1">
      <c r="B33" s="102">
        <v>28</v>
      </c>
      <c r="C33" s="97" t="str">
        <f t="shared" ca="1" si="0"/>
        <v/>
      </c>
      <c r="D33" s="286" t="str">
        <f t="shared" ca="1" si="1"/>
        <v/>
      </c>
      <c r="E33" s="287" t="str">
        <f t="shared" ca="1" si="2"/>
        <v/>
      </c>
      <c r="F33" s="98" t="str">
        <f t="shared" ca="1" si="12"/>
        <v/>
      </c>
      <c r="G33" s="98" t="str">
        <f t="shared" ca="1" si="9"/>
        <v/>
      </c>
      <c r="H33" s="99">
        <f t="shared" ca="1" si="13"/>
        <v>0</v>
      </c>
      <c r="I33" s="100" t="str">
        <f t="shared" ca="1" si="14"/>
        <v/>
      </c>
      <c r="J33" s="98" t="str">
        <f t="shared" ca="1" si="5"/>
        <v/>
      </c>
      <c r="K33" s="101">
        <f t="shared" ca="1" si="15"/>
        <v>0</v>
      </c>
      <c r="L33" s="101">
        <f t="shared" ca="1" si="16"/>
        <v>0</v>
      </c>
      <c r="M33" s="264"/>
      <c r="Q33" s="461"/>
      <c r="R33" s="462"/>
      <c r="S33" s="463"/>
      <c r="T33" s="461"/>
      <c r="U33" s="462"/>
      <c r="V33" s="463"/>
      <c r="W33" s="291"/>
    </row>
    <row r="34" spans="1:23" ht="22.5" hidden="1" customHeight="1">
      <c r="B34" s="102">
        <v>29</v>
      </c>
      <c r="C34" s="97" t="str">
        <f t="shared" ca="1" si="0"/>
        <v/>
      </c>
      <c r="D34" s="286" t="str">
        <f t="shared" ca="1" si="1"/>
        <v/>
      </c>
      <c r="E34" s="287" t="str">
        <f t="shared" ca="1" si="2"/>
        <v/>
      </c>
      <c r="F34" s="98" t="str">
        <f t="shared" ca="1" si="12"/>
        <v/>
      </c>
      <c r="G34" s="98" t="str">
        <f t="shared" ca="1" si="9"/>
        <v/>
      </c>
      <c r="H34" s="99">
        <f t="shared" ca="1" si="13"/>
        <v>0</v>
      </c>
      <c r="I34" s="100" t="str">
        <f t="shared" ca="1" si="14"/>
        <v/>
      </c>
      <c r="J34" s="98" t="str">
        <f t="shared" ca="1" si="5"/>
        <v/>
      </c>
      <c r="K34" s="101">
        <f t="shared" ca="1" si="15"/>
        <v>0</v>
      </c>
      <c r="L34" s="101">
        <f t="shared" ca="1" si="16"/>
        <v>0</v>
      </c>
      <c r="M34" s="264"/>
      <c r="Q34" s="461"/>
      <c r="R34" s="462"/>
      <c r="S34" s="463"/>
      <c r="T34" s="461"/>
      <c r="U34" s="462"/>
      <c r="V34" s="463"/>
      <c r="W34" s="291"/>
    </row>
    <row r="35" spans="1:23" ht="22.5" hidden="1" customHeight="1">
      <c r="B35" s="102">
        <v>30</v>
      </c>
      <c r="C35" s="97" t="str">
        <f t="shared" ca="1" si="0"/>
        <v/>
      </c>
      <c r="D35" s="286" t="str">
        <f t="shared" ca="1" si="1"/>
        <v/>
      </c>
      <c r="E35" s="287" t="str">
        <f t="shared" ca="1" si="2"/>
        <v/>
      </c>
      <c r="F35" s="98" t="str">
        <f t="shared" ca="1" si="12"/>
        <v/>
      </c>
      <c r="G35" s="98" t="str">
        <f t="shared" ca="1" si="9"/>
        <v/>
      </c>
      <c r="H35" s="99">
        <f t="shared" ca="1" si="13"/>
        <v>0</v>
      </c>
      <c r="I35" s="100" t="str">
        <f t="shared" ca="1" si="14"/>
        <v/>
      </c>
      <c r="J35" s="98" t="str">
        <f t="shared" ca="1" si="5"/>
        <v/>
      </c>
      <c r="K35" s="101">
        <f t="shared" ca="1" si="15"/>
        <v>0</v>
      </c>
      <c r="L35" s="101">
        <f t="shared" ca="1" si="16"/>
        <v>0</v>
      </c>
      <c r="M35" s="264"/>
      <c r="Q35" s="461"/>
      <c r="R35" s="462"/>
      <c r="S35" s="463"/>
      <c r="T35" s="461"/>
      <c r="U35" s="462"/>
      <c r="V35" s="463"/>
      <c r="W35" s="291"/>
    </row>
    <row r="36" spans="1:23" ht="22.5" hidden="1" customHeight="1">
      <c r="B36" s="102">
        <v>31</v>
      </c>
      <c r="C36" s="97" t="str">
        <f t="shared" ca="1" si="0"/>
        <v/>
      </c>
      <c r="D36" s="286" t="str">
        <f t="shared" ca="1" si="1"/>
        <v/>
      </c>
      <c r="E36" s="287" t="str">
        <f t="shared" ca="1" si="2"/>
        <v/>
      </c>
      <c r="F36" s="98" t="str">
        <f t="shared" ca="1" si="12"/>
        <v/>
      </c>
      <c r="G36" s="98" t="str">
        <f t="shared" ca="1" si="9"/>
        <v/>
      </c>
      <c r="H36" s="99">
        <f t="shared" ca="1" si="13"/>
        <v>0</v>
      </c>
      <c r="I36" s="100" t="str">
        <f t="shared" ca="1" si="14"/>
        <v/>
      </c>
      <c r="J36" s="98" t="str">
        <f t="shared" ca="1" si="5"/>
        <v/>
      </c>
      <c r="K36" s="101">
        <f t="shared" ca="1" si="15"/>
        <v>0</v>
      </c>
      <c r="L36" s="101">
        <f t="shared" ca="1" si="16"/>
        <v>0</v>
      </c>
      <c r="M36" s="264"/>
      <c r="Q36" s="461"/>
      <c r="R36" s="462"/>
      <c r="S36" s="463"/>
      <c r="T36" s="461"/>
      <c r="U36" s="462"/>
      <c r="V36" s="463"/>
      <c r="W36" s="291"/>
    </row>
    <row r="37" spans="1:23" ht="22.5" hidden="1" customHeight="1">
      <c r="B37" s="102">
        <v>32</v>
      </c>
      <c r="C37" s="97" t="str">
        <f t="shared" ca="1" si="0"/>
        <v/>
      </c>
      <c r="D37" s="286" t="str">
        <f t="shared" ca="1" si="1"/>
        <v/>
      </c>
      <c r="E37" s="287" t="str">
        <f t="shared" ca="1" si="2"/>
        <v/>
      </c>
      <c r="F37" s="98" t="str">
        <f t="shared" ca="1" si="12"/>
        <v/>
      </c>
      <c r="G37" s="98" t="str">
        <f t="shared" ca="1" si="9"/>
        <v/>
      </c>
      <c r="H37" s="99">
        <f t="shared" ca="1" si="13"/>
        <v>0</v>
      </c>
      <c r="I37" s="100" t="str">
        <f t="shared" ca="1" si="14"/>
        <v/>
      </c>
      <c r="J37" s="98" t="str">
        <f t="shared" ca="1" si="5"/>
        <v/>
      </c>
      <c r="K37" s="101">
        <f t="shared" ca="1" si="15"/>
        <v>0</v>
      </c>
      <c r="L37" s="101">
        <f t="shared" ca="1" si="16"/>
        <v>0</v>
      </c>
      <c r="M37" s="264"/>
      <c r="Q37" s="461"/>
      <c r="R37" s="462"/>
      <c r="S37" s="463"/>
      <c r="T37" s="461"/>
      <c r="U37" s="462"/>
      <c r="V37" s="463"/>
      <c r="W37" s="291"/>
    </row>
    <row r="38" spans="1:23" ht="22.5" hidden="1" customHeight="1">
      <c r="B38" s="102">
        <v>33</v>
      </c>
      <c r="C38" s="97" t="str">
        <f t="shared" ca="1" si="0"/>
        <v/>
      </c>
      <c r="D38" s="286" t="str">
        <f t="shared" ca="1" si="1"/>
        <v/>
      </c>
      <c r="E38" s="287" t="str">
        <f t="shared" ca="1" si="2"/>
        <v/>
      </c>
      <c r="F38" s="98" t="str">
        <f t="shared" ca="1" si="12"/>
        <v/>
      </c>
      <c r="G38" s="98" t="str">
        <f t="shared" ca="1" si="9"/>
        <v/>
      </c>
      <c r="H38" s="99">
        <f t="shared" ca="1" si="13"/>
        <v>0</v>
      </c>
      <c r="I38" s="100" t="str">
        <f t="shared" ca="1" si="14"/>
        <v/>
      </c>
      <c r="J38" s="98" t="str">
        <f t="shared" ca="1" si="5"/>
        <v/>
      </c>
      <c r="K38" s="101">
        <f t="shared" ca="1" si="15"/>
        <v>0</v>
      </c>
      <c r="L38" s="101">
        <f t="shared" ca="1" si="16"/>
        <v>0</v>
      </c>
      <c r="M38" s="264"/>
      <c r="Q38" s="461"/>
      <c r="R38" s="462"/>
      <c r="S38" s="463"/>
      <c r="T38" s="461"/>
      <c r="U38" s="462"/>
      <c r="V38" s="463"/>
      <c r="W38" s="291"/>
    </row>
    <row r="39" spans="1:23" ht="22.5" hidden="1" customHeight="1">
      <c r="B39" s="102">
        <v>34</v>
      </c>
      <c r="C39" s="97" t="str">
        <f t="shared" ca="1" si="0"/>
        <v/>
      </c>
      <c r="D39" s="286" t="str">
        <f t="shared" ca="1" si="1"/>
        <v/>
      </c>
      <c r="E39" s="287" t="str">
        <f t="shared" ca="1" si="2"/>
        <v/>
      </c>
      <c r="F39" s="98" t="str">
        <f t="shared" ca="1" si="12"/>
        <v/>
      </c>
      <c r="G39" s="98" t="str">
        <f t="shared" ca="1" si="9"/>
        <v/>
      </c>
      <c r="H39" s="99">
        <f t="shared" ca="1" si="13"/>
        <v>0</v>
      </c>
      <c r="I39" s="100" t="str">
        <f t="shared" ca="1" si="14"/>
        <v/>
      </c>
      <c r="J39" s="98" t="str">
        <f t="shared" ca="1" si="5"/>
        <v/>
      </c>
      <c r="K39" s="101">
        <f t="shared" ca="1" si="15"/>
        <v>0</v>
      </c>
      <c r="L39" s="101">
        <f t="shared" ca="1" si="16"/>
        <v>0</v>
      </c>
      <c r="M39" s="264"/>
      <c r="Q39" s="461"/>
      <c r="R39" s="462"/>
      <c r="S39" s="463"/>
      <c r="T39" s="461"/>
      <c r="U39" s="462"/>
      <c r="V39" s="463"/>
      <c r="W39" s="291"/>
    </row>
    <row r="40" spans="1:23" ht="22.5" hidden="1" customHeight="1">
      <c r="B40" s="102">
        <v>35</v>
      </c>
      <c r="C40" s="97" t="str">
        <f t="shared" ca="1" si="0"/>
        <v/>
      </c>
      <c r="D40" s="286" t="str">
        <f t="shared" ca="1" si="1"/>
        <v/>
      </c>
      <c r="E40" s="287" t="str">
        <f t="shared" ca="1" si="2"/>
        <v/>
      </c>
      <c r="F40" s="98" t="str">
        <f t="shared" ca="1" si="12"/>
        <v/>
      </c>
      <c r="G40" s="98" t="str">
        <f t="shared" ca="1" si="9"/>
        <v/>
      </c>
      <c r="H40" s="99">
        <f t="shared" ca="1" si="13"/>
        <v>0</v>
      </c>
      <c r="I40" s="100" t="str">
        <f t="shared" ca="1" si="14"/>
        <v/>
      </c>
      <c r="J40" s="98" t="str">
        <f t="shared" ca="1" si="5"/>
        <v/>
      </c>
      <c r="K40" s="101">
        <f t="shared" ca="1" si="15"/>
        <v>0</v>
      </c>
      <c r="L40" s="101">
        <f t="shared" ca="1" si="16"/>
        <v>0</v>
      </c>
      <c r="M40" s="264"/>
      <c r="Q40" s="461"/>
      <c r="R40" s="462"/>
      <c r="S40" s="463"/>
      <c r="T40" s="461"/>
      <c r="U40" s="462"/>
      <c r="V40" s="463"/>
      <c r="W40" s="291"/>
    </row>
    <row r="41" spans="1:23" ht="22.5" hidden="1" customHeight="1">
      <c r="B41" s="102">
        <v>36</v>
      </c>
      <c r="C41" s="97" t="str">
        <f t="shared" ca="1" si="0"/>
        <v/>
      </c>
      <c r="D41" s="286" t="str">
        <f t="shared" ca="1" si="1"/>
        <v/>
      </c>
      <c r="E41" s="287" t="str">
        <f t="shared" ca="1" si="2"/>
        <v/>
      </c>
      <c r="F41" s="98" t="str">
        <f t="shared" ca="1" si="12"/>
        <v/>
      </c>
      <c r="G41" s="98" t="str">
        <f t="shared" ca="1" si="9"/>
        <v/>
      </c>
      <c r="H41" s="99">
        <f t="shared" ca="1" si="13"/>
        <v>0</v>
      </c>
      <c r="I41" s="100" t="str">
        <f t="shared" ca="1" si="14"/>
        <v/>
      </c>
      <c r="J41" s="98" t="str">
        <f t="shared" ca="1" si="5"/>
        <v/>
      </c>
      <c r="K41" s="101">
        <f t="shared" ca="1" si="15"/>
        <v>0</v>
      </c>
      <c r="L41" s="101">
        <f t="shared" ca="1" si="16"/>
        <v>0</v>
      </c>
      <c r="M41" s="264"/>
      <c r="Q41" s="461"/>
      <c r="R41" s="462"/>
      <c r="S41" s="463"/>
      <c r="T41" s="461"/>
      <c r="U41" s="462"/>
      <c r="V41" s="463"/>
      <c r="W41" s="291"/>
    </row>
    <row r="42" spans="1:23" ht="22.5" hidden="1" customHeight="1">
      <c r="B42" s="102">
        <v>37</v>
      </c>
      <c r="C42" s="97" t="str">
        <f t="shared" ca="1" si="0"/>
        <v/>
      </c>
      <c r="D42" s="286" t="str">
        <f t="shared" ca="1" si="1"/>
        <v/>
      </c>
      <c r="E42" s="287" t="str">
        <f t="shared" ca="1" si="2"/>
        <v/>
      </c>
      <c r="F42" s="98" t="str">
        <f t="shared" ca="1" si="12"/>
        <v/>
      </c>
      <c r="G42" s="98" t="str">
        <f t="shared" ca="1" si="9"/>
        <v/>
      </c>
      <c r="H42" s="99">
        <f t="shared" ca="1" si="13"/>
        <v>0</v>
      </c>
      <c r="I42" s="100" t="str">
        <f t="shared" ca="1" si="14"/>
        <v/>
      </c>
      <c r="J42" s="98" t="str">
        <f t="shared" ca="1" si="5"/>
        <v/>
      </c>
      <c r="K42" s="101">
        <f t="shared" ca="1" si="15"/>
        <v>0</v>
      </c>
      <c r="L42" s="101">
        <f t="shared" ca="1" si="16"/>
        <v>0</v>
      </c>
      <c r="M42" s="264"/>
      <c r="Q42" s="461"/>
      <c r="R42" s="462"/>
      <c r="S42" s="463"/>
      <c r="T42" s="461"/>
      <c r="U42" s="462"/>
      <c r="V42" s="463"/>
      <c r="W42" s="291"/>
    </row>
    <row r="43" spans="1:23" ht="22.5" hidden="1" customHeight="1" thickBot="1">
      <c r="B43" s="103">
        <v>38</v>
      </c>
      <c r="C43" s="104" t="str">
        <f t="shared" ca="1" si="0"/>
        <v/>
      </c>
      <c r="D43" s="288" t="str">
        <f t="shared" ca="1" si="1"/>
        <v/>
      </c>
      <c r="E43" s="289" t="str">
        <f t="shared" ca="1" si="2"/>
        <v/>
      </c>
      <c r="F43" s="105" t="str">
        <f t="shared" ca="1" si="12"/>
        <v/>
      </c>
      <c r="G43" s="105" t="str">
        <f t="shared" ca="1" si="9"/>
        <v/>
      </c>
      <c r="H43" s="106">
        <f t="shared" ca="1" si="13"/>
        <v>0</v>
      </c>
      <c r="I43" s="107" t="str">
        <f t="shared" ca="1" si="14"/>
        <v/>
      </c>
      <c r="J43" s="105" t="str">
        <f t="shared" ca="1" si="5"/>
        <v/>
      </c>
      <c r="K43" s="108">
        <f t="shared" ca="1" si="15"/>
        <v>0</v>
      </c>
      <c r="L43" s="108">
        <f t="shared" ca="1" si="16"/>
        <v>0</v>
      </c>
      <c r="M43" s="265"/>
      <c r="Q43" s="467"/>
      <c r="R43" s="468"/>
      <c r="S43" s="469"/>
      <c r="T43" s="467"/>
      <c r="U43" s="468"/>
      <c r="V43" s="469"/>
      <c r="W43" s="291"/>
    </row>
    <row r="44" spans="1:23" ht="22.5" customHeight="1" thickTop="1" thickBot="1">
      <c r="B44" s="447" t="s">
        <v>82</v>
      </c>
      <c r="C44" s="448"/>
      <c r="D44" s="448"/>
      <c r="E44" s="448"/>
      <c r="F44" s="17"/>
      <c r="G44" s="17"/>
      <c r="H44" s="77">
        <f ca="1">SUM(H6:H43)</f>
        <v>0</v>
      </c>
      <c r="I44" s="18"/>
      <c r="J44" s="17"/>
      <c r="K44" s="78">
        <f ca="1">SUM(K6:K43)</f>
        <v>0</v>
      </c>
      <c r="L44" s="78">
        <f ca="1">SUM(H44,K44)</f>
        <v>0</v>
      </c>
      <c r="M44" s="19"/>
      <c r="Q44" s="464">
        <f>SUM(Q6:S43)</f>
        <v>0</v>
      </c>
      <c r="R44" s="465"/>
      <c r="S44" s="466"/>
      <c r="T44" s="464">
        <f>SUM(T6:V43)</f>
        <v>0</v>
      </c>
      <c r="U44" s="465"/>
      <c r="V44" s="466"/>
      <c r="W44" s="291"/>
    </row>
    <row r="45" spans="1:23" ht="19.5" customHeight="1"/>
    <row r="46" spans="1:23" s="20" customFormat="1" ht="18" customHeight="1">
      <c r="A46" s="10" t="s">
        <v>79</v>
      </c>
      <c r="B46" s="10"/>
      <c r="C46" s="10"/>
      <c r="D46" s="10"/>
    </row>
    <row r="47" spans="1:23" s="20" customFormat="1" ht="16.5" customHeight="1">
      <c r="A47" s="10"/>
      <c r="B47" s="21">
        <v>1</v>
      </c>
      <c r="C47" s="75" t="s">
        <v>173</v>
      </c>
      <c r="D47" s="10"/>
    </row>
    <row r="48" spans="1:23" s="68" customFormat="1" ht="16.5" customHeight="1">
      <c r="A48" s="9"/>
      <c r="B48" s="67">
        <v>2</v>
      </c>
      <c r="C48" s="70" t="s">
        <v>161</v>
      </c>
      <c r="D48" s="9"/>
    </row>
    <row r="49" spans="1:4" s="68" customFormat="1" ht="16.5" customHeight="1">
      <c r="A49" s="9"/>
      <c r="B49" s="67">
        <v>3</v>
      </c>
      <c r="C49" s="70" t="s">
        <v>174</v>
      </c>
      <c r="D49" s="9"/>
    </row>
    <row r="50" spans="1:4" s="68" customFormat="1" ht="16.5" customHeight="1">
      <c r="A50" s="9"/>
      <c r="B50" s="69">
        <v>4</v>
      </c>
      <c r="C50" s="76" t="s">
        <v>175</v>
      </c>
      <c r="D50" s="9"/>
    </row>
    <row r="51" spans="1:4" s="68" customFormat="1" ht="16.5" customHeight="1">
      <c r="A51" s="9"/>
      <c r="B51" s="69">
        <v>5</v>
      </c>
      <c r="C51" s="76" t="s">
        <v>176</v>
      </c>
      <c r="D51" s="9"/>
    </row>
    <row r="52" spans="1:4" s="20" customFormat="1" ht="22.5" customHeight="1"/>
    <row r="53" spans="1:4" s="20" customFormat="1" ht="22.5" customHeight="1"/>
    <row r="54" spans="1:4" s="20" customFormat="1" ht="22.5" customHeight="1"/>
    <row r="55" spans="1:4" s="20" customFormat="1" ht="22.5" customHeight="1"/>
    <row r="56" spans="1:4" s="20" customFormat="1" ht="22.5" customHeight="1"/>
    <row r="57" spans="1:4" s="20" customFormat="1" ht="22.5" customHeight="1"/>
    <row r="58" spans="1:4" s="20" customFormat="1" ht="22.5" customHeight="1"/>
    <row r="59" spans="1:4" s="20" customFormat="1" ht="22.5" customHeight="1"/>
    <row r="60" spans="1:4" s="20" customFormat="1" ht="22.5" customHeight="1"/>
    <row r="61" spans="1:4" s="20" customFormat="1" ht="22.5" customHeight="1"/>
    <row r="62" spans="1:4" s="20" customFormat="1" ht="22.5" customHeight="1"/>
  </sheetData>
  <sheetProtection sheet="1" objects="1" scenarios="1" autoFilter="0"/>
  <autoFilter ref="B4:B44">
    <filterColumn colId="0">
      <filters blank="1">
        <filter val="1"/>
        <filter val="2"/>
        <filter val="3"/>
        <filter val="4"/>
        <filter val="5"/>
        <filter val="6"/>
        <filter val="7"/>
        <filter val="8"/>
        <filter val="合計"/>
      </filters>
    </filterColumn>
  </autoFilter>
  <mergeCells count="89">
    <mergeCell ref="Q44:S44"/>
    <mergeCell ref="T44:V44"/>
    <mergeCell ref="Q41:S41"/>
    <mergeCell ref="T41:V41"/>
    <mergeCell ref="Q42:S42"/>
    <mergeCell ref="T42:V42"/>
    <mergeCell ref="Q43:S43"/>
    <mergeCell ref="T43:V43"/>
    <mergeCell ref="Q38:S38"/>
    <mergeCell ref="T38:V38"/>
    <mergeCell ref="Q39:S39"/>
    <mergeCell ref="T39:V39"/>
    <mergeCell ref="Q40:S40"/>
    <mergeCell ref="T40:V40"/>
    <mergeCell ref="Q35:S35"/>
    <mergeCell ref="T35:V35"/>
    <mergeCell ref="Q36:S36"/>
    <mergeCell ref="T36:V36"/>
    <mergeCell ref="Q37:S37"/>
    <mergeCell ref="T37:V37"/>
    <mergeCell ref="Q32:S32"/>
    <mergeCell ref="T32:V32"/>
    <mergeCell ref="Q33:S33"/>
    <mergeCell ref="T33:V33"/>
    <mergeCell ref="Q34:S34"/>
    <mergeCell ref="T34:V34"/>
    <mergeCell ref="Q29:S29"/>
    <mergeCell ref="T29:V29"/>
    <mergeCell ref="Q30:S30"/>
    <mergeCell ref="T30:V30"/>
    <mergeCell ref="Q31:S31"/>
    <mergeCell ref="T31:V31"/>
    <mergeCell ref="Q26:S26"/>
    <mergeCell ref="T26:V26"/>
    <mergeCell ref="Q27:S27"/>
    <mergeCell ref="T27:V27"/>
    <mergeCell ref="Q28:S28"/>
    <mergeCell ref="T28:V28"/>
    <mergeCell ref="Q23:S23"/>
    <mergeCell ref="T23:V23"/>
    <mergeCell ref="Q24:S24"/>
    <mergeCell ref="T24:V24"/>
    <mergeCell ref="Q25:S25"/>
    <mergeCell ref="T25:V25"/>
    <mergeCell ref="Q20:S20"/>
    <mergeCell ref="T20:V20"/>
    <mergeCell ref="Q21:S21"/>
    <mergeCell ref="T21:V21"/>
    <mergeCell ref="Q22:S22"/>
    <mergeCell ref="T22:V22"/>
    <mergeCell ref="Q17:S17"/>
    <mergeCell ref="T17:V17"/>
    <mergeCell ref="Q18:S18"/>
    <mergeCell ref="T18:V18"/>
    <mergeCell ref="Q19:S19"/>
    <mergeCell ref="T19:V19"/>
    <mergeCell ref="Q14:S14"/>
    <mergeCell ref="T14:V14"/>
    <mergeCell ref="Q15:S15"/>
    <mergeCell ref="T15:V15"/>
    <mergeCell ref="Q16:S16"/>
    <mergeCell ref="T16:V16"/>
    <mergeCell ref="Q11:S11"/>
    <mergeCell ref="T11:V11"/>
    <mergeCell ref="Q6:S6"/>
    <mergeCell ref="T6:V6"/>
    <mergeCell ref="T5:V5"/>
    <mergeCell ref="Q9:S9"/>
    <mergeCell ref="T9:V9"/>
    <mergeCell ref="Q10:S10"/>
    <mergeCell ref="T10:V10"/>
    <mergeCell ref="Q8:S8"/>
    <mergeCell ref="T8:V8"/>
    <mergeCell ref="Q7:S7"/>
    <mergeCell ref="T7:V7"/>
    <mergeCell ref="L4:L5"/>
    <mergeCell ref="M4:M5"/>
    <mergeCell ref="B44:E44"/>
    <mergeCell ref="B4:B5"/>
    <mergeCell ref="C4:C5"/>
    <mergeCell ref="D4:D5"/>
    <mergeCell ref="E4:E5"/>
    <mergeCell ref="F4:H4"/>
    <mergeCell ref="I4:K4"/>
    <mergeCell ref="Q12:S12"/>
    <mergeCell ref="T12:V12"/>
    <mergeCell ref="Q13:S13"/>
    <mergeCell ref="T13:V13"/>
    <mergeCell ref="Q5:S5"/>
  </mergeCells>
  <phoneticPr fontId="2"/>
  <dataValidations count="2">
    <dataValidation type="list" errorStyle="warning" allowBlank="1" showDropDown="1" showInputMessage="1" showErrorMessage="1" sqref="E6:E43">
      <formula1>#REF!</formula1>
    </dataValidation>
    <dataValidation imeMode="off" allowBlank="1" showInputMessage="1" showErrorMessage="1" sqref="Q6:V43"/>
  </dataValidations>
  <pageMargins left="0.19685039370078741" right="0.19685039370078741" top="0.78740157480314965" bottom="0.39370078740157483" header="0" footer="0"/>
  <pageSetup paperSize="9" scale="96" fitToHeight="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24</vt:i4>
      </vt:variant>
    </vt:vector>
  </HeadingPairs>
  <TitlesOfParts>
    <vt:vector size="46" baseType="lpstr">
      <vt:lpstr>R3個票8</vt:lpstr>
      <vt:lpstr>R3個票7</vt:lpstr>
      <vt:lpstr>R3個票6</vt:lpstr>
      <vt:lpstr>R3個票5</vt:lpstr>
      <vt:lpstr>R3個票4</vt:lpstr>
      <vt:lpstr>R3個票3</vt:lpstr>
      <vt:lpstr>R3個票2</vt:lpstr>
      <vt:lpstr>R3個票1</vt:lpstr>
      <vt:lpstr>（別紙５）R3補助金額一覧</vt:lpstr>
      <vt:lpstr>（別紙４）R3総括表</vt:lpstr>
      <vt:lpstr>説明書</vt:lpstr>
      <vt:lpstr>様式第１号（R3・R4共通）</vt:lpstr>
      <vt:lpstr>（別紙１）R4総括表</vt:lpstr>
      <vt:lpstr>（別紙２）R4補助金額一覧 </vt:lpstr>
      <vt:lpstr>R4個票1</vt:lpstr>
      <vt:lpstr>R4個票2</vt:lpstr>
      <vt:lpstr>R4個票3</vt:lpstr>
      <vt:lpstr>R4個票4</vt:lpstr>
      <vt:lpstr>R4個票5</vt:lpstr>
      <vt:lpstr>R4個票6</vt:lpstr>
      <vt:lpstr>R4個票7</vt:lpstr>
      <vt:lpstr>R4個票8</vt:lpstr>
      <vt:lpstr>'（別紙１）R4総括表'!Print_Area</vt:lpstr>
      <vt:lpstr>'（別紙２）R4補助金額一覧 '!Print_Area</vt:lpstr>
      <vt:lpstr>'（別紙４）R3総括表'!Print_Area</vt:lpstr>
      <vt:lpstr>'（別紙５）R3補助金額一覧'!Print_Area</vt:lpstr>
      <vt:lpstr>'R3個票1'!Print_Area</vt:lpstr>
      <vt:lpstr>'R3個票2'!Print_Area</vt:lpstr>
      <vt:lpstr>'R3個票3'!Print_Area</vt:lpstr>
      <vt:lpstr>'R3個票4'!Print_Area</vt:lpstr>
      <vt:lpstr>'R3個票5'!Print_Area</vt:lpstr>
      <vt:lpstr>'R3個票6'!Print_Area</vt:lpstr>
      <vt:lpstr>'R3個票7'!Print_Area</vt:lpstr>
      <vt:lpstr>'R3個票8'!Print_Area</vt:lpstr>
      <vt:lpstr>'R4個票1'!Print_Area</vt:lpstr>
      <vt:lpstr>'R4個票2'!Print_Area</vt:lpstr>
      <vt:lpstr>'R4個票3'!Print_Area</vt:lpstr>
      <vt:lpstr>'R4個票4'!Print_Area</vt:lpstr>
      <vt:lpstr>'R4個票5'!Print_Area</vt:lpstr>
      <vt:lpstr>'R4個票6'!Print_Area</vt:lpstr>
      <vt:lpstr>'R4個票7'!Print_Area</vt:lpstr>
      <vt:lpstr>'R4個票8'!Print_Area</vt:lpstr>
      <vt:lpstr>説明書!Print_Area</vt:lpstr>
      <vt:lpstr>'様式第１号（R3・R4共通）'!Print_Area</vt:lpstr>
      <vt:lpstr>'（別紙２）R4補助金額一覧 '!Print_Titles</vt:lpstr>
      <vt:lpstr>'（別紙５）R3補助金額一覧'!Print_Titles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2022-08-04T07:36:24Z</cp:lastPrinted>
  <dcterms:created xsi:type="dcterms:W3CDTF">2018-06-19T01:27:02Z</dcterms:created>
  <dcterms:modified xsi:type="dcterms:W3CDTF">2022-08-10T05:05:30Z</dcterms:modified>
</cp:coreProperties>
</file>