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9_介護サービス指導Gフォルダ\A 共通\40  処遇改善加算\R5\国通知等\介護保険最新情報1215\HP\"/>
    </mc:Choice>
  </mc:AlternateContent>
  <bookViews>
    <workbookView xWindow="0" yWindow="0" windowWidth="13140" windowHeight="2715" activeTab="1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<sst xmlns="http://schemas.openxmlformats.org/spreadsheetml/2006/main" count="421" uniqueCount="174">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</sst>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7" fillId="7" borderId="35" xfId="0" applyFont="1" applyFill="1" applyBorder="1" applyAlignment="1" applyProtection="1">
      <alignment horizontal="center" vertical="center" wrapText="1"/>
      <protection locked="0"/>
    </xf>
    <xf numFmtId="0" fontId="27" fillId="7" borderId="51" xfId="0" applyFont="1" applyFill="1" applyBorder="1" applyAlignment="1" applyProtection="1">
      <alignment horizontal="center" vertical="center" wrapText="1"/>
      <protection locked="0"/>
    </xf>
    <xf numFmtId="0" fontId="27" fillId="7" borderId="36" xfId="0" applyFont="1" applyFill="1" applyBorder="1" applyAlignment="1" applyProtection="1">
      <alignment horizontal="center" vertical="center" wrapText="1"/>
      <protection locked="0"/>
    </xf>
    <xf numFmtId="0" fontId="27" fillId="7" borderId="13" xfId="0" applyFont="1" applyFill="1" applyBorder="1" applyAlignment="1" applyProtection="1">
      <alignment horizontal="center" vertical="center" wrapText="1"/>
      <protection locked="0"/>
    </xf>
    <xf numFmtId="0" fontId="27" fillId="7" borderId="0" xfId="0" applyFont="1" applyFill="1" applyBorder="1" applyAlignment="1" applyProtection="1">
      <alignment horizontal="center" vertical="center" wrapText="1"/>
      <protection locked="0"/>
    </xf>
    <xf numFmtId="0" fontId="27" fillId="7" borderId="83" xfId="0" applyFont="1" applyFill="1" applyBorder="1" applyAlignment="1" applyProtection="1">
      <alignment horizontal="center" vertical="center" wrapText="1"/>
      <protection locked="0"/>
    </xf>
    <xf numFmtId="0" fontId="27" fillId="7" borderId="52" xfId="0" applyFont="1" applyFill="1" applyBorder="1" applyAlignment="1" applyProtection="1">
      <alignment horizontal="center" vertical="center" wrapText="1"/>
      <protection locked="0"/>
    </xf>
    <xf numFmtId="0" fontId="27" fillId="7" borderId="84" xfId="0" applyFont="1" applyFill="1" applyBorder="1" applyAlignment="1" applyProtection="1">
      <alignment horizontal="center" vertical="center" wrapText="1"/>
      <protection locked="0"/>
    </xf>
    <xf numFmtId="0" fontId="27" fillId="7" borderId="53" xfId="0" applyFont="1" applyFill="1" applyBorder="1" applyAlignment="1" applyProtection="1">
      <alignment horizontal="center" vertical="center" wrapText="1"/>
      <protection locked="0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view="pageBreakPreview" zoomScaleNormal="53" zoomScaleSheetLayoutView="100" workbookViewId="0">
      <selection activeCell="U9" activeCellId="6" sqref="B7:J9 K7 P7 U7 K9 P9 U9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0" t="s">
        <v>102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</row>
    <row r="2" spans="2:90" ht="18" customHeight="1"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O3" s="133"/>
      <c r="AQ3" s="199" t="s">
        <v>125</v>
      </c>
      <c r="AR3" s="200"/>
      <c r="AS3" s="200"/>
      <c r="AT3" s="200"/>
      <c r="AU3" s="200"/>
      <c r="AV3" s="200"/>
      <c r="AW3" s="201"/>
      <c r="AX3" s="190" t="s">
        <v>124</v>
      </c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2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5"/>
      <c r="AR4" s="206"/>
      <c r="AS4" s="206"/>
      <c r="AT4" s="206"/>
      <c r="AU4" s="206"/>
      <c r="AV4" s="206"/>
      <c r="AW4" s="207"/>
      <c r="AX4" s="196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8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7" t="s">
        <v>91</v>
      </c>
      <c r="AG5" s="177"/>
      <c r="AH5" s="177"/>
      <c r="AI5" s="177"/>
      <c r="AJ5" s="177"/>
      <c r="AK5" s="177"/>
      <c r="AL5" s="177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7" t="s">
        <v>0</v>
      </c>
      <c r="C6" s="227"/>
      <c r="D6" s="227"/>
      <c r="E6" s="227"/>
      <c r="F6" s="227"/>
      <c r="G6" s="227"/>
      <c r="H6" s="227"/>
      <c r="I6" s="227"/>
      <c r="J6" s="227"/>
      <c r="K6" s="224" t="s">
        <v>92</v>
      </c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6"/>
      <c r="AF6" s="211" t="str">
        <f>"月額賃金改善Ⅱ"</f>
        <v>月額賃金改善Ⅱ</v>
      </c>
      <c r="AG6" s="211" t="s">
        <v>75</v>
      </c>
      <c r="AH6" s="211" t="s">
        <v>76</v>
      </c>
      <c r="AI6" s="211" t="s">
        <v>77</v>
      </c>
      <c r="AJ6" s="211" t="s">
        <v>78</v>
      </c>
      <c r="AK6" s="211" t="s">
        <v>79</v>
      </c>
      <c r="AL6" s="211" t="s">
        <v>85</v>
      </c>
      <c r="AM6" s="135"/>
      <c r="AO6" s="133"/>
      <c r="AQ6" s="199" t="s">
        <v>98</v>
      </c>
      <c r="AR6" s="200"/>
      <c r="AS6" s="200"/>
      <c r="AT6" s="200"/>
      <c r="AU6" s="200"/>
      <c r="AV6" s="200"/>
      <c r="AW6" s="201"/>
      <c r="AX6" s="190" t="s">
        <v>6</v>
      </c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"/>
    </row>
    <row r="7" spans="2:90" ht="18.75" customHeight="1">
      <c r="B7" s="287"/>
      <c r="C7" s="288"/>
      <c r="D7" s="288"/>
      <c r="E7" s="288"/>
      <c r="F7" s="288"/>
      <c r="G7" s="288"/>
      <c r="H7" s="288"/>
      <c r="I7" s="288"/>
      <c r="J7" s="289"/>
      <c r="K7" s="157"/>
      <c r="L7" s="157"/>
      <c r="M7" s="157"/>
      <c r="N7" s="157"/>
      <c r="O7" s="158"/>
      <c r="P7" s="161"/>
      <c r="Q7" s="162"/>
      <c r="R7" s="162"/>
      <c r="S7" s="162"/>
      <c r="T7" s="163"/>
      <c r="U7" s="167"/>
      <c r="V7" s="168"/>
      <c r="W7" s="168"/>
      <c r="X7" s="168"/>
      <c r="Y7" s="169"/>
      <c r="Z7" s="173" t="s">
        <v>74</v>
      </c>
      <c r="AA7" s="174"/>
      <c r="AB7" s="174"/>
      <c r="AC7" s="175"/>
      <c r="AF7" s="211"/>
      <c r="AG7" s="211"/>
      <c r="AH7" s="211"/>
      <c r="AI7" s="211"/>
      <c r="AJ7" s="211"/>
      <c r="AK7" s="211"/>
      <c r="AL7" s="211"/>
      <c r="AM7" s="135"/>
      <c r="AO7" s="133"/>
      <c r="AQ7" s="202"/>
      <c r="AR7" s="203"/>
      <c r="AS7" s="203"/>
      <c r="AT7" s="203"/>
      <c r="AU7" s="203"/>
      <c r="AV7" s="203"/>
      <c r="AW7" s="204"/>
      <c r="AX7" s="193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5"/>
    </row>
    <row r="8" spans="2:90" ht="13.5" customHeight="1">
      <c r="B8" s="290"/>
      <c r="C8" s="291"/>
      <c r="D8" s="291"/>
      <c r="E8" s="291"/>
      <c r="F8" s="291"/>
      <c r="G8" s="291"/>
      <c r="H8" s="291"/>
      <c r="I8" s="291"/>
      <c r="J8" s="292"/>
      <c r="K8" s="159"/>
      <c r="L8" s="159"/>
      <c r="M8" s="159"/>
      <c r="N8" s="159"/>
      <c r="O8" s="160"/>
      <c r="P8" s="164"/>
      <c r="Q8" s="165"/>
      <c r="R8" s="165"/>
      <c r="S8" s="165"/>
      <c r="T8" s="166"/>
      <c r="U8" s="170"/>
      <c r="V8" s="171"/>
      <c r="W8" s="171"/>
      <c r="X8" s="171"/>
      <c r="Y8" s="172"/>
      <c r="Z8" s="176"/>
      <c r="AA8" s="177"/>
      <c r="AB8" s="177"/>
      <c r="AC8" s="178"/>
      <c r="AF8" s="211"/>
      <c r="AG8" s="211"/>
      <c r="AH8" s="211"/>
      <c r="AI8" s="211"/>
      <c r="AJ8" s="211"/>
      <c r="AK8" s="211"/>
      <c r="AL8" s="211"/>
      <c r="AM8" s="135"/>
      <c r="AO8" s="133"/>
      <c r="AQ8" s="205"/>
      <c r="AR8" s="206"/>
      <c r="AS8" s="206"/>
      <c r="AT8" s="206"/>
      <c r="AU8" s="206"/>
      <c r="AV8" s="206"/>
      <c r="AW8" s="207"/>
      <c r="AX8" s="196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8"/>
    </row>
    <row r="9" spans="2:90" ht="16.5" customHeight="1" thickBot="1">
      <c r="B9" s="293"/>
      <c r="C9" s="294"/>
      <c r="D9" s="294"/>
      <c r="E9" s="294"/>
      <c r="F9" s="294"/>
      <c r="G9" s="294"/>
      <c r="H9" s="294"/>
      <c r="I9" s="294"/>
      <c r="J9" s="295"/>
      <c r="K9" s="215" t="str">
        <f>IFERROR(VLOOKUP(B7,【参考】数式用!$A$5:$J$27,MATCH(K7,【参考】数式用!$B$4:$J$4,0)+1,0),"")</f>
        <v/>
      </c>
      <c r="L9" s="216"/>
      <c r="M9" s="216"/>
      <c r="N9" s="216"/>
      <c r="O9" s="217"/>
      <c r="P9" s="215" t="str">
        <f>IFERROR(VLOOKUP(B7,【参考】数式用!$A$5:$J$27,MATCH(P7,【参考】数式用!$B$4:$J$4,0)+1,0),"")</f>
        <v/>
      </c>
      <c r="Q9" s="216"/>
      <c r="R9" s="216"/>
      <c r="S9" s="216"/>
      <c r="T9" s="217"/>
      <c r="U9" s="218" t="str">
        <f>IFERROR(VLOOKUP(B7,【参考】数式用!$A$5:$J$27,MATCH(U7,【参考】数式用!$B$4:$J$4,0)+1,0),"")</f>
        <v/>
      </c>
      <c r="V9" s="216"/>
      <c r="W9" s="216"/>
      <c r="X9" s="216"/>
      <c r="Y9" s="217"/>
      <c r="Z9" s="208">
        <f>SUM(K9,P9,U9)</f>
        <v>0</v>
      </c>
      <c r="AA9" s="209"/>
      <c r="AB9" s="209"/>
      <c r="AC9" s="210"/>
      <c r="AF9" s="211"/>
      <c r="AG9" s="211"/>
      <c r="AH9" s="211"/>
      <c r="AI9" s="211"/>
      <c r="AJ9" s="211"/>
      <c r="AK9" s="211"/>
      <c r="AL9" s="211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1"/>
      <c r="AG10" s="211"/>
      <c r="AH10" s="211"/>
      <c r="AI10" s="211"/>
      <c r="AJ10" s="211"/>
      <c r="AK10" s="211"/>
      <c r="AL10" s="211"/>
      <c r="AM10" s="135"/>
      <c r="AO10" s="133"/>
      <c r="AQ10" s="199" t="s">
        <v>99</v>
      </c>
      <c r="AR10" s="200"/>
      <c r="AS10" s="200"/>
      <c r="AT10" s="200"/>
      <c r="AU10" s="200"/>
      <c r="AV10" s="200"/>
      <c r="AW10" s="201"/>
      <c r="AX10" s="190" t="s">
        <v>82</v>
      </c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2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1"/>
      <c r="AG11" s="211"/>
      <c r="AH11" s="211"/>
      <c r="AI11" s="211"/>
      <c r="AJ11" s="211"/>
      <c r="AK11" s="211"/>
      <c r="AL11" s="211"/>
      <c r="AM11" s="135"/>
      <c r="AO11" s="133"/>
      <c r="AQ11" s="205"/>
      <c r="AR11" s="206"/>
      <c r="AS11" s="206"/>
      <c r="AT11" s="206"/>
      <c r="AU11" s="206"/>
      <c r="AV11" s="206"/>
      <c r="AW11" s="207"/>
      <c r="AX11" s="196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8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11"/>
      <c r="AG12" s="211"/>
      <c r="AH12" s="211"/>
      <c r="AI12" s="211"/>
      <c r="AJ12" s="211"/>
      <c r="AK12" s="211"/>
      <c r="AL12" s="211"/>
      <c r="AM12" s="135"/>
      <c r="AN12" s="4"/>
      <c r="AO12" s="133"/>
    </row>
    <row r="13" spans="2:90" ht="24.75" customHeight="1">
      <c r="B13" s="184" t="str">
        <f>IFERROR(IF(VLOOKUP(B28,【参考】数式用2!E6:L23,3,FALSE)="","",VLOOKUP(B28,【参考】数式用2!E6:L23,3,FALSE)),"")</f>
        <v/>
      </c>
      <c r="C13" s="185"/>
      <c r="D13" s="185"/>
      <c r="E13" s="185"/>
      <c r="F13" s="185"/>
      <c r="G13" s="185"/>
      <c r="H13" s="186"/>
      <c r="I13" s="236" t="str">
        <f>IFERROR(VLOOKUP(B28,【参考】数式用2!E6:L23,4,FALSE),"")</f>
        <v/>
      </c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7"/>
      <c r="AD13" s="180" t="s">
        <v>103</v>
      </c>
      <c r="AE13" s="181"/>
      <c r="AF13" s="155" t="str">
        <f>IF(U7="ベア加算","",IF(OR(B13="新加算Ⅰ",B13="新加算Ⅱ",B13="新加算Ⅲ",B13="新加算Ⅳ"),"○",""))</f>
        <v/>
      </c>
      <c r="AG13" s="15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5" t="str">
        <f>IF(OR(B13="新加算Ⅰ",B13="新加算Ⅱ",B13="新加算Ⅲ",B13="新加算Ⅴ(１)",B13="新加算Ⅴ(３)",B13="新加算Ⅴ(８)"),"○","")</f>
        <v/>
      </c>
      <c r="AJ13" s="15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5" t="str">
        <f>IF(OR(B13="新加算Ⅰ",B13="新加算Ⅴ(１)",B13="新加算Ⅴ(２)",B13="新加算Ⅴ(５)",B13="新加算Ⅴ(７)",B13="新加算Ⅴ(10)"),"○","")</f>
        <v/>
      </c>
      <c r="AL13" s="15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2" t="s">
        <v>100</v>
      </c>
      <c r="AR13" s="182"/>
      <c r="AS13" s="182"/>
      <c r="AT13" s="182"/>
      <c r="AU13" s="182"/>
      <c r="AV13" s="182"/>
      <c r="AW13" s="182"/>
      <c r="AX13" s="183" t="s">
        <v>83</v>
      </c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</row>
    <row r="14" spans="2:90" ht="24.75" customHeight="1" thickBot="1">
      <c r="B14" s="187" t="str">
        <f>IFERROR(VLOOKUP(B7,【参考】数式用!$A$5:$AB$27,MATCH(B13,【参考】数式用!$B$4:$AB$4,0)+1,FALSE),"")</f>
        <v/>
      </c>
      <c r="C14" s="188"/>
      <c r="D14" s="188"/>
      <c r="E14" s="188"/>
      <c r="F14" s="188"/>
      <c r="G14" s="188"/>
      <c r="H14" s="189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9"/>
      <c r="AD14" s="180"/>
      <c r="AE14" s="181"/>
      <c r="AF14" s="156"/>
      <c r="AG14" s="156"/>
      <c r="AH14" s="156"/>
      <c r="AI14" s="156"/>
      <c r="AJ14" s="156"/>
      <c r="AK14" s="156"/>
      <c r="AL14" s="156"/>
      <c r="AM14" s="135"/>
      <c r="AN14" s="4"/>
      <c r="AO14" s="133"/>
      <c r="AQ14" s="182"/>
      <c r="AR14" s="182"/>
      <c r="AS14" s="182"/>
      <c r="AT14" s="182"/>
      <c r="AU14" s="182"/>
      <c r="AV14" s="182"/>
      <c r="AW14" s="182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</row>
    <row r="15" spans="2:90" ht="15" customHeight="1">
      <c r="C15" s="139"/>
      <c r="D15" s="139"/>
      <c r="E15" s="139"/>
      <c r="F15" s="139"/>
      <c r="G15" s="139"/>
      <c r="H15" s="139"/>
      <c r="I15" s="228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2" t="s">
        <v>96</v>
      </c>
      <c r="AR16" s="182"/>
      <c r="AS16" s="182"/>
      <c r="AT16" s="182"/>
      <c r="AU16" s="182"/>
      <c r="AV16" s="182"/>
      <c r="AW16" s="182"/>
      <c r="AX16" s="219" t="s">
        <v>89</v>
      </c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2"/>
      <c r="AR17" s="182"/>
      <c r="AS17" s="182"/>
      <c r="AT17" s="182"/>
      <c r="AU17" s="182"/>
      <c r="AV17" s="182"/>
      <c r="AW17" s="182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  <c r="BP17" s="219"/>
      <c r="BQ17" s="219"/>
      <c r="BR17" s="219"/>
      <c r="BS17" s="219"/>
      <c r="BT17" s="219"/>
      <c r="BU17" s="219"/>
      <c r="BV17" s="219"/>
      <c r="BW17" s="219"/>
      <c r="BX17" s="219"/>
      <c r="BY17" s="219"/>
      <c r="BZ17" s="219"/>
      <c r="CA17" s="219"/>
    </row>
    <row r="18" spans="2:80" ht="24.75" customHeight="1">
      <c r="B18" s="212" t="str">
        <f>IFERROR(IF(VLOOKUP(B28,【参考】数式用2!E6:L23,5,FALSE)="","",VLOOKUP(B28,【参考】数式用2!E6:L23,5,FALSE)),"")</f>
        <v/>
      </c>
      <c r="C18" s="213"/>
      <c r="D18" s="213"/>
      <c r="E18" s="213"/>
      <c r="F18" s="213"/>
      <c r="G18" s="213"/>
      <c r="H18" s="214"/>
      <c r="I18" s="236" t="str">
        <f>IFERROR(VLOOKUP(B28,【参考】数式用2!E6:L23,6,FALSE),"")</f>
        <v/>
      </c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7"/>
      <c r="AD18" s="180" t="s">
        <v>103</v>
      </c>
      <c r="AE18" s="181"/>
      <c r="AF18" s="155" t="str">
        <f>IF(U7="ベア加算","",IF(OR(B18="新加算Ⅰ",B18="新加算Ⅱ",B18="新加算Ⅲ",B18="新加算Ⅳ"),"○",""))</f>
        <v/>
      </c>
      <c r="AG18" s="15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5" t="str">
        <f>IF(OR(B18="新加算Ⅰ",B18="新加算Ⅱ",B18="新加算Ⅲ",B18="新加算Ⅴ(１)",B18="新加算Ⅴ(３)",B18="新加算Ⅴ(８)"),"○","")</f>
        <v/>
      </c>
      <c r="AJ18" s="15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5" t="str">
        <f>IF(OR(B18="新加算Ⅰ",B18="新加算Ⅴ(１)",B18="新加算Ⅴ(２)",B18="新加算Ⅴ(５)",B18="新加算Ⅴ(７)",B18="新加算Ⅴ(10)"),"○","")</f>
        <v/>
      </c>
      <c r="AL18" s="15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2"/>
      <c r="AR18" s="182"/>
      <c r="AS18" s="182"/>
      <c r="AT18" s="182"/>
      <c r="AU18" s="182"/>
      <c r="AV18" s="182"/>
      <c r="AW18" s="182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19"/>
      <c r="BU18" s="219"/>
      <c r="BV18" s="219"/>
      <c r="BW18" s="219"/>
      <c r="BX18" s="219"/>
      <c r="BY18" s="219"/>
      <c r="BZ18" s="219"/>
      <c r="CA18" s="219"/>
    </row>
    <row r="19" spans="2:80" ht="17.25" customHeight="1">
      <c r="B19" s="230" t="str">
        <f>IFERROR(VLOOKUP(B7,【参考】数式用!$A$5:$AB$27,MATCH(B18,【参考】数式用!$B$4:$AB$4,0)+1,FALSE),"")</f>
        <v/>
      </c>
      <c r="C19" s="231"/>
      <c r="D19" s="231"/>
      <c r="E19" s="231"/>
      <c r="F19" s="231"/>
      <c r="G19" s="231"/>
      <c r="H19" s="232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240"/>
      <c r="AD19" s="180"/>
      <c r="AE19" s="181"/>
      <c r="AF19" s="179"/>
      <c r="AG19" s="179"/>
      <c r="AH19" s="179"/>
      <c r="AI19" s="179"/>
      <c r="AJ19" s="179"/>
      <c r="AK19" s="179"/>
      <c r="AL19" s="17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33"/>
      <c r="C20" s="234"/>
      <c r="D20" s="234"/>
      <c r="E20" s="234"/>
      <c r="F20" s="234"/>
      <c r="G20" s="234"/>
      <c r="H20" s="235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9"/>
      <c r="AD20" s="180"/>
      <c r="AE20" s="181"/>
      <c r="AF20" s="156"/>
      <c r="AG20" s="156"/>
      <c r="AH20" s="156"/>
      <c r="AI20" s="156"/>
      <c r="AJ20" s="156"/>
      <c r="AK20" s="156"/>
      <c r="AL20" s="156"/>
      <c r="AM20" s="135"/>
      <c r="AN20" s="4"/>
      <c r="AO20" s="133"/>
      <c r="AP20" s="140"/>
      <c r="AQ20" s="182" t="s">
        <v>97</v>
      </c>
      <c r="AR20" s="182"/>
      <c r="AS20" s="182"/>
      <c r="AT20" s="182"/>
      <c r="AU20" s="182"/>
      <c r="AV20" s="182"/>
      <c r="AW20" s="182"/>
      <c r="AX20" s="183" t="str">
        <f>IFERROR(VLOOKUP(B7,【参考】数式用!AF5:AG27,2,0),"")</f>
        <v/>
      </c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28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2"/>
      <c r="AR21" s="182"/>
      <c r="AS21" s="182"/>
      <c r="AT21" s="182"/>
      <c r="AU21" s="182"/>
      <c r="AV21" s="182"/>
      <c r="AW21" s="182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2" t="str">
        <f>IFERROR(IF(VLOOKUP(B28,【参考】数式用2!E6:L23,7,FALSE)="","",VLOOKUP(B28,【参考】数式用2!E6:L23,7,FALSE)),"")</f>
        <v/>
      </c>
      <c r="C23" s="213"/>
      <c r="D23" s="213"/>
      <c r="E23" s="213"/>
      <c r="F23" s="213"/>
      <c r="G23" s="213"/>
      <c r="H23" s="214"/>
      <c r="I23" s="236" t="str">
        <f>IFERROR(VLOOKUP(B28,【参考】数式用2!E6:L23,8,FALSE),"")</f>
        <v/>
      </c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7"/>
      <c r="AD23" s="180" t="s">
        <v>103</v>
      </c>
      <c r="AE23" s="181"/>
      <c r="AF23" s="155" t="str">
        <f>IF(U7="ベア加算","",IF(OR(B23="新加算Ⅰ",B23="新加算Ⅱ",B23="新加算Ⅲ",B23="新加算Ⅳ"),"○",""))</f>
        <v/>
      </c>
      <c r="AG23" s="15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5" t="str">
        <f>IF(OR(B23="新加算Ⅰ",B23="新加算Ⅱ",B23="新加算Ⅲ",B23="新加算Ⅴ(１)",B23="新加算Ⅴ(３)",B23="新加算Ⅴ(８)"),"○","")</f>
        <v/>
      </c>
      <c r="AJ23" s="15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5" t="str">
        <f>IF(OR(B23="新加算Ⅰ",B23="新加算Ⅴ(１)",B23="新加算Ⅴ(２)",B23="新加算Ⅴ(５)",B23="新加算Ⅴ(７)",B23="新加算Ⅴ(10)"),"○","")</f>
        <v/>
      </c>
      <c r="AL23" s="15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2" t="s">
        <v>84</v>
      </c>
      <c r="AR23" s="182"/>
      <c r="AS23" s="182"/>
      <c r="AT23" s="182"/>
      <c r="AU23" s="182"/>
      <c r="AV23" s="182"/>
      <c r="AW23" s="182"/>
      <c r="AX23" s="183" t="s">
        <v>59</v>
      </c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</row>
    <row r="24" spans="2:80" ht="24.75" customHeight="1" thickBot="1">
      <c r="B24" s="187" t="str">
        <f>IFERROR(VLOOKUP(B7,【参考】数式用!$A$5:$AB$27,MATCH(B23,【参考】数式用!$B$4:$AB$4,0)+1,FALSE),"")</f>
        <v/>
      </c>
      <c r="C24" s="188"/>
      <c r="D24" s="188"/>
      <c r="E24" s="188"/>
      <c r="F24" s="188"/>
      <c r="G24" s="188"/>
      <c r="H24" s="189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9"/>
      <c r="AD24" s="180"/>
      <c r="AE24" s="181"/>
      <c r="AF24" s="156"/>
      <c r="AG24" s="156"/>
      <c r="AH24" s="156"/>
      <c r="AI24" s="156"/>
      <c r="AJ24" s="156"/>
      <c r="AK24" s="156"/>
      <c r="AL24" s="156"/>
      <c r="AM24" s="135"/>
      <c r="AN24" s="4"/>
      <c r="AO24" s="133"/>
      <c r="AQ24" s="182"/>
      <c r="AR24" s="182"/>
      <c r="AS24" s="182"/>
      <c r="AT24" s="182"/>
      <c r="AU24" s="182"/>
      <c r="AV24" s="182"/>
      <c r="AW24" s="182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83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28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21" t="str">
        <f>K7&amp;P7&amp;U7</f>
        <v/>
      </c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3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sheetProtection algorithmName="SHA-512" hashValue="/0Z48397bpYG+ri8MbphyIL7sOtW6euPk6d+ogl3gQo/GjJtMZG3Pq8RnaLAakQ8hAAXNPXBIRiwSXSKSi9ICQ==" saltValue="IskewOQ/wVDIOUWIqa0UWw==" spinCount="100000" sheet="1" objects="1" scenarios="1"/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6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tabSelected="1" view="pageBreakPreview" zoomScaleNormal="53" zoomScaleSheetLayoutView="100" workbookViewId="0">
      <selection activeCell="B7" sqref="B7:J9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0" t="s">
        <v>102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</row>
    <row r="2" spans="2:90" ht="18" customHeight="1"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O3" s="133"/>
      <c r="AQ3" s="199" t="s">
        <v>125</v>
      </c>
      <c r="AR3" s="200"/>
      <c r="AS3" s="200"/>
      <c r="AT3" s="200"/>
      <c r="AU3" s="200"/>
      <c r="AV3" s="200"/>
      <c r="AW3" s="201"/>
      <c r="AX3" s="190" t="s">
        <v>124</v>
      </c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2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5"/>
      <c r="AR4" s="206"/>
      <c r="AS4" s="206"/>
      <c r="AT4" s="206"/>
      <c r="AU4" s="206"/>
      <c r="AV4" s="206"/>
      <c r="AW4" s="207"/>
      <c r="AX4" s="196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8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7" t="s">
        <v>91</v>
      </c>
      <c r="AG5" s="177"/>
      <c r="AH5" s="177"/>
      <c r="AI5" s="177"/>
      <c r="AJ5" s="177"/>
      <c r="AK5" s="177"/>
      <c r="AL5" s="177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7" t="s">
        <v>0</v>
      </c>
      <c r="C6" s="227"/>
      <c r="D6" s="227"/>
      <c r="E6" s="227"/>
      <c r="F6" s="227"/>
      <c r="G6" s="227"/>
      <c r="H6" s="227"/>
      <c r="I6" s="227"/>
      <c r="J6" s="227"/>
      <c r="K6" s="224" t="s">
        <v>92</v>
      </c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6"/>
      <c r="AF6" s="211" t="str">
        <f>"月額賃金改善Ⅱ"</f>
        <v>月額賃金改善Ⅱ</v>
      </c>
      <c r="AG6" s="211" t="s">
        <v>75</v>
      </c>
      <c r="AH6" s="211" t="s">
        <v>76</v>
      </c>
      <c r="AI6" s="211" t="s">
        <v>77</v>
      </c>
      <c r="AJ6" s="211" t="s">
        <v>78</v>
      </c>
      <c r="AK6" s="211" t="s">
        <v>79</v>
      </c>
      <c r="AL6" s="211" t="s">
        <v>85</v>
      </c>
      <c r="AM6" s="135"/>
      <c r="AO6" s="133"/>
      <c r="AQ6" s="199" t="s">
        <v>98</v>
      </c>
      <c r="AR6" s="200"/>
      <c r="AS6" s="200"/>
      <c r="AT6" s="200"/>
      <c r="AU6" s="200"/>
      <c r="AV6" s="200"/>
      <c r="AW6" s="201"/>
      <c r="AX6" s="190" t="s">
        <v>6</v>
      </c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"/>
    </row>
    <row r="7" spans="2:90" ht="18.75" customHeight="1">
      <c r="B7" s="287" t="s">
        <v>16</v>
      </c>
      <c r="C7" s="288"/>
      <c r="D7" s="288"/>
      <c r="E7" s="288"/>
      <c r="F7" s="288"/>
      <c r="G7" s="288"/>
      <c r="H7" s="288"/>
      <c r="I7" s="288"/>
      <c r="J7" s="289"/>
      <c r="K7" s="157" t="s">
        <v>21</v>
      </c>
      <c r="L7" s="157"/>
      <c r="M7" s="157"/>
      <c r="N7" s="157"/>
      <c r="O7" s="158"/>
      <c r="P7" s="161" t="s">
        <v>2</v>
      </c>
      <c r="Q7" s="162"/>
      <c r="R7" s="162"/>
      <c r="S7" s="162"/>
      <c r="T7" s="163"/>
      <c r="U7" s="167" t="s">
        <v>3</v>
      </c>
      <c r="V7" s="168"/>
      <c r="W7" s="168"/>
      <c r="X7" s="168"/>
      <c r="Y7" s="169"/>
      <c r="Z7" s="173" t="s">
        <v>74</v>
      </c>
      <c r="AA7" s="174"/>
      <c r="AB7" s="174"/>
      <c r="AC7" s="175"/>
      <c r="AF7" s="211"/>
      <c r="AG7" s="211"/>
      <c r="AH7" s="211"/>
      <c r="AI7" s="211"/>
      <c r="AJ7" s="211"/>
      <c r="AK7" s="211"/>
      <c r="AL7" s="211"/>
      <c r="AM7" s="135"/>
      <c r="AO7" s="133"/>
      <c r="AQ7" s="202"/>
      <c r="AR7" s="203"/>
      <c r="AS7" s="203"/>
      <c r="AT7" s="203"/>
      <c r="AU7" s="203"/>
      <c r="AV7" s="203"/>
      <c r="AW7" s="204"/>
      <c r="AX7" s="193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5"/>
    </row>
    <row r="8" spans="2:90" ht="13.5" customHeight="1">
      <c r="B8" s="290"/>
      <c r="C8" s="291"/>
      <c r="D8" s="291"/>
      <c r="E8" s="291"/>
      <c r="F8" s="291"/>
      <c r="G8" s="291"/>
      <c r="H8" s="291"/>
      <c r="I8" s="291"/>
      <c r="J8" s="292"/>
      <c r="K8" s="159"/>
      <c r="L8" s="159"/>
      <c r="M8" s="159"/>
      <c r="N8" s="159"/>
      <c r="O8" s="160"/>
      <c r="P8" s="164"/>
      <c r="Q8" s="165"/>
      <c r="R8" s="165"/>
      <c r="S8" s="165"/>
      <c r="T8" s="166"/>
      <c r="U8" s="170"/>
      <c r="V8" s="171"/>
      <c r="W8" s="171"/>
      <c r="X8" s="171"/>
      <c r="Y8" s="172"/>
      <c r="Z8" s="176"/>
      <c r="AA8" s="177"/>
      <c r="AB8" s="177"/>
      <c r="AC8" s="178"/>
      <c r="AF8" s="211"/>
      <c r="AG8" s="211"/>
      <c r="AH8" s="211"/>
      <c r="AI8" s="211"/>
      <c r="AJ8" s="211"/>
      <c r="AK8" s="211"/>
      <c r="AL8" s="211"/>
      <c r="AM8" s="135"/>
      <c r="AO8" s="133"/>
      <c r="AQ8" s="205"/>
      <c r="AR8" s="206"/>
      <c r="AS8" s="206"/>
      <c r="AT8" s="206"/>
      <c r="AU8" s="206"/>
      <c r="AV8" s="206"/>
      <c r="AW8" s="207"/>
      <c r="AX8" s="196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8"/>
    </row>
    <row r="9" spans="2:90" ht="16.5" customHeight="1" thickBot="1">
      <c r="B9" s="293"/>
      <c r="C9" s="294"/>
      <c r="D9" s="294"/>
      <c r="E9" s="294"/>
      <c r="F9" s="294"/>
      <c r="G9" s="294"/>
      <c r="H9" s="294"/>
      <c r="I9" s="294"/>
      <c r="J9" s="295"/>
      <c r="K9" s="215">
        <f>IFERROR(VLOOKUP(B7,【参考】数式用!$A$5:$J$27,MATCH(K7,【参考】数式用!$B$4:$J$4,0)+1,0),"")</f>
        <v>0.1</v>
      </c>
      <c r="L9" s="216"/>
      <c r="M9" s="216"/>
      <c r="N9" s="216"/>
      <c r="O9" s="217"/>
      <c r="P9" s="215">
        <f>IFERROR(VLOOKUP(B7,【参考】数式用!$A$5:$J$27,MATCH(P7,【参考】数式用!$B$4:$J$4,0)+1,0),"")</f>
        <v>4.2000000000000003E-2</v>
      </c>
      <c r="Q9" s="216"/>
      <c r="R9" s="216"/>
      <c r="S9" s="216"/>
      <c r="T9" s="217"/>
      <c r="U9" s="218">
        <f>IFERROR(VLOOKUP(B7,【参考】数式用!$A$5:$J$27,MATCH(U7,【参考】数式用!$B$4:$J$4,0)+1,0),"")</f>
        <v>0</v>
      </c>
      <c r="V9" s="216"/>
      <c r="W9" s="216"/>
      <c r="X9" s="216"/>
      <c r="Y9" s="217"/>
      <c r="Z9" s="208">
        <f>SUM(K9,P9,U9)</f>
        <v>0.14200000000000002</v>
      </c>
      <c r="AA9" s="209"/>
      <c r="AB9" s="209"/>
      <c r="AC9" s="210"/>
      <c r="AF9" s="211"/>
      <c r="AG9" s="211"/>
      <c r="AH9" s="211"/>
      <c r="AI9" s="211"/>
      <c r="AJ9" s="211"/>
      <c r="AK9" s="211"/>
      <c r="AL9" s="211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1"/>
      <c r="AG10" s="211"/>
      <c r="AH10" s="211"/>
      <c r="AI10" s="211"/>
      <c r="AJ10" s="211"/>
      <c r="AK10" s="211"/>
      <c r="AL10" s="211"/>
      <c r="AM10" s="135"/>
      <c r="AO10" s="133"/>
      <c r="AQ10" s="199" t="s">
        <v>99</v>
      </c>
      <c r="AR10" s="200"/>
      <c r="AS10" s="200"/>
      <c r="AT10" s="200"/>
      <c r="AU10" s="200"/>
      <c r="AV10" s="200"/>
      <c r="AW10" s="201"/>
      <c r="AX10" s="190" t="s">
        <v>82</v>
      </c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2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1"/>
      <c r="AG11" s="211"/>
      <c r="AH11" s="211"/>
      <c r="AI11" s="211"/>
      <c r="AJ11" s="211"/>
      <c r="AK11" s="211"/>
      <c r="AL11" s="211"/>
      <c r="AM11" s="135"/>
      <c r="AO11" s="133"/>
      <c r="AQ11" s="205"/>
      <c r="AR11" s="206"/>
      <c r="AS11" s="206"/>
      <c r="AT11" s="206"/>
      <c r="AU11" s="206"/>
      <c r="AV11" s="206"/>
      <c r="AW11" s="207"/>
      <c r="AX11" s="196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8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11"/>
      <c r="AG12" s="211"/>
      <c r="AH12" s="211"/>
      <c r="AI12" s="211"/>
      <c r="AJ12" s="211"/>
      <c r="AK12" s="211"/>
      <c r="AL12" s="211"/>
      <c r="AM12" s="135"/>
      <c r="AN12" s="4"/>
      <c r="AO12" s="133"/>
    </row>
    <row r="13" spans="2:90" ht="24.75" customHeight="1">
      <c r="B13" s="184" t="str">
        <f>IFERROR(IF(VLOOKUP(B28,【参考】数式用2!E6:L23,3,FALSE)="","",VLOOKUP(B28,【参考】数式用2!E6:L23,3,FALSE)),"")</f>
        <v>新加算Ⅱ</v>
      </c>
      <c r="C13" s="185"/>
      <c r="D13" s="185"/>
      <c r="E13" s="185"/>
      <c r="F13" s="185"/>
      <c r="G13" s="185"/>
      <c r="H13" s="186"/>
      <c r="I13" s="236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7"/>
      <c r="AD13" s="180" t="s">
        <v>103</v>
      </c>
      <c r="AE13" s="181"/>
      <c r="AF13" s="155" t="str">
        <f>IF(U7="ベア加算","",IF(OR(B13="新加算Ⅰ",B13="新加算Ⅱ",B13="新加算Ⅲ",B13="新加算Ⅳ"),"○",""))</f>
        <v>○</v>
      </c>
      <c r="AG13" s="15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5" t="str">
        <f>IF(OR(B13="新加算Ⅰ",B13="新加算Ⅱ",B13="新加算Ⅲ",B13="新加算Ⅴ(１)",B13="新加算Ⅴ(３)",B13="新加算Ⅴ(８)"),"○","")</f>
        <v>○</v>
      </c>
      <c r="AJ13" s="15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5" t="str">
        <f>IF(OR(B13="新加算Ⅰ",B13="新加算Ⅴ(１)",B13="新加算Ⅴ(２)",B13="新加算Ⅴ(５)",B13="新加算Ⅴ(７)",B13="新加算Ⅴ(10)"),"○","")</f>
        <v/>
      </c>
      <c r="AL13" s="15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2" t="s">
        <v>100</v>
      </c>
      <c r="AR13" s="182"/>
      <c r="AS13" s="182"/>
      <c r="AT13" s="182"/>
      <c r="AU13" s="182"/>
      <c r="AV13" s="182"/>
      <c r="AW13" s="182"/>
      <c r="AX13" s="183" t="s">
        <v>83</v>
      </c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</row>
    <row r="14" spans="2:90" ht="24.75" customHeight="1" thickBot="1">
      <c r="B14" s="187">
        <f>IFERROR(VLOOKUP(B7,【参考】数式用!$A$5:$AB$27,MATCH(B13,【参考】数式用!$B$4:$AB$4,0)+1,FALSE),"")</f>
        <v>0.224</v>
      </c>
      <c r="C14" s="188"/>
      <c r="D14" s="188"/>
      <c r="E14" s="188"/>
      <c r="F14" s="188"/>
      <c r="G14" s="188"/>
      <c r="H14" s="189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9"/>
      <c r="AD14" s="180"/>
      <c r="AE14" s="181"/>
      <c r="AF14" s="156"/>
      <c r="AG14" s="156"/>
      <c r="AH14" s="156"/>
      <c r="AI14" s="156"/>
      <c r="AJ14" s="156"/>
      <c r="AK14" s="156"/>
      <c r="AL14" s="156"/>
      <c r="AM14" s="135"/>
      <c r="AN14" s="4"/>
      <c r="AO14" s="133"/>
      <c r="AQ14" s="182"/>
      <c r="AR14" s="182"/>
      <c r="AS14" s="182"/>
      <c r="AT14" s="182"/>
      <c r="AU14" s="182"/>
      <c r="AV14" s="182"/>
      <c r="AW14" s="182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</row>
    <row r="15" spans="2:90" ht="15" customHeight="1">
      <c r="C15" s="139"/>
      <c r="D15" s="139"/>
      <c r="E15" s="139"/>
      <c r="F15" s="139"/>
      <c r="G15" s="139"/>
      <c r="H15" s="139"/>
      <c r="I15" s="228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2" t="s">
        <v>96</v>
      </c>
      <c r="AR16" s="182"/>
      <c r="AS16" s="182"/>
      <c r="AT16" s="182"/>
      <c r="AU16" s="182"/>
      <c r="AV16" s="182"/>
      <c r="AW16" s="182"/>
      <c r="AX16" s="219" t="s">
        <v>89</v>
      </c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2"/>
      <c r="AR17" s="182"/>
      <c r="AS17" s="182"/>
      <c r="AT17" s="182"/>
      <c r="AU17" s="182"/>
      <c r="AV17" s="182"/>
      <c r="AW17" s="182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  <c r="BP17" s="219"/>
      <c r="BQ17" s="219"/>
      <c r="BR17" s="219"/>
      <c r="BS17" s="219"/>
      <c r="BT17" s="219"/>
      <c r="BU17" s="219"/>
      <c r="BV17" s="219"/>
      <c r="BW17" s="219"/>
      <c r="BX17" s="219"/>
      <c r="BY17" s="219"/>
      <c r="BZ17" s="219"/>
      <c r="CA17" s="219"/>
    </row>
    <row r="18" spans="2:80" ht="24.75" customHeight="1">
      <c r="B18" s="212" t="str">
        <f>IFERROR(IF(VLOOKUP(B28,【参考】数式用2!E6:L23,5,FALSE)="","",VLOOKUP(B28,【参考】数式用2!E6:L23,5,FALSE)),"")</f>
        <v>新加算Ⅴ(３)</v>
      </c>
      <c r="C18" s="213"/>
      <c r="D18" s="213"/>
      <c r="E18" s="213"/>
      <c r="F18" s="213"/>
      <c r="G18" s="213"/>
      <c r="H18" s="214"/>
      <c r="I18" s="236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7"/>
      <c r="AD18" s="180" t="s">
        <v>103</v>
      </c>
      <c r="AE18" s="181"/>
      <c r="AF18" s="155" t="str">
        <f>IF(U7="ベア加算","",IF(OR(B18="新加算Ⅰ",B18="新加算Ⅱ",B18="新加算Ⅲ",B18="新加算Ⅳ"),"○",""))</f>
        <v/>
      </c>
      <c r="AG18" s="15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5" t="str">
        <f>IF(OR(B18="新加算Ⅰ",B18="新加算Ⅱ",B18="新加算Ⅲ",B18="新加算Ⅴ(１)",B18="新加算Ⅴ(３)",B18="新加算Ⅴ(８)"),"○","")</f>
        <v>○</v>
      </c>
      <c r="AJ18" s="15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5" t="str">
        <f>IF(OR(B18="新加算Ⅰ",B18="新加算Ⅴ(１)",B18="新加算Ⅴ(２)",B18="新加算Ⅴ(５)",B18="新加算Ⅴ(７)",B18="新加算Ⅴ(10)"),"○","")</f>
        <v/>
      </c>
      <c r="AL18" s="15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2"/>
      <c r="AR18" s="182"/>
      <c r="AS18" s="182"/>
      <c r="AT18" s="182"/>
      <c r="AU18" s="182"/>
      <c r="AV18" s="182"/>
      <c r="AW18" s="182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19"/>
      <c r="BU18" s="219"/>
      <c r="BV18" s="219"/>
      <c r="BW18" s="219"/>
      <c r="BX18" s="219"/>
      <c r="BY18" s="219"/>
      <c r="BZ18" s="219"/>
      <c r="CA18" s="219"/>
    </row>
    <row r="19" spans="2:80" ht="17.25" customHeight="1">
      <c r="B19" s="230">
        <f>IFERROR(VLOOKUP(B7,【参考】数式用!$A$5:$AB$27,MATCH(B18,【参考】数式用!$B$4:$AB$4,0)+1,FALSE),"")</f>
        <v>0.2</v>
      </c>
      <c r="C19" s="231"/>
      <c r="D19" s="231"/>
      <c r="E19" s="231"/>
      <c r="F19" s="231"/>
      <c r="G19" s="231"/>
      <c r="H19" s="232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240"/>
      <c r="AD19" s="180"/>
      <c r="AE19" s="181"/>
      <c r="AF19" s="179"/>
      <c r="AG19" s="179"/>
      <c r="AH19" s="179"/>
      <c r="AI19" s="179"/>
      <c r="AJ19" s="179"/>
      <c r="AK19" s="179"/>
      <c r="AL19" s="17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33"/>
      <c r="C20" s="234"/>
      <c r="D20" s="234"/>
      <c r="E20" s="234"/>
      <c r="F20" s="234"/>
      <c r="G20" s="234"/>
      <c r="H20" s="235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9"/>
      <c r="AD20" s="180"/>
      <c r="AE20" s="181"/>
      <c r="AF20" s="156"/>
      <c r="AG20" s="156"/>
      <c r="AH20" s="156"/>
      <c r="AI20" s="156"/>
      <c r="AJ20" s="156"/>
      <c r="AK20" s="156"/>
      <c r="AL20" s="156"/>
      <c r="AM20" s="135"/>
      <c r="AN20" s="4"/>
      <c r="AO20" s="133"/>
      <c r="AP20" s="140"/>
      <c r="AQ20" s="182" t="s">
        <v>97</v>
      </c>
      <c r="AR20" s="182"/>
      <c r="AS20" s="182"/>
      <c r="AT20" s="182"/>
      <c r="AU20" s="182"/>
      <c r="AV20" s="182"/>
      <c r="AW20" s="182"/>
      <c r="AX20" s="183" t="str">
        <f>IFERROR(VLOOKUP(B7,【参考】数式用!AF5:AG27,2,0),"")</f>
        <v>　特定事業所加算ⅠまたはⅡを算定する。</v>
      </c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28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2"/>
      <c r="AR21" s="182"/>
      <c r="AS21" s="182"/>
      <c r="AT21" s="182"/>
      <c r="AU21" s="182"/>
      <c r="AV21" s="182"/>
      <c r="AW21" s="182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2" t="str">
        <f>IFERROR(IF(VLOOKUP(B28,【参考】数式用2!E6:L23,7,FALSE)="","",VLOOKUP(B28,【参考】数式用2!E6:L23,7,FALSE)),"")</f>
        <v>新加算Ⅴ(６)</v>
      </c>
      <c r="C23" s="213"/>
      <c r="D23" s="213"/>
      <c r="E23" s="213"/>
      <c r="F23" s="213"/>
      <c r="G23" s="213"/>
      <c r="H23" s="214"/>
      <c r="I23" s="236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7"/>
      <c r="AD23" s="180" t="s">
        <v>103</v>
      </c>
      <c r="AE23" s="181"/>
      <c r="AF23" s="155" t="str">
        <f>IF(U7="ベア加算","",IF(OR(B23="新加算Ⅰ",B23="新加算Ⅱ",B23="新加算Ⅲ",B23="新加算Ⅳ"),"○",""))</f>
        <v/>
      </c>
      <c r="AG23" s="15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5" t="str">
        <f>IF(OR(B23="新加算Ⅰ",B23="新加算Ⅱ",B23="新加算Ⅲ",B23="新加算Ⅴ(１)",B23="新加算Ⅴ(３)",B23="新加算Ⅴ(８)"),"○","")</f>
        <v/>
      </c>
      <c r="AJ23" s="15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5" t="str">
        <f>IF(OR(B23="新加算Ⅰ",B23="新加算Ⅴ(１)",B23="新加算Ⅴ(２)",B23="新加算Ⅴ(５)",B23="新加算Ⅴ(７)",B23="新加算Ⅴ(10)"),"○","")</f>
        <v/>
      </c>
      <c r="AL23" s="15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2" t="s">
        <v>84</v>
      </c>
      <c r="AR23" s="182"/>
      <c r="AS23" s="182"/>
      <c r="AT23" s="182"/>
      <c r="AU23" s="182"/>
      <c r="AV23" s="182"/>
      <c r="AW23" s="182"/>
      <c r="AX23" s="183" t="s">
        <v>59</v>
      </c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</row>
    <row r="24" spans="2:80" ht="24.75" customHeight="1" thickBot="1">
      <c r="B24" s="187">
        <f>IFERROR(VLOOKUP(B7,【参考】数式用!$A$5:$AB$27,MATCH(B23,【参考】数式用!$B$4:$AB$4,0)+1,FALSE),"")</f>
        <v>0.16300000000000001</v>
      </c>
      <c r="C24" s="188"/>
      <c r="D24" s="188"/>
      <c r="E24" s="188"/>
      <c r="F24" s="188"/>
      <c r="G24" s="188"/>
      <c r="H24" s="189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9"/>
      <c r="AD24" s="180"/>
      <c r="AE24" s="181"/>
      <c r="AF24" s="156"/>
      <c r="AG24" s="156"/>
      <c r="AH24" s="156"/>
      <c r="AI24" s="156"/>
      <c r="AJ24" s="156"/>
      <c r="AK24" s="156"/>
      <c r="AL24" s="156"/>
      <c r="AM24" s="135"/>
      <c r="AN24" s="4"/>
      <c r="AO24" s="133"/>
      <c r="AQ24" s="182"/>
      <c r="AR24" s="182"/>
      <c r="AS24" s="182"/>
      <c r="AT24" s="182"/>
      <c r="AU24" s="182"/>
      <c r="AV24" s="182"/>
      <c r="AW24" s="182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83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28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21" t="str">
        <f>K7&amp;P7&amp;U7</f>
        <v>処遇加算Ⅱ特定加算Ⅱベア加算なし</v>
      </c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3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sheetProtection algorithmName="SHA-512" hashValue="R442A6L6PlrAF1q0KvP/YGCi/6OIy58QFPJmjLORJY1Hh4YZA1KtfHNXveO6kH/cW9tbvVmLaoj/fFkVxPTvPw==" saltValue="FYK+Ov4l/V71eiElrPK7lg==" spinCount="100000" sheet="1" objects="1" scenarios="1"/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Q10:AW11"/>
    <mergeCell ref="AJ6:AJ12"/>
    <mergeCell ref="AK6:AK12"/>
    <mergeCell ref="AL6:AL12"/>
    <mergeCell ref="AQ6:AW8"/>
    <mergeCell ref="Z7:AC8"/>
    <mergeCell ref="K9:O9"/>
    <mergeCell ref="P9:T9"/>
    <mergeCell ref="U9:Y9"/>
    <mergeCell ref="Z9:AC9"/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6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1" t="s">
        <v>9</v>
      </c>
      <c r="B2" s="244" t="s">
        <v>10</v>
      </c>
      <c r="C2" s="245"/>
      <c r="D2" s="245"/>
      <c r="E2" s="246"/>
      <c r="F2" s="247" t="s">
        <v>11</v>
      </c>
      <c r="G2" s="248"/>
      <c r="H2" s="249"/>
      <c r="I2" s="241" t="s">
        <v>12</v>
      </c>
      <c r="J2" s="250"/>
      <c r="K2" s="252" t="s">
        <v>13</v>
      </c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4"/>
      <c r="AC2" s="279" t="s">
        <v>14</v>
      </c>
      <c r="AD2" s="12"/>
      <c r="AF2" s="273" t="s">
        <v>51</v>
      </c>
      <c r="AG2" s="276" t="s">
        <v>15</v>
      </c>
      <c r="AJ2" s="261" t="s">
        <v>122</v>
      </c>
      <c r="AK2" s="264" t="s">
        <v>123</v>
      </c>
      <c r="AL2" s="265"/>
      <c r="AM2" s="266"/>
    </row>
    <row r="3" spans="1:39" ht="26.25" customHeight="1" thickBot="1">
      <c r="A3" s="242"/>
      <c r="B3" s="255" t="s">
        <v>18</v>
      </c>
      <c r="C3" s="256"/>
      <c r="D3" s="256"/>
      <c r="E3" s="257"/>
      <c r="F3" s="255" t="s">
        <v>19</v>
      </c>
      <c r="G3" s="256"/>
      <c r="H3" s="257"/>
      <c r="I3" s="243"/>
      <c r="J3" s="251"/>
      <c r="K3" s="258" t="s">
        <v>20</v>
      </c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60"/>
      <c r="AC3" s="280"/>
      <c r="AD3" s="12"/>
      <c r="AF3" s="274"/>
      <c r="AG3" s="277"/>
      <c r="AJ3" s="262"/>
      <c r="AK3" s="267"/>
      <c r="AL3" s="268"/>
      <c r="AM3" s="269"/>
    </row>
    <row r="4" spans="1:39" ht="19.5" customHeight="1" thickBot="1">
      <c r="A4" s="243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1"/>
      <c r="AD4" s="12"/>
      <c r="AF4" s="275"/>
      <c r="AG4" s="278"/>
      <c r="AJ4" s="263"/>
      <c r="AK4" s="270"/>
      <c r="AL4" s="271"/>
      <c r="AM4" s="272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83" t="s">
        <v>10</v>
      </c>
      <c r="C3" s="282" t="s">
        <v>11</v>
      </c>
      <c r="D3" s="282" t="s">
        <v>12</v>
      </c>
      <c r="E3" s="282" t="s">
        <v>17</v>
      </c>
      <c r="F3" s="284" t="s">
        <v>81</v>
      </c>
      <c r="G3" s="282" t="s">
        <v>86</v>
      </c>
      <c r="H3" s="282"/>
      <c r="I3" s="282" t="s">
        <v>87</v>
      </c>
      <c r="J3" s="282"/>
      <c r="K3" s="282" t="s">
        <v>88</v>
      </c>
      <c r="L3" s="282"/>
    </row>
    <row r="4" spans="2:12">
      <c r="B4" s="283"/>
      <c r="C4" s="282"/>
      <c r="D4" s="282"/>
      <c r="E4" s="282"/>
      <c r="F4" s="285"/>
      <c r="G4" s="282"/>
      <c r="H4" s="282"/>
      <c r="I4" s="282"/>
      <c r="J4" s="282"/>
      <c r="K4" s="282"/>
      <c r="L4" s="282"/>
    </row>
    <row r="5" spans="2:12">
      <c r="B5" s="283"/>
      <c r="C5" s="282"/>
      <c r="D5" s="282"/>
      <c r="E5" s="282"/>
      <c r="F5" s="286"/>
      <c r="G5" s="282"/>
      <c r="H5" s="282"/>
      <c r="I5" s="282"/>
      <c r="J5" s="282"/>
      <c r="K5" s="282"/>
      <c r="L5" s="282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153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153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153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154" t="s">
        <v>151</v>
      </c>
      <c r="I16" s="75" t="s">
        <v>68</v>
      </c>
      <c r="J16" s="107" t="s">
        <v>152</v>
      </c>
      <c r="K16" s="111"/>
      <c r="L16" s="153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154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永田　涼太</cp:lastModifiedBy>
  <cp:lastPrinted>2024-03-11T13:42:51Z</cp:lastPrinted>
  <dcterms:created xsi:type="dcterms:W3CDTF">2015-06-05T18:19:34Z</dcterms:created>
  <dcterms:modified xsi:type="dcterms:W3CDTF">2024-04-04T01:53:13Z</dcterms:modified>
</cp:coreProperties>
</file>