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建築住宅課\課共通\ホームページHP\建安室\建築基準法\手数料算定表\"/>
    </mc:Choice>
  </mc:AlternateContent>
  <xr:revisionPtr revIDLastSave="0" documentId="13_ncr:1_{B867171D-E7C6-450F-A491-01E833250D4A}" xr6:coauthVersionLast="47" xr6:coauthVersionMax="47" xr10:uidLastSave="{00000000-0000-0000-0000-000000000000}"/>
  <workbookProtection lockStructure="1"/>
  <bookViews>
    <workbookView xWindow="-120" yWindow="-120" windowWidth="29040" windowHeight="15720" xr2:uid="{111BBD26-9CBA-4A0F-82EE-C4D3679024A1}"/>
  </bookViews>
  <sheets>
    <sheet name="算定表" sheetId="3" r:id="rId1"/>
    <sheet name="手数料一覧（編集不可）" sheetId="5" state="hidden" r:id="rId2"/>
  </sheets>
  <definedNames>
    <definedName name="_xlnm.Print_Area" localSheetId="0">算定表!$B$2:$M$58</definedName>
  </definedNames>
  <calcPr calcId="191029" iterateDelta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" l="1"/>
  <c r="L132" i="5"/>
  <c r="L127" i="5"/>
  <c r="L128" i="5"/>
  <c r="L129" i="5"/>
  <c r="L130" i="5"/>
  <c r="L131" i="5"/>
  <c r="L126" i="5"/>
  <c r="L125" i="5"/>
  <c r="L120" i="5"/>
  <c r="L121" i="5"/>
  <c r="L122" i="5"/>
  <c r="L123" i="5"/>
  <c r="L124" i="5"/>
  <c r="L119" i="5"/>
  <c r="L118" i="5"/>
  <c r="L117" i="5"/>
  <c r="L113" i="5"/>
  <c r="L114" i="5"/>
  <c r="L115" i="5"/>
  <c r="L116" i="5"/>
  <c r="L112" i="5"/>
  <c r="L111" i="5"/>
  <c r="L110" i="5"/>
  <c r="L106" i="5"/>
  <c r="L107" i="5"/>
  <c r="L108" i="5"/>
  <c r="L109" i="5"/>
  <c r="L105" i="5"/>
  <c r="L104" i="5"/>
  <c r="L41" i="5"/>
  <c r="L102" i="5"/>
  <c r="L103" i="5"/>
  <c r="L101" i="5"/>
  <c r="L100" i="5"/>
  <c r="L98" i="5"/>
  <c r="L99" i="5"/>
  <c r="L97" i="5"/>
  <c r="L96" i="5"/>
  <c r="L94" i="5"/>
  <c r="L95" i="5"/>
  <c r="L93" i="5"/>
  <c r="L92" i="5"/>
  <c r="L90" i="5"/>
  <c r="L91" i="5"/>
  <c r="L89" i="5"/>
  <c r="L88" i="5"/>
  <c r="L87" i="5"/>
  <c r="L86" i="5"/>
  <c r="L85" i="5"/>
  <c r="L84" i="5"/>
  <c r="L82" i="5"/>
  <c r="L83" i="5"/>
  <c r="L81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39" i="5"/>
  <c r="L36" i="5"/>
  <c r="L35" i="5"/>
  <c r="L40" i="5"/>
  <c r="L38" i="5"/>
  <c r="L37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80" i="5"/>
  <c r="L79" i="5"/>
  <c r="L78" i="5"/>
  <c r="L77" i="5"/>
  <c r="L76" i="5"/>
  <c r="L75" i="5"/>
  <c r="L74" i="5"/>
  <c r="L73" i="5"/>
  <c r="L72" i="5"/>
  <c r="L71" i="5"/>
  <c r="L70" i="5"/>
  <c r="L69" i="5"/>
  <c r="L16" i="5"/>
  <c r="L15" i="5"/>
  <c r="L14" i="5"/>
  <c r="L13" i="5"/>
  <c r="L12" i="5"/>
  <c r="L11" i="5"/>
  <c r="L10" i="5"/>
  <c r="L9" i="5"/>
  <c r="L8" i="5"/>
  <c r="L7" i="5"/>
  <c r="L6" i="5"/>
  <c r="L5" i="5"/>
  <c r="D19" i="3"/>
</calcChain>
</file>

<file path=xl/sharedStrings.xml><?xml version="1.0" encoding="utf-8"?>
<sst xmlns="http://schemas.openxmlformats.org/spreadsheetml/2006/main" count="237" uniqueCount="51">
  <si>
    <t>円</t>
    <rPh sb="0" eb="1">
      <t>エン</t>
    </rPh>
    <phoneticPr fontId="3"/>
  </si>
  <si>
    <t>（選択）</t>
    <rPh sb="1" eb="3">
      <t>センタク</t>
    </rPh>
    <phoneticPr fontId="3"/>
  </si>
  <si>
    <t>（入力）</t>
    <rPh sb="1" eb="3">
      <t>ニュウリョク</t>
    </rPh>
    <phoneticPr fontId="3"/>
  </si>
  <si>
    <t>～</t>
    <phoneticPr fontId="3"/>
  </si>
  <si>
    <t>金額</t>
    <rPh sb="0" eb="2">
      <t>キンガク</t>
    </rPh>
    <phoneticPr fontId="3"/>
  </si>
  <si>
    <t>㎡</t>
    <phoneticPr fontId="3"/>
  </si>
  <si>
    <t>今回該当</t>
    <rPh sb="0" eb="2">
      <t>コンカイ</t>
    </rPh>
    <rPh sb="2" eb="4">
      <t>ガイトウ</t>
    </rPh>
    <phoneticPr fontId="3"/>
  </si>
  <si>
    <t>１．物件名</t>
    <rPh sb="2" eb="4">
      <t>ブッケン</t>
    </rPh>
    <rPh sb="4" eb="5">
      <t>メイ</t>
    </rPh>
    <phoneticPr fontId="3"/>
  </si>
  <si>
    <t>基本事項入力</t>
    <rPh sb="0" eb="2">
      <t>キホン</t>
    </rPh>
    <rPh sb="2" eb="4">
      <t>ジコウ</t>
    </rPh>
    <rPh sb="4" eb="6">
      <t>ニュウリョク</t>
    </rPh>
    <phoneticPr fontId="3"/>
  </si>
  <si>
    <t>物件名を入力</t>
    <rPh sb="0" eb="3">
      <t>ブッケンメイ</t>
    </rPh>
    <rPh sb="4" eb="6">
      <t>ニュウリョク</t>
    </rPh>
    <phoneticPr fontId="3"/>
  </si>
  <si>
    <t>手数料（令和８年４月１日～）</t>
    <rPh sb="0" eb="3">
      <t>テスウリョウ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</si>
  <si>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区分（面積）</t>
    <rPh sb="0" eb="2">
      <t>クブン</t>
    </rPh>
    <rPh sb="3" eb="5">
      <t>メンセキ</t>
    </rPh>
    <phoneticPr fontId="3"/>
  </si>
  <si>
    <t>←記載が必要な箇所（必須）</t>
    <rPh sb="1" eb="3">
      <t>キサイ</t>
    </rPh>
    <rPh sb="4" eb="6">
      <t>ヒツヨウ</t>
    </rPh>
    <rPh sb="7" eb="9">
      <t>カショ</t>
    </rPh>
    <rPh sb="10" eb="12">
      <t>ヒッス</t>
    </rPh>
    <phoneticPr fontId="3"/>
  </si>
  <si>
    <t>（自動）</t>
    <rPh sb="1" eb="3">
      <t>ジドウ</t>
    </rPh>
    <phoneticPr fontId="3"/>
  </si>
  <si>
    <t>申請種別</t>
    <rPh sb="0" eb="2">
      <t>シンセイ</t>
    </rPh>
    <rPh sb="2" eb="4">
      <t>シュベツ</t>
    </rPh>
    <phoneticPr fontId="3"/>
  </si>
  <si>
    <t>４．申請面積</t>
    <rPh sb="2" eb="4">
      <t>シンセイ</t>
    </rPh>
    <rPh sb="4" eb="6">
      <t>メンセキ</t>
    </rPh>
    <phoneticPr fontId="3"/>
  </si>
  <si>
    <t>①．住宅用途</t>
    <rPh sb="2" eb="4">
      <t>ジュウタク</t>
    </rPh>
    <rPh sb="4" eb="6">
      <t>ヨウト</t>
    </rPh>
    <phoneticPr fontId="3"/>
  </si>
  <si>
    <t>５．計算方法</t>
    <rPh sb="2" eb="4">
      <t>ケイサン</t>
    </rPh>
    <rPh sb="4" eb="6">
      <t>ホウホウ</t>
    </rPh>
    <phoneticPr fontId="3"/>
  </si>
  <si>
    <t>用途区分</t>
    <rPh sb="0" eb="2">
      <t>ヨウト</t>
    </rPh>
    <rPh sb="2" eb="4">
      <t>クブン</t>
    </rPh>
    <phoneticPr fontId="3"/>
  </si>
  <si>
    <t>住宅用途（一戸建て）</t>
    <rPh sb="0" eb="2">
      <t>ジュウタク</t>
    </rPh>
    <rPh sb="2" eb="4">
      <t>ヨウト</t>
    </rPh>
    <rPh sb="5" eb="8">
      <t>イッコダ</t>
    </rPh>
    <phoneticPr fontId="3"/>
  </si>
  <si>
    <t>住宅用途（共同住宅等）</t>
    <rPh sb="0" eb="2">
      <t>ジュウタク</t>
    </rPh>
    <rPh sb="2" eb="4">
      <t>ヨウト</t>
    </rPh>
    <rPh sb="5" eb="7">
      <t>キョウドウ</t>
    </rPh>
    <rPh sb="7" eb="9">
      <t>ジュウタク</t>
    </rPh>
    <rPh sb="9" eb="10">
      <t>トウ</t>
    </rPh>
    <phoneticPr fontId="3"/>
  </si>
  <si>
    <t>計算方法</t>
    <rPh sb="0" eb="2">
      <t>ケイサン</t>
    </rPh>
    <rPh sb="2" eb="4">
      <t>ホウホウ</t>
    </rPh>
    <phoneticPr fontId="3"/>
  </si>
  <si>
    <t>２．申請種別</t>
    <rPh sb="2" eb="4">
      <t>シンセイ</t>
    </rPh>
    <rPh sb="4" eb="6">
      <t>シュベツ</t>
    </rPh>
    <phoneticPr fontId="3"/>
  </si>
  <si>
    <t>３．用途区分</t>
    <rPh sb="2" eb="4">
      <t>ヨウト</t>
    </rPh>
    <rPh sb="4" eb="6">
      <t>クブン</t>
    </rPh>
    <phoneticPr fontId="3"/>
  </si>
  <si>
    <t>プルダウンから選択</t>
    <rPh sb="7" eb="9">
      <t>センタク</t>
    </rPh>
    <phoneticPr fontId="3"/>
  </si>
  <si>
    <t>変更申請の場合、上記のうち床面積の増加に係る部分の面積</t>
    <rPh sb="0" eb="2">
      <t>ヘンコウ</t>
    </rPh>
    <rPh sb="2" eb="4">
      <t>シンセイ</t>
    </rPh>
    <rPh sb="5" eb="7">
      <t>バアイ</t>
    </rPh>
    <rPh sb="8" eb="10">
      <t>ジョウキ</t>
    </rPh>
    <rPh sb="13" eb="16">
      <t>ユカメンセキ</t>
    </rPh>
    <rPh sb="17" eb="19">
      <t>ゾウカ</t>
    </rPh>
    <rPh sb="20" eb="21">
      <t>カカ</t>
    </rPh>
    <rPh sb="22" eb="24">
      <t>ブブン</t>
    </rPh>
    <rPh sb="25" eb="27">
      <t>メンセキ</t>
    </rPh>
    <phoneticPr fontId="3"/>
  </si>
  <si>
    <t>←該当部分に記載</t>
    <rPh sb="1" eb="3">
      <t>ガイトウ</t>
    </rPh>
    <rPh sb="3" eb="5">
      <t>ブブン</t>
    </rPh>
    <rPh sb="6" eb="8">
      <t>キサイ</t>
    </rPh>
    <phoneticPr fontId="3"/>
  </si>
  <si>
    <t>誘導標準計算基準</t>
    <rPh sb="0" eb="2">
      <t>ユウドウ</t>
    </rPh>
    <rPh sb="2" eb="4">
      <t>ヒョウジュン</t>
    </rPh>
    <rPh sb="4" eb="6">
      <t>ケイサン</t>
    </rPh>
    <rPh sb="6" eb="8">
      <t>キジュン</t>
    </rPh>
    <phoneticPr fontId="3"/>
  </si>
  <si>
    <t>誘導仕様基準</t>
    <rPh sb="0" eb="2">
      <t>ユウドウ</t>
    </rPh>
    <rPh sb="2" eb="6">
      <t>シヨウキジュン</t>
    </rPh>
    <phoneticPr fontId="3"/>
  </si>
  <si>
    <t>誘導仕様・計算併用法基準</t>
    <rPh sb="0" eb="2">
      <t>ユウドウ</t>
    </rPh>
    <rPh sb="2" eb="4">
      <t>シヨウ</t>
    </rPh>
    <rPh sb="5" eb="7">
      <t>ケイサン</t>
    </rPh>
    <rPh sb="7" eb="9">
      <t>ヘイヨウ</t>
    </rPh>
    <rPh sb="9" eb="10">
      <t>ホウ</t>
    </rPh>
    <rPh sb="10" eb="12">
      <t>キジュン</t>
    </rPh>
    <phoneticPr fontId="3"/>
  </si>
  <si>
    <t>複合建築物</t>
    <rPh sb="0" eb="2">
      <t>フクゴウ</t>
    </rPh>
    <rPh sb="2" eb="5">
      <t>ケンチクブツ</t>
    </rPh>
    <phoneticPr fontId="3"/>
  </si>
  <si>
    <t>あり</t>
    <phoneticPr fontId="3"/>
  </si>
  <si>
    <t>なし</t>
    <phoneticPr fontId="3"/>
  </si>
  <si>
    <t>適合証の添付</t>
    <rPh sb="0" eb="3">
      <t>テキゴウショウ</t>
    </rPh>
    <rPh sb="4" eb="6">
      <t>テンプ</t>
    </rPh>
    <phoneticPr fontId="3"/>
  </si>
  <si>
    <t>誘導標準入力法等</t>
    <rPh sb="0" eb="2">
      <t>ユウドウ</t>
    </rPh>
    <rPh sb="2" eb="4">
      <t>ヒョウジュン</t>
    </rPh>
    <rPh sb="4" eb="6">
      <t>ニュウリョク</t>
    </rPh>
    <rPh sb="6" eb="7">
      <t>ホウ</t>
    </rPh>
    <rPh sb="7" eb="8">
      <t>トウ</t>
    </rPh>
    <phoneticPr fontId="3"/>
  </si>
  <si>
    <t>誘導仕様基準</t>
    <rPh sb="0" eb="2">
      <t>ユウドウ</t>
    </rPh>
    <rPh sb="2" eb="4">
      <t>シヨウ</t>
    </rPh>
    <rPh sb="4" eb="6">
      <t>キジュン</t>
    </rPh>
    <phoneticPr fontId="3"/>
  </si>
  <si>
    <t>非住宅用途</t>
    <rPh sb="0" eb="3">
      <t>ヒジュウタク</t>
    </rPh>
    <rPh sb="3" eb="5">
      <t>ヨウト</t>
    </rPh>
    <phoneticPr fontId="3"/>
  </si>
  <si>
    <t>誘導モデル建物法</t>
    <phoneticPr fontId="3"/>
  </si>
  <si>
    <t>②．非住宅用途</t>
    <rPh sb="2" eb="3">
      <t>ヒ</t>
    </rPh>
    <rPh sb="3" eb="5">
      <t>ジュウタク</t>
    </rPh>
    <rPh sb="5" eb="7">
      <t>ヨウト</t>
    </rPh>
    <phoneticPr fontId="3"/>
  </si>
  <si>
    <t>プルダウンから選択
・複合建築物・・・住宅用途及び非住宅用途の部分を有する建築物</t>
    <rPh sb="7" eb="9">
      <t>センタク</t>
    </rPh>
    <rPh sb="11" eb="13">
      <t>フクゴウ</t>
    </rPh>
    <rPh sb="13" eb="16">
      <t>ケンチクブツ</t>
    </rPh>
    <rPh sb="19" eb="23">
      <t>ジュウタクヨウト</t>
    </rPh>
    <rPh sb="23" eb="24">
      <t>オヨ</t>
    </rPh>
    <rPh sb="25" eb="30">
      <t>ヒジュウタクヨウト</t>
    </rPh>
    <rPh sb="31" eb="33">
      <t>ブブン</t>
    </rPh>
    <rPh sb="34" eb="35">
      <t>ユウ</t>
    </rPh>
    <rPh sb="37" eb="40">
      <t>ケンチクブツ</t>
    </rPh>
    <phoneticPr fontId="3"/>
  </si>
  <si>
    <t>非住宅用途の申請面積を入力
・複合建築物の場合は非住宅用途部分の申請面積を入力</t>
    <rPh sb="0" eb="1">
      <t>ヒ</t>
    </rPh>
    <rPh sb="3" eb="5">
      <t>ヨウト</t>
    </rPh>
    <rPh sb="24" eb="25">
      <t>ヒ</t>
    </rPh>
    <rPh sb="32" eb="34">
      <t>シンセイ</t>
    </rPh>
    <phoneticPr fontId="3"/>
  </si>
  <si>
    <t>住宅用途の申請面積を入力
・複合建築物の場合は住宅用途部分の申請面積を入力
・一戸建て住宅の変更申請の場合は延床面積を入力</t>
    <rPh sb="0" eb="2">
      <t>ジュウタク</t>
    </rPh>
    <rPh sb="2" eb="4">
      <t>ヨウト</t>
    </rPh>
    <rPh sb="5" eb="7">
      <t>シンセイ</t>
    </rPh>
    <rPh sb="7" eb="9">
      <t>メンセキ</t>
    </rPh>
    <rPh sb="10" eb="12">
      <t>ニュウリョク</t>
    </rPh>
    <rPh sb="14" eb="16">
      <t>フクゴウ</t>
    </rPh>
    <rPh sb="16" eb="19">
      <t>ケンチクブツ</t>
    </rPh>
    <rPh sb="20" eb="22">
      <t>バアイ</t>
    </rPh>
    <rPh sb="23" eb="25">
      <t>ジュウタク</t>
    </rPh>
    <rPh sb="25" eb="27">
      <t>ヨウト</t>
    </rPh>
    <rPh sb="27" eb="29">
      <t>ブブン</t>
    </rPh>
    <rPh sb="30" eb="32">
      <t>シンセイ</t>
    </rPh>
    <rPh sb="32" eb="34">
      <t>メンセキ</t>
    </rPh>
    <rPh sb="35" eb="37">
      <t>ニュウリョク</t>
    </rPh>
    <rPh sb="39" eb="42">
      <t>イッコダ</t>
    </rPh>
    <rPh sb="43" eb="45">
      <t>ジュウタク</t>
    </rPh>
    <rPh sb="46" eb="50">
      <t>ヘンコウシンセイ</t>
    </rPh>
    <rPh sb="51" eb="53">
      <t>バアイ</t>
    </rPh>
    <rPh sb="54" eb="56">
      <t>ノベユカ</t>
    </rPh>
    <rPh sb="56" eb="58">
      <t>メンセキ</t>
    </rPh>
    <rPh sb="59" eb="61">
      <t>ニュウリョク</t>
    </rPh>
    <phoneticPr fontId="3"/>
  </si>
  <si>
    <t>６．適合証の添付</t>
    <rPh sb="2" eb="4">
      <t>テキゴウ</t>
    </rPh>
    <rPh sb="4" eb="5">
      <t>ショウ</t>
    </rPh>
    <rPh sb="6" eb="8">
      <t>テンプ</t>
    </rPh>
    <phoneticPr fontId="3"/>
  </si>
  <si>
    <t>手数料算定表（低炭素建築物新築等計画認定申請）</t>
    <rPh sb="0" eb="3">
      <t>テスウリョウ</t>
    </rPh>
    <rPh sb="3" eb="5">
      <t>サンテイ</t>
    </rPh>
    <rPh sb="5" eb="6">
      <t>ヒョウ</t>
    </rPh>
    <rPh sb="7" eb="10">
      <t>テイタンソ</t>
    </rPh>
    <rPh sb="10" eb="13">
      <t>ケンチクブツ</t>
    </rPh>
    <rPh sb="13" eb="15">
      <t>シンチク</t>
    </rPh>
    <rPh sb="15" eb="16">
      <t>トウ</t>
    </rPh>
    <rPh sb="16" eb="18">
      <t>ケイカク</t>
    </rPh>
    <rPh sb="18" eb="20">
      <t>ニンテイ</t>
    </rPh>
    <rPh sb="20" eb="22">
      <t>シンセイ</t>
    </rPh>
    <phoneticPr fontId="3"/>
  </si>
  <si>
    <t>認定申請</t>
    <rPh sb="0" eb="2">
      <t>ニンテイ</t>
    </rPh>
    <rPh sb="2" eb="4">
      <t>シンセイ</t>
    </rPh>
    <phoneticPr fontId="3"/>
  </si>
  <si>
    <t>変更認定申請</t>
    <rPh sb="0" eb="2">
      <t>ヘンコウ</t>
    </rPh>
    <rPh sb="2" eb="4">
      <t>ニンテイ</t>
    </rPh>
    <rPh sb="4" eb="6">
      <t>シンセイ</t>
    </rPh>
    <phoneticPr fontId="3"/>
  </si>
  <si>
    <t>手数料額</t>
    <rPh sb="0" eb="3">
      <t>テスウリョウ</t>
    </rPh>
    <rPh sb="3" eb="4">
      <t>ガク</t>
    </rPh>
    <phoneticPr fontId="3"/>
  </si>
  <si>
    <t>■該当の場合に入力</t>
    <rPh sb="1" eb="3">
      <t>ガイトウ</t>
    </rPh>
    <rPh sb="4" eb="6">
      <t>バアイ</t>
    </rPh>
    <rPh sb="7" eb="9">
      <t>ニュウリョク</t>
    </rPh>
    <phoneticPr fontId="3"/>
  </si>
  <si>
    <t>■該当の場合に入力</t>
    <phoneticPr fontId="3"/>
  </si>
  <si>
    <t>■住宅用途がある場合に入力
プルダウンから選択</t>
    <rPh sb="1" eb="3">
      <t>ジュウタク</t>
    </rPh>
    <rPh sb="3" eb="5">
      <t>ヨウト</t>
    </rPh>
    <rPh sb="8" eb="10">
      <t>バアイ</t>
    </rPh>
    <rPh sb="11" eb="13">
      <t>ニュウリョク</t>
    </rPh>
    <rPh sb="21" eb="23">
      <t>センタク</t>
    </rPh>
    <phoneticPr fontId="3"/>
  </si>
  <si>
    <t>■非住宅用途がある場合に入力
プルダウンから選択</t>
    <rPh sb="1" eb="4">
      <t>ヒジュウタク</t>
    </rPh>
    <rPh sb="4" eb="6">
      <t>ヨウト</t>
    </rPh>
    <rPh sb="9" eb="11">
      <t>バアイ</t>
    </rPh>
    <rPh sb="12" eb="14">
      <t>ニュウリョク</t>
    </rPh>
    <rPh sb="22" eb="24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</si>
</sst>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4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4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>
      <alignment vertical="center"/>
    </xf>
    <xf numFmtId="38" fontId="6" fillId="4" borderId="24" xfId="1" applyFont="1" applyFill="1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15" xfId="0" applyNumberFormat="1" applyBorder="1">
      <alignment vertical="center"/>
    </xf>
    <xf numFmtId="0" fontId="0" fillId="0" borderId="21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0" xfId="0" applyFont="1" applyProtection="1">
      <alignment vertical="center"/>
    </xf>
    <xf numFmtId="0" fontId="2" fillId="2" borderId="13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4" borderId="13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21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2" fillId="0" borderId="22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23" xfId="0" applyFont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7" xfId="0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2" fillId="0" borderId="19" xfId="0" applyFont="1" applyBorder="1" applyProtection="1">
      <alignment vertical="center"/>
    </xf>
    <xf numFmtId="0" fontId="8" fillId="0" borderId="20" xfId="0" applyFont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3" borderId="0" xfId="0" applyFont="1" applyFill="1" applyAlignment="1" applyProtection="1">
      <alignment vertical="center" wrapText="1"/>
    </xf>
    <xf numFmtId="0" fontId="0" fillId="0" borderId="0" xfId="0" applyFill="1">
      <alignment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>
      <alignment vertical="center"/>
    </xf>
    <xf numFmtId="0" fontId="10" fillId="3" borderId="0" xfId="0" applyFont="1" applyFill="1" applyBorder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9" fillId="0" borderId="20" xfId="0" applyFont="1" applyBorder="1" applyProtection="1">
      <alignment vertical="center"/>
    </xf>
    <xf numFmtId="0" fontId="9" fillId="0" borderId="17" xfId="0" applyFont="1" applyBorder="1" applyProtection="1">
      <alignment vertical="center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38" fontId="11" fillId="0" borderId="1" xfId="1" applyFont="1" applyBorder="1" applyAlignment="1" applyProtection="1">
      <alignment horizontal="center" vertical="center"/>
    </xf>
    <xf numFmtId="38" fontId="11" fillId="0" borderId="2" xfId="1" applyFont="1" applyBorder="1" applyAlignment="1" applyProtection="1">
      <alignment horizontal="center" vertical="center"/>
    </xf>
    <xf numFmtId="38" fontId="11" fillId="0" borderId="3" xfId="1" applyFont="1" applyBorder="1" applyAlignment="1" applyProtection="1">
      <alignment horizontal="center" vertical="center"/>
    </xf>
    <xf numFmtId="38" fontId="11" fillId="0" borderId="4" xfId="1" applyFont="1" applyBorder="1" applyAlignment="1" applyProtection="1">
      <alignment horizontal="center" vertical="center"/>
    </xf>
    <xf numFmtId="38" fontId="11" fillId="0" borderId="0" xfId="1" applyFont="1" applyBorder="1" applyAlignment="1" applyProtection="1">
      <alignment horizontal="center" vertical="center"/>
    </xf>
    <xf numFmtId="38" fontId="11" fillId="0" borderId="5" xfId="1" applyFont="1" applyBorder="1" applyAlignment="1" applyProtection="1">
      <alignment horizontal="center" vertical="center"/>
    </xf>
    <xf numFmtId="38" fontId="11" fillId="0" borderId="6" xfId="1" applyFont="1" applyBorder="1" applyAlignment="1" applyProtection="1">
      <alignment horizontal="center" vertical="center"/>
    </xf>
    <xf numFmtId="38" fontId="11" fillId="0" borderId="7" xfId="1" applyFont="1" applyBorder="1" applyAlignment="1" applyProtection="1">
      <alignment horizontal="center" vertical="center"/>
    </xf>
    <xf numFmtId="38" fontId="11" fillId="0" borderId="8" xfId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2" fontId="10" fillId="0" borderId="14" xfId="0" applyNumberFormat="1" applyFont="1" applyFill="1" applyBorder="1" applyAlignment="1" applyProtection="1">
      <alignment horizontal="center" vertical="center"/>
    </xf>
    <xf numFmtId="2" fontId="10" fillId="0" borderId="15" xfId="0" applyNumberFormat="1" applyFont="1" applyFill="1" applyBorder="1" applyAlignment="1" applyProtection="1">
      <alignment horizontal="center" vertical="center"/>
    </xf>
    <xf numFmtId="2" fontId="10" fillId="0" borderId="16" xfId="0" applyNumberFormat="1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vertical="center" wrapText="1"/>
    </xf>
    <xf numFmtId="0" fontId="9" fillId="0" borderId="22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23" xfId="0" applyFont="1" applyBorder="1" applyAlignment="1" applyProtection="1">
      <alignment vertical="center" wrapText="1"/>
    </xf>
    <xf numFmtId="0" fontId="9" fillId="0" borderId="20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9" fillId="0" borderId="21" xfId="0" applyFont="1" applyBorder="1" applyAlignment="1" applyProtection="1">
      <alignment vertical="center" wrapText="1"/>
    </xf>
    <xf numFmtId="2" fontId="10" fillId="4" borderId="10" xfId="0" applyNumberFormat="1" applyFont="1" applyFill="1" applyBorder="1" applyAlignment="1" applyProtection="1">
      <alignment horizontal="center" vertical="center"/>
      <protection locked="0"/>
    </xf>
    <xf numFmtId="2" fontId="10" fillId="4" borderId="11" xfId="0" applyNumberFormat="1" applyFont="1" applyFill="1" applyBorder="1" applyAlignment="1" applyProtection="1">
      <alignment horizontal="center" vertical="center"/>
      <protection locked="0"/>
    </xf>
    <xf numFmtId="2" fontId="10" fillId="4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9" fillId="0" borderId="18" xfId="0" applyFont="1" applyBorder="1" applyProtection="1">
      <alignment vertical="center"/>
    </xf>
    <xf numFmtId="0" fontId="9" fillId="0" borderId="19" xfId="0" applyFont="1" applyBorder="1" applyProtection="1">
      <alignment vertical="center"/>
    </xf>
    <xf numFmtId="0" fontId="9" fillId="0" borderId="20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9" fillId="0" borderId="21" xfId="0" applyFont="1" applyBorder="1" applyProtection="1">
      <alignment vertical="center"/>
    </xf>
    <xf numFmtId="0" fontId="9" fillId="0" borderId="22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9" fillId="0" borderId="23" xfId="0" applyFont="1" applyBorder="1" applyProtection="1">
      <alignment vertical="center"/>
    </xf>
    <xf numFmtId="0" fontId="7" fillId="0" borderId="0" xfId="0" applyFont="1" applyAlignment="1" applyProtection="1">
      <alignment vertical="center" shrinkToFit="1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0" fillId="0" borderId="2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F8FA-2539-4672-BAE0-E97E373CAF05}">
  <sheetPr>
    <tabColor rgb="FFFFFF00"/>
    <pageSetUpPr fitToPage="1"/>
  </sheetPr>
  <dimension ref="C2:M58"/>
  <sheetViews>
    <sheetView tabSelected="1" view="pageBreakPreview" zoomScale="85" zoomScaleNormal="100" zoomScaleSheetLayoutView="85" workbookViewId="0">
      <selection activeCell="I16" sqref="I16"/>
    </sheetView>
  </sheetViews>
  <sheetFormatPr defaultRowHeight="13.5" x14ac:dyDescent="0.4"/>
  <cols>
    <col min="1" max="1" width="9" style="24"/>
    <col min="2" max="2" width="3.875" style="24" customWidth="1"/>
    <col min="3" max="3" width="7.5" style="24" customWidth="1"/>
    <col min="4" max="4" width="7.625" style="24" customWidth="1"/>
    <col min="5" max="5" width="7.875" style="24" customWidth="1"/>
    <col min="6" max="9" width="9" style="24"/>
    <col min="10" max="10" width="6.375" style="24" customWidth="1"/>
    <col min="11" max="12" width="9" style="24"/>
    <col min="13" max="13" width="10.5" style="24" customWidth="1"/>
    <col min="14" max="16384" width="9" style="24"/>
  </cols>
  <sheetData>
    <row r="2" spans="3:13" ht="4.5" customHeight="1" thickBot="1" x14ac:dyDescent="0.45"/>
    <row r="3" spans="3:13" ht="14.25" thickBot="1" x14ac:dyDescent="0.45">
      <c r="C3" s="95" t="s">
        <v>43</v>
      </c>
      <c r="D3" s="95"/>
      <c r="E3" s="95"/>
      <c r="F3" s="95"/>
      <c r="G3" s="95"/>
      <c r="H3" s="95"/>
      <c r="J3" s="25"/>
      <c r="K3" s="24" t="s">
        <v>12</v>
      </c>
    </row>
    <row r="4" spans="3:13" ht="4.5" customHeight="1" thickBot="1" x14ac:dyDescent="0.45">
      <c r="C4" s="95"/>
      <c r="D4" s="95"/>
      <c r="E4" s="95"/>
      <c r="F4" s="95"/>
      <c r="G4" s="95"/>
      <c r="H4" s="95"/>
      <c r="J4" s="26"/>
    </row>
    <row r="5" spans="3:13" ht="14.25" thickBot="1" x14ac:dyDescent="0.45">
      <c r="C5" s="95"/>
      <c r="D5" s="95"/>
      <c r="E5" s="95"/>
      <c r="F5" s="95"/>
      <c r="G5" s="95"/>
      <c r="H5" s="95"/>
      <c r="J5" s="27"/>
      <c r="K5" s="24" t="s">
        <v>26</v>
      </c>
    </row>
    <row r="6" spans="3:13" ht="4.5" customHeight="1" x14ac:dyDescent="0.4"/>
    <row r="7" spans="3:13" ht="17.25" x14ac:dyDescent="0.4">
      <c r="C7" s="46" t="s">
        <v>8</v>
      </c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3:13" ht="4.5" customHeight="1" x14ac:dyDescent="0.4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3:13" ht="16.5" customHeight="1" thickBot="1" x14ac:dyDescent="0.45">
      <c r="C9" s="48" t="s">
        <v>7</v>
      </c>
      <c r="D9" s="30"/>
      <c r="E9" s="30"/>
      <c r="F9" s="30"/>
      <c r="G9" s="30"/>
      <c r="H9" s="30"/>
      <c r="I9" s="30"/>
      <c r="J9" s="31"/>
      <c r="K9" s="81" t="s">
        <v>9</v>
      </c>
      <c r="L9" s="82"/>
      <c r="M9" s="83"/>
    </row>
    <row r="10" spans="3:13" ht="16.5" customHeight="1" thickBot="1" x14ac:dyDescent="0.45">
      <c r="C10" s="32" t="s">
        <v>2</v>
      </c>
      <c r="D10" s="96"/>
      <c r="E10" s="97"/>
      <c r="F10" s="97"/>
      <c r="G10" s="97"/>
      <c r="H10" s="97"/>
      <c r="I10" s="98"/>
      <c r="J10" s="31"/>
      <c r="K10" s="81"/>
      <c r="L10" s="82"/>
      <c r="M10" s="83"/>
    </row>
    <row r="11" spans="3:13" ht="16.5" customHeight="1" x14ac:dyDescent="0.4">
      <c r="C11" s="33"/>
      <c r="D11" s="34"/>
      <c r="E11" s="34"/>
      <c r="F11" s="34"/>
      <c r="G11" s="34"/>
      <c r="H11" s="34"/>
      <c r="I11" s="34"/>
      <c r="J11" s="35"/>
      <c r="K11" s="84"/>
      <c r="L11" s="85"/>
      <c r="M11" s="86"/>
    </row>
    <row r="12" spans="3:13" ht="16.5" customHeight="1" thickBot="1" x14ac:dyDescent="0.45">
      <c r="C12" s="48" t="s">
        <v>22</v>
      </c>
      <c r="D12" s="30"/>
      <c r="E12" s="30"/>
      <c r="F12" s="30"/>
      <c r="G12" s="30"/>
      <c r="H12" s="30"/>
      <c r="I12" s="30"/>
      <c r="J12" s="31"/>
      <c r="K12" s="81" t="s">
        <v>24</v>
      </c>
      <c r="L12" s="82"/>
      <c r="M12" s="83"/>
    </row>
    <row r="13" spans="3:13" ht="16.5" customHeight="1" thickBot="1" x14ac:dyDescent="0.45">
      <c r="C13" s="32" t="s">
        <v>1</v>
      </c>
      <c r="D13" s="50"/>
      <c r="E13" s="51"/>
      <c r="F13" s="52"/>
      <c r="G13" s="36"/>
      <c r="H13" s="36"/>
      <c r="I13" s="36"/>
      <c r="J13" s="31"/>
      <c r="K13" s="81"/>
      <c r="L13" s="82"/>
      <c r="M13" s="83"/>
    </row>
    <row r="14" spans="3:13" ht="16.5" customHeight="1" x14ac:dyDescent="0.4">
      <c r="C14" s="33"/>
      <c r="D14" s="34"/>
      <c r="E14" s="34"/>
      <c r="F14" s="34"/>
      <c r="G14" s="34"/>
      <c r="H14" s="34"/>
      <c r="I14" s="34"/>
      <c r="J14" s="35"/>
      <c r="K14" s="84"/>
      <c r="L14" s="85"/>
      <c r="M14" s="86"/>
    </row>
    <row r="15" spans="3:13" ht="16.5" customHeight="1" thickBot="1" x14ac:dyDescent="0.45">
      <c r="C15" s="48" t="s">
        <v>23</v>
      </c>
      <c r="D15" s="30"/>
      <c r="E15" s="30"/>
      <c r="F15" s="30"/>
      <c r="G15" s="30"/>
      <c r="H15" s="30"/>
      <c r="I15" s="30"/>
      <c r="J15" s="31"/>
      <c r="K15" s="72" t="s">
        <v>39</v>
      </c>
      <c r="L15" s="82"/>
      <c r="M15" s="83"/>
    </row>
    <row r="16" spans="3:13" ht="16.5" customHeight="1" thickBot="1" x14ac:dyDescent="0.45">
      <c r="C16" s="32" t="s">
        <v>1</v>
      </c>
      <c r="D16" s="96"/>
      <c r="E16" s="97"/>
      <c r="F16" s="98"/>
      <c r="G16" s="36"/>
      <c r="H16" s="36"/>
      <c r="I16" s="36"/>
      <c r="J16" s="31"/>
      <c r="K16" s="81"/>
      <c r="L16" s="82"/>
      <c r="M16" s="83"/>
    </row>
    <row r="17" spans="3:13" ht="26.25" customHeight="1" x14ac:dyDescent="0.4">
      <c r="C17" s="33"/>
      <c r="D17" s="34"/>
      <c r="E17" s="34"/>
      <c r="F17" s="34"/>
      <c r="G17" s="34"/>
      <c r="H17" s="34"/>
      <c r="I17" s="34"/>
      <c r="J17" s="35"/>
      <c r="K17" s="84"/>
      <c r="L17" s="85"/>
      <c r="M17" s="86"/>
    </row>
    <row r="18" spans="3:13" ht="16.5" customHeight="1" x14ac:dyDescent="0.4">
      <c r="C18" s="49" t="s">
        <v>15</v>
      </c>
      <c r="D18" s="38"/>
      <c r="E18" s="38"/>
      <c r="F18" s="38"/>
      <c r="G18" s="38"/>
      <c r="H18" s="38"/>
      <c r="I18" s="38"/>
      <c r="J18" s="39"/>
      <c r="K18" s="66"/>
      <c r="L18" s="79"/>
      <c r="M18" s="80"/>
    </row>
    <row r="19" spans="3:13" ht="16.5" customHeight="1" x14ac:dyDescent="0.4">
      <c r="C19" s="40" t="s">
        <v>13</v>
      </c>
      <c r="D19" s="63">
        <f>SUM(E22,E28)</f>
        <v>0</v>
      </c>
      <c r="E19" s="64"/>
      <c r="F19" s="65"/>
      <c r="G19" s="30" t="s">
        <v>5</v>
      </c>
      <c r="H19" s="30"/>
      <c r="I19" s="30"/>
      <c r="J19" s="31"/>
      <c r="K19" s="81"/>
      <c r="L19" s="82"/>
      <c r="M19" s="83"/>
    </row>
    <row r="20" spans="3:13" ht="9.75" customHeight="1" x14ac:dyDescent="0.4">
      <c r="C20" s="33"/>
      <c r="D20" s="34"/>
      <c r="E20" s="34"/>
      <c r="F20" s="34"/>
      <c r="G20" s="34"/>
      <c r="H20" s="34"/>
      <c r="I20" s="34"/>
      <c r="J20" s="35"/>
      <c r="K20" s="84"/>
      <c r="L20" s="85"/>
      <c r="M20" s="86"/>
    </row>
    <row r="21" spans="3:13" ht="16.5" customHeight="1" thickBot="1" x14ac:dyDescent="0.45">
      <c r="D21" s="49" t="s">
        <v>16</v>
      </c>
      <c r="E21" s="38"/>
      <c r="F21" s="38"/>
      <c r="G21" s="38"/>
      <c r="H21" s="38"/>
      <c r="I21" s="38"/>
      <c r="J21" s="39"/>
      <c r="K21" s="66" t="s">
        <v>41</v>
      </c>
      <c r="L21" s="67"/>
      <c r="M21" s="68"/>
    </row>
    <row r="22" spans="3:13" ht="16.5" customHeight="1" thickBot="1" x14ac:dyDescent="0.45">
      <c r="D22" s="32" t="s">
        <v>2</v>
      </c>
      <c r="E22" s="75"/>
      <c r="F22" s="76"/>
      <c r="G22" s="77"/>
      <c r="H22" s="24" t="s">
        <v>5</v>
      </c>
      <c r="J22" s="31"/>
      <c r="K22" s="72"/>
      <c r="L22" s="73"/>
      <c r="M22" s="74"/>
    </row>
    <row r="23" spans="3:13" ht="42.75" customHeight="1" x14ac:dyDescent="0.4">
      <c r="D23" s="33"/>
      <c r="E23" s="34"/>
      <c r="F23" s="34"/>
      <c r="G23" s="34"/>
      <c r="H23" s="34"/>
      <c r="I23" s="34"/>
      <c r="J23" s="35"/>
      <c r="K23" s="69"/>
      <c r="L23" s="70"/>
      <c r="M23" s="71"/>
    </row>
    <row r="24" spans="3:13" ht="16.5" customHeight="1" thickBot="1" x14ac:dyDescent="0.45">
      <c r="C24" s="30"/>
      <c r="D24" s="30"/>
      <c r="E24" s="37" t="s">
        <v>25</v>
      </c>
      <c r="F24" s="38"/>
      <c r="G24" s="38"/>
      <c r="H24" s="38"/>
      <c r="I24" s="38"/>
      <c r="J24" s="31"/>
      <c r="K24" s="78" t="s">
        <v>47</v>
      </c>
      <c r="L24" s="79"/>
      <c r="M24" s="80"/>
    </row>
    <row r="25" spans="3:13" ht="16.5" customHeight="1" thickBot="1" x14ac:dyDescent="0.45">
      <c r="C25" s="30"/>
      <c r="D25" s="30"/>
      <c r="E25" s="32" t="s">
        <v>2</v>
      </c>
      <c r="F25" s="75"/>
      <c r="G25" s="76"/>
      <c r="H25" s="77"/>
      <c r="I25" s="24" t="s">
        <v>5</v>
      </c>
      <c r="J25" s="31"/>
      <c r="K25" s="81"/>
      <c r="L25" s="82"/>
      <c r="M25" s="83"/>
    </row>
    <row r="26" spans="3:13" ht="16.5" customHeight="1" x14ac:dyDescent="0.4">
      <c r="C26" s="30"/>
      <c r="D26" s="30"/>
      <c r="E26" s="33"/>
      <c r="F26" s="34"/>
      <c r="G26" s="34"/>
      <c r="H26" s="34"/>
      <c r="I26" s="34"/>
      <c r="J26" s="31"/>
      <c r="K26" s="84"/>
      <c r="L26" s="85"/>
      <c r="M26" s="86"/>
    </row>
    <row r="27" spans="3:13" ht="16.5" customHeight="1" thickBot="1" x14ac:dyDescent="0.45">
      <c r="D27" s="49" t="s">
        <v>38</v>
      </c>
      <c r="E27" s="38"/>
      <c r="F27" s="38"/>
      <c r="G27" s="38"/>
      <c r="H27" s="38"/>
      <c r="I27" s="38"/>
      <c r="J27" s="39"/>
      <c r="K27" s="66" t="s">
        <v>40</v>
      </c>
      <c r="L27" s="67"/>
      <c r="M27" s="68"/>
    </row>
    <row r="28" spans="3:13" ht="16.5" customHeight="1" thickBot="1" x14ac:dyDescent="0.45">
      <c r="D28" s="32" t="s">
        <v>2</v>
      </c>
      <c r="E28" s="75"/>
      <c r="F28" s="76"/>
      <c r="G28" s="77"/>
      <c r="H28" s="24" t="s">
        <v>5</v>
      </c>
      <c r="J28" s="31"/>
      <c r="K28" s="72"/>
      <c r="L28" s="73"/>
      <c r="M28" s="74"/>
    </row>
    <row r="29" spans="3:13" ht="16.5" customHeight="1" x14ac:dyDescent="0.4">
      <c r="D29" s="33"/>
      <c r="E29" s="34"/>
      <c r="F29" s="34"/>
      <c r="G29" s="34"/>
      <c r="H29" s="34"/>
      <c r="I29" s="34"/>
      <c r="J29" s="35"/>
      <c r="K29" s="69"/>
      <c r="L29" s="70"/>
      <c r="M29" s="71"/>
    </row>
    <row r="30" spans="3:13" ht="16.5" customHeight="1" thickBot="1" x14ac:dyDescent="0.45">
      <c r="C30" s="30"/>
      <c r="D30" s="30"/>
      <c r="E30" s="37" t="s">
        <v>25</v>
      </c>
      <c r="F30" s="38"/>
      <c r="G30" s="38"/>
      <c r="H30" s="38"/>
      <c r="I30" s="38"/>
      <c r="J30" s="31"/>
      <c r="K30" s="78" t="s">
        <v>48</v>
      </c>
      <c r="L30" s="79"/>
      <c r="M30" s="80"/>
    </row>
    <row r="31" spans="3:13" ht="16.5" customHeight="1" thickBot="1" x14ac:dyDescent="0.45">
      <c r="C31" s="30"/>
      <c r="D31" s="30"/>
      <c r="E31" s="32" t="s">
        <v>2</v>
      </c>
      <c r="F31" s="75"/>
      <c r="G31" s="76"/>
      <c r="H31" s="77"/>
      <c r="I31" s="24" t="s">
        <v>5</v>
      </c>
      <c r="J31" s="31"/>
      <c r="K31" s="81"/>
      <c r="L31" s="82"/>
      <c r="M31" s="83"/>
    </row>
    <row r="32" spans="3:13" ht="16.5" customHeight="1" x14ac:dyDescent="0.4">
      <c r="C32" s="30"/>
      <c r="D32" s="30"/>
      <c r="E32" s="33"/>
      <c r="F32" s="34"/>
      <c r="G32" s="34"/>
      <c r="H32" s="34"/>
      <c r="I32" s="34"/>
      <c r="J32" s="31"/>
      <c r="K32" s="84"/>
      <c r="L32" s="85"/>
      <c r="M32" s="86"/>
    </row>
    <row r="33" spans="3:13" ht="16.5" customHeight="1" x14ac:dyDescent="0.4">
      <c r="C33" s="49" t="s">
        <v>17</v>
      </c>
      <c r="D33" s="38"/>
      <c r="E33" s="38"/>
      <c r="F33" s="38"/>
      <c r="G33" s="38"/>
      <c r="H33" s="38"/>
      <c r="I33" s="38"/>
      <c r="J33" s="39"/>
      <c r="K33" s="66"/>
      <c r="L33" s="67"/>
      <c r="M33" s="68"/>
    </row>
    <row r="34" spans="3:13" ht="4.5" customHeight="1" x14ac:dyDescent="0.4">
      <c r="C34" s="33"/>
      <c r="D34" s="34"/>
      <c r="E34" s="34"/>
      <c r="F34" s="34"/>
      <c r="G34" s="34"/>
      <c r="H34" s="34"/>
      <c r="I34" s="34"/>
      <c r="J34" s="35"/>
      <c r="K34" s="69"/>
      <c r="L34" s="70"/>
      <c r="M34" s="71"/>
    </row>
    <row r="35" spans="3:13" ht="16.5" customHeight="1" thickBot="1" x14ac:dyDescent="0.45">
      <c r="D35" s="49" t="s">
        <v>16</v>
      </c>
      <c r="E35" s="38"/>
      <c r="F35" s="38"/>
      <c r="G35" s="38"/>
      <c r="H35" s="38"/>
      <c r="I35" s="38"/>
      <c r="J35" s="39"/>
      <c r="K35" s="66" t="s">
        <v>49</v>
      </c>
      <c r="L35" s="87"/>
      <c r="M35" s="88"/>
    </row>
    <row r="36" spans="3:13" ht="16.5" customHeight="1" thickBot="1" x14ac:dyDescent="0.45">
      <c r="D36" s="32" t="s">
        <v>1</v>
      </c>
      <c r="E36" s="75"/>
      <c r="F36" s="76"/>
      <c r="G36" s="76"/>
      <c r="H36" s="76"/>
      <c r="I36" s="77"/>
      <c r="J36" s="31"/>
      <c r="K36" s="89"/>
      <c r="L36" s="90"/>
      <c r="M36" s="91"/>
    </row>
    <row r="37" spans="3:13" ht="16.5" customHeight="1" x14ac:dyDescent="0.4">
      <c r="D37" s="33"/>
      <c r="E37" s="34"/>
      <c r="F37" s="34"/>
      <c r="G37" s="34"/>
      <c r="H37" s="34"/>
      <c r="I37" s="34"/>
      <c r="J37" s="35"/>
      <c r="K37" s="92"/>
      <c r="L37" s="93"/>
      <c r="M37" s="94"/>
    </row>
    <row r="38" spans="3:13" ht="16.5" customHeight="1" thickBot="1" x14ac:dyDescent="0.45">
      <c r="D38" s="49" t="s">
        <v>38</v>
      </c>
      <c r="E38" s="38"/>
      <c r="F38" s="38"/>
      <c r="G38" s="38"/>
      <c r="H38" s="38"/>
      <c r="I38" s="38"/>
      <c r="J38" s="39"/>
      <c r="K38" s="66" t="s">
        <v>50</v>
      </c>
      <c r="L38" s="87"/>
      <c r="M38" s="88"/>
    </row>
    <row r="39" spans="3:13" ht="16.5" customHeight="1" thickBot="1" x14ac:dyDescent="0.45">
      <c r="D39" s="32" t="s">
        <v>1</v>
      </c>
      <c r="E39" s="75"/>
      <c r="F39" s="76"/>
      <c r="G39" s="76"/>
      <c r="H39" s="76"/>
      <c r="I39" s="77"/>
      <c r="J39" s="31"/>
      <c r="K39" s="89"/>
      <c r="L39" s="90"/>
      <c r="M39" s="91"/>
    </row>
    <row r="40" spans="3:13" ht="16.5" customHeight="1" x14ac:dyDescent="0.4">
      <c r="D40" s="33"/>
      <c r="E40" s="34"/>
      <c r="F40" s="34"/>
      <c r="G40" s="34"/>
      <c r="H40" s="34"/>
      <c r="I40" s="34"/>
      <c r="J40" s="35"/>
      <c r="K40" s="92"/>
      <c r="L40" s="93"/>
      <c r="M40" s="94"/>
    </row>
    <row r="41" spans="3:13" ht="16.5" customHeight="1" thickBot="1" x14ac:dyDescent="0.45">
      <c r="C41" s="49" t="s">
        <v>42</v>
      </c>
      <c r="D41" s="30"/>
      <c r="E41" s="30"/>
      <c r="F41" s="30"/>
      <c r="G41" s="30"/>
      <c r="H41" s="30"/>
      <c r="I41" s="30"/>
      <c r="J41" s="31"/>
      <c r="K41" s="81" t="s">
        <v>24</v>
      </c>
      <c r="L41" s="82"/>
      <c r="M41" s="83"/>
    </row>
    <row r="42" spans="3:13" ht="16.5" customHeight="1" thickBot="1" x14ac:dyDescent="0.45">
      <c r="C42" s="32" t="s">
        <v>1</v>
      </c>
      <c r="D42" s="50"/>
      <c r="E42" s="51"/>
      <c r="F42" s="52"/>
      <c r="G42" s="36"/>
      <c r="H42" s="36"/>
      <c r="I42" s="36"/>
      <c r="J42" s="31"/>
      <c r="K42" s="81"/>
      <c r="L42" s="82"/>
      <c r="M42" s="83"/>
    </row>
    <row r="43" spans="3:13" ht="16.5" customHeight="1" x14ac:dyDescent="0.4">
      <c r="C43" s="33"/>
      <c r="D43" s="34"/>
      <c r="E43" s="34"/>
      <c r="F43" s="34"/>
      <c r="G43" s="34"/>
      <c r="H43" s="34"/>
      <c r="I43" s="34"/>
      <c r="J43" s="35"/>
      <c r="K43" s="84"/>
      <c r="L43" s="85"/>
      <c r="M43" s="86"/>
    </row>
    <row r="44" spans="3:13" ht="4.5" customHeight="1" x14ac:dyDescent="0.4"/>
    <row r="45" spans="3:13" ht="4.5" customHeight="1" x14ac:dyDescent="0.4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</row>
    <row r="46" spans="3:13" ht="16.5" customHeight="1" x14ac:dyDescent="0.4">
      <c r="C46" s="47" t="s">
        <v>46</v>
      </c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3:13" ht="4.5" customHeight="1" thickBot="1" x14ac:dyDescent="0.45"/>
    <row r="48" spans="3:13" x14ac:dyDescent="0.4">
      <c r="C48" s="53" t="str">
        <f>IF(OR(D10="",D13="",D16="",AND(E22="",E28=""),AND(E36="",E39=""),AND(OR(D16='手数料一覧（編集不可）'!D5,D16='手数料一覧（編集不可）'!D17),OR(E22="",E36="")),AND(D16='手数料一覧（編集不可）'!D41,OR(E28="",E39="")),D42=""),"未入力あり",SUMIF('手数料一覧（編集不可）'!L5:L132,"〇",'手数料一覧（編集不可）'!J5:J132))</f>
        <v>未入力あり</v>
      </c>
      <c r="D48" s="54"/>
      <c r="E48" s="54"/>
      <c r="F48" s="54"/>
      <c r="G48" s="54"/>
      <c r="H48" s="54"/>
      <c r="I48" s="54"/>
      <c r="J48" s="54"/>
      <c r="K48" s="55"/>
    </row>
    <row r="49" spans="3:12" x14ac:dyDescent="0.4">
      <c r="C49" s="56"/>
      <c r="D49" s="57"/>
      <c r="E49" s="57"/>
      <c r="F49" s="57"/>
      <c r="G49" s="57"/>
      <c r="H49" s="57"/>
      <c r="I49" s="57"/>
      <c r="J49" s="57"/>
      <c r="K49" s="58"/>
    </row>
    <row r="50" spans="3:12" x14ac:dyDescent="0.4">
      <c r="C50" s="56"/>
      <c r="D50" s="57"/>
      <c r="E50" s="57"/>
      <c r="F50" s="57"/>
      <c r="G50" s="57"/>
      <c r="H50" s="57"/>
      <c r="I50" s="57"/>
      <c r="J50" s="57"/>
      <c r="K50" s="58"/>
    </row>
    <row r="51" spans="3:12" x14ac:dyDescent="0.4">
      <c r="C51" s="56"/>
      <c r="D51" s="57"/>
      <c r="E51" s="57"/>
      <c r="F51" s="57"/>
      <c r="G51" s="57"/>
      <c r="H51" s="57"/>
      <c r="I51" s="57"/>
      <c r="J51" s="57"/>
      <c r="K51" s="58"/>
    </row>
    <row r="52" spans="3:12" x14ac:dyDescent="0.4">
      <c r="C52" s="56"/>
      <c r="D52" s="57"/>
      <c r="E52" s="57"/>
      <c r="F52" s="57"/>
      <c r="G52" s="57"/>
      <c r="H52" s="57"/>
      <c r="I52" s="57"/>
      <c r="J52" s="57"/>
      <c r="K52" s="58"/>
    </row>
    <row r="53" spans="3:12" x14ac:dyDescent="0.4">
      <c r="C53" s="56"/>
      <c r="D53" s="57"/>
      <c r="E53" s="57"/>
      <c r="F53" s="57"/>
      <c r="G53" s="57"/>
      <c r="H53" s="57"/>
      <c r="I53" s="57"/>
      <c r="J53" s="57"/>
      <c r="K53" s="58"/>
    </row>
    <row r="54" spans="3:12" x14ac:dyDescent="0.4">
      <c r="C54" s="56"/>
      <c r="D54" s="57"/>
      <c r="E54" s="57"/>
      <c r="F54" s="57"/>
      <c r="G54" s="57"/>
      <c r="H54" s="57"/>
      <c r="I54" s="57"/>
      <c r="J54" s="57"/>
      <c r="K54" s="58"/>
    </row>
    <row r="55" spans="3:12" x14ac:dyDescent="0.4">
      <c r="C55" s="56"/>
      <c r="D55" s="57"/>
      <c r="E55" s="57"/>
      <c r="F55" s="57"/>
      <c r="G55" s="57"/>
      <c r="H55" s="57"/>
      <c r="I55" s="57"/>
      <c r="J55" s="57"/>
      <c r="K55" s="58"/>
      <c r="L55" s="62" t="s">
        <v>0</v>
      </c>
    </row>
    <row r="56" spans="3:12" x14ac:dyDescent="0.4">
      <c r="C56" s="56"/>
      <c r="D56" s="57"/>
      <c r="E56" s="57"/>
      <c r="F56" s="57"/>
      <c r="G56" s="57"/>
      <c r="H56" s="57"/>
      <c r="I56" s="57"/>
      <c r="J56" s="57"/>
      <c r="K56" s="58"/>
      <c r="L56" s="62"/>
    </row>
    <row r="57" spans="3:12" ht="14.25" thickBot="1" x14ac:dyDescent="0.45">
      <c r="C57" s="59"/>
      <c r="D57" s="60"/>
      <c r="E57" s="60"/>
      <c r="F57" s="60"/>
      <c r="G57" s="60"/>
      <c r="H57" s="60"/>
      <c r="I57" s="60"/>
      <c r="J57" s="60"/>
      <c r="K57" s="61"/>
      <c r="L57" s="62"/>
    </row>
    <row r="58" spans="3:12" ht="4.5" customHeight="1" x14ac:dyDescent="0.4"/>
  </sheetData>
  <sheetProtection sheet="1" objects="1" scenarios="1"/>
  <mergeCells count="26">
    <mergeCell ref="C3:H5"/>
    <mergeCell ref="K12:M14"/>
    <mergeCell ref="K15:M17"/>
    <mergeCell ref="K35:M37"/>
    <mergeCell ref="E22:G22"/>
    <mergeCell ref="K27:M29"/>
    <mergeCell ref="E28:G28"/>
    <mergeCell ref="D13:F13"/>
    <mergeCell ref="D16:F16"/>
    <mergeCell ref="K9:M11"/>
    <mergeCell ref="K18:M20"/>
    <mergeCell ref="D10:I10"/>
    <mergeCell ref="D42:F42"/>
    <mergeCell ref="C48:K57"/>
    <mergeCell ref="L55:L57"/>
    <mergeCell ref="D19:F19"/>
    <mergeCell ref="K33:M34"/>
    <mergeCell ref="K21:M23"/>
    <mergeCell ref="F25:H25"/>
    <mergeCell ref="K24:M26"/>
    <mergeCell ref="F31:H31"/>
    <mergeCell ref="K30:M32"/>
    <mergeCell ref="K38:M40"/>
    <mergeCell ref="K41:M43"/>
    <mergeCell ref="E36:I36"/>
    <mergeCell ref="E39:I39"/>
  </mergeCells>
  <phoneticPr fontId="3"/>
  <pageMargins left="0.7" right="0.7" top="0.75" bottom="0.75" header="0.3" footer="0.3"/>
  <pageSetup paperSize="9" scale="82" orientation="portrait" r:id="rId1"/>
  <colBreaks count="1" manualBreakCount="1">
    <brk id="13" max="4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6ECD7D7-EAD1-4278-9E36-38B859D734BB}">
          <x14:formula1>
            <xm:f>'手数料一覧（編集不可）'!$E$4:$E$14</xm:f>
          </x14:formula1>
          <xm:sqref>E36:I36</xm:sqref>
        </x14:dataValidation>
        <x14:dataValidation type="list" allowBlank="1" showInputMessage="1" showErrorMessage="1" xr:uid="{0070AFAC-D435-4783-8DC2-581FF451D4DE}">
          <x14:formula1>
            <xm:f>'手数料一覧（編集不可）'!$E$40:$E$68</xm:f>
          </x14:formula1>
          <xm:sqref>E39:I39</xm:sqref>
        </x14:dataValidation>
        <x14:dataValidation type="list" allowBlank="1" showInputMessage="1" showErrorMessage="1" xr:uid="{94216E7A-CB5E-43DE-8C85-585866E4C658}">
          <x14:formula1>
            <xm:f>'手数料一覧（編集不可）'!$C$4:$C$132</xm:f>
          </x14:formula1>
          <xm:sqref>D13:F13</xm:sqref>
        </x14:dataValidation>
        <x14:dataValidation type="list" allowBlank="1" showInputMessage="1" showErrorMessage="1" xr:uid="{E158EF9F-F633-4127-A7BB-CB80402080EA}">
          <x14:formula1>
            <xm:f>'手数料一覧（編集不可）'!$F$4:$F$8</xm:f>
          </x14:formula1>
          <xm:sqref>D42:F42</xm:sqref>
        </x14:dataValidation>
        <x14:dataValidation type="list" allowBlank="1" showInputMessage="1" showErrorMessage="1" xr:uid="{D994E648-5A12-48EF-94E1-E0D3C8A4D210}">
          <x14:formula1>
            <xm:f>'手数料一覧（編集不可）'!$D$68:$D$134</xm:f>
          </x14:formula1>
          <xm:sqref>D16:F16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1CCE-4609-4915-B563-5702B7E827F1}">
  <dimension ref="C1:M180"/>
  <sheetViews>
    <sheetView zoomScale="85" zoomScaleNormal="85" workbookViewId="0">
      <selection activeCell="J7" sqref="J7"/>
    </sheetView>
  </sheetViews>
  <sheetFormatPr defaultRowHeight="18.75" x14ac:dyDescent="0.4"/>
  <cols>
    <col min="1" max="2" width="1.375" customWidth="1"/>
    <col min="3" max="3" width="22.375" customWidth="1"/>
    <col min="4" max="4" width="23" customWidth="1"/>
    <col min="5" max="5" width="25.75" customWidth="1"/>
    <col min="6" max="6" width="17.75" customWidth="1"/>
    <col min="7" max="7" width="8.875" customWidth="1"/>
    <col min="8" max="8" width="5.375" style="2" customWidth="1"/>
    <col min="9" max="9" width="8.875" customWidth="1"/>
    <col min="10" max="10" width="20.125" customWidth="1"/>
    <col min="11" max="11" width="0.75" customWidth="1"/>
    <col min="12" max="12" width="20.125" customWidth="1"/>
  </cols>
  <sheetData>
    <row r="1" spans="3:12" x14ac:dyDescent="0.4">
      <c r="C1" t="s">
        <v>10</v>
      </c>
    </row>
    <row r="3" spans="3:12" x14ac:dyDescent="0.4">
      <c r="C3" s="4" t="s">
        <v>14</v>
      </c>
      <c r="D3" s="4" t="s">
        <v>18</v>
      </c>
      <c r="E3" s="14" t="s">
        <v>21</v>
      </c>
      <c r="F3" s="23" t="s">
        <v>33</v>
      </c>
      <c r="G3" s="99" t="s">
        <v>11</v>
      </c>
      <c r="H3" s="99"/>
      <c r="I3" s="99"/>
      <c r="J3" s="3" t="s">
        <v>4</v>
      </c>
      <c r="L3" s="3" t="s">
        <v>6</v>
      </c>
    </row>
    <row r="4" spans="3:12" ht="6" customHeight="1" x14ac:dyDescent="0.4">
      <c r="G4" s="2"/>
      <c r="I4" s="2"/>
      <c r="J4" s="2"/>
      <c r="L4" s="2"/>
    </row>
    <row r="5" spans="3:12" x14ac:dyDescent="0.4">
      <c r="C5" s="9" t="s">
        <v>44</v>
      </c>
      <c r="D5" s="13" t="s">
        <v>19</v>
      </c>
      <c r="E5" s="13" t="s">
        <v>27</v>
      </c>
      <c r="F5" s="13" t="s">
        <v>31</v>
      </c>
      <c r="G5" s="5">
        <v>0</v>
      </c>
      <c r="H5" s="6" t="s">
        <v>3</v>
      </c>
      <c r="I5" s="7">
        <v>200</v>
      </c>
      <c r="J5" s="8">
        <v>5000</v>
      </c>
      <c r="L5" s="22" t="str">
        <f>IF(AND(算定表!$D$13=$C$5,算定表!$D$16=$D$5,算定表!$E$36=$E$5,算定表!$D$42=$F$5,NOT(算定表!$E$22=""),算定表!$E$22&gt;G5,算定表!$E$22&lt;=I5),"〇","－")</f>
        <v>－</v>
      </c>
    </row>
    <row r="6" spans="3:12" x14ac:dyDescent="0.4">
      <c r="C6" s="10"/>
      <c r="D6" s="12"/>
      <c r="E6" s="10"/>
      <c r="F6" s="45"/>
      <c r="G6" s="5">
        <v>200</v>
      </c>
      <c r="H6" s="6" t="s">
        <v>3</v>
      </c>
      <c r="I6" s="7"/>
      <c r="J6" s="8">
        <v>5000</v>
      </c>
      <c r="L6" s="44" t="str">
        <f>IF(AND(算定表!$D$13=$C$5,算定表!$D$16=$D$5,算定表!$E$36=$E$5,算定表!$D$42=$F$5,NOT(算定表!$E$22=""),算定表!$E$22&gt;G6),"〇","－")</f>
        <v>－</v>
      </c>
    </row>
    <row r="7" spans="3:12" x14ac:dyDescent="0.4">
      <c r="C7" s="10"/>
      <c r="D7" s="12"/>
      <c r="E7" s="12"/>
      <c r="F7" s="15" t="s">
        <v>32</v>
      </c>
      <c r="G7" s="5">
        <v>0</v>
      </c>
      <c r="H7" s="6" t="s">
        <v>3</v>
      </c>
      <c r="I7" s="7">
        <v>200</v>
      </c>
      <c r="J7" s="8">
        <v>36100</v>
      </c>
      <c r="L7" s="44" t="str">
        <f>IF(AND(算定表!$D$13=$C$5,算定表!$D$16=$D$5,算定表!$E$36=$E$5,算定表!$D$42=$F$7,NOT(算定表!$E$22=""),算定表!$E$22&gt;G7,算定表!$E$22&lt;=I7),"〇","－")</f>
        <v>－</v>
      </c>
    </row>
    <row r="8" spans="3:12" x14ac:dyDescent="0.4">
      <c r="C8" s="10"/>
      <c r="D8" s="12"/>
      <c r="E8" s="11"/>
      <c r="F8" s="11"/>
      <c r="G8" s="5">
        <v>200</v>
      </c>
      <c r="H8" s="6" t="s">
        <v>3</v>
      </c>
      <c r="I8" s="7"/>
      <c r="J8" s="8">
        <v>39800</v>
      </c>
      <c r="L8" s="44" t="str">
        <f>IF(AND(算定表!$D$13=$C$5,算定表!$D$16=$D$5,算定表!$E$36=$E$5,算定表!$D$42=$F$7,NOT(算定表!$E$22=""),算定表!$E$22&gt;G8),"〇","－")</f>
        <v>－</v>
      </c>
    </row>
    <row r="9" spans="3:12" x14ac:dyDescent="0.4">
      <c r="C9" s="10"/>
      <c r="D9" s="12"/>
      <c r="E9" s="15" t="s">
        <v>28</v>
      </c>
      <c r="F9" s="13" t="s">
        <v>31</v>
      </c>
      <c r="G9" s="5">
        <v>0</v>
      </c>
      <c r="H9" s="6" t="s">
        <v>3</v>
      </c>
      <c r="I9" s="7">
        <v>200</v>
      </c>
      <c r="J9" s="8">
        <v>5000</v>
      </c>
      <c r="L9" s="44" t="str">
        <f>IF(AND(算定表!$D$13=$C$5,算定表!$D$16=$D$5,算定表!$E$36=$E$9,算定表!$D$42=$F$9,NOT(算定表!$E$22=""),算定表!$E$22&gt;G9,算定表!$E$22&lt;=I9),"〇","－")</f>
        <v>－</v>
      </c>
    </row>
    <row r="10" spans="3:12" x14ac:dyDescent="0.4">
      <c r="C10" s="10"/>
      <c r="D10" s="12"/>
      <c r="E10" s="10"/>
      <c r="F10" s="45"/>
      <c r="G10" s="5">
        <v>200</v>
      </c>
      <c r="H10" s="6" t="s">
        <v>3</v>
      </c>
      <c r="I10" s="7"/>
      <c r="J10" s="8">
        <v>5000</v>
      </c>
      <c r="L10" s="44" t="str">
        <f>IF(AND(算定表!$D$13=$C$5,算定表!$D$16=$D$5,算定表!$E$36=$E$9,算定表!$D$42=$F$9,NOT(算定表!$E$22=""),算定表!$E$22&gt;G10),"〇","－")</f>
        <v>－</v>
      </c>
    </row>
    <row r="11" spans="3:12" x14ac:dyDescent="0.4">
      <c r="C11" s="10"/>
      <c r="D11" s="12"/>
      <c r="E11" s="12"/>
      <c r="F11" s="15" t="s">
        <v>32</v>
      </c>
      <c r="G11" s="5">
        <v>0</v>
      </c>
      <c r="H11" s="6" t="s">
        <v>3</v>
      </c>
      <c r="I11" s="7">
        <v>200</v>
      </c>
      <c r="J11" s="8">
        <v>18000</v>
      </c>
      <c r="L11" s="44" t="str">
        <f>IF(AND(算定表!$D$13=$C$5,算定表!$D$16=$D$5,算定表!$E$36=$E$9,算定表!$D$42=$F$11,NOT(算定表!$E$22=""),算定表!$E$22&gt;G11,算定表!$E$22&lt;=I11),"〇","－")</f>
        <v>－</v>
      </c>
    </row>
    <row r="12" spans="3:12" x14ac:dyDescent="0.4">
      <c r="C12" s="10"/>
      <c r="D12" s="12"/>
      <c r="E12" s="45"/>
      <c r="F12" s="11"/>
      <c r="G12" s="5">
        <v>200</v>
      </c>
      <c r="H12" s="6" t="s">
        <v>3</v>
      </c>
      <c r="I12" s="7"/>
      <c r="J12" s="8">
        <v>19000</v>
      </c>
      <c r="L12" s="44" t="str">
        <f>IF(AND(算定表!$D$13=$C$5,算定表!$D$16=$D$5,算定表!$E$36=$E$9,算定表!$D$42=$F$11,NOT(算定表!$E$22=""),算定表!$E$22&gt;G12),"〇","－")</f>
        <v>－</v>
      </c>
    </row>
    <row r="13" spans="3:12" x14ac:dyDescent="0.4">
      <c r="C13" s="10"/>
      <c r="D13" s="12"/>
      <c r="E13" s="15" t="s">
        <v>29</v>
      </c>
      <c r="F13" s="13" t="s">
        <v>31</v>
      </c>
      <c r="G13" s="5">
        <v>0</v>
      </c>
      <c r="H13" s="6" t="s">
        <v>3</v>
      </c>
      <c r="I13" s="7">
        <v>200</v>
      </c>
      <c r="J13" s="8">
        <v>5000</v>
      </c>
      <c r="L13" s="44" t="str">
        <f>IF(AND(算定表!$D$13=$C$5,算定表!$D$16=$D$5,算定表!$E$36=$E$13,算定表!$D$42=$F$13,NOT(算定表!$E$22=""),算定表!$E$22&gt;G13,算定表!$E$22&lt;=I13),"〇","－")</f>
        <v>－</v>
      </c>
    </row>
    <row r="14" spans="3:12" x14ac:dyDescent="0.4">
      <c r="C14" s="10"/>
      <c r="D14" s="12"/>
      <c r="E14" s="10"/>
      <c r="F14" s="45"/>
      <c r="G14" s="5">
        <v>200</v>
      </c>
      <c r="H14" s="6" t="s">
        <v>3</v>
      </c>
      <c r="I14" s="7"/>
      <c r="J14" s="8">
        <v>5000</v>
      </c>
      <c r="L14" s="44" t="str">
        <f>IF(AND(算定表!$D$13=$C$5,算定表!$D$16=$D$5,算定表!$E$36=$E$13,算定表!$D$42=$F$13,NOT(算定表!$E$22=""),算定表!$E$22&gt;G14),"〇","－")</f>
        <v>－</v>
      </c>
    </row>
    <row r="15" spans="3:12" x14ac:dyDescent="0.4">
      <c r="C15" s="10"/>
      <c r="D15" s="12"/>
      <c r="E15" s="12"/>
      <c r="F15" s="15" t="s">
        <v>32</v>
      </c>
      <c r="G15" s="5">
        <v>0</v>
      </c>
      <c r="H15" s="6" t="s">
        <v>3</v>
      </c>
      <c r="I15" s="7">
        <v>200</v>
      </c>
      <c r="J15" s="8">
        <v>26000</v>
      </c>
      <c r="L15" s="44" t="str">
        <f>IF(AND(算定表!$D$13=$C$5,算定表!$D$16=$D$5,算定表!$E$36=$E$13,算定表!$D$42=$F$15,NOT(算定表!$E$22=""),算定表!$E$22&gt;G15,算定表!$E$22&lt;=I15),"〇","－")</f>
        <v>－</v>
      </c>
    </row>
    <row r="16" spans="3:12" x14ac:dyDescent="0.4">
      <c r="C16" s="10"/>
      <c r="D16" s="12"/>
      <c r="E16" s="45"/>
      <c r="F16" s="11"/>
      <c r="G16" s="5">
        <v>200</v>
      </c>
      <c r="H16" s="6" t="s">
        <v>3</v>
      </c>
      <c r="I16" s="7"/>
      <c r="J16" s="8">
        <v>28000</v>
      </c>
      <c r="L16" s="44" t="str">
        <f>IF(AND(算定表!$D$13=$C$5,算定表!$D$16=$D$5,算定表!$E$36=$E$13,算定表!$D$42=$F$15,NOT(算定表!$E$22=""),算定表!$E$22&gt;G16),"〇","－")</f>
        <v>－</v>
      </c>
    </row>
    <row r="17" spans="3:12" x14ac:dyDescent="0.4">
      <c r="C17" s="10"/>
      <c r="D17" s="13" t="s">
        <v>20</v>
      </c>
      <c r="E17" s="15" t="s">
        <v>27</v>
      </c>
      <c r="F17" s="15" t="s">
        <v>31</v>
      </c>
      <c r="G17" s="5">
        <v>0</v>
      </c>
      <c r="H17" s="6" t="s">
        <v>3</v>
      </c>
      <c r="I17" s="7">
        <v>300</v>
      </c>
      <c r="J17" s="8">
        <v>10000</v>
      </c>
      <c r="L17" s="44" t="str">
        <f>IF(OR(AND(算定表!$D$13=$C$5,算定表!$D$16=$D$17,算定表!$E$36=$E$17,算定表!$D$42=$F$17,NOT(算定表!$E$22=""),算定表!$E$22&gt;G17,算定表!$E$22&lt;=I17),AND(算定表!$D$13=$C$5,算定表!$D$16=$D$134,算定表!$E$36=$E$17,算定表!$D$42=$F$17,NOT(算定表!$E$22=""),算定表!$E$22&gt;G17,算定表!$E$22&lt;=I17)),"〇","－")</f>
        <v>－</v>
      </c>
    </row>
    <row r="18" spans="3:12" x14ac:dyDescent="0.4">
      <c r="C18" s="10"/>
      <c r="D18" s="12"/>
      <c r="E18" s="12"/>
      <c r="F18" s="12"/>
      <c r="G18" s="5">
        <v>300</v>
      </c>
      <c r="H18" s="6" t="s">
        <v>3</v>
      </c>
      <c r="I18" s="7">
        <v>2000</v>
      </c>
      <c r="J18" s="8">
        <v>21200</v>
      </c>
      <c r="L18" s="44" t="str">
        <f>IF(OR(AND(算定表!$D$13=$C$5,算定表!$D$16=$D$17,算定表!$E$36=$E$17,算定表!$D$42=$F$17,NOT(算定表!$E$22=""),算定表!$E$22&gt;G18,算定表!$E$22&lt;=I18),AND(算定表!$D$13=$C$5,算定表!$D$16=$D$134,算定表!$E$36=$E$17,算定表!$D$42=$F$17,NOT(算定表!$E$22=""),算定表!$E$22&gt;G18,算定表!$E$22&lt;=I18)),"〇","－")</f>
        <v>－</v>
      </c>
    </row>
    <row r="19" spans="3:12" x14ac:dyDescent="0.4">
      <c r="C19" s="10"/>
      <c r="D19" s="12"/>
      <c r="E19" s="12"/>
      <c r="F19" s="12"/>
      <c r="G19" s="5">
        <v>2000</v>
      </c>
      <c r="H19" s="6" t="s">
        <v>3</v>
      </c>
      <c r="I19" s="7">
        <v>5000</v>
      </c>
      <c r="J19" s="8">
        <v>47400</v>
      </c>
      <c r="L19" s="44" t="str">
        <f>IF(OR(AND(算定表!$D$13=$C$5,算定表!$D$16=$D$17,算定表!$E$36=$E$17,算定表!$D$42=$F$17,NOT(算定表!$E$22=""),算定表!$E$22&gt;G19,算定表!$E$22&lt;=I19),AND(算定表!$D$13=$C$5,算定表!$D$16=$D$134,算定表!$E$36=$E$17,算定表!$D$42=$F$17,NOT(算定表!$E$22=""),算定表!$E$22&gt;G19,算定表!$E$22&lt;=I19)),"〇","－")</f>
        <v>－</v>
      </c>
    </row>
    <row r="20" spans="3:12" x14ac:dyDescent="0.4">
      <c r="C20" s="10"/>
      <c r="D20" s="12"/>
      <c r="E20" s="10"/>
      <c r="F20" s="45"/>
      <c r="G20" s="5">
        <v>5000</v>
      </c>
      <c r="H20" s="6" t="s">
        <v>3</v>
      </c>
      <c r="I20" s="7"/>
      <c r="J20" s="8">
        <v>82500</v>
      </c>
      <c r="L20" s="44" t="str">
        <f>IF(OR(AND(算定表!$D$13=$C$5,算定表!$D$16=$D$17,算定表!$E$36=$E$17,算定表!$D$42=$F$17,NOT(算定表!$E$22=""),算定表!$E$22&gt;G20),AND(算定表!$D$13=$D$134,算定表!$D$13=$C$5,算定表!$D$16=$D$134,算定表!$D$42=$F$17,NOT(算定表!$E$22=""),算定表!$E$22&gt;G20)),"〇","－")</f>
        <v>－</v>
      </c>
    </row>
    <row r="21" spans="3:12" x14ac:dyDescent="0.4">
      <c r="C21" s="10"/>
      <c r="D21" s="12"/>
      <c r="E21" s="12"/>
      <c r="F21" s="15" t="s">
        <v>32</v>
      </c>
      <c r="G21" s="5">
        <v>0</v>
      </c>
      <c r="H21" s="6" t="s">
        <v>3</v>
      </c>
      <c r="I21" s="7">
        <v>300</v>
      </c>
      <c r="J21" s="8">
        <v>71900</v>
      </c>
      <c r="L21" s="44" t="str">
        <f>IF(OR(AND(算定表!$D$13=$C$5,算定表!$D$16=$D$17,算定表!$E$36=$E$17,算定表!$D$42=$F$21,NOT(算定表!$E$22=""),算定表!$E$22&gt;G21,算定表!$E$22&lt;=I21),AND(算定表!$D$13=$C$5,算定表!$D$16=$D$134,算定表!$E$36=$E$17,算定表!$D$42=$F$21,NOT(算定表!$E$22=""),算定表!$E$22&gt;G21,算定表!$E$22&lt;=I21)),"〇","－")</f>
        <v>－</v>
      </c>
    </row>
    <row r="22" spans="3:12" x14ac:dyDescent="0.4">
      <c r="C22" s="10"/>
      <c r="D22" s="12"/>
      <c r="E22" s="12"/>
      <c r="F22" s="12"/>
      <c r="G22" s="5">
        <v>300</v>
      </c>
      <c r="H22" s="6" t="s">
        <v>3</v>
      </c>
      <c r="I22" s="7">
        <v>2000</v>
      </c>
      <c r="J22" s="8">
        <v>120000</v>
      </c>
      <c r="L22" s="44" t="str">
        <f>IF(OR(AND(算定表!$D$13=$C$5,算定表!$D$16=$D$17,算定表!$E$36=$E$17,算定表!$D$42=$F$21,NOT(算定表!$E$22=""),算定表!$E$22&gt;G22,算定表!$E$22&lt;=I22),AND(算定表!$D$13=$C$5,算定表!$D$16=$D$134,算定表!$E$36=$E$17,算定表!$D$42=$F$21,NOT(算定表!$E$22=""),算定表!$E$22&gt;G22,算定表!$E$22&lt;=I22)),"〇","－")</f>
        <v>－</v>
      </c>
    </row>
    <row r="23" spans="3:12" x14ac:dyDescent="0.4">
      <c r="C23" s="10"/>
      <c r="D23" s="12"/>
      <c r="E23" s="12"/>
      <c r="F23" s="12"/>
      <c r="G23" s="5">
        <v>2000</v>
      </c>
      <c r="H23" s="6" t="s">
        <v>3</v>
      </c>
      <c r="I23" s="7">
        <v>5000</v>
      </c>
      <c r="J23" s="8">
        <v>204000</v>
      </c>
      <c r="L23" s="44" t="str">
        <f>IF(OR(AND(算定表!$D$13=$C$5,算定表!$D$16=$D$17,算定表!$E$36=$E$17,算定表!$D$42=$F$21,NOT(算定表!$E$22=""),算定表!$E$22&gt;G23,算定表!$E$22&lt;=I23),AND(算定表!$D$13=$C$5,算定表!$D$16=$D$134,算定表!$E$36=$E$17,算定表!$D$42=$F$21,NOT(算定表!$E$22=""),算定表!$E$22&gt;G23,算定表!$E$22&lt;=I23)),"〇","－")</f>
        <v>－</v>
      </c>
    </row>
    <row r="24" spans="3:12" x14ac:dyDescent="0.4">
      <c r="C24" s="10"/>
      <c r="D24" s="12"/>
      <c r="E24" s="45"/>
      <c r="F24" s="11"/>
      <c r="G24" s="5">
        <v>5000</v>
      </c>
      <c r="H24" s="6" t="s">
        <v>3</v>
      </c>
      <c r="I24" s="7"/>
      <c r="J24" s="8">
        <v>288000</v>
      </c>
      <c r="L24" s="44" t="str">
        <f>IF(OR(AND(算定表!$D$13=$C$5,算定表!$D$16=$D$17,算定表!$E$36=$E$17,算定表!$D$42=$F$21,NOT(算定表!$E$22=""),算定表!$E$22&gt;G24),AND(算定表!$D$13=$D$134,算定表!$D$13=$C$5,算定表!$D$16=$D$134,算定表!$D$42=$F$21,NOT(算定表!$E$22=""),算定表!$E$22&gt;G24)),"〇","－")</f>
        <v>－</v>
      </c>
    </row>
    <row r="25" spans="3:12" x14ac:dyDescent="0.4">
      <c r="C25" s="10"/>
      <c r="D25" s="12"/>
      <c r="E25" s="15" t="s">
        <v>35</v>
      </c>
      <c r="F25" s="15" t="s">
        <v>31</v>
      </c>
      <c r="G25" s="5">
        <v>0</v>
      </c>
      <c r="H25" s="6" t="s">
        <v>3</v>
      </c>
      <c r="I25" s="7">
        <v>300</v>
      </c>
      <c r="J25" s="8">
        <v>10000</v>
      </c>
      <c r="L25" s="44" t="str">
        <f>IF(OR(AND(算定表!$D$13=$C$5,算定表!$D$16=$D$17,算定表!$E$36=$E$25,算定表!$D$42=$F$25,NOT(算定表!$E$22=""),算定表!$E$22&gt;G25,算定表!$E$22&lt;=I25),AND(算定表!$D$13=$C$5,算定表!$D$16=$D$134,算定表!$E$36=$E$25,算定表!$D$42=$F$25,NOT(算定表!$E$22=""),算定表!$E$22&gt;G25,算定表!$E$22&lt;=I25)),"〇","－")</f>
        <v>－</v>
      </c>
    </row>
    <row r="26" spans="3:12" x14ac:dyDescent="0.4">
      <c r="C26" s="10"/>
      <c r="D26" s="12"/>
      <c r="E26" s="12"/>
      <c r="F26" s="12"/>
      <c r="G26" s="5">
        <v>300</v>
      </c>
      <c r="H26" s="6" t="s">
        <v>3</v>
      </c>
      <c r="I26" s="7">
        <v>2000</v>
      </c>
      <c r="J26" s="8">
        <v>21200</v>
      </c>
      <c r="L26" s="44" t="str">
        <f>IF(OR(AND(算定表!$D$13=$C$5,算定表!$D$16=$D$17,算定表!$E$36=$E$25,算定表!$D$42=$F$25,NOT(算定表!$E$22=""),算定表!$E$22&gt;G26,算定表!$E$22&lt;=I26),AND(算定表!$D$13=$C$5,算定表!$D$16=$D$134,算定表!$E$36=$E$25,算定表!$D$42=$F$25,NOT(算定表!$E$22=""),算定表!$E$22&gt;G26,算定表!$E$22&lt;=I26)),"〇","－")</f>
        <v>－</v>
      </c>
    </row>
    <row r="27" spans="3:12" x14ac:dyDescent="0.4">
      <c r="C27" s="10"/>
      <c r="D27" s="12"/>
      <c r="E27" s="12"/>
      <c r="F27" s="12"/>
      <c r="G27" s="5">
        <v>2000</v>
      </c>
      <c r="H27" s="6" t="s">
        <v>3</v>
      </c>
      <c r="I27" s="7">
        <v>5000</v>
      </c>
      <c r="J27" s="8">
        <v>47400</v>
      </c>
      <c r="L27" s="44" t="str">
        <f>IF(OR(AND(算定表!$D$13=$C$5,算定表!$D$16=$D$17,算定表!$E$36=$E$25,算定表!$D$42=$F$25,NOT(算定表!$E$22=""),算定表!$E$22&gt;G27,算定表!$E$22&lt;=I27),AND(算定表!$D$13=$C$5,算定表!$D$16=$D$134,算定表!$E$36=$E$25,算定表!$D$42=$F$25,NOT(算定表!$E$22=""),算定表!$E$22&gt;G27,算定表!$E$22&lt;=I27)),"〇","－")</f>
        <v>－</v>
      </c>
    </row>
    <row r="28" spans="3:12" x14ac:dyDescent="0.4">
      <c r="C28" s="10"/>
      <c r="D28" s="12"/>
      <c r="E28" s="10"/>
      <c r="F28" s="45"/>
      <c r="G28" s="5">
        <v>5000</v>
      </c>
      <c r="H28" s="6" t="s">
        <v>3</v>
      </c>
      <c r="I28" s="7"/>
      <c r="J28" s="8">
        <v>82500</v>
      </c>
      <c r="L28" s="44" t="str">
        <f>IF(OR(AND(算定表!$D$13=$C$5,算定表!$D$16=$D$17,算定表!$E$36=$E$25,算定表!$D$42=$F$25,NOT(算定表!$E$22=""),算定表!$E$22&gt;G28),AND(算定表!$D$13=$D$134,算定表!$D$13=$C$5,算定表!$D$16=$D$134,算定表!$D$42=$F$25,NOT(算定表!$E$22=""),算定表!$E$22&gt;G28)),"〇","－")</f>
        <v>－</v>
      </c>
    </row>
    <row r="29" spans="3:12" x14ac:dyDescent="0.4">
      <c r="C29" s="10"/>
      <c r="D29" s="12"/>
      <c r="E29" s="12"/>
      <c r="F29" s="15" t="s">
        <v>32</v>
      </c>
      <c r="G29" s="5">
        <v>0</v>
      </c>
      <c r="H29" s="6" t="s">
        <v>3</v>
      </c>
      <c r="I29" s="7">
        <v>300</v>
      </c>
      <c r="J29" s="8">
        <v>34200</v>
      </c>
      <c r="L29" s="44" t="str">
        <f>IF(OR(AND(算定表!$D$13=$C$5,算定表!$D$16=$D$17,算定表!$E$36=$E$25,算定表!$D$42=$F$29,NOT(算定表!$E$22=""),算定表!$E$22&gt;G29,算定表!$E$22&lt;=I29),AND(算定表!$D$13=$C$5,算定表!$D$16=$D$134,算定表!$E$36=$E$25,算定表!$D$42=$F$29,NOT(算定表!$E$22=""),算定表!$E$22&gt;G29,算定表!$E$22&lt;=I29)),"〇","－")</f>
        <v>－</v>
      </c>
    </row>
    <row r="30" spans="3:12" x14ac:dyDescent="0.4">
      <c r="C30" s="10"/>
      <c r="D30" s="12"/>
      <c r="E30" s="12"/>
      <c r="F30" s="12"/>
      <c r="G30" s="5">
        <v>300</v>
      </c>
      <c r="H30" s="6" t="s">
        <v>3</v>
      </c>
      <c r="I30" s="7">
        <v>2000</v>
      </c>
      <c r="J30" s="8">
        <v>57000</v>
      </c>
      <c r="L30" s="44" t="str">
        <f>IF(OR(AND(算定表!$D$13=$C$5,算定表!$D$16=$D$17,算定表!$E$36=$E$25,算定表!$D$42=$F$29,NOT(算定表!$E$22=""),算定表!$E$22&gt;G30,算定表!$E$22&lt;=I30),AND(算定表!$D$13=$C$5,算定表!$D$16=$D$134,算定表!$E$36=$E$25,算定表!$D$42=$F$29,NOT(算定表!$E$22=""),算定表!$E$22&gt;G30,算定表!$E$22&lt;=I30)),"〇","－")</f>
        <v>－</v>
      </c>
    </row>
    <row r="31" spans="3:12" x14ac:dyDescent="0.4">
      <c r="C31" s="10"/>
      <c r="D31" s="12"/>
      <c r="E31" s="12"/>
      <c r="F31" s="12"/>
      <c r="G31" s="5">
        <v>2000</v>
      </c>
      <c r="H31" s="6" t="s">
        <v>3</v>
      </c>
      <c r="I31" s="7">
        <v>5000</v>
      </c>
      <c r="J31" s="8">
        <v>102000</v>
      </c>
      <c r="L31" s="44" t="str">
        <f>IF(OR(AND(算定表!$D$13=$C$5,算定表!$D$16=$D$17,算定表!$E$36=$E$25,算定表!$D$42=$F$29,NOT(算定表!$E$22=""),算定表!$E$22&gt;G31,算定表!$E$22&lt;=I31),AND(算定表!$D$13=$C$5,算定表!$D$16=$D$134,算定表!$E$36=$E$25,算定表!$D$42=$F$29,NOT(算定表!$E$22=""),算定表!$E$22&gt;G31,算定表!$E$22&lt;=I31)),"〇","－")</f>
        <v>－</v>
      </c>
    </row>
    <row r="32" spans="3:12" x14ac:dyDescent="0.4">
      <c r="C32" s="10"/>
      <c r="D32" s="12"/>
      <c r="E32" s="45"/>
      <c r="F32" s="11"/>
      <c r="G32" s="5">
        <v>5000</v>
      </c>
      <c r="H32" s="6" t="s">
        <v>3</v>
      </c>
      <c r="I32" s="7"/>
      <c r="J32" s="8">
        <v>160000</v>
      </c>
      <c r="L32" s="44" t="str">
        <f>IF(OR(AND(算定表!$D$13=$C$5,算定表!$D$16=$D$17,算定表!$E$36=$E$25,算定表!$D$42=$F$29,NOT(算定表!$E$22=""),算定表!$E$22&gt;G32),AND(算定表!$D$13=$D$134,算定表!$D$13=$C$5,算定表!$D$16=$D$134,算定表!$D$42=$F$29,NOT(算定表!$E$22=""),算定表!$E$22&gt;G32)),"〇","－")</f>
        <v>－</v>
      </c>
    </row>
    <row r="33" spans="3:13" x14ac:dyDescent="0.4">
      <c r="C33" s="10"/>
      <c r="D33" s="12"/>
      <c r="E33" s="15" t="s">
        <v>29</v>
      </c>
      <c r="F33" s="15" t="s">
        <v>31</v>
      </c>
      <c r="G33" s="5">
        <v>0</v>
      </c>
      <c r="H33" s="6" t="s">
        <v>3</v>
      </c>
      <c r="I33" s="7">
        <v>300</v>
      </c>
      <c r="J33" s="8">
        <v>10000</v>
      </c>
      <c r="L33" s="44" t="str">
        <f>IF(OR(AND(算定表!$D$13=$C$5,算定表!$D$16=$D$17,算定表!$E$36=$E$33,算定表!$D$42=$F$33,NOT(算定表!$E$22=""),算定表!$E$22&gt;G33,算定表!$E$22&lt;=I33),AND(算定表!$D$13=$C$5,算定表!$D$16=$D$134,算定表!$E$36=$E$33,算定表!$D$42=$F$33,NOT(算定表!$E$22=""),算定表!$E$22&gt;G33,算定表!$E$22&lt;=I33)),"〇","－")</f>
        <v>－</v>
      </c>
    </row>
    <row r="34" spans="3:13" x14ac:dyDescent="0.4">
      <c r="C34" s="10"/>
      <c r="D34" s="12"/>
      <c r="E34" s="12"/>
      <c r="F34" s="12"/>
      <c r="G34" s="5">
        <v>300</v>
      </c>
      <c r="H34" s="6" t="s">
        <v>3</v>
      </c>
      <c r="I34" s="7">
        <v>2000</v>
      </c>
      <c r="J34" s="8">
        <v>21200</v>
      </c>
      <c r="L34" s="44" t="str">
        <f>IF(OR(AND(算定表!$D$13=$C$5,算定表!$D$16=$D$17,算定表!$E$36=$E$33,算定表!$D$42=$F$33,NOT(算定表!$E$22=""),算定表!$E$22&gt;G34,算定表!$E$22&lt;=I34),AND(算定表!$D$13=$C$5,算定表!$D$16=$D$134,算定表!$E$36=$E$33,算定表!$D$42=$F$33,NOT(算定表!$E$22=""),算定表!$E$22&gt;G34,算定表!$E$22&lt;=I34)),"〇","－")</f>
        <v>－</v>
      </c>
    </row>
    <row r="35" spans="3:13" x14ac:dyDescent="0.4">
      <c r="C35" s="10"/>
      <c r="D35" s="12"/>
      <c r="E35" s="12"/>
      <c r="F35" s="12"/>
      <c r="G35" s="5">
        <v>2000</v>
      </c>
      <c r="H35" s="6" t="s">
        <v>3</v>
      </c>
      <c r="I35" s="7">
        <v>5000</v>
      </c>
      <c r="J35" s="8">
        <v>47400</v>
      </c>
      <c r="L35" s="44" t="str">
        <f>IF(OR(AND(算定表!$D$13=$C$5,算定表!$D$16=$D$17,算定表!$E$36=$E$33,算定表!$D$42=$F$33,NOT(算定表!$E$22=""),算定表!$E$22&gt;G35,算定表!$E$22&lt;=I35),AND(算定表!$D$13=$C$5,算定表!$D$16=$D$134,算定表!$E$36=$E$33,算定表!$D$42=$F$33,NOT(算定表!$E$22=""),算定表!$E$22&gt;G35,算定表!$E$22&lt;=I35)),"〇","－")</f>
        <v>－</v>
      </c>
    </row>
    <row r="36" spans="3:13" x14ac:dyDescent="0.4">
      <c r="C36" s="10"/>
      <c r="D36" s="12"/>
      <c r="E36" s="12"/>
      <c r="F36" s="45"/>
      <c r="G36" s="5">
        <v>5000</v>
      </c>
      <c r="H36" s="6" t="s">
        <v>3</v>
      </c>
      <c r="I36" s="7"/>
      <c r="J36" s="8">
        <v>82500</v>
      </c>
      <c r="L36" s="44" t="str">
        <f>IF(OR(AND(算定表!$D$13=$C$5,算定表!$D$16=$D$17,算定表!$E$36=$E$33,算定表!$D$42=$F$33,NOT(算定表!$E$22=""),算定表!$E$22&gt;G36),AND(算定表!$D$13=$C$5,算定表!$D$16=$D$134,算定表!$E$36=$E$33,算定表!$D$42=$F$33,NOT(算定表!$E$22=""),算定表!$E$22&gt;G36)),"〇","－")</f>
        <v>－</v>
      </c>
    </row>
    <row r="37" spans="3:13" x14ac:dyDescent="0.4">
      <c r="C37" s="12"/>
      <c r="D37" s="12"/>
      <c r="E37" s="10"/>
      <c r="F37" s="21" t="s">
        <v>32</v>
      </c>
      <c r="G37" s="5">
        <v>0</v>
      </c>
      <c r="H37" s="6" t="s">
        <v>3</v>
      </c>
      <c r="I37" s="7">
        <v>300</v>
      </c>
      <c r="J37" s="8">
        <v>53000</v>
      </c>
      <c r="L37" s="44" t="str">
        <f>IF(OR(AND(算定表!$D$13=$C$5,算定表!$D$16=$D$17,算定表!$E$36=$E$33,算定表!$D$42=$F$37,NOT(算定表!$E$22=""),算定表!$E$22&gt;G37,算定表!$E$22&lt;=I37),AND(算定表!$D$13=$C$5,算定表!$D$16=$D$134,算定表!$E$36=$E$33,算定表!$D$42=$F$37,NOT(算定表!$E$22=""),算定表!$E$22&gt;G37,算定表!$E$22&lt;=I37)),"〇","－")</f>
        <v>－</v>
      </c>
    </row>
    <row r="38" spans="3:13" x14ac:dyDescent="0.4">
      <c r="C38" s="12"/>
      <c r="D38" s="12"/>
      <c r="E38" s="10"/>
      <c r="F38" s="10"/>
      <c r="G38" s="5">
        <v>300</v>
      </c>
      <c r="H38" s="6" t="s">
        <v>3</v>
      </c>
      <c r="I38" s="7">
        <v>2000</v>
      </c>
      <c r="J38" s="8">
        <v>89300</v>
      </c>
      <c r="L38" s="44" t="str">
        <f>IF(OR(AND(算定表!$D$13=$C$5,算定表!$D$16=$D$17,算定表!$E$36=$E$33,算定表!$D$42=$F$37,NOT(算定表!$E$22=""),算定表!$E$22&gt;G38,算定表!$E$22&lt;=I38),AND(算定表!$D$13=$C$5,算定表!$D$16=$D$134,算定表!$E$36=$E$33,算定表!$D$42=$F$37,NOT(算定表!$E$22=""),算定表!$E$22&gt;G38,算定表!$E$22&lt;=I38)),"〇","－")</f>
        <v>－</v>
      </c>
    </row>
    <row r="39" spans="3:13" x14ac:dyDescent="0.4">
      <c r="C39" s="12"/>
      <c r="D39" s="12"/>
      <c r="E39" s="10"/>
      <c r="F39" s="10"/>
      <c r="G39" s="5">
        <v>2000</v>
      </c>
      <c r="H39" s="6" t="s">
        <v>3</v>
      </c>
      <c r="I39" s="7">
        <v>5000</v>
      </c>
      <c r="J39" s="8">
        <v>148000</v>
      </c>
      <c r="L39" s="44" t="str">
        <f>IF(OR(AND(算定表!$D$13=$C$5,算定表!$D$16=$D$17,算定表!$E$36=$E$33,算定表!$D$42=$F$37,NOT(算定表!$E$22=""),算定表!$E$22&gt;G39,算定表!$E$22&lt;=I39),AND(算定表!$D$13=$C$5,算定表!$D$16=$D$134,算定表!$E$36=$E$33,算定表!$D$42=$F$37,NOT(算定表!$E$22=""),算定表!$E$22&gt;G39,算定表!$E$22&lt;=I39)),"〇","－")</f>
        <v>－</v>
      </c>
    </row>
    <row r="40" spans="3:13" x14ac:dyDescent="0.4">
      <c r="C40" s="12"/>
      <c r="D40" s="12"/>
      <c r="E40" s="11"/>
      <c r="F40" s="11"/>
      <c r="G40" s="5">
        <v>5000</v>
      </c>
      <c r="H40" s="6" t="s">
        <v>3</v>
      </c>
      <c r="I40" s="7"/>
      <c r="J40" s="8">
        <v>224000</v>
      </c>
      <c r="L40" s="44" t="str">
        <f>IF(OR(AND(算定表!$D$13=$C$5,算定表!$D$16=$D$17,算定表!$E$36=$E$33,算定表!$D$42=$F$37,NOT(算定表!$E$22=""),算定表!$E$22&gt;G40),AND(算定表!$D$13=$C$5,算定表!$D$16=$D$134,算定表!$E$36=$E$33,算定表!$D$42=$F$37,NOT(算定表!$E$22=""),算定表!$E$22&gt;G40)),"〇","－")</f>
        <v>－</v>
      </c>
    </row>
    <row r="41" spans="3:13" x14ac:dyDescent="0.4">
      <c r="C41" s="12"/>
      <c r="D41" s="21" t="s">
        <v>36</v>
      </c>
      <c r="E41" s="18" t="s">
        <v>34</v>
      </c>
      <c r="F41" s="21" t="s">
        <v>31</v>
      </c>
      <c r="G41" s="16">
        <v>0</v>
      </c>
      <c r="H41" s="6" t="s">
        <v>3</v>
      </c>
      <c r="I41" s="7">
        <v>300</v>
      </c>
      <c r="J41" s="8">
        <v>10000</v>
      </c>
      <c r="L41" s="44" t="str">
        <f>IF(OR(AND(算定表!$D$13=$C$5,算定表!$D$16=$D$41,算定表!$E$39=$E$41,算定表!$D$42=$F$41,NOT(算定表!$E$28=""),算定表!$E$28&gt;G41,算定表!$E$28&lt;=I41),AND(算定表!$D$13=$C$5,算定表!$D$16=$D$134,算定表!$E$39=$E$41,算定表!$D$42=$F$41,NOT(算定表!$E$28=""),算定表!$E$28&gt;G41,算定表!$E$28&lt;=I41)),"〇","－")</f>
        <v>－</v>
      </c>
      <c r="M41" s="43"/>
    </row>
    <row r="42" spans="3:13" x14ac:dyDescent="0.4">
      <c r="C42" s="12"/>
      <c r="D42" s="10"/>
      <c r="E42" s="17"/>
      <c r="F42" s="10"/>
      <c r="G42" s="16">
        <v>300</v>
      </c>
      <c r="H42" s="6" t="s">
        <v>3</v>
      </c>
      <c r="I42" s="7">
        <v>1000</v>
      </c>
      <c r="J42" s="8">
        <v>17100</v>
      </c>
      <c r="L42" s="44" t="str">
        <f>IF(OR(AND(算定表!$D$13=$C$5,算定表!$D$16=$D$41,算定表!$E$39=$E$41,算定表!$D$42=$F$41,NOT(算定表!$E$28=""),算定表!$E$28&gt;G42,算定表!$E$28&lt;=I42),AND(算定表!$D$13=$C$5,算定表!$D$16=$D$134,算定表!$E$39=$E$41,算定表!$D$42=$F$41,NOT(算定表!$E$28=""),算定表!$E$28&gt;G42,算定表!$E$28&lt;=I42)),"〇","－")</f>
        <v>－</v>
      </c>
    </row>
    <row r="43" spans="3:13" x14ac:dyDescent="0.4">
      <c r="C43" s="12"/>
      <c r="D43" s="10"/>
      <c r="E43" s="17"/>
      <c r="F43" s="10"/>
      <c r="G43" s="16">
        <v>1000</v>
      </c>
      <c r="H43" s="6" t="s">
        <v>3</v>
      </c>
      <c r="I43" s="7">
        <v>2000</v>
      </c>
      <c r="J43" s="8">
        <v>27900</v>
      </c>
      <c r="L43" s="44" t="str">
        <f>IF(OR(AND(算定表!$D$13=$C$5,算定表!$D$16=$D$41,算定表!$E$39=$E$41,算定表!$D$42=$F$41,NOT(算定表!$E$28=""),算定表!$E$28&gt;G43,算定表!$E$28&lt;=I43),AND(算定表!$D$13=$C$5,算定表!$D$16=$D$134,算定表!$E$39=$E$41,算定表!$D$42=$F$41,NOT(算定表!$E$28=""),算定表!$E$28&gt;G43,算定表!$E$28&lt;=I43)),"〇","－")</f>
        <v>－</v>
      </c>
    </row>
    <row r="44" spans="3:13" x14ac:dyDescent="0.4">
      <c r="C44" s="12"/>
      <c r="D44" s="10"/>
      <c r="E44" s="17"/>
      <c r="F44" s="10"/>
      <c r="G44" s="16">
        <v>2000</v>
      </c>
      <c r="H44" s="6" t="s">
        <v>3</v>
      </c>
      <c r="I44" s="7">
        <v>5000</v>
      </c>
      <c r="J44" s="8">
        <v>83800</v>
      </c>
      <c r="L44" s="44" t="str">
        <f>IF(OR(AND(算定表!$D$13=$C$5,算定表!$D$16=$D$41,算定表!$E$39=$E$41,算定表!$D$42=$F$41,NOT(算定表!$E$28=""),算定表!$E$28&gt;G44,算定表!$E$28&lt;=I44),AND(算定表!$D$13=$C$5,算定表!$D$16=$D$134,算定表!$E$39=$E$41,算定表!$D$42=$F$41,NOT(算定表!$E$28=""),算定表!$E$28&gt;G44,算定表!$E$28&lt;=I44)),"〇","－")</f>
        <v>－</v>
      </c>
    </row>
    <row r="45" spans="3:13" x14ac:dyDescent="0.4">
      <c r="C45" s="12"/>
      <c r="D45" s="10"/>
      <c r="E45" s="17"/>
      <c r="F45" s="10"/>
      <c r="G45" s="16">
        <v>5000</v>
      </c>
      <c r="H45" s="6" t="s">
        <v>3</v>
      </c>
      <c r="I45" s="7">
        <v>10000</v>
      </c>
      <c r="J45" s="8">
        <v>132000</v>
      </c>
      <c r="L45" s="44" t="str">
        <f>IF(OR(AND(算定表!$D$13=$C$5,算定表!$D$16=$D$41,算定表!$E$39=$E$41,算定表!$D$42=$F$41,NOT(算定表!$E$28=""),算定表!$E$28&gt;G45,算定表!$E$28&lt;=I45),AND(算定表!$D$13=$C$5,算定表!$D$16=$D$134,算定表!$E$39=$E$41,算定表!$D$42=$F$41,NOT(算定表!$E$28=""),算定表!$E$28&gt;G45,算定表!$E$28&lt;=I45)),"〇","－")</f>
        <v>－</v>
      </c>
    </row>
    <row r="46" spans="3:13" x14ac:dyDescent="0.4">
      <c r="C46" s="12"/>
      <c r="D46" s="10"/>
      <c r="E46" s="17"/>
      <c r="F46" s="10"/>
      <c r="G46" s="16">
        <v>10000</v>
      </c>
      <c r="H46" s="6" t="s">
        <v>3</v>
      </c>
      <c r="I46" s="7">
        <v>25000</v>
      </c>
      <c r="J46" s="8">
        <v>165000</v>
      </c>
      <c r="L46" s="44" t="str">
        <f>IF(OR(AND(算定表!$D$13=$C$5,算定表!$D$16=$D$41,算定表!$E$39=$E$41,算定表!$D$42=$F$41,NOT(算定表!$E$28=""),算定表!$E$28&gt;G46,算定表!$E$28&lt;=I46),AND(算定表!$D$13=$C$5,算定表!$D$16=$D$134,算定表!$E$39=$E$41,算定表!$D$42=$F$41,NOT(算定表!$E$28=""),算定表!$E$28&gt;G46,算定表!$E$28&lt;=I46)),"〇","－")</f>
        <v>－</v>
      </c>
    </row>
    <row r="47" spans="3:13" x14ac:dyDescent="0.4">
      <c r="C47" s="12"/>
      <c r="D47" s="10"/>
      <c r="E47" s="10"/>
      <c r="F47" s="11"/>
      <c r="G47" s="16">
        <v>25000</v>
      </c>
      <c r="H47" s="6" t="s">
        <v>3</v>
      </c>
      <c r="I47" s="7"/>
      <c r="J47" s="8">
        <v>206000</v>
      </c>
      <c r="L47" s="44" t="str">
        <f>IF(OR(AND(算定表!$D$13=$C$5,算定表!$D$16=$D$41,算定表!$E$39=$E$41,算定表!$D$42=$F$41,NOT(算定表!$E$28=""),算定表!$E$28&gt;G47),AND(算定表!$D$13=$C$5,算定表!$D$16=$D$134,算定表!$E$39=$E$41,算定表!$D$42=$F$41,NOT(算定表!$E$28=""),算定表!$E$28&gt;G47)),"〇","－")</f>
        <v>－</v>
      </c>
    </row>
    <row r="48" spans="3:13" x14ac:dyDescent="0.4">
      <c r="C48" s="12"/>
      <c r="D48" s="10"/>
      <c r="E48" s="19"/>
      <c r="F48" s="21" t="s">
        <v>32</v>
      </c>
      <c r="G48" s="16">
        <v>0</v>
      </c>
      <c r="H48" s="6" t="s">
        <v>3</v>
      </c>
      <c r="I48" s="7">
        <v>300</v>
      </c>
      <c r="J48" s="8">
        <v>241000</v>
      </c>
      <c r="L48" s="44" t="str">
        <f>IF(OR(AND(算定表!$D$13=$C$5,算定表!$D$16=$D$41,算定表!$E$39=$E$41,算定表!$D$42=$F$48,NOT(算定表!$E$28=""),算定表!$E$28&gt;G48,算定表!$E$28&lt;=I48),AND(算定表!$D$13=$C$5,算定表!$D$16=$D$134,算定表!$E$39=$E$41,算定表!$D$42=$F$48,NOT(算定表!$E$28=""),算定表!$E$28&gt;G48,算定表!$E$28&lt;=I48)),"〇","－")</f>
        <v>－</v>
      </c>
    </row>
    <row r="49" spans="3:12" x14ac:dyDescent="0.4">
      <c r="C49" s="10"/>
      <c r="D49" s="10"/>
      <c r="E49" s="10"/>
      <c r="F49" s="10"/>
      <c r="G49" s="16">
        <v>300</v>
      </c>
      <c r="H49" s="6" t="s">
        <v>3</v>
      </c>
      <c r="I49" s="7">
        <v>1000</v>
      </c>
      <c r="J49" s="8">
        <v>297000</v>
      </c>
      <c r="L49" s="44" t="str">
        <f>IF(OR(AND(算定表!$D$13=$C$5,算定表!$D$16=$D$41,算定表!$E$39=$E$41,算定表!$D$42=$F$48,NOT(算定表!$E$28=""),算定表!$E$28&gt;G49,算定表!$E$28&lt;=I49),AND(算定表!$D$13=$C$5,算定表!$D$16=$D$134,算定表!$E$39=$E$41,算定表!$D$42=$F$48,NOT(算定表!$E$28=""),算定表!$E$28&gt;G49,算定表!$E$28&lt;=I49)),"〇","－")</f>
        <v>－</v>
      </c>
    </row>
    <row r="50" spans="3:12" x14ac:dyDescent="0.4">
      <c r="C50" s="10"/>
      <c r="D50" s="10"/>
      <c r="E50" s="10"/>
      <c r="F50" s="10"/>
      <c r="G50" s="16">
        <v>1000</v>
      </c>
      <c r="H50" s="6" t="s">
        <v>3</v>
      </c>
      <c r="I50" s="7">
        <v>2000</v>
      </c>
      <c r="J50" s="8">
        <v>384000</v>
      </c>
      <c r="L50" s="44" t="str">
        <f>IF(OR(AND(算定表!$D$13=$C$5,算定表!$D$16=$D$41,算定表!$E$39=$E$41,算定表!$D$42=$F$48,NOT(算定表!$E$28=""),算定表!$E$28&gt;G50,算定表!$E$28&lt;=I50),AND(算定表!$D$13=$C$5,算定表!$D$16=$D$134,算定表!$E$39=$E$41,算定表!$D$42=$F$48,NOT(算定表!$E$28=""),算定表!$E$28&gt;G50,算定表!$E$28&lt;=I50)),"〇","－")</f>
        <v>－</v>
      </c>
    </row>
    <row r="51" spans="3:12" x14ac:dyDescent="0.4">
      <c r="C51" s="10"/>
      <c r="D51" s="10"/>
      <c r="E51" s="10"/>
      <c r="F51" s="10"/>
      <c r="G51" s="16">
        <v>2000</v>
      </c>
      <c r="H51" s="6" t="s">
        <v>3</v>
      </c>
      <c r="I51" s="7">
        <v>5000</v>
      </c>
      <c r="J51" s="8">
        <v>548000</v>
      </c>
      <c r="L51" s="44" t="str">
        <f>IF(OR(AND(算定表!$D$13=$C$5,算定表!$D$16=$D$41,算定表!$E$39=$E$41,算定表!$D$42=$F$48,NOT(算定表!$E$28=""),算定表!$E$28&gt;G51,算定表!$E$28&lt;=I51),AND(算定表!$D$13=$C$5,算定表!$D$16=$D$134,算定表!$E$39=$E$41,算定表!$D$42=$F$48,NOT(算定表!$E$28=""),算定表!$E$28&gt;G51,算定表!$E$28&lt;=I51)),"〇","－")</f>
        <v>－</v>
      </c>
    </row>
    <row r="52" spans="3:12" x14ac:dyDescent="0.4">
      <c r="C52" s="10"/>
      <c r="D52" s="10"/>
      <c r="E52" s="10"/>
      <c r="F52" s="10"/>
      <c r="G52" s="16">
        <v>5000</v>
      </c>
      <c r="H52" s="6" t="s">
        <v>3</v>
      </c>
      <c r="I52" s="7">
        <v>10000</v>
      </c>
      <c r="J52" s="8">
        <v>675000</v>
      </c>
      <c r="L52" s="44" t="str">
        <f>IF(OR(AND(算定表!$D$13=$C$5,算定表!$D$16=$D$41,算定表!$E$39=$E$41,算定表!$D$42=$F$48,NOT(算定表!$E$28=""),算定表!$E$28&gt;G52,算定表!$E$28&lt;=I52),AND(算定表!$D$13=$C$5,算定表!$D$16=$D$134,算定表!$E$39=$E$41,算定表!$D$42=$F$48,NOT(算定表!$E$28=""),算定表!$E$28&gt;G52,算定表!$E$28&lt;=I52)),"〇","－")</f>
        <v>－</v>
      </c>
    </row>
    <row r="53" spans="3:12" x14ac:dyDescent="0.4">
      <c r="C53" s="10"/>
      <c r="D53" s="10"/>
      <c r="E53" s="10"/>
      <c r="F53" s="10"/>
      <c r="G53" s="16">
        <v>10000</v>
      </c>
      <c r="H53" s="6" t="s">
        <v>3</v>
      </c>
      <c r="I53" s="7">
        <v>25000</v>
      </c>
      <c r="J53" s="8">
        <v>786000</v>
      </c>
      <c r="L53" s="44" t="str">
        <f>IF(OR(AND(算定表!$D$13=$C$5,算定表!$D$16=$D$41,算定表!$E$39=$E$41,算定表!$D$42=$F$48,NOT(算定表!$E$28=""),算定表!$E$28&gt;G53,算定表!$E$28&lt;=I53),AND(算定表!$D$13=$C$5,算定表!$D$16=$D$134,算定表!$E$39=$E$41,算定表!$D$42=$F$48,NOT(算定表!$E$28=""),算定表!$E$28&gt;G53,算定表!$E$28&lt;=I53)),"〇","－")</f>
        <v>－</v>
      </c>
    </row>
    <row r="54" spans="3:12" x14ac:dyDescent="0.4">
      <c r="C54" s="10"/>
      <c r="D54" s="10"/>
      <c r="E54" s="11"/>
      <c r="F54" s="11"/>
      <c r="G54" s="16">
        <v>25000</v>
      </c>
      <c r="H54" s="6" t="s">
        <v>3</v>
      </c>
      <c r="I54" s="7"/>
      <c r="J54" s="8">
        <v>897000</v>
      </c>
      <c r="L54" s="44" t="str">
        <f>IF(OR(AND(算定表!$D$13=$C$5,算定表!$D$16=$D$41,算定表!$E$39=$E$41,算定表!$D$42=$F$48,NOT(算定表!$E$28=""),算定表!$E$28&gt;G54),AND(算定表!$D$13=$C$5,算定表!$D$16=$D$134,算定表!$E$39=$E$41,算定表!$D$42=$F$48,NOT(算定表!$E$28=""),算定表!$E$28&gt;G54)),"〇","－")</f>
        <v>－</v>
      </c>
    </row>
    <row r="55" spans="3:12" x14ac:dyDescent="0.4">
      <c r="C55" s="10"/>
      <c r="D55" s="20"/>
      <c r="E55" s="18" t="s">
        <v>37</v>
      </c>
      <c r="F55" s="21" t="s">
        <v>31</v>
      </c>
      <c r="G55" s="16">
        <v>0</v>
      </c>
      <c r="H55" s="6" t="s">
        <v>3</v>
      </c>
      <c r="I55" s="7">
        <v>300</v>
      </c>
      <c r="J55" s="8">
        <v>10000</v>
      </c>
      <c r="L55" s="44" t="str">
        <f>IF(OR(AND(算定表!$D$13=$C$5,算定表!$D$16=$D$41,算定表!$E$39=$E$55,算定表!$D$42=$F$55,NOT(算定表!$E$28=""),算定表!$E$28&gt;G55,算定表!$E$28&lt;=I55),AND(算定表!$D$13=$C$5,算定表!$D$16=$D$134,算定表!$E$39=$E$55,算定表!$D$42=$F$55,NOT(算定表!$E$28=""),算定表!$E$28&gt;G55,算定表!$E$28&lt;=I55)),"〇","－")</f>
        <v>－</v>
      </c>
    </row>
    <row r="56" spans="3:12" x14ac:dyDescent="0.4">
      <c r="C56" s="10"/>
      <c r="D56" s="10"/>
      <c r="E56" s="17"/>
      <c r="F56" s="10"/>
      <c r="G56" s="16">
        <v>300</v>
      </c>
      <c r="H56" s="6" t="s">
        <v>3</v>
      </c>
      <c r="I56" s="7">
        <v>1000</v>
      </c>
      <c r="J56" s="8">
        <v>17100</v>
      </c>
      <c r="L56" s="44" t="str">
        <f>IF(OR(AND(算定表!$D$13=$C$5,算定表!$D$16=$D$41,算定表!$E$39=$E$55,算定表!$D$42=$F$55,NOT(算定表!$E$28=""),算定表!$E$28&gt;G56,算定表!$E$28&lt;=I56),AND(算定表!$D$13=$C$5,算定表!$D$16=$D$134,算定表!$E$39=$E$55,算定表!$D$42=$F$55,NOT(算定表!$E$28=""),算定表!$E$28&gt;G56,算定表!$E$28&lt;=I56)),"〇","－")</f>
        <v>－</v>
      </c>
    </row>
    <row r="57" spans="3:12" x14ac:dyDescent="0.4">
      <c r="C57" s="10"/>
      <c r="D57" s="10"/>
      <c r="E57" s="17"/>
      <c r="F57" s="10"/>
      <c r="G57" s="16">
        <v>1000</v>
      </c>
      <c r="H57" s="6" t="s">
        <v>3</v>
      </c>
      <c r="I57" s="7">
        <v>2000</v>
      </c>
      <c r="J57" s="8">
        <v>27900</v>
      </c>
      <c r="L57" s="44" t="str">
        <f>IF(OR(AND(算定表!$D$13=$C$5,算定表!$D$16=$D$41,算定表!$E$39=$E$55,算定表!$D$42=$F$55,NOT(算定表!$E$28=""),算定表!$E$28&gt;G57,算定表!$E$28&lt;=I57),AND(算定表!$D$13=$C$5,算定表!$D$16=$D$134,算定表!$E$39=$E$55,算定表!$D$42=$F$55,NOT(算定表!$E$28=""),算定表!$E$28&gt;G57,算定表!$E$28&lt;=I57)),"〇","－")</f>
        <v>－</v>
      </c>
    </row>
    <row r="58" spans="3:12" x14ac:dyDescent="0.4">
      <c r="C58" s="10"/>
      <c r="D58" s="10"/>
      <c r="E58" s="17"/>
      <c r="F58" s="10"/>
      <c r="G58" s="16">
        <v>2000</v>
      </c>
      <c r="H58" s="6" t="s">
        <v>3</v>
      </c>
      <c r="I58" s="7">
        <v>5000</v>
      </c>
      <c r="J58" s="8">
        <v>83800</v>
      </c>
      <c r="L58" s="44" t="str">
        <f>IF(OR(AND(算定表!$D$13=$C$5,算定表!$D$16=$D$41,算定表!$E$39=$E$55,算定表!$D$42=$F$55,NOT(算定表!$E$28=""),算定表!$E$28&gt;G58,算定表!$E$28&lt;=I58),AND(算定表!$D$13=$C$5,算定表!$D$16=$D$134,算定表!$E$39=$E$55,算定表!$D$42=$F$55,NOT(算定表!$E$28=""),算定表!$E$28&gt;G58,算定表!$E$28&lt;=I58)),"〇","－")</f>
        <v>－</v>
      </c>
    </row>
    <row r="59" spans="3:12" x14ac:dyDescent="0.4">
      <c r="C59" s="10"/>
      <c r="D59" s="10"/>
      <c r="E59" s="17"/>
      <c r="F59" s="10"/>
      <c r="G59" s="16">
        <v>5000</v>
      </c>
      <c r="H59" s="6" t="s">
        <v>3</v>
      </c>
      <c r="I59" s="7">
        <v>10000</v>
      </c>
      <c r="J59" s="8">
        <v>132000</v>
      </c>
      <c r="L59" s="44" t="str">
        <f>IF(OR(AND(算定表!$D$13=$C$5,算定表!$D$16=$D$41,算定表!$E$39=$E$55,算定表!$D$42=$F$55,NOT(算定表!$E$28=""),算定表!$E$28&gt;G59,算定表!$E$28&lt;=I59),AND(算定表!$D$13=$C$5,算定表!$D$16=$D$134,算定表!$E$39=$E$55,算定表!$D$42=$F$55,NOT(算定表!$E$28=""),算定表!$E$28&gt;G59,算定表!$E$28&lt;=I59)),"〇","－")</f>
        <v>－</v>
      </c>
    </row>
    <row r="60" spans="3:12" x14ac:dyDescent="0.4">
      <c r="C60" s="10"/>
      <c r="D60" s="10"/>
      <c r="E60" s="17"/>
      <c r="F60" s="10"/>
      <c r="G60" s="16">
        <v>10000</v>
      </c>
      <c r="H60" s="6" t="s">
        <v>3</v>
      </c>
      <c r="I60" s="7">
        <v>25000</v>
      </c>
      <c r="J60" s="8">
        <v>165000</v>
      </c>
      <c r="L60" s="44" t="str">
        <f>IF(OR(AND(算定表!$D$13=$C$5,算定表!$D$16=$D$41,算定表!$E$39=$E$55,算定表!$D$42=$F$55,NOT(算定表!$E$28=""),算定表!$E$28&gt;G60,算定表!$E$28&lt;=I60),AND(算定表!$D$13=$C$5,算定表!$D$16=$D$134,算定表!$E$39=$E$55,算定表!$D$42=$F$55,NOT(算定表!$E$28=""),算定表!$E$28&gt;G60,算定表!$E$28&lt;=I60)),"〇","－")</f>
        <v>－</v>
      </c>
    </row>
    <row r="61" spans="3:12" x14ac:dyDescent="0.4">
      <c r="C61" s="10"/>
      <c r="D61" s="10"/>
      <c r="E61" s="10"/>
      <c r="F61" s="11"/>
      <c r="G61" s="16">
        <v>25000</v>
      </c>
      <c r="H61" s="6" t="s">
        <v>3</v>
      </c>
      <c r="I61" s="7"/>
      <c r="J61" s="8">
        <v>206000</v>
      </c>
      <c r="L61" s="44" t="str">
        <f>IF(OR(AND(算定表!$D$13=$C$5,算定表!$D$16=$D$41,算定表!$E$39=$E$55,算定表!$D$42=$F$55,NOT(算定表!$E$28=""),算定表!$E$28&gt;G61),AND(算定表!$D$13=$C$5,算定表!$D$16=$D$134,算定表!$E$39=$E$55,算定表!$D$42=$F$55,NOT(算定表!$E$28=""),算定表!$E$28&gt;G61)),"〇","－")</f>
        <v>－</v>
      </c>
    </row>
    <row r="62" spans="3:12" x14ac:dyDescent="0.4">
      <c r="C62" s="10"/>
      <c r="D62" s="10"/>
      <c r="E62" s="19"/>
      <c r="F62" s="20" t="s">
        <v>32</v>
      </c>
      <c r="G62" s="16">
        <v>0</v>
      </c>
      <c r="H62" s="6" t="s">
        <v>3</v>
      </c>
      <c r="I62" s="7">
        <v>300</v>
      </c>
      <c r="J62" s="8">
        <v>92100</v>
      </c>
      <c r="L62" s="44" t="str">
        <f>IF(OR(AND(算定表!$D$13=$C$5,算定表!$D$16=$D$41,算定表!$E$39=$E$55,算定表!$D$42=$F$62,NOT(算定表!$E$28=""),算定表!$E$28&gt;G62,算定表!$E$28&lt;=I62),AND(算定表!$D$13=$C$5,算定表!$D$16=$D$134,算定表!$E$39=$E$55,算定表!$D$42=$F$62,NOT(算定表!$E$28=""),算定表!$E$28&gt;G62,算定表!$E$28&lt;=I62)),"〇","－")</f>
        <v>－</v>
      </c>
    </row>
    <row r="63" spans="3:12" x14ac:dyDescent="0.4">
      <c r="C63" s="10"/>
      <c r="D63" s="10"/>
      <c r="E63" s="10"/>
      <c r="F63" s="10"/>
      <c r="G63" s="16">
        <v>300</v>
      </c>
      <c r="H63" s="6" t="s">
        <v>3</v>
      </c>
      <c r="I63" s="7">
        <v>1000</v>
      </c>
      <c r="J63" s="8">
        <v>115000</v>
      </c>
      <c r="L63" s="44" t="str">
        <f>IF(OR(AND(算定表!$D$13=$C$5,算定表!$D$16=$D$41,算定表!$E$39=$E$55,算定表!$D$42=$F$62,NOT(算定表!$E$28=""),算定表!$E$28&gt;G63,算定表!$E$28&lt;=I63),AND(算定表!$D$13=$C$5,算定表!$D$16=$D$134,算定表!$E$39=$E$55,算定表!$D$42=$F$62,NOT(算定表!$E$28=""),算定表!$E$28&gt;G63,算定表!$E$28&lt;=I63)),"〇","－")</f>
        <v>－</v>
      </c>
    </row>
    <row r="64" spans="3:12" x14ac:dyDescent="0.4">
      <c r="C64" s="10"/>
      <c r="D64" s="10"/>
      <c r="E64" s="10"/>
      <c r="F64" s="10"/>
      <c r="G64" s="16">
        <v>1000</v>
      </c>
      <c r="H64" s="6" t="s">
        <v>3</v>
      </c>
      <c r="I64" s="7">
        <v>2000</v>
      </c>
      <c r="J64" s="8">
        <v>152000</v>
      </c>
      <c r="L64" s="44" t="str">
        <f>IF(OR(AND(算定表!$D$13=$C$5,算定表!$D$16=$D$41,算定表!$E$39=$E$55,算定表!$D$42=$F$62,NOT(算定表!$E$28=""),算定表!$E$28&gt;G64,算定表!$E$28&lt;=I64),AND(算定表!$D$13=$C$5,算定表!$D$16=$D$134,算定表!$E$39=$E$55,算定表!$D$42=$F$62,NOT(算定表!$E$28=""),算定表!$E$28&gt;G64,算定表!$E$28&lt;=I64)),"〇","－")</f>
        <v>－</v>
      </c>
    </row>
    <row r="65" spans="3:12" x14ac:dyDescent="0.4">
      <c r="C65" s="10"/>
      <c r="D65" s="10"/>
      <c r="E65" s="10"/>
      <c r="F65" s="10"/>
      <c r="G65" s="16">
        <v>2000</v>
      </c>
      <c r="H65" s="6" t="s">
        <v>3</v>
      </c>
      <c r="I65" s="7">
        <v>5000</v>
      </c>
      <c r="J65" s="8">
        <v>246000</v>
      </c>
      <c r="L65" s="44" t="str">
        <f>IF(OR(AND(算定表!$D$13=$C$5,算定表!$D$16=$D$41,算定表!$E$39=$E$55,算定表!$D$42=$F$62,NOT(算定表!$E$28=""),算定表!$E$28&gt;G65,算定表!$E$28&lt;=I65),AND(算定表!$D$13=$C$5,算定表!$D$16=$D$134,算定表!$E$39=$E$55,算定表!$D$42=$F$62,NOT(算定表!$E$28=""),算定表!$E$28&gt;G65,算定表!$E$28&lt;=I65)),"〇","－")</f>
        <v>－</v>
      </c>
    </row>
    <row r="66" spans="3:12" x14ac:dyDescent="0.4">
      <c r="C66" s="10"/>
      <c r="D66" s="10"/>
      <c r="E66" s="10"/>
      <c r="F66" s="10"/>
      <c r="G66" s="16">
        <v>5000</v>
      </c>
      <c r="H66" s="6" t="s">
        <v>3</v>
      </c>
      <c r="I66" s="7">
        <v>10000</v>
      </c>
      <c r="J66" s="8">
        <v>321000</v>
      </c>
      <c r="L66" s="44" t="str">
        <f>IF(OR(AND(算定表!$D$13=$C$5,算定表!$D$16=$D$41,算定表!$E$39=$E$55,算定表!$D$42=$F$62,NOT(算定表!$E$28=""),算定表!$E$28&gt;G66,算定表!$E$28&lt;=I66),AND(算定表!$D$13=$C$5,算定表!$D$16=$D$134,算定表!$E$39=$E$55,算定表!$D$42=$F$62,NOT(算定表!$E$28=""),算定表!$E$28&gt;G66,算定表!$E$28&lt;=I66)),"〇","－")</f>
        <v>－</v>
      </c>
    </row>
    <row r="67" spans="3:12" x14ac:dyDescent="0.4">
      <c r="C67" s="10"/>
      <c r="D67" s="10"/>
      <c r="E67" s="10"/>
      <c r="F67" s="10"/>
      <c r="G67" s="16">
        <v>10000</v>
      </c>
      <c r="H67" s="6" t="s">
        <v>3</v>
      </c>
      <c r="I67" s="7">
        <v>25000</v>
      </c>
      <c r="J67" s="8">
        <v>381000</v>
      </c>
      <c r="L67" s="44" t="str">
        <f>IF(OR(AND(算定表!$D$13=$C$5,算定表!$D$16=$D$41,算定表!$E$39=$E$55,算定表!$D$42=$F$62,NOT(算定表!$E$28=""),算定表!$E$28&gt;G67,算定表!$E$28&lt;=I67),AND(算定表!$D$13=$C$5,算定表!$D$16=$D$134,算定表!$E$39=$E$55,算定表!$D$42=$F$62,NOT(算定表!$E$28=""),算定表!$E$28&gt;G67,算定表!$E$28&lt;=I67)),"〇","－")</f>
        <v>－</v>
      </c>
    </row>
    <row r="68" spans="3:12" x14ac:dyDescent="0.4">
      <c r="C68" s="11"/>
      <c r="D68" s="11"/>
      <c r="E68" s="11"/>
      <c r="F68" s="11"/>
      <c r="G68" s="16">
        <v>25000</v>
      </c>
      <c r="H68" s="6" t="s">
        <v>3</v>
      </c>
      <c r="I68" s="7"/>
      <c r="J68" s="8">
        <v>447000</v>
      </c>
      <c r="L68" s="44" t="str">
        <f>IF(OR(AND(算定表!$D$13=$C$5,算定表!$D$16=$D$41,算定表!$E$39=$E$55,算定表!$D$42=$F$62,NOT(算定表!$E$28=""),算定表!$E$28&gt;G68),AND(算定表!$D$13=$C$5,算定表!$D$16=$D$134,算定表!$E$39=$E$55,算定表!$D$42=$F$62,NOT(算定表!$E$28=""),算定表!$E$28&gt;G68)),"〇","－")</f>
        <v>－</v>
      </c>
    </row>
    <row r="69" spans="3:12" x14ac:dyDescent="0.4">
      <c r="C69" s="9" t="s">
        <v>45</v>
      </c>
      <c r="D69" s="13" t="s">
        <v>19</v>
      </c>
      <c r="E69" s="13" t="s">
        <v>27</v>
      </c>
      <c r="F69" s="13" t="s">
        <v>31</v>
      </c>
      <c r="G69" s="5">
        <v>0</v>
      </c>
      <c r="H69" s="6" t="s">
        <v>3</v>
      </c>
      <c r="I69" s="7">
        <v>200</v>
      </c>
      <c r="J69" s="8">
        <v>3000</v>
      </c>
      <c r="L69" s="44" t="str">
        <f>IF(AND(算定表!$D$13=$C$69,算定表!$D$16=$D$69,算定表!$E$36=$E$69,算定表!$D$42=$F$69,NOT(算定表!$E$22=""),算定表!$E$22&gt;G69,算定表!$E$22&lt;=I69),"〇","－")</f>
        <v>－</v>
      </c>
    </row>
    <row r="70" spans="3:12" x14ac:dyDescent="0.4">
      <c r="C70" s="10"/>
      <c r="D70" s="12"/>
      <c r="E70" s="10"/>
      <c r="F70" s="45"/>
      <c r="G70" s="5">
        <v>200</v>
      </c>
      <c r="H70" s="6" t="s">
        <v>3</v>
      </c>
      <c r="I70" s="7"/>
      <c r="J70" s="8">
        <v>3000</v>
      </c>
      <c r="L70" s="44" t="str">
        <f>IF(AND(算定表!$D$13=$C$69,算定表!$D$16=$D$69,算定表!$E$36=$E$69,算定表!$D$42=$F$69,NOT(算定表!$E$22=""),算定表!$E$22&gt;G70),"〇","－")</f>
        <v>－</v>
      </c>
    </row>
    <row r="71" spans="3:12" x14ac:dyDescent="0.4">
      <c r="C71" s="10"/>
      <c r="D71" s="12"/>
      <c r="E71" s="12"/>
      <c r="F71" s="15" t="s">
        <v>32</v>
      </c>
      <c r="G71" s="5">
        <v>0</v>
      </c>
      <c r="H71" s="6" t="s">
        <v>3</v>
      </c>
      <c r="I71" s="7">
        <v>200</v>
      </c>
      <c r="J71" s="8">
        <v>18000</v>
      </c>
      <c r="L71" s="44" t="str">
        <f>IF(AND(算定表!$D$13=$C$69,算定表!$D$16=$D$69,算定表!$E$36=$E$69,算定表!$D$42=$F$71,NOT(算定表!$E$22=""),算定表!$E$22&gt;G71,算定表!$E$22&lt;=I71),"〇","－")</f>
        <v>－</v>
      </c>
    </row>
    <row r="72" spans="3:12" x14ac:dyDescent="0.4">
      <c r="C72" s="10"/>
      <c r="D72" s="12"/>
      <c r="E72" s="11"/>
      <c r="F72" s="11"/>
      <c r="G72" s="5">
        <v>200</v>
      </c>
      <c r="H72" s="6" t="s">
        <v>3</v>
      </c>
      <c r="I72" s="7"/>
      <c r="J72" s="8">
        <v>19000</v>
      </c>
      <c r="L72" s="44" t="str">
        <f>IF(AND(算定表!$D$13=$C$69,算定表!$D$16=$D$69,算定表!$E$36=$E$69,算定表!$D$42=$F$71,NOT(算定表!$E$22=""),算定表!$E$22&gt;G72),"〇","－")</f>
        <v>－</v>
      </c>
    </row>
    <row r="73" spans="3:12" x14ac:dyDescent="0.4">
      <c r="C73" s="10"/>
      <c r="D73" s="12"/>
      <c r="E73" s="15" t="s">
        <v>28</v>
      </c>
      <c r="F73" s="13" t="s">
        <v>31</v>
      </c>
      <c r="G73" s="5">
        <v>0</v>
      </c>
      <c r="H73" s="6" t="s">
        <v>3</v>
      </c>
      <c r="I73" s="7">
        <v>200</v>
      </c>
      <c r="J73" s="8">
        <v>3000</v>
      </c>
      <c r="L73" s="44" t="str">
        <f>IF(AND(算定表!$D$13=$C$69,算定表!$D$16=$D$69,算定表!$E$36=$E$73,算定表!$D$42=$F$73,NOT(算定表!$E$22=""),算定表!$E$22&gt;G73,算定表!$E$22&lt;=I73),"〇","－")</f>
        <v>－</v>
      </c>
    </row>
    <row r="74" spans="3:12" x14ac:dyDescent="0.4">
      <c r="C74" s="10"/>
      <c r="D74" s="12"/>
      <c r="E74" s="10"/>
      <c r="F74" s="45"/>
      <c r="G74" s="5">
        <v>200</v>
      </c>
      <c r="H74" s="6" t="s">
        <v>3</v>
      </c>
      <c r="I74" s="7"/>
      <c r="J74" s="8">
        <v>3000</v>
      </c>
      <c r="L74" s="44" t="str">
        <f>IF(AND(算定表!$D$13=$C$69,算定表!$D$16=$D$69,算定表!$E$36=$E$73,算定表!$D$42=$F$73,NOT(算定表!$E$22=""),算定表!$E$22&gt;G74,算定表!$E$22&lt;=I74),"〇","－")</f>
        <v>－</v>
      </c>
    </row>
    <row r="75" spans="3:12" x14ac:dyDescent="0.4">
      <c r="C75" s="10"/>
      <c r="D75" s="12"/>
      <c r="E75" s="12"/>
      <c r="F75" s="15" t="s">
        <v>32</v>
      </c>
      <c r="G75" s="5">
        <v>0</v>
      </c>
      <c r="H75" s="6" t="s">
        <v>3</v>
      </c>
      <c r="I75" s="7">
        <v>200</v>
      </c>
      <c r="J75" s="8">
        <v>9000</v>
      </c>
      <c r="L75" s="44" t="str">
        <f>IF(AND(算定表!$D$13=$C$69,算定表!$D$16=$D$69,算定表!$E$36=$E$73,算定表!$D$42=$F$75,NOT(算定表!$E$22=""),算定表!$E$22&gt;G75,算定表!$E$22&lt;=I75),"〇","－")</f>
        <v>－</v>
      </c>
    </row>
    <row r="76" spans="3:12" x14ac:dyDescent="0.4">
      <c r="C76" s="10"/>
      <c r="D76" s="12"/>
      <c r="E76" s="45"/>
      <c r="F76" s="11"/>
      <c r="G76" s="5">
        <v>200</v>
      </c>
      <c r="H76" s="6" t="s">
        <v>3</v>
      </c>
      <c r="I76" s="7"/>
      <c r="J76" s="8">
        <v>10000</v>
      </c>
      <c r="L76" s="44" t="str">
        <f>IF(AND(算定表!$D$13=$C$69,算定表!$D$16=$D$69,算定表!$E$36=$E$73,算定表!$D$42=$F$75,NOT(算定表!$E$22=""),算定表!$E$22&gt;G76,算定表!$E$22&lt;=I76),"〇","－")</f>
        <v>－</v>
      </c>
    </row>
    <row r="77" spans="3:12" x14ac:dyDescent="0.4">
      <c r="C77" s="10"/>
      <c r="D77" s="12"/>
      <c r="E77" s="15" t="s">
        <v>29</v>
      </c>
      <c r="F77" s="13" t="s">
        <v>31</v>
      </c>
      <c r="G77" s="5">
        <v>0</v>
      </c>
      <c r="H77" s="6" t="s">
        <v>3</v>
      </c>
      <c r="I77" s="7">
        <v>200</v>
      </c>
      <c r="J77" s="8">
        <v>3000</v>
      </c>
      <c r="L77" s="44" t="str">
        <f>IF(AND(算定表!$D$13=$C$69,算定表!$D$16=$D$69,算定表!$E$36=$E$77,算定表!$D$42=$F$77,NOT(算定表!$E$22=""),算定表!$E$22&gt;G77,算定表!$E$22&lt;=I77),"〇","－")</f>
        <v>－</v>
      </c>
    </row>
    <row r="78" spans="3:12" x14ac:dyDescent="0.4">
      <c r="C78" s="10"/>
      <c r="D78" s="12"/>
      <c r="E78" s="10"/>
      <c r="F78" s="45"/>
      <c r="G78" s="5">
        <v>200</v>
      </c>
      <c r="H78" s="6" t="s">
        <v>3</v>
      </c>
      <c r="I78" s="7"/>
      <c r="J78" s="8">
        <v>3000</v>
      </c>
      <c r="L78" s="44" t="str">
        <f>IF(AND(算定表!$D$13=$C$69,算定表!$D$16=$D$69,算定表!$E$36=$E$77,算定表!$D$42=$F$77,NOT(算定表!$E$22=""),算定表!$E$22&gt;G78),"〇","－")</f>
        <v>－</v>
      </c>
    </row>
    <row r="79" spans="3:12" x14ac:dyDescent="0.4">
      <c r="C79" s="10"/>
      <c r="D79" s="12"/>
      <c r="E79" s="12"/>
      <c r="F79" s="15" t="s">
        <v>32</v>
      </c>
      <c r="G79" s="5">
        <v>0</v>
      </c>
      <c r="H79" s="6" t="s">
        <v>3</v>
      </c>
      <c r="I79" s="7">
        <v>200</v>
      </c>
      <c r="J79" s="8">
        <v>13000</v>
      </c>
      <c r="L79" s="44" t="str">
        <f>IF(AND(算定表!$D$13=$C$69,算定表!$D$16=$D$69,算定表!$E$36=$E$77,算定表!$D$42=$F$79,NOT(算定表!$E$22=""),算定表!$E$22&gt;G79,算定表!$E$22&lt;=I79),"〇","－")</f>
        <v>－</v>
      </c>
    </row>
    <row r="80" spans="3:12" x14ac:dyDescent="0.4">
      <c r="C80" s="10"/>
      <c r="D80" s="12"/>
      <c r="E80" s="45"/>
      <c r="F80" s="11"/>
      <c r="G80" s="5">
        <v>200</v>
      </c>
      <c r="H80" s="6" t="s">
        <v>3</v>
      </c>
      <c r="I80" s="7"/>
      <c r="J80" s="8">
        <v>14000</v>
      </c>
      <c r="L80" s="44" t="str">
        <f>IF(AND(算定表!$D$13=$C$69,算定表!$D$16=$D$69,算定表!$E$36=$E$77,算定表!$D$42=$F$79,NOT(算定表!$E$22=""),算定表!$E$22&gt;G80),"〇","－")</f>
        <v>－</v>
      </c>
    </row>
    <row r="81" spans="3:12" x14ac:dyDescent="0.4">
      <c r="C81" s="10"/>
      <c r="D81" s="13" t="s">
        <v>20</v>
      </c>
      <c r="E81" s="15" t="s">
        <v>27</v>
      </c>
      <c r="F81" s="15" t="s">
        <v>31</v>
      </c>
      <c r="G81" s="5">
        <v>0</v>
      </c>
      <c r="H81" s="6" t="s">
        <v>3</v>
      </c>
      <c r="I81" s="7">
        <v>300</v>
      </c>
      <c r="J81" s="8">
        <v>10000</v>
      </c>
      <c r="L81" s="44" t="str">
        <f>IF(OR(AND(算定表!$D$13=$C$69,算定表!$D$16=$D$81,算定表!$E$36=$E$81,算定表!$D$42=$F$81,NOT(算定表!$E$22=""),((算定表!$E$22/2)+算定表!$F$25)&gt;G81,((算定表!$E$22/2)+算定表!$F$25)&lt;=I81),AND(算定表!$D$13=$C$69,算定表!$D$16=$D$134,算定表!$E$36=$E$81,算定表!$D$42=$F$81,NOT(算定表!$E$22=""),((算定表!$E$22/2)+算定表!$F$25)&gt;G81,((算定表!$E$22/2)+算定表!$F$25)&lt;=I81)),"〇","－")</f>
        <v>－</v>
      </c>
    </row>
    <row r="82" spans="3:12" x14ac:dyDescent="0.4">
      <c r="C82" s="10"/>
      <c r="D82" s="12"/>
      <c r="E82" s="12"/>
      <c r="F82" s="12"/>
      <c r="G82" s="5">
        <v>300</v>
      </c>
      <c r="H82" s="6" t="s">
        <v>3</v>
      </c>
      <c r="I82" s="7">
        <v>2000</v>
      </c>
      <c r="J82" s="8">
        <v>21200</v>
      </c>
      <c r="L82" s="44" t="str">
        <f>IF(OR(AND(算定表!$D$13=$C$69,算定表!$D$16=$D$81,算定表!$E$36=$E$81,算定表!$D$42=$F$81,NOT(算定表!$E$22=""),((算定表!$E$22/2)+算定表!$F$25)&gt;G82,((算定表!$E$22/2)+算定表!$F$25)&lt;=I82),AND(算定表!$D$13=$C$69,算定表!$D$16=$D$134,算定表!$E$36=$E$81,算定表!$D$42=$F$81,NOT(算定表!$E$22=""),((算定表!$E$22/2)+算定表!$F$25)&gt;G82,((算定表!$E$22/2)+算定表!$F$25)&lt;=I82)),"〇","－")</f>
        <v>－</v>
      </c>
    </row>
    <row r="83" spans="3:12" x14ac:dyDescent="0.4">
      <c r="C83" s="10"/>
      <c r="D83" s="12"/>
      <c r="E83" s="12"/>
      <c r="F83" s="12"/>
      <c r="G83" s="5">
        <v>2000</v>
      </c>
      <c r="H83" s="6" t="s">
        <v>3</v>
      </c>
      <c r="I83" s="7">
        <v>5000</v>
      </c>
      <c r="J83" s="8">
        <v>47400</v>
      </c>
      <c r="L83" s="44" t="str">
        <f>IF(OR(AND(算定表!$D$13=$C$69,算定表!$D$16=$D$81,算定表!$E$36=$E$81,算定表!$D$42=$F$81,NOT(算定表!$E$22=""),((算定表!$E$22/2)+算定表!$F$25)&gt;G83,((算定表!$E$22/2)+算定表!$F$25)&lt;=I83),AND(算定表!$D$13=$C$69,算定表!$D$16=$D$134,算定表!$E$36=$E$81,算定表!$D$42=$F$81,NOT(算定表!$E$22=""),((算定表!$E$22/2)+算定表!$F$25)&gt;G83,((算定表!$E$22/2)+算定表!$F$25)&lt;=I83)),"〇","－")</f>
        <v>－</v>
      </c>
    </row>
    <row r="84" spans="3:12" x14ac:dyDescent="0.4">
      <c r="C84" s="10"/>
      <c r="D84" s="12"/>
      <c r="E84" s="10"/>
      <c r="F84" s="45"/>
      <c r="G84" s="5">
        <v>5000</v>
      </c>
      <c r="H84" s="6" t="s">
        <v>3</v>
      </c>
      <c r="I84" s="7"/>
      <c r="J84" s="8">
        <v>82500</v>
      </c>
      <c r="L84" s="44" t="str">
        <f>IF(OR(AND(算定表!$D$13=$C$69,算定表!$D$16=$D$81,算定表!$E$36=$E$81,算定表!$D$42=$F$81,NOT(算定表!$E$22=""),((算定表!$E$22/2)+算定表!$F$25)&gt;G84),AND(算定表!$D$13=$C$69,算定表!$D$16=$D$134,算定表!$E$36=$E$81,算定表!$D$42=$F$81,NOT(算定表!$E$22=""),((算定表!$E$22/2)+算定表!$F$25)&gt;G84)),"〇","－")</f>
        <v>－</v>
      </c>
    </row>
    <row r="85" spans="3:12" x14ac:dyDescent="0.4">
      <c r="C85" s="10"/>
      <c r="D85" s="12"/>
      <c r="E85" s="12"/>
      <c r="F85" s="15" t="s">
        <v>32</v>
      </c>
      <c r="G85" s="5">
        <v>0</v>
      </c>
      <c r="H85" s="6" t="s">
        <v>3</v>
      </c>
      <c r="I85" s="7">
        <v>300</v>
      </c>
      <c r="J85" s="8">
        <v>71900</v>
      </c>
      <c r="L85" s="44" t="str">
        <f>IF(OR(AND(算定表!$D$13=$C$69,算定表!$D$16=$D$81,算定表!$E$36=$E$81,算定表!$D$42=$F$85,NOT(算定表!$E$22=""),((算定表!$E$22/2)+算定表!$F$25)&gt;G85,((算定表!$E$22/2)+算定表!$F$25)&lt;=I85),AND(算定表!$D$13=$C$69,算定表!$D$16=$D$134,算定表!$E$36=$E$81,算定表!$D$42=$F$85,NOT(算定表!$E$22=""),((算定表!$E$22/2)+算定表!$F$25)&gt;G85,((算定表!$E$22/2)+算定表!$F$25)&lt;=I85)),"〇","－")</f>
        <v>－</v>
      </c>
    </row>
    <row r="86" spans="3:12" x14ac:dyDescent="0.4">
      <c r="C86" s="10"/>
      <c r="D86" s="12"/>
      <c r="E86" s="12"/>
      <c r="F86" s="12"/>
      <c r="G86" s="5">
        <v>300</v>
      </c>
      <c r="H86" s="6" t="s">
        <v>3</v>
      </c>
      <c r="I86" s="7">
        <v>2000</v>
      </c>
      <c r="J86" s="8">
        <v>120000</v>
      </c>
      <c r="L86" s="44" t="str">
        <f>IF(OR(AND(算定表!$D$13=$C$69,算定表!$D$16=$D$81,算定表!$E$36=$E$81,算定表!$D$42=$F$85,NOT(算定表!$E$22=""),((算定表!$E$22/2)+算定表!$F$25)&gt;G86,((算定表!$E$22/2)+算定表!$F$25)&lt;=I86),AND(算定表!$D$13=$C$69,算定表!$D$16=$D$134,算定表!$E$36=$E$81,算定表!$D$42=$F$85,NOT(算定表!$E$22=""),((算定表!$E$22/2)+算定表!$F$25)&gt;G86,((算定表!$E$22/2)+算定表!$F$25)&lt;=I86)),"〇","－")</f>
        <v>－</v>
      </c>
    </row>
    <row r="87" spans="3:12" x14ac:dyDescent="0.4">
      <c r="C87" s="10"/>
      <c r="D87" s="12"/>
      <c r="E87" s="12"/>
      <c r="F87" s="12"/>
      <c r="G87" s="5">
        <v>2000</v>
      </c>
      <c r="H87" s="6" t="s">
        <v>3</v>
      </c>
      <c r="I87" s="7">
        <v>5000</v>
      </c>
      <c r="J87" s="8">
        <v>204000</v>
      </c>
      <c r="L87" s="44" t="str">
        <f>IF(OR(AND(算定表!$D$13=$C$69,算定表!$D$16=$D$81,算定表!$E$36=$E$81,算定表!$D$42=$F$85,NOT(算定表!$E$22=""),((算定表!$E$22/2)+算定表!$F$25)&gt;G87,((算定表!$E$22/2)+算定表!$F$25)&lt;=I87),AND(算定表!$D$13=$C$69,算定表!$D$16=$D$134,算定表!$E$36=$E$81,算定表!$D$42=$F$85,NOT(算定表!$E$22=""),((算定表!$E$22/2)+算定表!$F$25)&gt;G87,((算定表!$E$22/2)+算定表!$F$25)&lt;=I87)),"〇","－")</f>
        <v>－</v>
      </c>
    </row>
    <row r="88" spans="3:12" x14ac:dyDescent="0.4">
      <c r="C88" s="10"/>
      <c r="D88" s="12"/>
      <c r="E88" s="45"/>
      <c r="F88" s="11"/>
      <c r="G88" s="5">
        <v>5000</v>
      </c>
      <c r="H88" s="6" t="s">
        <v>3</v>
      </c>
      <c r="I88" s="7"/>
      <c r="J88" s="8">
        <v>288000</v>
      </c>
      <c r="L88" s="44" t="str">
        <f>IF(OR(AND(算定表!$D$13=$C$69,算定表!$D$16=$D$81,算定表!$E$36=$E$81,算定表!$D$42=$F$85,NOT(算定表!$E$22=""),((算定表!$E$22/2)+算定表!$F$25)&gt;G88),AND(算定表!$D$13=$C$69,算定表!$D$16=$D$134,算定表!$E$36=$E$81,算定表!$D$42=$F$85,NOT(算定表!$E$22=""),((算定表!$E$22/2)+算定表!$F$25)&gt;G88)),"〇","－")</f>
        <v>－</v>
      </c>
    </row>
    <row r="89" spans="3:12" x14ac:dyDescent="0.4">
      <c r="C89" s="10"/>
      <c r="D89" s="12"/>
      <c r="E89" s="15" t="s">
        <v>35</v>
      </c>
      <c r="F89" s="15" t="s">
        <v>31</v>
      </c>
      <c r="G89" s="5">
        <v>0</v>
      </c>
      <c r="H89" s="6" t="s">
        <v>3</v>
      </c>
      <c r="I89" s="7">
        <v>300</v>
      </c>
      <c r="J89" s="8">
        <v>10000</v>
      </c>
      <c r="L89" s="44" t="str">
        <f>IF(OR(AND(算定表!$D$13=$C$69,算定表!$D$16=$D$81,算定表!$E$36=$E$89,算定表!$D$42=$F$89,NOT(算定表!$E$22=""),((算定表!$E$22/2)+算定表!$F$25)&gt;G89,((算定表!$E$22/2)+算定表!$F$25)&lt;=I89),AND(算定表!$D$13=$C$69,算定表!$D$16=$D$134,算定表!$E$36=$E$89,算定表!$D$42=$F$89,NOT(算定表!$E$22=""),((算定表!$E$22/2)+算定表!$F$25)&gt;G89,((算定表!$E$22/2)+算定表!$F$25)&lt;=I89)),"〇","－")</f>
        <v>－</v>
      </c>
    </row>
    <row r="90" spans="3:12" x14ac:dyDescent="0.4">
      <c r="C90" s="10"/>
      <c r="D90" s="12"/>
      <c r="E90" s="12"/>
      <c r="F90" s="12"/>
      <c r="G90" s="5">
        <v>300</v>
      </c>
      <c r="H90" s="6" t="s">
        <v>3</v>
      </c>
      <c r="I90" s="7">
        <v>2000</v>
      </c>
      <c r="J90" s="8">
        <v>21200</v>
      </c>
      <c r="L90" s="44" t="str">
        <f>IF(OR(AND(算定表!$D$13=$C$69,算定表!$D$16=$D$81,算定表!$E$36=$E$89,算定表!$D$42=$F$89,NOT(算定表!$E$22=""),((算定表!$E$22/2)+算定表!$F$25)&gt;G90,((算定表!$E$22/2)+算定表!$F$25)&lt;=I90),AND(算定表!$D$13=$C$69,算定表!$D$16=$D$134,算定表!$E$36=$E$89,算定表!$D$42=$F$89,NOT(算定表!$E$22=""),((算定表!$E$22/2)+算定表!$F$25)&gt;G90,((算定表!$E$22/2)+算定表!$F$25)&lt;=I90)),"〇","－")</f>
        <v>－</v>
      </c>
    </row>
    <row r="91" spans="3:12" x14ac:dyDescent="0.4">
      <c r="C91" s="10"/>
      <c r="D91" s="12"/>
      <c r="E91" s="12"/>
      <c r="F91" s="12"/>
      <c r="G91" s="5">
        <v>2000</v>
      </c>
      <c r="H91" s="6" t="s">
        <v>3</v>
      </c>
      <c r="I91" s="7">
        <v>5000</v>
      </c>
      <c r="J91" s="8">
        <v>47400</v>
      </c>
      <c r="L91" s="44" t="str">
        <f>IF(OR(AND(算定表!$D$13=$C$69,算定表!$D$16=$D$81,算定表!$E$36=$E$89,算定表!$D$42=$F$89,NOT(算定表!$E$22=""),((算定表!$E$22/2)+算定表!$F$25)&gt;G91,((算定表!$E$22/2)+算定表!$F$25)&lt;=I91),AND(算定表!$D$13=$C$69,算定表!$D$16=$D$134,算定表!$E$36=$E$89,算定表!$D$42=$F$89,NOT(算定表!$E$22=""),((算定表!$E$22/2)+算定表!$F$25)&gt;G91,((算定表!$E$22/2)+算定表!$F$25)&lt;=I91)),"〇","－")</f>
        <v>－</v>
      </c>
    </row>
    <row r="92" spans="3:12" x14ac:dyDescent="0.4">
      <c r="C92" s="10"/>
      <c r="D92" s="12"/>
      <c r="E92" s="10"/>
      <c r="F92" s="45"/>
      <c r="G92" s="5">
        <v>5000</v>
      </c>
      <c r="H92" s="6" t="s">
        <v>3</v>
      </c>
      <c r="I92" s="7"/>
      <c r="J92" s="8">
        <v>82500</v>
      </c>
      <c r="L92" s="44" t="str">
        <f>IF(OR(AND(算定表!$D$13=$C$69,算定表!$D$16=$D$81,算定表!$E$36=$E$89,算定表!$D$42=$F$89,NOT(算定表!$E$22=""),((算定表!$E$22/2)+算定表!$F$25)&gt;G92),AND(算定表!$D$13=$C$69,算定表!$D$16=$D$134,算定表!$E$36=$E$89,算定表!$D$42=$F$89,NOT(算定表!$E$22=""),((算定表!$E$22/2)+算定表!$F$25)&gt;G92)),"〇","－")</f>
        <v>－</v>
      </c>
    </row>
    <row r="93" spans="3:12" x14ac:dyDescent="0.4">
      <c r="C93" s="10"/>
      <c r="D93" s="12"/>
      <c r="E93" s="12"/>
      <c r="F93" s="15" t="s">
        <v>32</v>
      </c>
      <c r="G93" s="5">
        <v>0</v>
      </c>
      <c r="H93" s="6" t="s">
        <v>3</v>
      </c>
      <c r="I93" s="7">
        <v>300</v>
      </c>
      <c r="J93" s="8">
        <v>34200</v>
      </c>
      <c r="L93" s="44" t="str">
        <f>IF(OR(AND(算定表!$D$13=$C$69,算定表!$D$16=$D$81,算定表!$E$36=$E$89,算定表!$D$42=$F$93,NOT(算定表!$E$22=""),((算定表!$E$22/2)+算定表!$F$25)&gt;G93,((算定表!$E$22/2)+算定表!$F$25)&lt;=I93),AND(算定表!$D$13=$C$69,算定表!$D$16=$D$134,算定表!$E$36=$E$89,算定表!$D$42=$F$93,NOT(算定表!$E$22=""),((算定表!$E$22/2)+算定表!$F$25)&gt;G93,((算定表!$E$22/2)+算定表!$F$25)&lt;=I93)),"〇","－")</f>
        <v>－</v>
      </c>
    </row>
    <row r="94" spans="3:12" x14ac:dyDescent="0.4">
      <c r="C94" s="10"/>
      <c r="D94" s="12"/>
      <c r="E94" s="12"/>
      <c r="F94" s="12"/>
      <c r="G94" s="5">
        <v>300</v>
      </c>
      <c r="H94" s="6" t="s">
        <v>3</v>
      </c>
      <c r="I94" s="7">
        <v>2000</v>
      </c>
      <c r="J94" s="8">
        <v>57000</v>
      </c>
      <c r="L94" s="44" t="str">
        <f>IF(OR(AND(算定表!$D$13=$C$69,算定表!$D$16=$D$81,算定表!$E$36=$E$89,算定表!$D$42=$F$93,NOT(算定表!$E$22=""),((算定表!$E$22/2)+算定表!$F$25)&gt;G94,((算定表!$E$22/2)+算定表!$F$25)&lt;=I94),AND(算定表!$D$13=$C$69,算定表!$D$16=$D$134,算定表!$E$36=$E$89,算定表!$D$42=$F$93,NOT(算定表!$E$22=""),((算定表!$E$22/2)+算定表!$F$25)&gt;G94,((算定表!$E$22/2)+算定表!$F$25)&lt;=I94)),"〇","－")</f>
        <v>－</v>
      </c>
    </row>
    <row r="95" spans="3:12" x14ac:dyDescent="0.4">
      <c r="C95" s="10"/>
      <c r="D95" s="12"/>
      <c r="E95" s="12"/>
      <c r="F95" s="12"/>
      <c r="G95" s="5">
        <v>2000</v>
      </c>
      <c r="H95" s="6" t="s">
        <v>3</v>
      </c>
      <c r="I95" s="7">
        <v>5000</v>
      </c>
      <c r="J95" s="8">
        <v>102000</v>
      </c>
      <c r="L95" s="44" t="str">
        <f>IF(OR(AND(算定表!$D$13=$C$69,算定表!$D$16=$D$81,算定表!$E$36=$E$89,算定表!$D$42=$F$93,NOT(算定表!$E$22=""),((算定表!$E$22/2)+算定表!$F$25)&gt;G95,((算定表!$E$22/2)+算定表!$F$25)&lt;=I95),AND(算定表!$D$13=$C$69,算定表!$D$16=$D$134,算定表!$E$36=$E$89,算定表!$D$42=$F$93,NOT(算定表!$E$22=""),((算定表!$E$22/2)+算定表!$F$25)&gt;G95,((算定表!$E$22/2)+算定表!$F$25)&lt;=I95)),"〇","－")</f>
        <v>－</v>
      </c>
    </row>
    <row r="96" spans="3:12" x14ac:dyDescent="0.4">
      <c r="C96" s="10"/>
      <c r="D96" s="12"/>
      <c r="E96" s="45"/>
      <c r="F96" s="11"/>
      <c r="G96" s="5">
        <v>5000</v>
      </c>
      <c r="H96" s="6" t="s">
        <v>3</v>
      </c>
      <c r="I96" s="7"/>
      <c r="J96" s="8">
        <v>160000</v>
      </c>
      <c r="L96" s="44" t="str">
        <f>IF(OR(AND(算定表!$D$13=$C$69,算定表!$D$16=$D$81,算定表!$E$36=$E$89,算定表!$D$42=$F$93,NOT(算定表!$E$22=""),((算定表!$E$22/2)+算定表!$F$25)&gt;G96),AND(算定表!$D$13=$C$69,算定表!$D$16=$D$134,算定表!$E$36=$E$89,算定表!$D$42=$F$93,NOT(算定表!$E$22=""),((算定表!$E$22/2)+算定表!$F$25)&gt;G96)),"〇","－")</f>
        <v>－</v>
      </c>
    </row>
    <row r="97" spans="3:13" x14ac:dyDescent="0.4">
      <c r="C97" s="10"/>
      <c r="D97" s="12"/>
      <c r="E97" s="15" t="s">
        <v>29</v>
      </c>
      <c r="F97" s="15" t="s">
        <v>31</v>
      </c>
      <c r="G97" s="5">
        <v>0</v>
      </c>
      <c r="H97" s="6" t="s">
        <v>3</v>
      </c>
      <c r="I97" s="7">
        <v>300</v>
      </c>
      <c r="J97" s="8">
        <v>10000</v>
      </c>
      <c r="L97" s="44" t="str">
        <f>IF(OR(AND(算定表!$D$13=$C$69,算定表!$D$16=$D$81,算定表!$E$36=$E$97,算定表!$D$42=$F$97,NOT(算定表!$E$22=""),((算定表!$E$22/2)+算定表!$F$25)&gt;G97,((算定表!$E$22/2)+算定表!$F$25)&lt;=I97),AND(算定表!$D$13=$C$69,算定表!$D$16=$D$134,算定表!$E$36=$E$97,算定表!$D$42=$F$97,NOT(算定表!$E$22=""),((算定表!$E$22/2)+算定表!$F$25)&gt;G97,((算定表!$E$22/2)+算定表!$F$25)&lt;=I97)),"〇","－")</f>
        <v>－</v>
      </c>
    </row>
    <row r="98" spans="3:13" x14ac:dyDescent="0.4">
      <c r="C98" s="10"/>
      <c r="D98" s="12"/>
      <c r="E98" s="12"/>
      <c r="F98" s="12"/>
      <c r="G98" s="5">
        <v>300</v>
      </c>
      <c r="H98" s="6" t="s">
        <v>3</v>
      </c>
      <c r="I98" s="7">
        <v>2000</v>
      </c>
      <c r="J98" s="8">
        <v>21200</v>
      </c>
      <c r="L98" s="44" t="str">
        <f>IF(OR(AND(算定表!$D$13=$C$69,算定表!$D$16=$D$81,算定表!$E$36=$E$97,算定表!$D$42=$F$97,NOT(算定表!$E$22=""),((算定表!$E$22/2)+算定表!$F$25)&gt;G98,((算定表!$E$22/2)+算定表!$F$25)&lt;=I98),AND(算定表!$D$13=$C$69,算定表!$D$16=$D$134,算定表!$E$36=$E$97,算定表!$D$42=$F$97,NOT(算定表!$E$22=""),((算定表!$E$22/2)+算定表!$F$25)&gt;G98,((算定表!$E$22/2)+算定表!$F$25)&lt;=I98)),"〇","－")</f>
        <v>－</v>
      </c>
    </row>
    <row r="99" spans="3:13" x14ac:dyDescent="0.4">
      <c r="C99" s="10"/>
      <c r="D99" s="12"/>
      <c r="E99" s="12"/>
      <c r="F99" s="12"/>
      <c r="G99" s="5">
        <v>2000</v>
      </c>
      <c r="H99" s="6" t="s">
        <v>3</v>
      </c>
      <c r="I99" s="7">
        <v>5000</v>
      </c>
      <c r="J99" s="8">
        <v>47400</v>
      </c>
      <c r="L99" s="44" t="str">
        <f>IF(OR(AND(算定表!$D$13=$C$69,算定表!$D$16=$D$81,算定表!$E$36=$E$97,算定表!$D$42=$F$97,NOT(算定表!$E$22=""),((算定表!$E$22/2)+算定表!$F$25)&gt;G99,((算定表!$E$22/2)+算定表!$F$25)&lt;=I99),AND(算定表!$D$13=$C$69,算定表!$D$16=$D$134,算定表!$E$36=$E$97,算定表!$D$42=$F$97,NOT(算定表!$E$22=""),((算定表!$E$22/2)+算定表!$F$25)&gt;G99,((算定表!$E$22/2)+算定表!$F$25)&lt;=I99)),"〇","－")</f>
        <v>－</v>
      </c>
    </row>
    <row r="100" spans="3:13" x14ac:dyDescent="0.4">
      <c r="C100" s="10"/>
      <c r="D100" s="12"/>
      <c r="E100" s="12"/>
      <c r="F100" s="45"/>
      <c r="G100" s="5">
        <v>5000</v>
      </c>
      <c r="H100" s="6" t="s">
        <v>3</v>
      </c>
      <c r="I100" s="7"/>
      <c r="J100" s="8">
        <v>82500</v>
      </c>
      <c r="L100" s="44" t="str">
        <f>IF(OR(AND(算定表!$D$13=$C$69,算定表!$D$16=$D$81,算定表!$E$36=$E$97,算定表!$D$42=$F$97,NOT(算定表!$E$22=""),((算定表!$E$22/2)+算定表!$F$25)&gt;G100),AND(算定表!$D$13=$C$69,算定表!$D$16=$D$134,算定表!$E$36=$E$97,算定表!$D$42=$F$97,NOT(算定表!$E$22=""),((算定表!$E$22/2)+算定表!$F$25)&gt;G100)),"〇","－")</f>
        <v>－</v>
      </c>
    </row>
    <row r="101" spans="3:13" x14ac:dyDescent="0.4">
      <c r="C101" s="12"/>
      <c r="D101" s="12"/>
      <c r="E101" s="10"/>
      <c r="F101" s="21" t="s">
        <v>32</v>
      </c>
      <c r="G101" s="5">
        <v>0</v>
      </c>
      <c r="H101" s="6" t="s">
        <v>3</v>
      </c>
      <c r="I101" s="7">
        <v>300</v>
      </c>
      <c r="J101" s="8">
        <v>53000</v>
      </c>
      <c r="L101" s="44" t="str">
        <f>IF(OR(AND(算定表!$D$13=$C$69,算定表!$D$16=$D$81,算定表!$E$36=$E$97,算定表!$D$42=$F$101,NOT(算定表!$E$22=""),((算定表!$E$22/2)+算定表!$F$25)&gt;G101,((算定表!$E$22/2)+算定表!$F$25)&lt;=I101),AND(算定表!$D$13=$C$69,算定表!$D$16=$D$134,算定表!$E$36=$E$97,算定表!$D$42=$F$101,NOT(算定表!$E$22=""),((算定表!$E$22/2)+算定表!$F$25)&gt;G101,((算定表!$E$22/2)+算定表!$F$25)&lt;=I101)),"〇","－")</f>
        <v>－</v>
      </c>
    </row>
    <row r="102" spans="3:13" x14ac:dyDescent="0.4">
      <c r="C102" s="12"/>
      <c r="D102" s="12"/>
      <c r="E102" s="10"/>
      <c r="F102" s="10"/>
      <c r="G102" s="5">
        <v>300</v>
      </c>
      <c r="H102" s="6" t="s">
        <v>3</v>
      </c>
      <c r="I102" s="7">
        <v>2000</v>
      </c>
      <c r="J102" s="8">
        <v>89300</v>
      </c>
      <c r="L102" s="44" t="str">
        <f>IF(OR(AND(算定表!$D$13=$C$69,算定表!$D$16=$D$81,算定表!$E$36=$E$97,算定表!$D$42=$F$101,NOT(算定表!$E$22=""),((算定表!$E$22/2)+算定表!$F$25)&gt;G102,((算定表!$E$22/2)+算定表!$F$25)&lt;=I102),AND(算定表!$D$13=$C$69,算定表!$D$16=$D$134,算定表!$E$36=$E$97,算定表!$D$42=$F$101,NOT(算定表!$E$22=""),((算定表!$E$22/2)+算定表!$F$25)&gt;G102,((算定表!$E$22/2)+算定表!$F$25)&lt;=I102)),"〇","－")</f>
        <v>－</v>
      </c>
    </row>
    <row r="103" spans="3:13" x14ac:dyDescent="0.4">
      <c r="C103" s="12"/>
      <c r="D103" s="12"/>
      <c r="E103" s="10"/>
      <c r="F103" s="10"/>
      <c r="G103" s="5">
        <v>2000</v>
      </c>
      <c r="H103" s="6" t="s">
        <v>3</v>
      </c>
      <c r="I103" s="7">
        <v>5000</v>
      </c>
      <c r="J103" s="8">
        <v>148000</v>
      </c>
      <c r="L103" s="44" t="str">
        <f>IF(OR(AND(算定表!$D$13=$C$69,算定表!$D$16=$D$81,算定表!$E$36=$E$97,算定表!$D$42=$F$101,NOT(算定表!$E$22=""),((算定表!$E$22/2)+算定表!$F$25)&gt;G103,((算定表!$E$22/2)+算定表!$F$25)&lt;=I103),AND(算定表!$D$13=$C$69,算定表!$D$16=$D$134,算定表!$E$36=$E$97,算定表!$D$42=$F$101,NOT(算定表!$E$22=""),((算定表!$E$22/2)+算定表!$F$25)&gt;G103,((算定表!$E$22/2)+算定表!$F$25)&lt;=I103)),"〇","－")</f>
        <v>－</v>
      </c>
    </row>
    <row r="104" spans="3:13" x14ac:dyDescent="0.4">
      <c r="C104" s="12"/>
      <c r="D104" s="12"/>
      <c r="E104" s="11"/>
      <c r="F104" s="11"/>
      <c r="G104" s="5">
        <v>5000</v>
      </c>
      <c r="H104" s="6" t="s">
        <v>3</v>
      </c>
      <c r="I104" s="7"/>
      <c r="J104" s="8">
        <v>224000</v>
      </c>
      <c r="L104" s="44" t="str">
        <f>IF(OR(AND(算定表!$D$13=$C$69,算定表!$D$16=$D$81,算定表!$E$36=$E$97,算定表!$D$42=$F$101,NOT(算定表!$E$22=""),((算定表!$E$22/2)+算定表!$F$25)&gt;G104),AND(算定表!$D$13=$C$69,算定表!$D$16=$D$134,算定表!$E$36=$E$97,算定表!$D$42=$F$101,NOT(算定表!$E$22=""),((算定表!$E$22/2)+算定表!$F$25)&gt;G104)),"〇","－")</f>
        <v>－</v>
      </c>
    </row>
    <row r="105" spans="3:13" x14ac:dyDescent="0.4">
      <c r="C105" s="12"/>
      <c r="D105" s="21" t="s">
        <v>36</v>
      </c>
      <c r="E105" s="18" t="s">
        <v>34</v>
      </c>
      <c r="F105" s="21" t="s">
        <v>31</v>
      </c>
      <c r="G105" s="16">
        <v>0</v>
      </c>
      <c r="H105" s="6" t="s">
        <v>3</v>
      </c>
      <c r="I105" s="7">
        <v>300</v>
      </c>
      <c r="J105" s="8">
        <v>10000</v>
      </c>
      <c r="L105" s="44" t="str">
        <f>IF(OR(AND(算定表!$D$13=$C$69,算定表!$D$16=$D$105,算定表!$E$39=$E$105,算定表!$D$42=$F$105,NOT(算定表!$E$28=""),((算定表!$E$28/2)+算定表!$F$31)&gt;G105,((算定表!$E$28/2)+算定表!$F$31)&lt;=I105),AND(算定表!$D$13=$C$69,算定表!$D$16=$D$134,算定表!$E$39=$E$105,算定表!$D$42=$F$105,NOT(算定表!$E$28=""),((算定表!$E$28/2)+算定表!$F$31)&gt;G105,((算定表!$E$28/2)+算定表!$F$31)&lt;=I105)),"〇","－")</f>
        <v>－</v>
      </c>
      <c r="M105" s="43"/>
    </row>
    <row r="106" spans="3:13" x14ac:dyDescent="0.4">
      <c r="C106" s="12"/>
      <c r="D106" s="10"/>
      <c r="E106" s="17"/>
      <c r="F106" s="10"/>
      <c r="G106" s="16">
        <v>300</v>
      </c>
      <c r="H106" s="6" t="s">
        <v>3</v>
      </c>
      <c r="I106" s="7">
        <v>1000</v>
      </c>
      <c r="J106" s="8">
        <v>17100</v>
      </c>
      <c r="L106" s="44" t="str">
        <f>IF(OR(AND(算定表!$D$13=$C$69,算定表!$D$16=$D$105,算定表!$E$39=$E$105,算定表!$D$42=$F$105,NOT(算定表!$E$28=""),((算定表!$E$28/2)+算定表!$F$31)&gt;G106,((算定表!$E$28/2)+算定表!$F$31)&lt;=I106),AND(算定表!$D$13=$C$69,算定表!$D$16=$D$134,算定表!$E$39=$E$105,算定表!$D$42=$F$105,NOT(算定表!$E$28=""),((算定表!$E$28/2)+算定表!$F$31)&gt;G106,((算定表!$E$28/2)+算定表!$F$31)&lt;=I106)),"〇","－")</f>
        <v>－</v>
      </c>
    </row>
    <row r="107" spans="3:13" x14ac:dyDescent="0.4">
      <c r="C107" s="12"/>
      <c r="D107" s="10"/>
      <c r="E107" s="17"/>
      <c r="F107" s="10"/>
      <c r="G107" s="16">
        <v>1000</v>
      </c>
      <c r="H107" s="6" t="s">
        <v>3</v>
      </c>
      <c r="I107" s="7">
        <v>2000</v>
      </c>
      <c r="J107" s="8">
        <v>27900</v>
      </c>
      <c r="L107" s="44" t="str">
        <f>IF(OR(AND(算定表!$D$13=$C$69,算定表!$D$16=$D$105,算定表!$E$39=$E$105,算定表!$D$42=$F$105,NOT(算定表!$E$28=""),((算定表!$E$28/2)+算定表!$F$31)&gt;G107,((算定表!$E$28/2)+算定表!$F$31)&lt;=I107),AND(算定表!$D$13=$C$69,算定表!$D$16=$D$134,算定表!$E$39=$E$105,算定表!$D$42=$F$105,NOT(算定表!$E$28=""),((算定表!$E$28/2)+算定表!$F$31)&gt;G107,((算定表!$E$28/2)+算定表!$F$31)&lt;=I107)),"〇","－")</f>
        <v>－</v>
      </c>
    </row>
    <row r="108" spans="3:13" x14ac:dyDescent="0.4">
      <c r="C108" s="12"/>
      <c r="D108" s="10"/>
      <c r="E108" s="17"/>
      <c r="F108" s="10"/>
      <c r="G108" s="16">
        <v>2000</v>
      </c>
      <c r="H108" s="6" t="s">
        <v>3</v>
      </c>
      <c r="I108" s="7">
        <v>5000</v>
      </c>
      <c r="J108" s="8">
        <v>83800</v>
      </c>
      <c r="L108" s="44" t="str">
        <f>IF(OR(AND(算定表!$D$13=$C$69,算定表!$D$16=$D$105,算定表!$E$39=$E$105,算定表!$D$42=$F$105,NOT(算定表!$E$28=""),((算定表!$E$28/2)+算定表!$F$31)&gt;G108,((算定表!$E$28/2)+算定表!$F$31)&lt;=I108),AND(算定表!$D$13=$C$69,算定表!$D$16=$D$134,算定表!$E$39=$E$105,算定表!$D$42=$F$105,NOT(算定表!$E$28=""),((算定表!$E$28/2)+算定表!$F$31)&gt;G108,((算定表!$E$28/2)+算定表!$F$31)&lt;=I108)),"〇","－")</f>
        <v>－</v>
      </c>
    </row>
    <row r="109" spans="3:13" x14ac:dyDescent="0.4">
      <c r="C109" s="12"/>
      <c r="D109" s="10"/>
      <c r="E109" s="17"/>
      <c r="F109" s="10"/>
      <c r="G109" s="16">
        <v>5000</v>
      </c>
      <c r="H109" s="6" t="s">
        <v>3</v>
      </c>
      <c r="I109" s="7">
        <v>10000</v>
      </c>
      <c r="J109" s="8">
        <v>132000</v>
      </c>
      <c r="L109" s="44" t="str">
        <f>IF(OR(AND(算定表!$D$13=$C$69,算定表!$D$16=$D$105,算定表!$E$39=$E$105,算定表!$D$42=$F$105,NOT(算定表!$E$28=""),((算定表!$E$28/2)+算定表!$F$31)&gt;G109,((算定表!$E$28/2)+算定表!$F$31)&lt;=I109),AND(算定表!$D$13=$C$69,算定表!$D$16=$D$134,算定表!$E$39=$E$105,算定表!$D$42=$F$105,NOT(算定表!$E$28=""),((算定表!$E$28/2)+算定表!$F$31)&gt;G109,((算定表!$E$28/2)+算定表!$F$31)&lt;=I109)),"〇","－")</f>
        <v>－</v>
      </c>
    </row>
    <row r="110" spans="3:13" x14ac:dyDescent="0.4">
      <c r="C110" s="12"/>
      <c r="D110" s="10"/>
      <c r="E110" s="17"/>
      <c r="F110" s="10"/>
      <c r="G110" s="16">
        <v>10000</v>
      </c>
      <c r="H110" s="6" t="s">
        <v>3</v>
      </c>
      <c r="I110" s="7">
        <v>25000</v>
      </c>
      <c r="J110" s="8">
        <v>165000</v>
      </c>
      <c r="L110" s="44" t="str">
        <f>IF(OR(AND(算定表!$D$13=$C$69,算定表!$D$16=$D$105,算定表!$E$39=$E$105,算定表!$D$42=$F$105,NOT(算定表!$E$28=""),((算定表!$E$28/2)+算定表!$F$31)&gt;G110,((算定表!$E$28/2)+算定表!$F$31)&lt;=I110),AND(算定表!$D$13=$C$69,算定表!$D$16=$D$134,算定表!$E$39=$E$105,算定表!$D$42=$F$105,NOT(算定表!$E$28=""),((算定表!$E$28/2)+算定表!$F$31)&gt;G110,((算定表!$E$28/2)+算定表!$F$31)&lt;=I110)),"〇","－")</f>
        <v>－</v>
      </c>
    </row>
    <row r="111" spans="3:13" x14ac:dyDescent="0.4">
      <c r="C111" s="12"/>
      <c r="D111" s="10"/>
      <c r="E111" s="10"/>
      <c r="F111" s="11"/>
      <c r="G111" s="16">
        <v>25000</v>
      </c>
      <c r="H111" s="6" t="s">
        <v>3</v>
      </c>
      <c r="I111" s="7"/>
      <c r="J111" s="8">
        <v>206000</v>
      </c>
      <c r="L111" s="44" t="str">
        <f>IF(OR(AND(算定表!$D$13=$C$69,算定表!$D$16=$D$105,算定表!$E$39=$E$105,算定表!$D$42=$F$105,NOT(算定表!$E$28=""),((算定表!$E$28/2)+算定表!$F$31)&gt;G111),AND(算定表!$D$13=$C$69,算定表!$D$16=$D$134,算定表!$E$39=$E$105,算定表!$D$42=$F$105,NOT(算定表!$E$28=""),((算定表!$E$28/2)+算定表!$F$31)&gt;G111)),"〇","－")</f>
        <v>－</v>
      </c>
    </row>
    <row r="112" spans="3:13" x14ac:dyDescent="0.4">
      <c r="C112" s="12"/>
      <c r="D112" s="10"/>
      <c r="E112" s="19"/>
      <c r="F112" s="21" t="s">
        <v>32</v>
      </c>
      <c r="G112" s="16">
        <v>0</v>
      </c>
      <c r="H112" s="6" t="s">
        <v>3</v>
      </c>
      <c r="I112" s="7">
        <v>300</v>
      </c>
      <c r="J112" s="8">
        <v>241000</v>
      </c>
      <c r="L112" s="44" t="str">
        <f>IF(OR(AND(算定表!$D$13=$C$69,算定表!$D$16=$D$105,算定表!$E$39=$E$105,算定表!$D$42=$F$112,NOT(算定表!$E$28=""),((算定表!$E$28/2)+算定表!$F$31)&gt;G112,((算定表!$E$28/2)+算定表!$F$31)&lt;=I112),AND(算定表!$D$13=$C$69,算定表!$D$16=$D$134,算定表!$E$39=$E$105,算定表!$D$42=$F$112,NOT(算定表!$E$28=""),((算定表!$E$28/2)+算定表!$F$31)&gt;G112,((算定表!$E$28/2)+算定表!$F$31)&lt;=I112)),"〇","－")</f>
        <v>－</v>
      </c>
    </row>
    <row r="113" spans="3:12" x14ac:dyDescent="0.4">
      <c r="C113" s="10"/>
      <c r="D113" s="10"/>
      <c r="E113" s="10"/>
      <c r="F113" s="10"/>
      <c r="G113" s="16">
        <v>300</v>
      </c>
      <c r="H113" s="6" t="s">
        <v>3</v>
      </c>
      <c r="I113" s="7">
        <v>1000</v>
      </c>
      <c r="J113" s="8">
        <v>297000</v>
      </c>
      <c r="L113" s="44" t="str">
        <f>IF(OR(AND(算定表!$D$13=$C$69,算定表!$D$16=$D$105,算定表!$E$39=$E$105,算定表!$D$42=$F$112,NOT(算定表!$E$28=""),((算定表!$E$28/2)+算定表!$F$31)&gt;G113,((算定表!$E$28/2)+算定表!$F$31)&lt;=I113),AND(算定表!$D$13=$C$69,算定表!$D$16=$D$134,算定表!$E$39=$E$105,算定表!$D$42=$F$112,NOT(算定表!$E$28=""),((算定表!$E$28/2)+算定表!$F$31)&gt;G113,((算定表!$E$28/2)+算定表!$F$31)&lt;=I113)),"〇","－")</f>
        <v>－</v>
      </c>
    </row>
    <row r="114" spans="3:12" x14ac:dyDescent="0.4">
      <c r="C114" s="10"/>
      <c r="D114" s="10"/>
      <c r="E114" s="10"/>
      <c r="F114" s="10"/>
      <c r="G114" s="16">
        <v>1000</v>
      </c>
      <c r="H114" s="6" t="s">
        <v>3</v>
      </c>
      <c r="I114" s="7">
        <v>2000</v>
      </c>
      <c r="J114" s="8">
        <v>384000</v>
      </c>
      <c r="L114" s="44" t="str">
        <f>IF(OR(AND(算定表!$D$13=$C$69,算定表!$D$16=$D$105,算定表!$E$39=$E$105,算定表!$D$42=$F$112,NOT(算定表!$E$28=""),((算定表!$E$28/2)+算定表!$F$31)&gt;G114,((算定表!$E$28/2)+算定表!$F$31)&lt;=I114),AND(算定表!$D$13=$C$69,算定表!$D$16=$D$134,算定表!$E$39=$E$105,算定表!$D$42=$F$112,NOT(算定表!$E$28=""),((算定表!$E$28/2)+算定表!$F$31)&gt;G114,((算定表!$E$28/2)+算定表!$F$31)&lt;=I114)),"〇","－")</f>
        <v>－</v>
      </c>
    </row>
    <row r="115" spans="3:12" x14ac:dyDescent="0.4">
      <c r="C115" s="10"/>
      <c r="D115" s="10"/>
      <c r="E115" s="10"/>
      <c r="F115" s="10"/>
      <c r="G115" s="16">
        <v>2000</v>
      </c>
      <c r="H115" s="6" t="s">
        <v>3</v>
      </c>
      <c r="I115" s="7">
        <v>5000</v>
      </c>
      <c r="J115" s="8">
        <v>548000</v>
      </c>
      <c r="L115" s="44" t="str">
        <f>IF(OR(AND(算定表!$D$13=$C$69,算定表!$D$16=$D$105,算定表!$E$39=$E$105,算定表!$D$42=$F$112,NOT(算定表!$E$28=""),((算定表!$E$28/2)+算定表!$F$31)&gt;G115,((算定表!$E$28/2)+算定表!$F$31)&lt;=I115),AND(算定表!$D$13=$C$69,算定表!$D$16=$D$134,算定表!$E$39=$E$105,算定表!$D$42=$F$112,NOT(算定表!$E$28=""),((算定表!$E$28/2)+算定表!$F$31)&gt;G115,((算定表!$E$28/2)+算定表!$F$31)&lt;=I115)),"〇","－")</f>
        <v>－</v>
      </c>
    </row>
    <row r="116" spans="3:12" x14ac:dyDescent="0.4">
      <c r="C116" s="10"/>
      <c r="D116" s="10"/>
      <c r="E116" s="10"/>
      <c r="F116" s="10"/>
      <c r="G116" s="16">
        <v>5000</v>
      </c>
      <c r="H116" s="6" t="s">
        <v>3</v>
      </c>
      <c r="I116" s="7">
        <v>10000</v>
      </c>
      <c r="J116" s="8">
        <v>675000</v>
      </c>
      <c r="L116" s="44" t="str">
        <f>IF(OR(AND(算定表!$D$13=$C$69,算定表!$D$16=$D$105,算定表!$E$39=$E$105,算定表!$D$42=$F$112,NOT(算定表!$E$28=""),((算定表!$E$28/2)+算定表!$F$31)&gt;G116,((算定表!$E$28/2)+算定表!$F$31)&lt;=I116),AND(算定表!$D$13=$C$69,算定表!$D$16=$D$134,算定表!$E$39=$E$105,算定表!$D$42=$F$112,NOT(算定表!$E$28=""),((算定表!$E$28/2)+算定表!$F$31)&gt;G116,((算定表!$E$28/2)+算定表!$F$31)&lt;=I116)),"〇","－")</f>
        <v>－</v>
      </c>
    </row>
    <row r="117" spans="3:12" x14ac:dyDescent="0.4">
      <c r="C117" s="10"/>
      <c r="D117" s="10"/>
      <c r="E117" s="10"/>
      <c r="F117" s="10"/>
      <c r="G117" s="16">
        <v>10000</v>
      </c>
      <c r="H117" s="6" t="s">
        <v>3</v>
      </c>
      <c r="I117" s="7">
        <v>25000</v>
      </c>
      <c r="J117" s="8">
        <v>786000</v>
      </c>
      <c r="L117" s="44" t="str">
        <f>IF(OR(AND(算定表!$D$13=$C$69,算定表!$D$16=$D$105,算定表!$E$39=$E$105,算定表!$D$42=$F$112,NOT(算定表!$E$28=""),((算定表!$E$28/2)+算定表!$F$31)&gt;G117,((算定表!$E$28/2)+算定表!$F$31)&lt;=I117),AND(算定表!$D$13=$C$69,算定表!$D$16=$D$134,算定表!$E$39=$E$105,算定表!$D$42=$F$112,NOT(算定表!$E$28=""),((算定表!$E$28/2)+算定表!$F$31)&gt;G117,((算定表!$E$28/2)+算定表!$F$31)&lt;=I117)),"〇","－")</f>
        <v>－</v>
      </c>
    </row>
    <row r="118" spans="3:12" x14ac:dyDescent="0.4">
      <c r="C118" s="10"/>
      <c r="D118" s="10"/>
      <c r="E118" s="11"/>
      <c r="F118" s="11"/>
      <c r="G118" s="16">
        <v>25000</v>
      </c>
      <c r="H118" s="6" t="s">
        <v>3</v>
      </c>
      <c r="I118" s="7"/>
      <c r="J118" s="8">
        <v>897000</v>
      </c>
      <c r="L118" s="44" t="str">
        <f>IF(OR(AND(算定表!$D$13=$C$69,算定表!$D$16=$D$105,算定表!$E$39=$E$105,算定表!$D$42=$F$112,NOT(算定表!$E$28=""),((算定表!$E$28/2)+算定表!$F$31)&gt;G118),AND(算定表!$D$13=$C$69,算定表!$D$16=$D$134,算定表!$E$39=$E$105,算定表!$D$42=$F$112,NOT(算定表!$E$28=""),((算定表!$E$28/2)+算定表!$F$31)&gt;G118)),"〇","－")</f>
        <v>－</v>
      </c>
    </row>
    <row r="119" spans="3:12" x14ac:dyDescent="0.4">
      <c r="C119" s="10"/>
      <c r="D119" s="20"/>
      <c r="E119" s="18" t="s">
        <v>37</v>
      </c>
      <c r="F119" s="21" t="s">
        <v>31</v>
      </c>
      <c r="G119" s="16">
        <v>0</v>
      </c>
      <c r="H119" s="6" t="s">
        <v>3</v>
      </c>
      <c r="I119" s="7">
        <v>300</v>
      </c>
      <c r="J119" s="8">
        <v>10000</v>
      </c>
      <c r="L119" s="44" t="str">
        <f>IF(OR(AND(算定表!$D$13=$C$69,算定表!$D$16=$D$105,算定表!$E$39=$E$119,算定表!$D$42=$F$119,NOT(算定表!$E$28=""),((算定表!$E$28/2)+算定表!$F$31)&gt;G119,((算定表!$E$28/2)+算定表!$F$31)&lt;=I119),AND(算定表!$D$13=$C$69,算定表!$D$16=$D$134,算定表!$E$39=$E$119,算定表!$D$42=$F$119,NOT(算定表!$E$28=""),((算定表!$E$28/2)+算定表!$F$31)&gt;G119,((算定表!$E$28/2)+算定表!$F$31)&lt;=I119)),"〇","－")</f>
        <v>－</v>
      </c>
    </row>
    <row r="120" spans="3:12" x14ac:dyDescent="0.4">
      <c r="C120" s="10"/>
      <c r="D120" s="10"/>
      <c r="E120" s="17"/>
      <c r="F120" s="10"/>
      <c r="G120" s="16">
        <v>300</v>
      </c>
      <c r="H120" s="6" t="s">
        <v>3</v>
      </c>
      <c r="I120" s="7">
        <v>1000</v>
      </c>
      <c r="J120" s="8">
        <v>17100</v>
      </c>
      <c r="L120" s="44" t="str">
        <f>IF(OR(AND(算定表!$D$13=$C$69,算定表!$D$16=$D$105,算定表!$E$39=$E$119,算定表!$D$42=$F$119,NOT(算定表!$E$28=""),((算定表!$E$28/2)+算定表!$F$31)&gt;G120,((算定表!$E$28/2)+算定表!$F$31)&lt;=I120),AND(算定表!$D$13=$C$69,算定表!$D$16=$D$134,算定表!$E$39=$E$119,算定表!$D$42=$F$119,NOT(算定表!$E$28=""),((算定表!$E$28/2)+算定表!$F$31)&gt;G120,((算定表!$E$28/2)+算定表!$F$31)&lt;=I120)),"〇","－")</f>
        <v>－</v>
      </c>
    </row>
    <row r="121" spans="3:12" x14ac:dyDescent="0.4">
      <c r="C121" s="10"/>
      <c r="D121" s="10"/>
      <c r="E121" s="17"/>
      <c r="F121" s="10"/>
      <c r="G121" s="16">
        <v>1000</v>
      </c>
      <c r="H121" s="6" t="s">
        <v>3</v>
      </c>
      <c r="I121" s="7">
        <v>2000</v>
      </c>
      <c r="J121" s="8">
        <v>27900</v>
      </c>
      <c r="L121" s="44" t="str">
        <f>IF(OR(AND(算定表!$D$13=$C$69,算定表!$D$16=$D$105,算定表!$E$39=$E$119,算定表!$D$42=$F$119,NOT(算定表!$E$28=""),((算定表!$E$28/2)+算定表!$F$31)&gt;G121,((算定表!$E$28/2)+算定表!$F$31)&lt;=I121),AND(算定表!$D$13=$C$69,算定表!$D$16=$D$134,算定表!$E$39=$E$119,算定表!$D$42=$F$119,NOT(算定表!$E$28=""),((算定表!$E$28/2)+算定表!$F$31)&gt;G121,((算定表!$E$28/2)+算定表!$F$31)&lt;=I121)),"〇","－")</f>
        <v>－</v>
      </c>
    </row>
    <row r="122" spans="3:12" x14ac:dyDescent="0.4">
      <c r="C122" s="10"/>
      <c r="D122" s="10"/>
      <c r="E122" s="17"/>
      <c r="F122" s="10"/>
      <c r="G122" s="16">
        <v>2000</v>
      </c>
      <c r="H122" s="6" t="s">
        <v>3</v>
      </c>
      <c r="I122" s="7">
        <v>5000</v>
      </c>
      <c r="J122" s="8">
        <v>83800</v>
      </c>
      <c r="L122" s="44" t="str">
        <f>IF(OR(AND(算定表!$D$13=$C$69,算定表!$D$16=$D$105,算定表!$E$39=$E$119,算定表!$D$42=$F$119,NOT(算定表!$E$28=""),((算定表!$E$28/2)+算定表!$F$31)&gt;G122,((算定表!$E$28/2)+算定表!$F$31)&lt;=I122),AND(算定表!$D$13=$C$69,算定表!$D$16=$D$134,算定表!$E$39=$E$119,算定表!$D$42=$F$119,NOT(算定表!$E$28=""),((算定表!$E$28/2)+算定表!$F$31)&gt;G122,((算定表!$E$28/2)+算定表!$F$31)&lt;=I122)),"〇","－")</f>
        <v>－</v>
      </c>
    </row>
    <row r="123" spans="3:12" x14ac:dyDescent="0.4">
      <c r="C123" s="10"/>
      <c r="D123" s="10"/>
      <c r="E123" s="17"/>
      <c r="F123" s="10"/>
      <c r="G123" s="16">
        <v>5000</v>
      </c>
      <c r="H123" s="6" t="s">
        <v>3</v>
      </c>
      <c r="I123" s="7">
        <v>10000</v>
      </c>
      <c r="J123" s="8">
        <v>132000</v>
      </c>
      <c r="L123" s="44" t="str">
        <f>IF(OR(AND(算定表!$D$13=$C$69,算定表!$D$16=$D$105,算定表!$E$39=$E$119,算定表!$D$42=$F$119,NOT(算定表!$E$28=""),((算定表!$E$28/2)+算定表!$F$31)&gt;G123,((算定表!$E$28/2)+算定表!$F$31)&lt;=I123),AND(算定表!$D$13=$C$69,算定表!$D$16=$D$134,算定表!$E$39=$E$119,算定表!$D$42=$F$119,NOT(算定表!$E$28=""),((算定表!$E$28/2)+算定表!$F$31)&gt;G123,((算定表!$E$28/2)+算定表!$F$31)&lt;=I123)),"〇","－")</f>
        <v>－</v>
      </c>
    </row>
    <row r="124" spans="3:12" x14ac:dyDescent="0.4">
      <c r="C124" s="10"/>
      <c r="D124" s="10"/>
      <c r="E124" s="17"/>
      <c r="F124" s="10"/>
      <c r="G124" s="16">
        <v>10000</v>
      </c>
      <c r="H124" s="6" t="s">
        <v>3</v>
      </c>
      <c r="I124" s="7">
        <v>25000</v>
      </c>
      <c r="J124" s="8">
        <v>165000</v>
      </c>
      <c r="L124" s="44" t="str">
        <f>IF(OR(AND(算定表!$D$13=$C$69,算定表!$D$16=$D$105,算定表!$E$39=$E$119,算定表!$D$42=$F$119,NOT(算定表!$E$28=""),((算定表!$E$28/2)+算定表!$F$31)&gt;G124,((算定表!$E$28/2)+算定表!$F$31)&lt;=I124),AND(算定表!$D$13=$C$69,算定表!$D$16=$D$134,算定表!$E$39=$E$119,算定表!$D$42=$F$119,NOT(算定表!$E$28=""),((算定表!$E$28/2)+算定表!$F$31)&gt;G124,((算定表!$E$28/2)+算定表!$F$31)&lt;=I124)),"〇","－")</f>
        <v>－</v>
      </c>
    </row>
    <row r="125" spans="3:12" x14ac:dyDescent="0.4">
      <c r="C125" s="10"/>
      <c r="D125" s="10"/>
      <c r="E125" s="10"/>
      <c r="F125" s="11"/>
      <c r="G125" s="16">
        <v>25000</v>
      </c>
      <c r="H125" s="6" t="s">
        <v>3</v>
      </c>
      <c r="I125" s="7"/>
      <c r="J125" s="8">
        <v>206000</v>
      </c>
      <c r="L125" s="44" t="str">
        <f>IF(OR(AND(算定表!$D$13=$C$69,算定表!$D$16=$D$105,算定表!$E$39=$E$119,算定表!$D$42=$F$119,NOT(算定表!$E$28=""),((算定表!$E$28/2)+算定表!$F$31)&gt;G125),AND(算定表!$D$13=$C$69,算定表!$D$16=$D$134,算定表!$E$39=$E$119,算定表!$D$42=$F$119,NOT(算定表!$E$28=""),((算定表!$E$28/2)+算定表!$F$31)&gt;G125)),"〇","－")</f>
        <v>－</v>
      </c>
    </row>
    <row r="126" spans="3:12" x14ac:dyDescent="0.4">
      <c r="C126" s="10"/>
      <c r="D126" s="10"/>
      <c r="E126" s="19"/>
      <c r="F126" s="20" t="s">
        <v>32</v>
      </c>
      <c r="G126" s="16">
        <v>0</v>
      </c>
      <c r="H126" s="6" t="s">
        <v>3</v>
      </c>
      <c r="I126" s="7">
        <v>300</v>
      </c>
      <c r="J126" s="8">
        <v>92100</v>
      </c>
      <c r="L126" s="44" t="str">
        <f>IF(OR(AND(算定表!$D$13=$C$69,算定表!$D$16=$D$105,算定表!$E$39=$E$119,算定表!$D$42=$F$126,NOT(算定表!$E$28=""),((算定表!$E$28/2)+算定表!$F$31)&gt;G126,((算定表!$E$28/2)+算定表!$F$31)&lt;=I126),AND(算定表!$D$13=$C$69,算定表!$D$16=$D$134,算定表!$E$39=$E$119,算定表!$D$42=$F$126,NOT(算定表!$E$28=""),((算定表!$E$28/2)+算定表!$F$31)&gt;G126,((算定表!$E$28/2)+算定表!$F$31)&lt;=I126)),"〇","－")</f>
        <v>－</v>
      </c>
    </row>
    <row r="127" spans="3:12" x14ac:dyDescent="0.4">
      <c r="C127" s="10"/>
      <c r="D127" s="10"/>
      <c r="E127" s="10"/>
      <c r="F127" s="10"/>
      <c r="G127" s="16">
        <v>300</v>
      </c>
      <c r="H127" s="6" t="s">
        <v>3</v>
      </c>
      <c r="I127" s="7">
        <v>1000</v>
      </c>
      <c r="J127" s="8">
        <v>115000</v>
      </c>
      <c r="L127" s="44" t="str">
        <f>IF(OR(AND(算定表!$D$13=$C$69,算定表!$D$16=$D$105,算定表!$E$39=$E$119,算定表!$D$42=$F$126,NOT(算定表!$E$28=""),((算定表!$E$28/2)+算定表!$F$31)&gt;G127,((算定表!$E$28/2)+算定表!$F$31)&lt;=I127),AND(算定表!$D$13=$C$69,算定表!$D$16=$D$134,算定表!$E$39=$E$119,算定表!$D$42=$F$126,NOT(算定表!$E$28=""),((算定表!$E$28/2)+算定表!$F$31)&gt;G127,((算定表!$E$28/2)+算定表!$F$31)&lt;=I127)),"〇","－")</f>
        <v>－</v>
      </c>
    </row>
    <row r="128" spans="3:12" x14ac:dyDescent="0.4">
      <c r="C128" s="10"/>
      <c r="D128" s="10"/>
      <c r="E128" s="10"/>
      <c r="F128" s="10"/>
      <c r="G128" s="16">
        <v>1000</v>
      </c>
      <c r="H128" s="6" t="s">
        <v>3</v>
      </c>
      <c r="I128" s="7">
        <v>2000</v>
      </c>
      <c r="J128" s="8">
        <v>152000</v>
      </c>
      <c r="L128" s="44" t="str">
        <f>IF(OR(AND(算定表!$D$13=$C$69,算定表!$D$16=$D$105,算定表!$E$39=$E$119,算定表!$D$42=$F$126,NOT(算定表!$E$28=""),((算定表!$E$28/2)+算定表!$F$31)&gt;G128,((算定表!$E$28/2)+算定表!$F$31)&lt;=I128),AND(算定表!$D$13=$C$69,算定表!$D$16=$D$134,算定表!$E$39=$E$119,算定表!$D$42=$F$126,NOT(算定表!$E$28=""),((算定表!$E$28/2)+算定表!$F$31)&gt;G128,((算定表!$E$28/2)+算定表!$F$31)&lt;=I128)),"〇","－")</f>
        <v>－</v>
      </c>
    </row>
    <row r="129" spans="3:12" x14ac:dyDescent="0.4">
      <c r="C129" s="10"/>
      <c r="D129" s="10"/>
      <c r="E129" s="10"/>
      <c r="F129" s="10"/>
      <c r="G129" s="16">
        <v>2000</v>
      </c>
      <c r="H129" s="6" t="s">
        <v>3</v>
      </c>
      <c r="I129" s="7">
        <v>5000</v>
      </c>
      <c r="J129" s="8">
        <v>246000</v>
      </c>
      <c r="L129" s="44" t="str">
        <f>IF(OR(AND(算定表!$D$13=$C$69,算定表!$D$16=$D$105,算定表!$E$39=$E$119,算定表!$D$42=$F$126,NOT(算定表!$E$28=""),((算定表!$E$28/2)+算定表!$F$31)&gt;G129,((算定表!$E$28/2)+算定表!$F$31)&lt;=I129),AND(算定表!$D$13=$C$69,算定表!$D$16=$D$134,算定表!$E$39=$E$119,算定表!$D$42=$F$126,NOT(算定表!$E$28=""),((算定表!$E$28/2)+算定表!$F$31)&gt;G129,((算定表!$E$28/2)+算定表!$F$31)&lt;=I129)),"〇","－")</f>
        <v>－</v>
      </c>
    </row>
    <row r="130" spans="3:12" x14ac:dyDescent="0.4">
      <c r="C130" s="10"/>
      <c r="D130" s="10"/>
      <c r="E130" s="10"/>
      <c r="F130" s="10"/>
      <c r="G130" s="16">
        <v>5000</v>
      </c>
      <c r="H130" s="6" t="s">
        <v>3</v>
      </c>
      <c r="I130" s="7">
        <v>10000</v>
      </c>
      <c r="J130" s="8">
        <v>321000</v>
      </c>
      <c r="L130" s="44" t="str">
        <f>IF(OR(AND(算定表!$D$13=$C$69,算定表!$D$16=$D$105,算定表!$E$39=$E$119,算定表!$D$42=$F$126,NOT(算定表!$E$28=""),((算定表!$E$28/2)+算定表!$F$31)&gt;G130,((算定表!$E$28/2)+算定表!$F$31)&lt;=I130),AND(算定表!$D$13=$C$69,算定表!$D$16=$D$134,算定表!$E$39=$E$119,算定表!$D$42=$F$126,NOT(算定表!$E$28=""),((算定表!$E$28/2)+算定表!$F$31)&gt;G130,((算定表!$E$28/2)+算定表!$F$31)&lt;=I130)),"〇","－")</f>
        <v>－</v>
      </c>
    </row>
    <row r="131" spans="3:12" x14ac:dyDescent="0.4">
      <c r="C131" s="10"/>
      <c r="D131" s="10"/>
      <c r="E131" s="10"/>
      <c r="F131" s="10"/>
      <c r="G131" s="16">
        <v>10000</v>
      </c>
      <c r="H131" s="6" t="s">
        <v>3</v>
      </c>
      <c r="I131" s="7">
        <v>25000</v>
      </c>
      <c r="J131" s="8">
        <v>381000</v>
      </c>
      <c r="L131" s="44" t="str">
        <f>IF(OR(AND(算定表!$D$13=$C$69,算定表!$D$16=$D$105,算定表!$E$39=$E$119,算定表!$D$42=$F$126,NOT(算定表!$E$28=""),((算定表!$E$28/2)+算定表!$F$31)&gt;G131,((算定表!$E$28/2)+算定表!$F$31)&lt;=I131),AND(算定表!$D$13=$C$69,算定表!$D$16=$D$134,算定表!$E$39=$E$119,算定表!$D$42=$F$126,NOT(算定表!$E$28=""),((算定表!$E$28/2)+算定表!$F$31)&gt;G131,((算定表!$E$28/2)+算定表!$F$31)&lt;=I131)),"〇","－")</f>
        <v>－</v>
      </c>
    </row>
    <row r="132" spans="3:12" x14ac:dyDescent="0.4">
      <c r="C132" s="11"/>
      <c r="D132" s="11"/>
      <c r="E132" s="11"/>
      <c r="F132" s="11"/>
      <c r="G132" s="16">
        <v>25000</v>
      </c>
      <c r="H132" s="6" t="s">
        <v>3</v>
      </c>
      <c r="I132" s="7"/>
      <c r="J132" s="8">
        <v>447000</v>
      </c>
      <c r="L132" s="44" t="str">
        <f>IF(OR(AND(算定表!$D$13=$C$69,算定表!$D$16=$D$105,算定表!$E$39=$E$119,算定表!$D$42=$F$126,NOT(算定表!$E$28=""),((算定表!$E$28/2)+算定表!$F$31)&gt;G132),AND(算定表!$D$13=$C$69,算定表!$D$16=$D$134,算定表!$E$39=$E$119,算定表!$D$42=$F$126,NOT(算定表!$E$28=""),((算定表!$E$28/2)+算定表!$F$31)&gt;G132)),"〇","－")</f>
        <v>－</v>
      </c>
    </row>
    <row r="133" spans="3:12" x14ac:dyDescent="0.4">
      <c r="I133" s="1"/>
    </row>
    <row r="134" spans="3:12" x14ac:dyDescent="0.4">
      <c r="D134" t="s">
        <v>30</v>
      </c>
      <c r="I134" s="1"/>
    </row>
    <row r="135" spans="3:12" x14ac:dyDescent="0.4">
      <c r="I135" s="1"/>
    </row>
    <row r="136" spans="3:12" x14ac:dyDescent="0.4">
      <c r="I136" s="1"/>
    </row>
    <row r="137" spans="3:12" x14ac:dyDescent="0.4">
      <c r="I137" s="1"/>
    </row>
    <row r="138" spans="3:12" x14ac:dyDescent="0.4">
      <c r="I138" s="1"/>
    </row>
    <row r="139" spans="3:12" x14ac:dyDescent="0.4">
      <c r="I139" s="1"/>
    </row>
    <row r="140" spans="3:12" x14ac:dyDescent="0.4">
      <c r="I140" s="1"/>
    </row>
    <row r="141" spans="3:12" x14ac:dyDescent="0.4">
      <c r="I141" s="1"/>
    </row>
    <row r="142" spans="3:12" x14ac:dyDescent="0.4">
      <c r="I142" s="1"/>
    </row>
    <row r="143" spans="3:12" x14ac:dyDescent="0.4">
      <c r="I143" s="1"/>
    </row>
    <row r="144" spans="3:12" x14ac:dyDescent="0.4">
      <c r="I144" s="1"/>
    </row>
    <row r="145" spans="9:9" x14ac:dyDescent="0.4">
      <c r="I145" s="1"/>
    </row>
    <row r="146" spans="9:9" x14ac:dyDescent="0.4">
      <c r="I146" s="1"/>
    </row>
    <row r="147" spans="9:9" x14ac:dyDescent="0.4">
      <c r="I147" s="1"/>
    </row>
    <row r="148" spans="9:9" x14ac:dyDescent="0.4">
      <c r="I148" s="1"/>
    </row>
    <row r="149" spans="9:9" x14ac:dyDescent="0.4">
      <c r="I149" s="1"/>
    </row>
    <row r="150" spans="9:9" x14ac:dyDescent="0.4">
      <c r="I150" s="1"/>
    </row>
    <row r="151" spans="9:9" x14ac:dyDescent="0.4">
      <c r="I151" s="1"/>
    </row>
    <row r="152" spans="9:9" x14ac:dyDescent="0.4">
      <c r="I152" s="1"/>
    </row>
    <row r="153" spans="9:9" x14ac:dyDescent="0.4">
      <c r="I153" s="1"/>
    </row>
    <row r="154" spans="9:9" x14ac:dyDescent="0.4">
      <c r="I154" s="1"/>
    </row>
    <row r="155" spans="9:9" x14ac:dyDescent="0.4">
      <c r="I155" s="1"/>
    </row>
    <row r="156" spans="9:9" x14ac:dyDescent="0.4">
      <c r="I156" s="1"/>
    </row>
    <row r="157" spans="9:9" x14ac:dyDescent="0.4">
      <c r="I157" s="1"/>
    </row>
    <row r="158" spans="9:9" x14ac:dyDescent="0.4">
      <c r="I158" s="1"/>
    </row>
    <row r="159" spans="9:9" x14ac:dyDescent="0.4">
      <c r="I159" s="1"/>
    </row>
    <row r="160" spans="9:9" x14ac:dyDescent="0.4">
      <c r="I160" s="1"/>
    </row>
    <row r="161" spans="9:9" x14ac:dyDescent="0.4">
      <c r="I161" s="1"/>
    </row>
    <row r="162" spans="9:9" x14ac:dyDescent="0.4">
      <c r="I162" s="1"/>
    </row>
    <row r="163" spans="9:9" x14ac:dyDescent="0.4">
      <c r="I163" s="1"/>
    </row>
    <row r="164" spans="9:9" x14ac:dyDescent="0.4">
      <c r="I164" s="1"/>
    </row>
    <row r="165" spans="9:9" x14ac:dyDescent="0.4">
      <c r="I165" s="1"/>
    </row>
    <row r="166" spans="9:9" x14ac:dyDescent="0.4">
      <c r="I166" s="1"/>
    </row>
    <row r="167" spans="9:9" x14ac:dyDescent="0.4">
      <c r="I167" s="1"/>
    </row>
    <row r="168" spans="9:9" x14ac:dyDescent="0.4">
      <c r="I168" s="1"/>
    </row>
    <row r="169" spans="9:9" x14ac:dyDescent="0.4">
      <c r="I169" s="1"/>
    </row>
    <row r="170" spans="9:9" x14ac:dyDescent="0.4">
      <c r="I170" s="1"/>
    </row>
    <row r="171" spans="9:9" x14ac:dyDescent="0.4">
      <c r="I171" s="1"/>
    </row>
    <row r="172" spans="9:9" x14ac:dyDescent="0.4">
      <c r="I172" s="1"/>
    </row>
    <row r="173" spans="9:9" x14ac:dyDescent="0.4">
      <c r="I173" s="1"/>
    </row>
    <row r="174" spans="9:9" x14ac:dyDescent="0.4">
      <c r="I174" s="1"/>
    </row>
    <row r="175" spans="9:9" x14ac:dyDescent="0.4">
      <c r="I175" s="1"/>
    </row>
    <row r="176" spans="9:9" x14ac:dyDescent="0.4">
      <c r="I176" s="1"/>
    </row>
    <row r="177" spans="9:9" x14ac:dyDescent="0.4">
      <c r="I177" s="1"/>
    </row>
    <row r="178" spans="9:9" x14ac:dyDescent="0.4">
      <c r="I178" s="1"/>
    </row>
    <row r="179" spans="9:9" x14ac:dyDescent="0.4">
      <c r="I179" s="1"/>
    </row>
    <row r="180" spans="9:9" x14ac:dyDescent="0.4">
      <c r="I180" s="1"/>
    </row>
  </sheetData>
  <sheetProtection sheet="1" objects="1" scenarios="1"/>
  <mergeCells count="1">
    <mergeCell ref="G3:I3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算定表</vt:lpstr>
      <vt:lpstr>手数料一覧（編集不可）</vt:lpstr>
      <vt:lpstr>算定表!Print_Area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島根県原　秀紀</dc:creator>
  <cp:lastModifiedBy>島根県原　秀紀</cp:lastModifiedBy>
  <cp:lastPrinted>2026-01-05T23:51:12Z</cp:lastPrinted>
  <dcterms:created xsi:type="dcterms:W3CDTF">2025-10-27T02:44:23Z</dcterms:created>
  <dcterms:modified xsi:type="dcterms:W3CDTF">2026-03-30T06:04:30Z</dcterms:modified>
</cp:coreProperties>
</file>