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土木部\建築住宅課\課共通\ホームページHP\建安室\建築基準法\手数料算定表\"/>
    </mc:Choice>
  </mc:AlternateContent>
  <xr:revisionPtr revIDLastSave="0" documentId="13_ncr:1_{86F2D822-8196-4130-A50D-7BE5AA38E609}" xr6:coauthVersionLast="47" xr6:coauthVersionMax="47" xr10:uidLastSave="{00000000-0000-0000-0000-000000000000}"/>
  <workbookProtection lockStructure="1"/>
  <bookViews>
    <workbookView xWindow="-120" yWindow="-120" windowWidth="29040" windowHeight="15720" xr2:uid="{111BBD26-9CBA-4A0F-82EE-C4D3679024A1}"/>
  </bookViews>
  <sheets>
    <sheet name="算定表" sheetId="3" r:id="rId1"/>
    <sheet name="手数料一覧（編集不可）" sheetId="5" state="hidden" r:id="rId2"/>
  </sheets>
  <definedNames>
    <definedName name="_xlnm.Print_Area" localSheetId="0">算定表!$B$2:$N$70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3" l="1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03" i="5" l="1"/>
  <c r="K106" i="5"/>
  <c r="K105" i="5"/>
  <c r="K104" i="5"/>
  <c r="K101" i="5"/>
  <c r="K102" i="5"/>
  <c r="K100" i="5"/>
  <c r="K99" i="5"/>
  <c r="K98" i="5"/>
  <c r="K97" i="5"/>
  <c r="K114" i="5"/>
  <c r="K113" i="5"/>
  <c r="K112" i="5"/>
  <c r="K111" i="5"/>
  <c r="K110" i="5"/>
  <c r="K109" i="5"/>
  <c r="K108" i="5"/>
  <c r="K107" i="5"/>
  <c r="K91" i="5"/>
  <c r="K90" i="5"/>
  <c r="K96" i="5"/>
  <c r="K95" i="5"/>
  <c r="K94" i="5"/>
  <c r="K93" i="5"/>
  <c r="K92" i="5"/>
  <c r="K89" i="5"/>
  <c r="K88" i="5"/>
  <c r="K87" i="5"/>
  <c r="K86" i="5"/>
  <c r="K85" i="5"/>
  <c r="K84" i="5"/>
  <c r="K83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82" i="5"/>
  <c r="K75" i="5"/>
  <c r="K81" i="5"/>
  <c r="K80" i="5"/>
  <c r="K79" i="5"/>
  <c r="K78" i="5"/>
  <c r="K77" i="5"/>
  <c r="K76" i="5"/>
  <c r="K74" i="5"/>
  <c r="K73" i="5"/>
  <c r="K72" i="5"/>
  <c r="K71" i="5"/>
  <c r="K70" i="5"/>
  <c r="K69" i="5"/>
  <c r="K23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68" i="5"/>
  <c r="K67" i="5"/>
  <c r="K66" i="5"/>
  <c r="K65" i="5"/>
  <c r="K64" i="5"/>
  <c r="K63" i="5"/>
  <c r="K62" i="5"/>
  <c r="K61" i="5"/>
  <c r="K60" i="5"/>
  <c r="K59" i="5"/>
  <c r="K58" i="5"/>
  <c r="K57" i="5"/>
  <c r="K22" i="5"/>
  <c r="K56" i="5"/>
  <c r="K55" i="5"/>
  <c r="K54" i="5"/>
  <c r="K53" i="5"/>
  <c r="K52" i="5"/>
  <c r="K51" i="5"/>
  <c r="K10" i="5"/>
  <c r="K9" i="5"/>
  <c r="K8" i="5"/>
  <c r="K7" i="5"/>
  <c r="K6" i="5"/>
  <c r="K5" i="5"/>
  <c r="K21" i="5"/>
  <c r="K20" i="5"/>
  <c r="K19" i="5"/>
  <c r="K18" i="5"/>
  <c r="K17" i="5"/>
  <c r="K16" i="5"/>
  <c r="K15" i="5"/>
  <c r="K14" i="5"/>
  <c r="K13" i="5"/>
  <c r="K12" i="5"/>
  <c r="K11" i="5"/>
  <c r="D19" i="3"/>
</calcChain>
</file>

<file path=xl/sharedStrings.xml><?xml version="1.0" encoding="utf-8"?>
<sst xmlns="http://schemas.openxmlformats.org/spreadsheetml/2006/main" count="252" uniqueCount="61">
  <si>
    <t>円</t>
    <rPh sb="0" eb="1">
      <t>エン</t>
    </rPh>
    <phoneticPr fontId="3"/>
  </si>
  <si>
    <t>（選択）</t>
    <rPh sb="1" eb="3">
      <t>センタク</t>
    </rPh>
    <phoneticPr fontId="3"/>
  </si>
  <si>
    <t>（入力）</t>
    <rPh sb="1" eb="3">
      <t>ニュウリョク</t>
    </rPh>
    <phoneticPr fontId="3"/>
  </si>
  <si>
    <t>～</t>
    <phoneticPr fontId="3"/>
  </si>
  <si>
    <t>金額</t>
    <rPh sb="0" eb="2">
      <t>キンガク</t>
    </rPh>
    <phoneticPr fontId="3"/>
  </si>
  <si>
    <t>㎡</t>
    <phoneticPr fontId="3"/>
  </si>
  <si>
    <t>今回該当</t>
    <rPh sb="0" eb="2">
      <t>コンカイ</t>
    </rPh>
    <rPh sb="2" eb="4">
      <t>ガイトウ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</si>
  <si>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</si>
  <si>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</si>
  <si>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１．物件名</t>
    <rPh sb="2" eb="4">
      <t>ブッケン</t>
    </rPh>
    <rPh sb="4" eb="5">
      <t>メイ</t>
    </rPh>
    <phoneticPr fontId="3"/>
  </si>
  <si>
    <t>基本事項入力</t>
    <rPh sb="0" eb="2">
      <t>キホン</t>
    </rPh>
    <rPh sb="2" eb="4">
      <t>ジコウ</t>
    </rPh>
    <rPh sb="4" eb="6">
      <t>ニュウリョク</t>
    </rPh>
    <phoneticPr fontId="3"/>
  </si>
  <si>
    <t>手数料（令和８年４月１日～）</t>
    <rPh sb="0" eb="3">
      <t>テスウリョウ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</si>
  <si>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区分（面積）</t>
    <rPh sb="0" eb="2">
      <t>クブン</t>
    </rPh>
    <rPh sb="3" eb="5">
      <t>メンセキ</t>
    </rPh>
    <phoneticPr fontId="3"/>
  </si>
  <si>
    <t>←記載が必要な箇所（必須）</t>
    <rPh sb="1" eb="3">
      <t>キサイ</t>
    </rPh>
    <rPh sb="4" eb="6">
      <t>ヒツヨウ</t>
    </rPh>
    <rPh sb="7" eb="9">
      <t>カショ</t>
    </rPh>
    <rPh sb="10" eb="12">
      <t>ヒッス</t>
    </rPh>
    <phoneticPr fontId="3"/>
  </si>
  <si>
    <t>（自動）</t>
    <rPh sb="1" eb="3">
      <t>ジドウ</t>
    </rPh>
    <phoneticPr fontId="3"/>
  </si>
  <si>
    <t>申請種別</t>
    <rPh sb="0" eb="2">
      <t>シンセイ</t>
    </rPh>
    <rPh sb="2" eb="4">
      <t>シュベツ</t>
    </rPh>
    <phoneticPr fontId="3"/>
  </si>
  <si>
    <t>４．申請面積</t>
    <rPh sb="2" eb="4">
      <t>シンセイ</t>
    </rPh>
    <rPh sb="4" eb="6">
      <t>メンセキ</t>
    </rPh>
    <phoneticPr fontId="3"/>
  </si>
  <si>
    <t>①．住宅用途</t>
    <rPh sb="2" eb="4">
      <t>ジュウタク</t>
    </rPh>
    <rPh sb="4" eb="6">
      <t>ヨウト</t>
    </rPh>
    <phoneticPr fontId="3"/>
  </si>
  <si>
    <t>③．工場等</t>
    <rPh sb="2" eb="5">
      <t>コウジョウトウ</t>
    </rPh>
    <phoneticPr fontId="3"/>
  </si>
  <si>
    <t>５．計算方法</t>
    <rPh sb="2" eb="4">
      <t>ケイサン</t>
    </rPh>
    <rPh sb="4" eb="6">
      <t>ホウホウ</t>
    </rPh>
    <phoneticPr fontId="3"/>
  </si>
  <si>
    <t>用途区分</t>
    <rPh sb="0" eb="2">
      <t>ヨウト</t>
    </rPh>
    <rPh sb="2" eb="4">
      <t>クブン</t>
    </rPh>
    <phoneticPr fontId="3"/>
  </si>
  <si>
    <t>住宅用途（一戸建て）</t>
    <rPh sb="0" eb="2">
      <t>ジュウタク</t>
    </rPh>
    <rPh sb="2" eb="4">
      <t>ヨウト</t>
    </rPh>
    <rPh sb="5" eb="8">
      <t>イッコダ</t>
    </rPh>
    <phoneticPr fontId="3"/>
  </si>
  <si>
    <t>住宅用途（共同住宅等）</t>
    <rPh sb="0" eb="2">
      <t>ジュウタク</t>
    </rPh>
    <rPh sb="2" eb="4">
      <t>ヨウト</t>
    </rPh>
    <rPh sb="5" eb="7">
      <t>キョウドウ</t>
    </rPh>
    <rPh sb="7" eb="9">
      <t>ジュウタク</t>
    </rPh>
    <rPh sb="9" eb="10">
      <t>トウ</t>
    </rPh>
    <phoneticPr fontId="3"/>
  </si>
  <si>
    <t>計算方法</t>
    <rPh sb="0" eb="2">
      <t>ケイサン</t>
    </rPh>
    <rPh sb="2" eb="4">
      <t>ホウホウ</t>
    </rPh>
    <phoneticPr fontId="3"/>
  </si>
  <si>
    <t>標準計算基準</t>
    <rPh sb="0" eb="2">
      <t>ヒョウジュン</t>
    </rPh>
    <rPh sb="2" eb="4">
      <t>ケイサン</t>
    </rPh>
    <rPh sb="4" eb="6">
      <t>キジュン</t>
    </rPh>
    <phoneticPr fontId="3"/>
  </si>
  <si>
    <t>仕様基準</t>
    <rPh sb="0" eb="4">
      <t>シヨウキジュン</t>
    </rPh>
    <phoneticPr fontId="3"/>
  </si>
  <si>
    <t>仕様・計算併用法基準</t>
    <rPh sb="0" eb="2">
      <t>シヨウ</t>
    </rPh>
    <rPh sb="3" eb="5">
      <t>ケイサン</t>
    </rPh>
    <rPh sb="5" eb="7">
      <t>ヘイヨウ</t>
    </rPh>
    <rPh sb="7" eb="8">
      <t>ホウ</t>
    </rPh>
    <rPh sb="8" eb="10">
      <t>キジュン</t>
    </rPh>
    <phoneticPr fontId="3"/>
  </si>
  <si>
    <t>仕様基準</t>
    <rPh sb="0" eb="2">
      <t>シヨウ</t>
    </rPh>
    <rPh sb="2" eb="4">
      <t>キジュン</t>
    </rPh>
    <phoneticPr fontId="3"/>
  </si>
  <si>
    <t>非住宅用途（工場等除く）</t>
    <rPh sb="0" eb="3">
      <t>ヒジュウタク</t>
    </rPh>
    <rPh sb="3" eb="5">
      <t>ヨウト</t>
    </rPh>
    <rPh sb="6" eb="8">
      <t>コウジョウ</t>
    </rPh>
    <rPh sb="8" eb="9">
      <t>トウ</t>
    </rPh>
    <rPh sb="9" eb="10">
      <t>ノゾ</t>
    </rPh>
    <phoneticPr fontId="3"/>
  </si>
  <si>
    <t>モデル建物法基準</t>
    <rPh sb="3" eb="5">
      <t>タテモノ</t>
    </rPh>
    <rPh sb="5" eb="6">
      <t>ホウ</t>
    </rPh>
    <rPh sb="6" eb="8">
      <t>キジュン</t>
    </rPh>
    <phoneticPr fontId="3"/>
  </si>
  <si>
    <t>標準入力法等基準</t>
    <rPh sb="0" eb="2">
      <t>ヒョウジュン</t>
    </rPh>
    <rPh sb="2" eb="4">
      <t>ニュウリョク</t>
    </rPh>
    <rPh sb="4" eb="5">
      <t>ホウ</t>
    </rPh>
    <rPh sb="5" eb="6">
      <t>トウ</t>
    </rPh>
    <rPh sb="6" eb="8">
      <t>キジュン</t>
    </rPh>
    <phoneticPr fontId="3"/>
  </si>
  <si>
    <t>工場等</t>
    <rPh sb="0" eb="3">
      <t>コウジョウトウ</t>
    </rPh>
    <phoneticPr fontId="3"/>
  </si>
  <si>
    <t>２．申請種別</t>
    <rPh sb="2" eb="4">
      <t>シンセイ</t>
    </rPh>
    <rPh sb="4" eb="6">
      <t>シュベツ</t>
    </rPh>
    <phoneticPr fontId="3"/>
  </si>
  <si>
    <t>３．用途区分</t>
    <rPh sb="2" eb="4">
      <t>ヨウト</t>
    </rPh>
    <rPh sb="4" eb="6">
      <t>クブン</t>
    </rPh>
    <phoneticPr fontId="3"/>
  </si>
  <si>
    <t>プルダウンから選択</t>
    <rPh sb="7" eb="9">
      <t>センタク</t>
    </rPh>
    <phoneticPr fontId="3"/>
  </si>
  <si>
    <t>変更申請の場合、上記のうち床面積の増加に係る部分の面積</t>
    <rPh sb="0" eb="2">
      <t>ヘンコウ</t>
    </rPh>
    <rPh sb="2" eb="4">
      <t>シンセイ</t>
    </rPh>
    <rPh sb="5" eb="7">
      <t>バアイ</t>
    </rPh>
    <rPh sb="8" eb="10">
      <t>ジョウキ</t>
    </rPh>
    <rPh sb="13" eb="16">
      <t>ユカメンセキ</t>
    </rPh>
    <rPh sb="17" eb="19">
      <t>ゾウカ</t>
    </rPh>
    <rPh sb="20" eb="21">
      <t>カカ</t>
    </rPh>
    <rPh sb="22" eb="24">
      <t>ブブン</t>
    </rPh>
    <rPh sb="25" eb="27">
      <t>メンセキ</t>
    </rPh>
    <phoneticPr fontId="3"/>
  </si>
  <si>
    <t>←該当部分に記載</t>
    <rPh sb="1" eb="3">
      <t>ガイトウ</t>
    </rPh>
    <rPh sb="3" eb="5">
      <t>ブブン</t>
    </rPh>
    <rPh sb="6" eb="8">
      <t>キサイ</t>
    </rPh>
    <phoneticPr fontId="3"/>
  </si>
  <si>
    <t>複数用途建築物</t>
    <rPh sb="0" eb="2">
      <t>フクスウ</t>
    </rPh>
    <rPh sb="2" eb="4">
      <t>ヨウト</t>
    </rPh>
    <rPh sb="4" eb="7">
      <t>ケンチクブツ</t>
    </rPh>
    <phoneticPr fontId="3"/>
  </si>
  <si>
    <t>住宅用途の申請面積を入力
※複数用途の場合は住宅用途部分の面積を入力</t>
    <rPh sb="0" eb="2">
      <t>ジュウタク</t>
    </rPh>
    <rPh sb="2" eb="4">
      <t>ヨウト</t>
    </rPh>
    <rPh sb="5" eb="7">
      <t>シンセイ</t>
    </rPh>
    <rPh sb="7" eb="9">
      <t>メンセキ</t>
    </rPh>
    <rPh sb="10" eb="12">
      <t>ニュウリョク</t>
    </rPh>
    <rPh sb="14" eb="16">
      <t>フクスウ</t>
    </rPh>
    <rPh sb="16" eb="18">
      <t>ヨウト</t>
    </rPh>
    <rPh sb="19" eb="21">
      <t>バアイ</t>
    </rPh>
    <rPh sb="22" eb="24">
      <t>ジュウタク</t>
    </rPh>
    <rPh sb="24" eb="26">
      <t>ヨウト</t>
    </rPh>
    <rPh sb="26" eb="28">
      <t>ブブン</t>
    </rPh>
    <rPh sb="29" eb="31">
      <t>メンセキ</t>
    </rPh>
    <rPh sb="32" eb="34">
      <t>ニュウリョク</t>
    </rPh>
    <phoneticPr fontId="3"/>
  </si>
  <si>
    <t>軽微変更該当証明申請</t>
    <rPh sb="0" eb="2">
      <t>ケイビ</t>
    </rPh>
    <rPh sb="2" eb="4">
      <t>ヘンコウ</t>
    </rPh>
    <rPh sb="4" eb="6">
      <t>ガイトウ</t>
    </rPh>
    <rPh sb="6" eb="8">
      <t>ショウメイ</t>
    </rPh>
    <rPh sb="8" eb="10">
      <t>シンセイ</t>
    </rPh>
    <phoneticPr fontId="3"/>
  </si>
  <si>
    <t>　・工場　　・倉庫　　・データセンター　　・卸売市場</t>
    <rPh sb="2" eb="4">
      <t>コウジョウ</t>
    </rPh>
    <rPh sb="7" eb="9">
      <t>ソウコ</t>
    </rPh>
    <rPh sb="22" eb="26">
      <t>オロシウリイチバ</t>
    </rPh>
    <phoneticPr fontId="3"/>
  </si>
  <si>
    <t>　・火葬場又はと畜場、汚物処理場、ごみ焼却場その他の処理施設</t>
    <phoneticPr fontId="3"/>
  </si>
  <si>
    <t>　・水産物の増殖場若しくは養殖場　　・その他これらに類する施設</t>
    <rPh sb="2" eb="5">
      <t>スイサンブツ</t>
    </rPh>
    <rPh sb="6" eb="9">
      <t>ゾウショクジョウ</t>
    </rPh>
    <rPh sb="9" eb="10">
      <t>モ</t>
    </rPh>
    <rPh sb="13" eb="15">
      <t>ヨウショク</t>
    </rPh>
    <rPh sb="15" eb="16">
      <t>ジョウ</t>
    </rPh>
    <rPh sb="21" eb="22">
      <t>タ</t>
    </rPh>
    <rPh sb="26" eb="27">
      <t>ルイ</t>
    </rPh>
    <rPh sb="29" eb="31">
      <t>シセツ</t>
    </rPh>
    <phoneticPr fontId="3"/>
  </si>
  <si>
    <t>計画書</t>
    <rPh sb="0" eb="3">
      <t>ケイカクショ</t>
    </rPh>
    <phoneticPr fontId="3"/>
  </si>
  <si>
    <t>変更計画書</t>
    <rPh sb="0" eb="2">
      <t>ヘンコウ</t>
    </rPh>
    <rPh sb="2" eb="5">
      <t>ケイカクショ</t>
    </rPh>
    <phoneticPr fontId="3"/>
  </si>
  <si>
    <t>物件名（工事名）を入力</t>
    <rPh sb="0" eb="3">
      <t>ブッケンメイ</t>
    </rPh>
    <rPh sb="4" eb="6">
      <t>コウジ</t>
    </rPh>
    <rPh sb="6" eb="7">
      <t>メイ</t>
    </rPh>
    <rPh sb="9" eb="11">
      <t>ニュウリョク</t>
    </rPh>
    <phoneticPr fontId="3"/>
  </si>
  <si>
    <t>■該当の場合に入力</t>
    <rPh sb="1" eb="3">
      <t>ガイトウ</t>
    </rPh>
    <rPh sb="4" eb="6">
      <t>バアイ</t>
    </rPh>
    <rPh sb="7" eb="9">
      <t>ニュウリョク</t>
    </rPh>
    <phoneticPr fontId="3"/>
  </si>
  <si>
    <t>■該当の場合に入力</t>
    <phoneticPr fontId="3"/>
  </si>
  <si>
    <r>
      <rPr>
        <b/>
        <sz val="12"/>
        <color theme="1"/>
        <rFont val="HG丸ｺﾞｼｯｸM-PRO"/>
        <family val="3"/>
        <charset val="128"/>
      </rPr>
      <t>■非住宅用途（工場等除く）がある場合に入力</t>
    </r>
    <r>
      <rPr>
        <sz val="12"/>
        <color theme="1"/>
        <rFont val="HG丸ｺﾞｼｯｸM-PRO"/>
        <family val="3"/>
        <charset val="128"/>
      </rPr>
      <t xml:space="preserve">
プルダウンから選択</t>
    </r>
    <rPh sb="1" eb="4">
      <t>ヒジュウタク</t>
    </rPh>
    <rPh sb="4" eb="6">
      <t>ヨウト</t>
    </rPh>
    <rPh sb="7" eb="10">
      <t>コウジョウトウ</t>
    </rPh>
    <rPh sb="10" eb="11">
      <t>ノゾ</t>
    </rPh>
    <rPh sb="16" eb="18">
      <t>バアイ</t>
    </rPh>
    <rPh sb="19" eb="21">
      <t>ニュウリョク</t>
    </rPh>
    <rPh sb="29" eb="31">
      <t>センタク</t>
    </rPh>
    <phoneticPr fontId="3"/>
  </si>
  <si>
    <r>
      <rPr>
        <b/>
        <sz val="12"/>
        <color theme="1"/>
        <rFont val="HG丸ｺﾞｼｯｸM-PRO"/>
        <family val="3"/>
        <charset val="128"/>
      </rPr>
      <t>■住宅用途がある場合に入力</t>
    </r>
    <r>
      <rPr>
        <sz val="12"/>
        <color theme="1"/>
        <rFont val="HG丸ｺﾞｼｯｸM-PRO"/>
        <family val="3"/>
        <charset val="128"/>
      </rPr>
      <t xml:space="preserve">
プルダウンから選択</t>
    </r>
    <rPh sb="1" eb="3">
      <t>ジュウタク</t>
    </rPh>
    <rPh sb="3" eb="5">
      <t>ヨウト</t>
    </rPh>
    <rPh sb="8" eb="10">
      <t>バアイ</t>
    </rPh>
    <rPh sb="11" eb="13">
      <t>ニュウリョク</t>
    </rPh>
    <rPh sb="21" eb="23">
      <t>センタク</t>
    </rPh>
    <phoneticPr fontId="3"/>
  </si>
  <si>
    <r>
      <rPr>
        <b/>
        <sz val="12"/>
        <color theme="1"/>
        <rFont val="HG丸ｺﾞｼｯｸM-PRO"/>
        <family val="3"/>
        <charset val="128"/>
      </rPr>
      <t>■工場等がある場合に入力</t>
    </r>
    <r>
      <rPr>
        <sz val="12"/>
        <color theme="1"/>
        <rFont val="HG丸ｺﾞｼｯｸM-PRO"/>
        <family val="3"/>
        <charset val="128"/>
      </rPr>
      <t xml:space="preserve">
プルダウンから選択</t>
    </r>
    <rPh sb="1" eb="4">
      <t>コウジョウトウ</t>
    </rPh>
    <rPh sb="7" eb="9">
      <t>バアイ</t>
    </rPh>
    <rPh sb="10" eb="12">
      <t>ニュウリョク</t>
    </rPh>
    <rPh sb="20" eb="22">
      <t>センタク</t>
    </rPh>
    <phoneticPr fontId="3"/>
  </si>
  <si>
    <t>手数料額</t>
    <rPh sb="0" eb="3">
      <t>テスウリョウ</t>
    </rPh>
    <rPh sb="3" eb="4">
      <t>ガク</t>
    </rPh>
    <phoneticPr fontId="3"/>
  </si>
  <si>
    <t>②．非住宅用途（工場等※１除く）</t>
    <rPh sb="2" eb="3">
      <t>ヒ</t>
    </rPh>
    <rPh sb="3" eb="5">
      <t>ジュウタク</t>
    </rPh>
    <rPh sb="5" eb="7">
      <t>ヨウト</t>
    </rPh>
    <rPh sb="8" eb="10">
      <t>コウジョウ</t>
    </rPh>
    <rPh sb="10" eb="11">
      <t>トウ</t>
    </rPh>
    <rPh sb="13" eb="14">
      <t>ノゾ</t>
    </rPh>
    <phoneticPr fontId="3"/>
  </si>
  <si>
    <t>※１　工場等</t>
    <rPh sb="3" eb="6">
      <t>コウジョウトウ</t>
    </rPh>
    <phoneticPr fontId="3"/>
  </si>
  <si>
    <t>※２　</t>
    <phoneticPr fontId="3"/>
  </si>
  <si>
    <t>工場等の申請面積を入力
※複数用途の場合は工場等の部分の面積を入力（※２）</t>
    <rPh sb="0" eb="3">
      <t>コウジョウトウ</t>
    </rPh>
    <rPh sb="21" eb="24">
      <t>コウジョウトウ</t>
    </rPh>
    <phoneticPr fontId="3"/>
  </si>
  <si>
    <t>非住宅用途（工場等除く）の申請面積を入力
※複数用途の場合は非住宅用途部分の面積を入力（※２）</t>
    <rPh sb="0" eb="1">
      <t>ヒ</t>
    </rPh>
    <rPh sb="3" eb="5">
      <t>ヨウト</t>
    </rPh>
    <rPh sb="6" eb="8">
      <t>コウジョウ</t>
    </rPh>
    <rPh sb="8" eb="9">
      <t>トウ</t>
    </rPh>
    <rPh sb="9" eb="10">
      <t>ノゾ</t>
    </rPh>
    <rPh sb="30" eb="31">
      <t>ヒ</t>
    </rPh>
    <phoneticPr fontId="3"/>
  </si>
  <si>
    <t>非住宅用途（工場等除く）と工場等の複数用途建築物の場合は、それぞれの面積を入力した際の手数料額と、</t>
    <rPh sb="0" eb="3">
      <t>ヒジュウタク</t>
    </rPh>
    <rPh sb="3" eb="5">
      <t>ヨウト</t>
    </rPh>
    <rPh sb="6" eb="8">
      <t>コウジョウ</t>
    </rPh>
    <rPh sb="8" eb="9">
      <t>トウ</t>
    </rPh>
    <rPh sb="9" eb="10">
      <t>ノゾ</t>
    </rPh>
    <rPh sb="13" eb="16">
      <t>コウジョウトウ</t>
    </rPh>
    <rPh sb="17" eb="19">
      <t>フクスウ</t>
    </rPh>
    <rPh sb="19" eb="21">
      <t>ヨウト</t>
    </rPh>
    <rPh sb="21" eb="24">
      <t>ケンチクブツ</t>
    </rPh>
    <rPh sb="25" eb="27">
      <t>バアイ</t>
    </rPh>
    <rPh sb="34" eb="36">
      <t>メンセキ</t>
    </rPh>
    <rPh sb="37" eb="39">
      <t>ニュウリョク</t>
    </rPh>
    <rPh sb="41" eb="42">
      <t>サイ</t>
    </rPh>
    <rPh sb="43" eb="47">
      <t>テスウリョウガク</t>
    </rPh>
    <phoneticPr fontId="3"/>
  </si>
  <si>
    <t>合計面積を非住宅用途の面積に入力した際の手数料額を比較し、小さくなる方となります。</t>
    <rPh sb="0" eb="4">
      <t>ゴウケイメンセキ</t>
    </rPh>
    <rPh sb="5" eb="8">
      <t>ヒジュウタク</t>
    </rPh>
    <rPh sb="8" eb="10">
      <t>ヨウト</t>
    </rPh>
    <rPh sb="11" eb="13">
      <t>メンセキ</t>
    </rPh>
    <rPh sb="14" eb="16">
      <t>ニュウリョク</t>
    </rPh>
    <rPh sb="18" eb="19">
      <t>サイ</t>
    </rPh>
    <rPh sb="20" eb="23">
      <t>テスウリョウ</t>
    </rPh>
    <rPh sb="23" eb="24">
      <t>ガク</t>
    </rPh>
    <rPh sb="25" eb="27">
      <t>ヒカク</t>
    </rPh>
    <rPh sb="29" eb="30">
      <t>チイ</t>
    </rPh>
    <rPh sb="34" eb="35">
      <t>ホウ</t>
    </rPh>
    <phoneticPr fontId="3"/>
  </si>
  <si>
    <t>②．非住宅用途（工場等除く）</t>
    <rPh sb="2" eb="3">
      <t>ヒ</t>
    </rPh>
    <rPh sb="3" eb="5">
      <t>ジュウタク</t>
    </rPh>
    <rPh sb="5" eb="7">
      <t>ヨウト</t>
    </rPh>
    <rPh sb="8" eb="10">
      <t>コウジョウ</t>
    </rPh>
    <rPh sb="10" eb="11">
      <t>トウ</t>
    </rPh>
    <rPh sb="11" eb="12">
      <t>ノゾ</t>
    </rPh>
    <phoneticPr fontId="3"/>
  </si>
  <si>
    <t>手数料算定表（建築物エネルギー消費性能確保計画申請(省エネ適合性判定)）</t>
    <rPh sb="0" eb="3">
      <t>テスウリョウ</t>
    </rPh>
    <rPh sb="3" eb="5">
      <t>サンテイ</t>
    </rPh>
    <rPh sb="5" eb="6">
      <t>ヒョウ</t>
    </rPh>
    <rPh sb="7" eb="10">
      <t>ケンチクブツ</t>
    </rPh>
    <rPh sb="15" eb="17">
      <t>ショウヒ</t>
    </rPh>
    <rPh sb="17" eb="19">
      <t>セイノウ</t>
    </rPh>
    <rPh sb="19" eb="21">
      <t>カクホ</t>
    </rPh>
    <rPh sb="21" eb="23">
      <t>ケイカク</t>
    </rPh>
    <rPh sb="23" eb="25">
      <t>シンセイ</t>
    </rPh>
    <rPh sb="26" eb="27">
      <t>ショウ</t>
    </rPh>
    <rPh sb="29" eb="32">
      <t>テキゴウセイ</t>
    </rPh>
    <rPh sb="32" eb="34">
      <t>ハンテイ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</si>
</sst>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>
      <alignment vertical="center"/>
    </xf>
    <xf numFmtId="38" fontId="6" fillId="4" borderId="24" xfId="1" applyFont="1" applyFill="1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15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0" xfId="0" applyFont="1" applyProtection="1">
      <alignment vertical="center"/>
    </xf>
    <xf numFmtId="0" fontId="2" fillId="2" borderId="13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4" borderId="13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2" fillId="0" borderId="22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23" xfId="0" applyFont="1" applyBorder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7" xfId="0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2" fillId="0" borderId="19" xfId="0" applyFont="1" applyBorder="1" applyProtection="1">
      <alignment vertical="center"/>
    </xf>
    <xf numFmtId="0" fontId="8" fillId="0" borderId="20" xfId="0" applyFont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3" borderId="0" xfId="0" applyFont="1" applyFill="1" applyAlignment="1" applyProtection="1">
      <alignment vertical="center" wrapText="1"/>
    </xf>
    <xf numFmtId="0" fontId="0" fillId="0" borderId="0" xfId="0" applyFill="1">
      <alignment vertical="center"/>
    </xf>
    <xf numFmtId="0" fontId="12" fillId="3" borderId="0" xfId="0" applyFont="1" applyFill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9" fillId="0" borderId="20" xfId="0" applyFont="1" applyBorder="1" applyProtection="1">
      <alignment vertical="center"/>
    </xf>
    <xf numFmtId="0" fontId="9" fillId="0" borderId="17" xfId="0" applyFont="1" applyBorder="1" applyProtection="1">
      <alignment vertical="center"/>
    </xf>
    <xf numFmtId="2" fontId="12" fillId="4" borderId="10" xfId="0" applyNumberFormat="1" applyFont="1" applyFill="1" applyBorder="1" applyAlignment="1" applyProtection="1">
      <alignment horizontal="center" vertical="center"/>
      <protection locked="0"/>
    </xf>
    <xf numFmtId="2" fontId="12" fillId="4" borderId="11" xfId="0" applyNumberFormat="1" applyFont="1" applyFill="1" applyBorder="1" applyAlignment="1" applyProtection="1">
      <alignment horizontal="center" vertical="center"/>
      <protection locked="0"/>
    </xf>
    <xf numFmtId="2" fontId="12" fillId="4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Protection="1">
      <alignment vertical="center"/>
    </xf>
    <xf numFmtId="0" fontId="9" fillId="0" borderId="19" xfId="0" applyFont="1" applyBorder="1" applyProtection="1">
      <alignment vertical="center"/>
    </xf>
    <xf numFmtId="0" fontId="9" fillId="0" borderId="20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9" fillId="0" borderId="21" xfId="0" applyFont="1" applyBorder="1" applyProtection="1">
      <alignment vertical="center"/>
    </xf>
    <xf numFmtId="0" fontId="9" fillId="0" borderId="22" xfId="0" applyFont="1" applyBorder="1" applyProtection="1">
      <alignment vertical="center"/>
    </xf>
    <xf numFmtId="0" fontId="9" fillId="0" borderId="9" xfId="0" applyFont="1" applyBorder="1" applyProtection="1">
      <alignment vertical="center"/>
    </xf>
    <xf numFmtId="0" fontId="9" fillId="0" borderId="23" xfId="0" applyFont="1" applyBorder="1" applyProtection="1">
      <alignment vertical="center"/>
    </xf>
    <xf numFmtId="0" fontId="7" fillId="0" borderId="0" xfId="0" applyFont="1" applyAlignment="1" applyProtection="1">
      <alignment vertical="center" shrinkToFit="1"/>
    </xf>
    <xf numFmtId="0" fontId="9" fillId="0" borderId="2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vertical="center" wrapText="1"/>
    </xf>
    <xf numFmtId="0" fontId="9" fillId="0" borderId="20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9" fillId="0" borderId="21" xfId="0" applyFont="1" applyBorder="1" applyAlignment="1" applyProtection="1">
      <alignment vertical="center" wrapText="1"/>
    </xf>
    <xf numFmtId="0" fontId="9" fillId="0" borderId="22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9" fillId="0" borderId="23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38" fontId="11" fillId="0" borderId="1" xfId="1" applyFont="1" applyBorder="1" applyAlignment="1" applyProtection="1">
      <alignment horizontal="center" vertical="center"/>
    </xf>
    <xf numFmtId="38" fontId="11" fillId="0" borderId="2" xfId="1" applyFont="1" applyBorder="1" applyAlignment="1" applyProtection="1">
      <alignment horizontal="center" vertical="center"/>
    </xf>
    <xf numFmtId="38" fontId="11" fillId="0" borderId="3" xfId="1" applyFont="1" applyBorder="1" applyAlignment="1" applyProtection="1">
      <alignment horizontal="center" vertical="center"/>
    </xf>
    <xf numFmtId="38" fontId="11" fillId="0" borderId="4" xfId="1" applyFont="1" applyBorder="1" applyAlignment="1" applyProtection="1">
      <alignment horizontal="center" vertical="center"/>
    </xf>
    <xf numFmtId="38" fontId="11" fillId="0" borderId="0" xfId="1" applyFont="1" applyBorder="1" applyAlignment="1" applyProtection="1">
      <alignment horizontal="center" vertical="center"/>
    </xf>
    <xf numFmtId="38" fontId="11" fillId="0" borderId="5" xfId="1" applyFont="1" applyBorder="1" applyAlignment="1" applyProtection="1">
      <alignment horizontal="center" vertical="center"/>
    </xf>
    <xf numFmtId="38" fontId="11" fillId="0" borderId="6" xfId="1" applyFont="1" applyBorder="1" applyAlignment="1" applyProtection="1">
      <alignment horizontal="center" vertical="center"/>
    </xf>
    <xf numFmtId="38" fontId="11" fillId="0" borderId="7" xfId="1" applyFont="1" applyBorder="1" applyAlignment="1" applyProtection="1">
      <alignment horizontal="center" vertical="center"/>
    </xf>
    <xf numFmtId="38" fontId="11" fillId="0" borderId="8" xfId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2" fontId="12" fillId="0" borderId="14" xfId="0" applyNumberFormat="1" applyFont="1" applyFill="1" applyBorder="1" applyAlignment="1" applyProtection="1">
      <alignment horizontal="center" vertical="center"/>
    </xf>
    <xf numFmtId="2" fontId="12" fillId="0" borderId="15" xfId="0" applyNumberFormat="1" applyFont="1" applyFill="1" applyBorder="1" applyAlignment="1" applyProtection="1">
      <alignment horizontal="center" vertical="center"/>
    </xf>
    <xf numFmtId="2" fontId="12" fillId="0" borderId="16" xfId="0" applyNumberFormat="1" applyFont="1" applyFill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vertical="center"/>
    </xf>
    <xf numFmtId="0" fontId="0" fillId="0" borderId="2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F8FA-2539-4672-BAE0-E97E373CAF05}">
  <sheetPr>
    <tabColor rgb="FFFFFF00"/>
    <pageSetUpPr fitToPage="1"/>
  </sheetPr>
  <dimension ref="C2:M70"/>
  <sheetViews>
    <sheetView tabSelected="1" view="pageBreakPreview" zoomScale="85" zoomScaleNormal="100" zoomScaleSheetLayoutView="85" workbookViewId="0">
      <selection activeCell="C6" sqref="C6"/>
    </sheetView>
  </sheetViews>
  <sheetFormatPr defaultRowHeight="13.5" x14ac:dyDescent="0.4"/>
  <cols>
    <col min="1" max="1" width="9" style="23"/>
    <col min="2" max="2" width="3.875" style="23" customWidth="1"/>
    <col min="3" max="4" width="7.875" style="23" customWidth="1"/>
    <col min="5" max="5" width="8.125" style="23" customWidth="1"/>
    <col min="6" max="8" width="9" style="23"/>
    <col min="9" max="9" width="6.125" style="23" customWidth="1"/>
    <col min="10" max="10" width="9" style="23" customWidth="1"/>
    <col min="11" max="12" width="9" style="23"/>
    <col min="13" max="13" width="11.75" style="23" customWidth="1"/>
    <col min="14" max="14" width="1.375" style="23" customWidth="1"/>
    <col min="15" max="16384" width="9" style="23"/>
  </cols>
  <sheetData>
    <row r="2" spans="3:13" ht="4.5" customHeight="1" thickBot="1" x14ac:dyDescent="0.45"/>
    <row r="3" spans="3:13" ht="14.25" thickBot="1" x14ac:dyDescent="0.45">
      <c r="C3" s="59" t="s">
        <v>60</v>
      </c>
      <c r="D3" s="59"/>
      <c r="E3" s="59"/>
      <c r="F3" s="59"/>
      <c r="G3" s="59"/>
      <c r="H3" s="59"/>
      <c r="J3" s="24"/>
      <c r="K3" s="23" t="s">
        <v>13</v>
      </c>
    </row>
    <row r="4" spans="3:13" ht="4.5" customHeight="1" thickBot="1" x14ac:dyDescent="0.45">
      <c r="C4" s="59"/>
      <c r="D4" s="59"/>
      <c r="E4" s="59"/>
      <c r="F4" s="59"/>
      <c r="G4" s="59"/>
      <c r="H4" s="59"/>
      <c r="J4" s="25"/>
    </row>
    <row r="5" spans="3:13" ht="14.25" thickBot="1" x14ac:dyDescent="0.45">
      <c r="C5" s="59"/>
      <c r="D5" s="59"/>
      <c r="E5" s="59"/>
      <c r="F5" s="59"/>
      <c r="G5" s="59"/>
      <c r="H5" s="59"/>
      <c r="J5" s="26"/>
      <c r="K5" s="23" t="s">
        <v>36</v>
      </c>
    </row>
    <row r="6" spans="3:13" ht="4.5" customHeight="1" x14ac:dyDescent="0.4"/>
    <row r="7" spans="3:13" ht="17.25" x14ac:dyDescent="0.4">
      <c r="C7" s="44" t="s">
        <v>10</v>
      </c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3:13" ht="4.5" customHeight="1" x14ac:dyDescent="0.4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3:13" ht="18" customHeight="1" thickBot="1" x14ac:dyDescent="0.45">
      <c r="C9" s="45" t="s">
        <v>9</v>
      </c>
      <c r="D9" s="29"/>
      <c r="E9" s="29"/>
      <c r="F9" s="29"/>
      <c r="G9" s="29"/>
      <c r="H9" s="29"/>
      <c r="I9" s="29"/>
      <c r="J9" s="30"/>
      <c r="K9" s="60" t="s">
        <v>45</v>
      </c>
      <c r="L9" s="61"/>
      <c r="M9" s="62"/>
    </row>
    <row r="10" spans="3:13" ht="18" customHeight="1" thickBot="1" x14ac:dyDescent="0.45">
      <c r="C10" s="31" t="s">
        <v>2</v>
      </c>
      <c r="D10" s="90"/>
      <c r="E10" s="91"/>
      <c r="F10" s="91"/>
      <c r="G10" s="91"/>
      <c r="H10" s="91"/>
      <c r="I10" s="92"/>
      <c r="J10" s="30"/>
      <c r="K10" s="60"/>
      <c r="L10" s="61"/>
      <c r="M10" s="62"/>
    </row>
    <row r="11" spans="3:13" ht="10.5" customHeight="1" x14ac:dyDescent="0.4">
      <c r="C11" s="32"/>
      <c r="D11" s="33"/>
      <c r="E11" s="33"/>
      <c r="F11" s="33"/>
      <c r="G11" s="33"/>
      <c r="H11" s="33"/>
      <c r="I11" s="33"/>
      <c r="J11" s="34"/>
      <c r="K11" s="63"/>
      <c r="L11" s="64"/>
      <c r="M11" s="65"/>
    </row>
    <row r="12" spans="3:13" ht="17.25" customHeight="1" thickBot="1" x14ac:dyDescent="0.45">
      <c r="C12" s="45" t="s">
        <v>32</v>
      </c>
      <c r="D12" s="29"/>
      <c r="E12" s="29"/>
      <c r="F12" s="29"/>
      <c r="G12" s="29"/>
      <c r="H12" s="29"/>
      <c r="I12" s="29"/>
      <c r="J12" s="30"/>
      <c r="K12" s="60" t="s">
        <v>34</v>
      </c>
      <c r="L12" s="61"/>
      <c r="M12" s="62"/>
    </row>
    <row r="13" spans="3:13" ht="17.25" customHeight="1" thickBot="1" x14ac:dyDescent="0.45">
      <c r="C13" s="31" t="s">
        <v>1</v>
      </c>
      <c r="D13" s="75"/>
      <c r="E13" s="76"/>
      <c r="F13" s="77"/>
      <c r="G13" s="35"/>
      <c r="H13" s="35"/>
      <c r="I13" s="35"/>
      <c r="J13" s="30"/>
      <c r="K13" s="60"/>
      <c r="L13" s="61"/>
      <c r="M13" s="62"/>
    </row>
    <row r="14" spans="3:13" ht="10.5" customHeight="1" x14ac:dyDescent="0.4">
      <c r="C14" s="32"/>
      <c r="D14" s="33"/>
      <c r="E14" s="33"/>
      <c r="F14" s="33"/>
      <c r="G14" s="33"/>
      <c r="H14" s="33"/>
      <c r="I14" s="33"/>
      <c r="J14" s="34"/>
      <c r="K14" s="63"/>
      <c r="L14" s="64"/>
      <c r="M14" s="65"/>
    </row>
    <row r="15" spans="3:13" ht="18" customHeight="1" thickBot="1" x14ac:dyDescent="0.45">
      <c r="C15" s="45" t="s">
        <v>33</v>
      </c>
      <c r="D15" s="29"/>
      <c r="E15" s="29"/>
      <c r="F15" s="29"/>
      <c r="G15" s="29"/>
      <c r="H15" s="29"/>
      <c r="I15" s="29"/>
      <c r="J15" s="30"/>
      <c r="K15" s="60" t="s">
        <v>34</v>
      </c>
      <c r="L15" s="61"/>
      <c r="M15" s="62"/>
    </row>
    <row r="16" spans="3:13" ht="18" customHeight="1" thickBot="1" x14ac:dyDescent="0.45">
      <c r="C16" s="31" t="s">
        <v>1</v>
      </c>
      <c r="D16" s="75"/>
      <c r="E16" s="76"/>
      <c r="F16" s="77"/>
      <c r="G16" s="35"/>
      <c r="H16" s="35"/>
      <c r="I16" s="35"/>
      <c r="J16" s="30"/>
      <c r="K16" s="60"/>
      <c r="L16" s="61"/>
      <c r="M16" s="62"/>
    </row>
    <row r="17" spans="3:13" ht="10.5" customHeight="1" x14ac:dyDescent="0.4">
      <c r="C17" s="32"/>
      <c r="D17" s="33"/>
      <c r="E17" s="33"/>
      <c r="F17" s="33"/>
      <c r="G17" s="33"/>
      <c r="H17" s="33"/>
      <c r="I17" s="33"/>
      <c r="J17" s="34"/>
      <c r="K17" s="63"/>
      <c r="L17" s="64"/>
      <c r="M17" s="65"/>
    </row>
    <row r="18" spans="3:13" ht="18" customHeight="1" x14ac:dyDescent="0.4">
      <c r="C18" s="46" t="s">
        <v>16</v>
      </c>
      <c r="D18" s="37"/>
      <c r="E18" s="37"/>
      <c r="F18" s="37"/>
      <c r="G18" s="37"/>
      <c r="H18" s="37"/>
      <c r="I18" s="37"/>
      <c r="J18" s="38"/>
      <c r="K18" s="50"/>
      <c r="L18" s="88"/>
      <c r="M18" s="89"/>
    </row>
    <row r="19" spans="3:13" ht="18" customHeight="1" x14ac:dyDescent="0.4">
      <c r="C19" s="39" t="s">
        <v>14</v>
      </c>
      <c r="D19" s="93">
        <f>SUM(E22,E28,E34)</f>
        <v>0</v>
      </c>
      <c r="E19" s="94"/>
      <c r="F19" s="95"/>
      <c r="G19" s="29" t="s">
        <v>5</v>
      </c>
      <c r="H19" s="29"/>
      <c r="I19" s="29"/>
      <c r="J19" s="30"/>
      <c r="K19" s="60"/>
      <c r="L19" s="61"/>
      <c r="M19" s="62"/>
    </row>
    <row r="20" spans="3:13" ht="9" customHeight="1" x14ac:dyDescent="0.4">
      <c r="C20" s="32"/>
      <c r="D20" s="33"/>
      <c r="E20" s="33"/>
      <c r="F20" s="33"/>
      <c r="G20" s="33"/>
      <c r="H20" s="33"/>
      <c r="I20" s="33"/>
      <c r="J20" s="34"/>
      <c r="K20" s="63"/>
      <c r="L20" s="64"/>
      <c r="M20" s="65"/>
    </row>
    <row r="21" spans="3:13" ht="18" customHeight="1" thickBot="1" x14ac:dyDescent="0.45">
      <c r="D21" s="46" t="s">
        <v>17</v>
      </c>
      <c r="E21" s="37"/>
      <c r="F21" s="37"/>
      <c r="G21" s="37"/>
      <c r="H21" s="37"/>
      <c r="I21" s="37"/>
      <c r="J21" s="38"/>
      <c r="K21" s="50" t="s">
        <v>38</v>
      </c>
      <c r="L21" s="66"/>
      <c r="M21" s="67"/>
    </row>
    <row r="22" spans="3:13" ht="18" customHeight="1" thickBot="1" x14ac:dyDescent="0.45">
      <c r="D22" s="31" t="s">
        <v>2</v>
      </c>
      <c r="E22" s="47"/>
      <c r="F22" s="48"/>
      <c r="G22" s="49"/>
      <c r="H22" s="23" t="s">
        <v>5</v>
      </c>
      <c r="J22" s="30"/>
      <c r="K22" s="68"/>
      <c r="L22" s="69"/>
      <c r="M22" s="70"/>
    </row>
    <row r="23" spans="3:13" ht="13.5" customHeight="1" x14ac:dyDescent="0.4">
      <c r="D23" s="32"/>
      <c r="E23" s="33"/>
      <c r="F23" s="33"/>
      <c r="G23" s="33"/>
      <c r="H23" s="33"/>
      <c r="I23" s="33"/>
      <c r="J23" s="34"/>
      <c r="K23" s="71"/>
      <c r="L23" s="72"/>
      <c r="M23" s="73"/>
    </row>
    <row r="24" spans="3:13" ht="18" customHeight="1" thickBot="1" x14ac:dyDescent="0.45">
      <c r="C24" s="29"/>
      <c r="D24" s="29"/>
      <c r="E24" s="36" t="s">
        <v>35</v>
      </c>
      <c r="F24" s="37"/>
      <c r="G24" s="37"/>
      <c r="H24" s="37"/>
      <c r="I24" s="37"/>
      <c r="J24" s="30"/>
      <c r="K24" s="96" t="s">
        <v>46</v>
      </c>
      <c r="L24" s="88"/>
      <c r="M24" s="89"/>
    </row>
    <row r="25" spans="3:13" ht="18" customHeight="1" thickBot="1" x14ac:dyDescent="0.45">
      <c r="C25" s="29"/>
      <c r="D25" s="29"/>
      <c r="E25" s="31" t="s">
        <v>2</v>
      </c>
      <c r="F25" s="47"/>
      <c r="G25" s="48"/>
      <c r="H25" s="49"/>
      <c r="I25" s="23" t="s">
        <v>5</v>
      </c>
      <c r="J25" s="30"/>
      <c r="K25" s="60"/>
      <c r="L25" s="61"/>
      <c r="M25" s="62"/>
    </row>
    <row r="26" spans="3:13" ht="10.5" customHeight="1" x14ac:dyDescent="0.4">
      <c r="C26" s="29"/>
      <c r="D26" s="29"/>
      <c r="E26" s="32"/>
      <c r="F26" s="33"/>
      <c r="G26" s="33"/>
      <c r="H26" s="33"/>
      <c r="I26" s="33"/>
      <c r="J26" s="30"/>
      <c r="K26" s="63"/>
      <c r="L26" s="64"/>
      <c r="M26" s="65"/>
    </row>
    <row r="27" spans="3:13" ht="18" customHeight="1" thickBot="1" x14ac:dyDescent="0.45">
      <c r="D27" s="46" t="s">
        <v>52</v>
      </c>
      <c r="E27" s="37"/>
      <c r="F27" s="37"/>
      <c r="G27" s="37"/>
      <c r="H27" s="37"/>
      <c r="I27" s="37"/>
      <c r="J27" s="38"/>
      <c r="K27" s="50" t="s">
        <v>56</v>
      </c>
      <c r="L27" s="66"/>
      <c r="M27" s="67"/>
    </row>
    <row r="28" spans="3:13" ht="18" customHeight="1" thickBot="1" x14ac:dyDescent="0.45">
      <c r="D28" s="31" t="s">
        <v>2</v>
      </c>
      <c r="E28" s="47"/>
      <c r="F28" s="48"/>
      <c r="G28" s="49"/>
      <c r="H28" s="23" t="s">
        <v>5</v>
      </c>
      <c r="J28" s="30"/>
      <c r="K28" s="68"/>
      <c r="L28" s="69"/>
      <c r="M28" s="70"/>
    </row>
    <row r="29" spans="3:13" ht="22.5" customHeight="1" x14ac:dyDescent="0.4">
      <c r="D29" s="32"/>
      <c r="E29" s="33"/>
      <c r="F29" s="33"/>
      <c r="G29" s="33"/>
      <c r="H29" s="33"/>
      <c r="I29" s="33"/>
      <c r="J29" s="34"/>
      <c r="K29" s="71"/>
      <c r="L29" s="72"/>
      <c r="M29" s="73"/>
    </row>
    <row r="30" spans="3:13" ht="18" customHeight="1" thickBot="1" x14ac:dyDescent="0.45">
      <c r="C30" s="29"/>
      <c r="D30" s="29"/>
      <c r="E30" s="36" t="s">
        <v>35</v>
      </c>
      <c r="F30" s="37"/>
      <c r="G30" s="37"/>
      <c r="H30" s="37"/>
      <c r="I30" s="37"/>
      <c r="J30" s="30"/>
      <c r="K30" s="96" t="s">
        <v>47</v>
      </c>
      <c r="L30" s="88"/>
      <c r="M30" s="89"/>
    </row>
    <row r="31" spans="3:13" ht="18" customHeight="1" thickBot="1" x14ac:dyDescent="0.45">
      <c r="C31" s="29"/>
      <c r="D31" s="29"/>
      <c r="E31" s="31" t="s">
        <v>2</v>
      </c>
      <c r="F31" s="47"/>
      <c r="G31" s="48"/>
      <c r="H31" s="49"/>
      <c r="I31" s="23" t="s">
        <v>5</v>
      </c>
      <c r="J31" s="30"/>
      <c r="K31" s="60"/>
      <c r="L31" s="61"/>
      <c r="M31" s="62"/>
    </row>
    <row r="32" spans="3:13" ht="10.5" customHeight="1" x14ac:dyDescent="0.4">
      <c r="C32" s="29"/>
      <c r="D32" s="29"/>
      <c r="E32" s="32"/>
      <c r="F32" s="33"/>
      <c r="G32" s="33"/>
      <c r="H32" s="33"/>
      <c r="I32" s="33"/>
      <c r="J32" s="30"/>
      <c r="K32" s="63"/>
      <c r="L32" s="64"/>
      <c r="M32" s="65"/>
    </row>
    <row r="33" spans="3:13" ht="18" customHeight="1" thickBot="1" x14ac:dyDescent="0.45">
      <c r="D33" s="46" t="s">
        <v>18</v>
      </c>
      <c r="E33" s="37"/>
      <c r="F33" s="37"/>
      <c r="G33" s="37"/>
      <c r="H33" s="37"/>
      <c r="I33" s="37"/>
      <c r="J33" s="38"/>
      <c r="K33" s="50" t="s">
        <v>55</v>
      </c>
      <c r="L33" s="66"/>
      <c r="M33" s="67"/>
    </row>
    <row r="34" spans="3:13" ht="18" customHeight="1" thickBot="1" x14ac:dyDescent="0.45">
      <c r="D34" s="31" t="s">
        <v>2</v>
      </c>
      <c r="E34" s="47"/>
      <c r="F34" s="48"/>
      <c r="G34" s="49"/>
      <c r="H34" s="23" t="s">
        <v>5</v>
      </c>
      <c r="J34" s="30"/>
      <c r="K34" s="68"/>
      <c r="L34" s="74"/>
      <c r="M34" s="70"/>
    </row>
    <row r="35" spans="3:13" ht="13.5" customHeight="1" x14ac:dyDescent="0.4">
      <c r="D35" s="32"/>
      <c r="E35" s="33"/>
      <c r="F35" s="33"/>
      <c r="G35" s="33"/>
      <c r="H35" s="33"/>
      <c r="I35" s="33"/>
      <c r="J35" s="34"/>
      <c r="K35" s="71"/>
      <c r="L35" s="72"/>
      <c r="M35" s="73"/>
    </row>
    <row r="36" spans="3:13" ht="18" customHeight="1" thickBot="1" x14ac:dyDescent="0.45">
      <c r="C36" s="29"/>
      <c r="D36" s="29"/>
      <c r="E36" s="36" t="s">
        <v>35</v>
      </c>
      <c r="F36" s="37"/>
      <c r="G36" s="37"/>
      <c r="H36" s="37"/>
      <c r="I36" s="37"/>
      <c r="J36" s="30"/>
      <c r="K36" s="96" t="s">
        <v>47</v>
      </c>
      <c r="L36" s="88"/>
      <c r="M36" s="89"/>
    </row>
    <row r="37" spans="3:13" ht="18" customHeight="1" thickBot="1" x14ac:dyDescent="0.45">
      <c r="C37" s="29"/>
      <c r="D37" s="29"/>
      <c r="E37" s="31" t="s">
        <v>2</v>
      </c>
      <c r="F37" s="47"/>
      <c r="G37" s="48"/>
      <c r="H37" s="49"/>
      <c r="I37" s="23" t="s">
        <v>5</v>
      </c>
      <c r="J37" s="30"/>
      <c r="K37" s="60"/>
      <c r="L37" s="61"/>
      <c r="M37" s="62"/>
    </row>
    <row r="38" spans="3:13" ht="10.5" customHeight="1" x14ac:dyDescent="0.4">
      <c r="C38" s="29"/>
      <c r="D38" s="29"/>
      <c r="E38" s="32"/>
      <c r="F38" s="33"/>
      <c r="G38" s="33"/>
      <c r="H38" s="33"/>
      <c r="I38" s="33"/>
      <c r="J38" s="30"/>
      <c r="K38" s="63"/>
      <c r="L38" s="64"/>
      <c r="M38" s="65"/>
    </row>
    <row r="39" spans="3:13" ht="18" customHeight="1" x14ac:dyDescent="0.4">
      <c r="C39" s="46" t="s">
        <v>19</v>
      </c>
      <c r="D39" s="37"/>
      <c r="E39" s="37"/>
      <c r="F39" s="37"/>
      <c r="G39" s="37"/>
      <c r="H39" s="37"/>
      <c r="I39" s="37"/>
      <c r="J39" s="38"/>
      <c r="K39" s="50"/>
      <c r="L39" s="66"/>
      <c r="M39" s="67"/>
    </row>
    <row r="40" spans="3:13" ht="7.5" customHeight="1" x14ac:dyDescent="0.4">
      <c r="C40" s="32"/>
      <c r="D40" s="33"/>
      <c r="E40" s="33"/>
      <c r="F40" s="33"/>
      <c r="G40" s="33"/>
      <c r="H40" s="33"/>
      <c r="I40" s="33"/>
      <c r="J40" s="34"/>
      <c r="K40" s="71"/>
      <c r="L40" s="72"/>
      <c r="M40" s="73"/>
    </row>
    <row r="41" spans="3:13" ht="18" customHeight="1" thickBot="1" x14ac:dyDescent="0.45">
      <c r="D41" s="46" t="s">
        <v>17</v>
      </c>
      <c r="E41" s="37"/>
      <c r="F41" s="37"/>
      <c r="G41" s="37"/>
      <c r="H41" s="37"/>
      <c r="I41" s="37"/>
      <c r="J41" s="38"/>
      <c r="K41" s="50" t="s">
        <v>49</v>
      </c>
      <c r="L41" s="51"/>
      <c r="M41" s="52"/>
    </row>
    <row r="42" spans="3:13" ht="18" customHeight="1" thickBot="1" x14ac:dyDescent="0.45">
      <c r="D42" s="31" t="s">
        <v>1</v>
      </c>
      <c r="E42" s="47"/>
      <c r="F42" s="48"/>
      <c r="G42" s="48"/>
      <c r="H42" s="48"/>
      <c r="I42" s="49"/>
      <c r="J42" s="30"/>
      <c r="K42" s="53"/>
      <c r="L42" s="54"/>
      <c r="M42" s="55"/>
    </row>
    <row r="43" spans="3:13" ht="13.5" customHeight="1" x14ac:dyDescent="0.4">
      <c r="D43" s="32"/>
      <c r="E43" s="33"/>
      <c r="F43" s="33"/>
      <c r="G43" s="33"/>
      <c r="H43" s="33"/>
      <c r="I43" s="33"/>
      <c r="J43" s="34"/>
      <c r="K43" s="56"/>
      <c r="L43" s="57"/>
      <c r="M43" s="58"/>
    </row>
    <row r="44" spans="3:13" ht="18" customHeight="1" thickBot="1" x14ac:dyDescent="0.45">
      <c r="D44" s="46" t="s">
        <v>59</v>
      </c>
      <c r="E44" s="37"/>
      <c r="F44" s="37"/>
      <c r="G44" s="37"/>
      <c r="H44" s="37"/>
      <c r="I44" s="37"/>
      <c r="J44" s="38"/>
      <c r="K44" s="50" t="s">
        <v>48</v>
      </c>
      <c r="L44" s="51"/>
      <c r="M44" s="52"/>
    </row>
    <row r="45" spans="3:13" ht="18" customHeight="1" thickBot="1" x14ac:dyDescent="0.45">
      <c r="D45" s="31" t="s">
        <v>1</v>
      </c>
      <c r="E45" s="47"/>
      <c r="F45" s="48"/>
      <c r="G45" s="48"/>
      <c r="H45" s="48"/>
      <c r="I45" s="49"/>
      <c r="J45" s="30"/>
      <c r="K45" s="53"/>
      <c r="L45" s="54"/>
      <c r="M45" s="55"/>
    </row>
    <row r="46" spans="3:13" ht="13.5" customHeight="1" x14ac:dyDescent="0.4">
      <c r="D46" s="32"/>
      <c r="E46" s="33"/>
      <c r="F46" s="33"/>
      <c r="G46" s="33"/>
      <c r="H46" s="33"/>
      <c r="I46" s="33"/>
      <c r="J46" s="34"/>
      <c r="K46" s="56"/>
      <c r="L46" s="57"/>
      <c r="M46" s="58"/>
    </row>
    <row r="47" spans="3:13" ht="18" customHeight="1" thickBot="1" x14ac:dyDescent="0.45">
      <c r="D47" s="46" t="s">
        <v>18</v>
      </c>
      <c r="E47" s="37"/>
      <c r="F47" s="37"/>
      <c r="G47" s="37"/>
      <c r="H47" s="37"/>
      <c r="I47" s="37"/>
      <c r="J47" s="38"/>
      <c r="K47" s="50" t="s">
        <v>50</v>
      </c>
      <c r="L47" s="51"/>
      <c r="M47" s="52"/>
    </row>
    <row r="48" spans="3:13" ht="18" customHeight="1" thickBot="1" x14ac:dyDescent="0.45">
      <c r="D48" s="31" t="s">
        <v>1</v>
      </c>
      <c r="E48" s="47"/>
      <c r="F48" s="48"/>
      <c r="G48" s="48"/>
      <c r="H48" s="48"/>
      <c r="I48" s="49"/>
      <c r="J48" s="30"/>
      <c r="K48" s="53"/>
      <c r="L48" s="54"/>
      <c r="M48" s="55"/>
    </row>
    <row r="49" spans="3:13" ht="13.5" customHeight="1" x14ac:dyDescent="0.4">
      <c r="D49" s="32"/>
      <c r="E49" s="33"/>
      <c r="F49" s="33"/>
      <c r="G49" s="33"/>
      <c r="H49" s="33"/>
      <c r="I49" s="33"/>
      <c r="J49" s="34"/>
      <c r="K49" s="56"/>
      <c r="L49" s="57"/>
      <c r="M49" s="58"/>
    </row>
    <row r="50" spans="3:13" ht="4.5" customHeight="1" x14ac:dyDescent="0.4"/>
    <row r="51" spans="3:13" ht="16.5" customHeight="1" x14ac:dyDescent="0.4">
      <c r="C51" s="23" t="s">
        <v>53</v>
      </c>
      <c r="E51" s="23" t="s">
        <v>40</v>
      </c>
    </row>
    <row r="52" spans="3:13" ht="16.5" customHeight="1" x14ac:dyDescent="0.4">
      <c r="E52" s="23" t="s">
        <v>41</v>
      </c>
    </row>
    <row r="53" spans="3:13" ht="16.5" customHeight="1" x14ac:dyDescent="0.4">
      <c r="E53" s="23" t="s">
        <v>42</v>
      </c>
    </row>
    <row r="54" spans="3:13" ht="4.5" customHeight="1" x14ac:dyDescent="0.4"/>
    <row r="55" spans="3:13" ht="16.5" customHeight="1" x14ac:dyDescent="0.4">
      <c r="C55" s="23" t="s">
        <v>54</v>
      </c>
      <c r="D55" s="23" t="s">
        <v>57</v>
      </c>
    </row>
    <row r="56" spans="3:13" ht="16.5" customHeight="1" x14ac:dyDescent="0.4">
      <c r="D56" s="23" t="s">
        <v>58</v>
      </c>
    </row>
    <row r="57" spans="3:13" ht="4.5" customHeight="1" x14ac:dyDescent="0.4"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</row>
    <row r="58" spans="3:13" ht="16.5" customHeight="1" x14ac:dyDescent="0.4">
      <c r="C58" s="43" t="s">
        <v>51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3:13" ht="4.5" customHeight="1" thickBot="1" x14ac:dyDescent="0.45"/>
    <row r="60" spans="3:13" ht="12" customHeight="1" x14ac:dyDescent="0.4">
      <c r="C60" s="78" t="str">
        <f>IF(OR(D10="",D13="",D16="",AND(E22="",E28="",E34=""),AND(E42="",E45="",E48=""),AND(NOT(E22=""),E42=""),AND(NOT(E28=""),E45=""),AND(NOT(E34=""),E48="")),"未入力あり",SUMIF('手数料一覧（編集不可）'!K5:K142,"〇",'手数料一覧（編集不可）'!I5:I142))</f>
        <v>未入力あり</v>
      </c>
      <c r="D60" s="79"/>
      <c r="E60" s="79"/>
      <c r="F60" s="79"/>
      <c r="G60" s="79"/>
      <c r="H60" s="79"/>
      <c r="I60" s="79"/>
      <c r="J60" s="79"/>
      <c r="K60" s="80"/>
    </row>
    <row r="61" spans="3:13" ht="12" customHeight="1" x14ac:dyDescent="0.4">
      <c r="C61" s="81"/>
      <c r="D61" s="82"/>
      <c r="E61" s="82"/>
      <c r="F61" s="82"/>
      <c r="G61" s="82"/>
      <c r="H61" s="82"/>
      <c r="I61" s="82"/>
      <c r="J61" s="82"/>
      <c r="K61" s="83"/>
    </row>
    <row r="62" spans="3:13" ht="12" customHeight="1" x14ac:dyDescent="0.4">
      <c r="C62" s="81"/>
      <c r="D62" s="82"/>
      <c r="E62" s="82"/>
      <c r="F62" s="82"/>
      <c r="G62" s="82"/>
      <c r="H62" s="82"/>
      <c r="I62" s="82"/>
      <c r="J62" s="82"/>
      <c r="K62" s="83"/>
    </row>
    <row r="63" spans="3:13" ht="12" customHeight="1" x14ac:dyDescent="0.4">
      <c r="C63" s="81"/>
      <c r="D63" s="82"/>
      <c r="E63" s="82"/>
      <c r="F63" s="82"/>
      <c r="G63" s="82"/>
      <c r="H63" s="82"/>
      <c r="I63" s="82"/>
      <c r="J63" s="82"/>
      <c r="K63" s="83"/>
    </row>
    <row r="64" spans="3:13" ht="12" customHeight="1" x14ac:dyDescent="0.4">
      <c r="C64" s="81"/>
      <c r="D64" s="82"/>
      <c r="E64" s="82"/>
      <c r="F64" s="82"/>
      <c r="G64" s="82"/>
      <c r="H64" s="82"/>
      <c r="I64" s="82"/>
      <c r="J64" s="82"/>
      <c r="K64" s="83"/>
    </row>
    <row r="65" spans="3:12" ht="12" customHeight="1" x14ac:dyDescent="0.4">
      <c r="C65" s="81"/>
      <c r="D65" s="82"/>
      <c r="E65" s="82"/>
      <c r="F65" s="82"/>
      <c r="G65" s="82"/>
      <c r="H65" s="82"/>
      <c r="I65" s="82"/>
      <c r="J65" s="82"/>
      <c r="K65" s="83"/>
    </row>
    <row r="66" spans="3:12" ht="12" customHeight="1" x14ac:dyDescent="0.4">
      <c r="C66" s="81"/>
      <c r="D66" s="82"/>
      <c r="E66" s="82"/>
      <c r="F66" s="82"/>
      <c r="G66" s="82"/>
      <c r="H66" s="82"/>
      <c r="I66" s="82"/>
      <c r="J66" s="82"/>
      <c r="K66" s="83"/>
    </row>
    <row r="67" spans="3:12" ht="12" customHeight="1" x14ac:dyDescent="0.4">
      <c r="C67" s="81"/>
      <c r="D67" s="82"/>
      <c r="E67" s="82"/>
      <c r="F67" s="82"/>
      <c r="G67" s="82"/>
      <c r="H67" s="82"/>
      <c r="I67" s="82"/>
      <c r="J67" s="82"/>
      <c r="K67" s="83"/>
      <c r="L67" s="87" t="s">
        <v>0</v>
      </c>
    </row>
    <row r="68" spans="3:12" ht="12" customHeight="1" x14ac:dyDescent="0.4">
      <c r="C68" s="81"/>
      <c r="D68" s="82"/>
      <c r="E68" s="82"/>
      <c r="F68" s="82"/>
      <c r="G68" s="82"/>
      <c r="H68" s="82"/>
      <c r="I68" s="82"/>
      <c r="J68" s="82"/>
      <c r="K68" s="83"/>
      <c r="L68" s="87"/>
    </row>
    <row r="69" spans="3:12" ht="12" customHeight="1" thickBot="1" x14ac:dyDescent="0.45">
      <c r="C69" s="84"/>
      <c r="D69" s="85"/>
      <c r="E69" s="85"/>
      <c r="F69" s="85"/>
      <c r="G69" s="85"/>
      <c r="H69" s="85"/>
      <c r="I69" s="85"/>
      <c r="J69" s="85"/>
      <c r="K69" s="86"/>
      <c r="L69" s="87"/>
    </row>
    <row r="70" spans="3:12" ht="4.5" customHeight="1" x14ac:dyDescent="0.4"/>
  </sheetData>
  <sheetProtection sheet="1" objects="1" scenarios="1"/>
  <mergeCells count="30">
    <mergeCell ref="C60:K69"/>
    <mergeCell ref="L67:L69"/>
    <mergeCell ref="K9:M11"/>
    <mergeCell ref="K18:M20"/>
    <mergeCell ref="D10:I10"/>
    <mergeCell ref="D19:F19"/>
    <mergeCell ref="K39:M40"/>
    <mergeCell ref="K21:M23"/>
    <mergeCell ref="F25:H25"/>
    <mergeCell ref="K24:M26"/>
    <mergeCell ref="F31:H31"/>
    <mergeCell ref="K30:M32"/>
    <mergeCell ref="K36:M38"/>
    <mergeCell ref="F37:H37"/>
    <mergeCell ref="K44:M46"/>
    <mergeCell ref="E42:I42"/>
    <mergeCell ref="E45:I45"/>
    <mergeCell ref="E48:I48"/>
    <mergeCell ref="K47:M49"/>
    <mergeCell ref="C3:H5"/>
    <mergeCell ref="K12:M14"/>
    <mergeCell ref="K15:M17"/>
    <mergeCell ref="K41:M43"/>
    <mergeCell ref="E22:G22"/>
    <mergeCell ref="K27:M29"/>
    <mergeCell ref="E28:G28"/>
    <mergeCell ref="K33:M35"/>
    <mergeCell ref="E34:G34"/>
    <mergeCell ref="D13:F13"/>
    <mergeCell ref="D16:F16"/>
  </mergeCells>
  <phoneticPr fontId="3"/>
  <pageMargins left="0.7" right="0.7" top="0.75" bottom="0.75" header="0.3" footer="0.3"/>
  <pageSetup paperSize="9" scale="77" orientation="portrait" r:id="rId1"/>
  <colBreaks count="1" manualBreakCount="1">
    <brk id="13" max="4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4216E7A-CB5E-43DE-8C85-585866E4C658}">
          <x14:formula1>
            <xm:f>'手数料一覧（編集不可）'!$C$4:$C$142</xm:f>
          </x14:formula1>
          <xm:sqref>D13:F13</xm:sqref>
        </x14:dataValidation>
        <x14:dataValidation type="list" allowBlank="1" showInputMessage="1" showErrorMessage="1" xr:uid="{E158EF9F-F633-4127-A7BB-CB80402080EA}">
          <x14:formula1>
            <xm:f>'手数料一覧（編集不可）'!$D$96:$D$144</xm:f>
          </x14:formula1>
          <xm:sqref>D16:F16</xm:sqref>
        </x14:dataValidation>
        <x14:dataValidation type="list" allowBlank="1" showInputMessage="1" showErrorMessage="1" xr:uid="{F6ECD7D7-EAD1-4278-9E36-38B859D734BB}">
          <x14:formula1>
            <xm:f>'手数料一覧（編集不可）'!$E$4:$E$10</xm:f>
          </x14:formula1>
          <xm:sqref>E42:I42</xm:sqref>
        </x14:dataValidation>
        <x14:dataValidation type="list" allowBlank="1" showInputMessage="1" showErrorMessage="1" xr:uid="{0070AFAC-D435-4783-8DC2-581FF451D4DE}">
          <x14:formula1>
            <xm:f>'手数料一覧（編集不可）'!$E$22:$E$36</xm:f>
          </x14:formula1>
          <xm:sqref>E45:I45</xm:sqref>
        </x14:dataValidation>
        <x14:dataValidation type="list" allowBlank="1" showInputMessage="1" showErrorMessage="1" xr:uid="{6E45EBEB-6941-4207-9186-A71CAC7787F3}">
          <x14:formula1>
            <xm:f>'手数料一覧（編集不可）'!$E$36:$E$50</xm:f>
          </x14:formula1>
          <xm:sqref>E48:I48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1CCE-4609-4915-B563-5702B7E827F1}">
  <dimension ref="C1:L190"/>
  <sheetViews>
    <sheetView workbookViewId="0">
      <selection activeCell="C12" sqref="C12"/>
    </sheetView>
  </sheetViews>
  <sheetFormatPr defaultRowHeight="18.75" x14ac:dyDescent="0.4"/>
  <cols>
    <col min="1" max="2" width="1.375" customWidth="1"/>
    <col min="3" max="3" width="53.375" customWidth="1"/>
    <col min="4" max="4" width="23" customWidth="1"/>
    <col min="5" max="5" width="20.75" customWidth="1"/>
    <col min="6" max="6" width="8.875" customWidth="1"/>
    <col min="7" max="7" width="5.375" style="2" customWidth="1"/>
    <col min="8" max="8" width="8.875" customWidth="1"/>
    <col min="9" max="9" width="20.125" customWidth="1"/>
    <col min="10" max="10" width="0.75" customWidth="1"/>
    <col min="11" max="11" width="20.125" customWidth="1"/>
  </cols>
  <sheetData>
    <row r="1" spans="3:11" x14ac:dyDescent="0.4">
      <c r="C1" t="s">
        <v>11</v>
      </c>
    </row>
    <row r="3" spans="3:11" x14ac:dyDescent="0.4">
      <c r="C3" s="4" t="s">
        <v>15</v>
      </c>
      <c r="D3" s="4" t="s">
        <v>20</v>
      </c>
      <c r="E3" s="14" t="s">
        <v>23</v>
      </c>
      <c r="F3" s="97" t="s">
        <v>12</v>
      </c>
      <c r="G3" s="97"/>
      <c r="H3" s="97"/>
      <c r="I3" s="3" t="s">
        <v>4</v>
      </c>
      <c r="K3" s="3" t="s">
        <v>6</v>
      </c>
    </row>
    <row r="4" spans="3:11" ht="6" customHeight="1" x14ac:dyDescent="0.4">
      <c r="F4" s="2"/>
      <c r="H4" s="2"/>
      <c r="I4" s="2"/>
      <c r="K4" s="2"/>
    </row>
    <row r="5" spans="3:11" x14ac:dyDescent="0.4">
      <c r="C5" s="9" t="s">
        <v>43</v>
      </c>
      <c r="D5" s="13" t="s">
        <v>21</v>
      </c>
      <c r="E5" s="13" t="s">
        <v>24</v>
      </c>
      <c r="F5" s="5">
        <v>0</v>
      </c>
      <c r="G5" s="6" t="s">
        <v>3</v>
      </c>
      <c r="H5" s="7">
        <v>200</v>
      </c>
      <c r="I5" s="8">
        <v>36100</v>
      </c>
      <c r="K5" s="22" t="str">
        <f>IF(AND(算定表!$D$13=C5,算定表!$D$16=D5,算定表!$E$42=E5,NOT(算定表!$E$22=""),算定表!$E$22&gt;F5,算定表!$E$22&lt;=H5),"〇","－")</f>
        <v>－</v>
      </c>
    </row>
    <row r="6" spans="3:11" x14ac:dyDescent="0.4">
      <c r="C6" s="10"/>
      <c r="D6" s="12"/>
      <c r="E6" s="11"/>
      <c r="F6" s="5">
        <v>200</v>
      </c>
      <c r="G6" s="6" t="s">
        <v>3</v>
      </c>
      <c r="H6" s="7"/>
      <c r="I6" s="8">
        <v>39800</v>
      </c>
      <c r="K6" s="22" t="str">
        <f>IF(AND(算定表!$D$13=C5,算定表!$D$16=D5,算定表!$E$42=E5,NOT(算定表!$E$22=""),算定表!$E$22&gt;F6),"〇","－")</f>
        <v>－</v>
      </c>
    </row>
    <row r="7" spans="3:11" x14ac:dyDescent="0.4">
      <c r="C7" s="10"/>
      <c r="D7" s="12"/>
      <c r="E7" s="15" t="s">
        <v>25</v>
      </c>
      <c r="F7" s="5">
        <v>0</v>
      </c>
      <c r="G7" s="6" t="s">
        <v>3</v>
      </c>
      <c r="H7" s="7">
        <v>200</v>
      </c>
      <c r="I7" s="8">
        <v>18000</v>
      </c>
      <c r="K7" s="22" t="str">
        <f>IF(AND(算定表!$D$13=C5,算定表!$D$16=D5,算定表!$E$42=E7,NOT(算定表!$E$22=""),算定表!$E$22&gt;F7,算定表!$E$22&lt;=H7),"〇","－")</f>
        <v>－</v>
      </c>
    </row>
    <row r="8" spans="3:11" x14ac:dyDescent="0.4">
      <c r="C8" s="10"/>
      <c r="D8" s="12"/>
      <c r="E8" s="11"/>
      <c r="F8" s="5">
        <v>200</v>
      </c>
      <c r="G8" s="6" t="s">
        <v>3</v>
      </c>
      <c r="H8" s="7"/>
      <c r="I8" s="8">
        <v>19000</v>
      </c>
      <c r="K8" s="22" t="str">
        <f>IF(AND(算定表!$D$13=C5,算定表!$D$16=D5,算定表!$E$42=E7,NOT(算定表!$E$22=""),算定表!$E$22&gt;F8),"〇","－")</f>
        <v>－</v>
      </c>
    </row>
    <row r="9" spans="3:11" x14ac:dyDescent="0.4">
      <c r="C9" s="10"/>
      <c r="D9" s="12"/>
      <c r="E9" s="15" t="s">
        <v>26</v>
      </c>
      <c r="F9" s="5">
        <v>0</v>
      </c>
      <c r="G9" s="6" t="s">
        <v>3</v>
      </c>
      <c r="H9" s="7">
        <v>200</v>
      </c>
      <c r="I9" s="8">
        <v>26900</v>
      </c>
      <c r="K9" s="22" t="str">
        <f>IF(AND(算定表!$D$13=C5,算定表!$D$16=D5,算定表!$E$42=E9,NOT(算定表!$E$22=""),算定表!$E$22&gt;F9,算定表!$E$22&lt;=H9),"〇","－")</f>
        <v>－</v>
      </c>
    </row>
    <row r="10" spans="3:11" x14ac:dyDescent="0.4">
      <c r="C10" s="10"/>
      <c r="D10" s="12"/>
      <c r="E10" s="11"/>
      <c r="F10" s="5">
        <v>200</v>
      </c>
      <c r="G10" s="6" t="s">
        <v>3</v>
      </c>
      <c r="H10" s="7"/>
      <c r="I10" s="8">
        <v>28000</v>
      </c>
      <c r="K10" s="22" t="str">
        <f>IF(AND(算定表!$D$13=C5,算定表!$D$16=D5,算定表!$E$42=E9,NOT(算定表!$E$22=""),算定表!$E$22&gt;F10),"〇","－")</f>
        <v>－</v>
      </c>
    </row>
    <row r="11" spans="3:11" x14ac:dyDescent="0.4">
      <c r="C11" s="10"/>
      <c r="D11" s="13" t="s">
        <v>22</v>
      </c>
      <c r="E11" s="15" t="s">
        <v>24</v>
      </c>
      <c r="F11" s="5">
        <v>0</v>
      </c>
      <c r="G11" s="6" t="s">
        <v>3</v>
      </c>
      <c r="H11" s="7">
        <v>300</v>
      </c>
      <c r="I11" s="8">
        <v>71900</v>
      </c>
      <c r="K11" s="22" t="str">
        <f>IF(OR(AND(算定表!$D$13=C5,算定表!$D$16=D11,算定表!$E$42=E11,NOT(算定表!$E$22=""),算定表!$E$22&gt;F11,算定表!$E$22&lt;=H11),AND(算定表!$D$13=$C$5,算定表!$D$16=$D$144,算定表!$E$42=E11,NOT(算定表!$E$22=""),算定表!$E$22&gt;F11,算定表!$E$22&lt;=H11)),"〇","－")</f>
        <v>－</v>
      </c>
    </row>
    <row r="12" spans="3:11" x14ac:dyDescent="0.4">
      <c r="C12" s="10"/>
      <c r="D12" s="12"/>
      <c r="E12" s="12"/>
      <c r="F12" s="5">
        <v>300</v>
      </c>
      <c r="G12" s="6" t="s">
        <v>3</v>
      </c>
      <c r="H12" s="7">
        <v>2000</v>
      </c>
      <c r="I12" s="8">
        <v>120000</v>
      </c>
      <c r="K12" s="22" t="str">
        <f>IF(OR(AND(算定表!$D$13=C5,算定表!$D$16=D11,算定表!$E$42=E11,NOT(算定表!$E$22=""),算定表!$E$22&gt;F12,算定表!$E$22&lt;=H12),AND(算定表!$D$13=$C$5,算定表!$D$16=$D$144,算定表!$E$42=E11,NOT(算定表!$E$22=""),算定表!$E$22&gt;F12,算定表!$E$22&lt;=H12)),"〇","－")</f>
        <v>－</v>
      </c>
    </row>
    <row r="13" spans="3:11" x14ac:dyDescent="0.4">
      <c r="C13" s="10"/>
      <c r="D13" s="12"/>
      <c r="E13" s="12"/>
      <c r="F13" s="5">
        <v>2000</v>
      </c>
      <c r="G13" s="6" t="s">
        <v>3</v>
      </c>
      <c r="H13" s="7">
        <v>5000</v>
      </c>
      <c r="I13" s="8">
        <v>204000</v>
      </c>
      <c r="K13" s="22" t="str">
        <f>IF(OR(AND(算定表!$D$13=C5,算定表!$D$16=D11,算定表!$E$42=E11,NOT(算定表!$E$22=""),算定表!$E$22&gt;F13,算定表!$E$22&lt;=H13),AND(算定表!$D$13=$C$5,算定表!$D$16=$D$144,算定表!$E$42=E11,NOT(算定表!$E$22=""),算定表!$E$22&gt;F13,算定表!$E$22&lt;=H13)),"〇","－")</f>
        <v>－</v>
      </c>
    </row>
    <row r="14" spans="3:11" x14ac:dyDescent="0.4">
      <c r="C14" s="10"/>
      <c r="D14" s="12"/>
      <c r="E14" s="11"/>
      <c r="F14" s="5">
        <v>5000</v>
      </c>
      <c r="G14" s="6" t="s">
        <v>3</v>
      </c>
      <c r="H14" s="7"/>
      <c r="I14" s="8">
        <v>288000</v>
      </c>
      <c r="K14" s="22" t="str">
        <f>IF(OR(AND(算定表!$D$13=C5,算定表!$D$16=D11,算定表!$E$42=E11,NOT(算定表!$E$22=""),算定表!$E$22&gt;F14),AND(算定表!$D$13=$C$5,算定表!$D$16=$D$144,算定表!$E$42=E11,NOT(算定表!$E$22=""),算定表!$E$22&gt;F14)),"〇","－")</f>
        <v>－</v>
      </c>
    </row>
    <row r="15" spans="3:11" x14ac:dyDescent="0.4">
      <c r="C15" s="10"/>
      <c r="D15" s="12"/>
      <c r="E15" s="15" t="s">
        <v>27</v>
      </c>
      <c r="F15" s="5">
        <v>0</v>
      </c>
      <c r="G15" s="6" t="s">
        <v>3</v>
      </c>
      <c r="H15" s="7">
        <v>300</v>
      </c>
      <c r="I15" s="8">
        <v>34200</v>
      </c>
      <c r="K15" s="22" t="str">
        <f>IF(OR(AND(算定表!$D$13=C5,算定表!$D$16=D11,算定表!$E$42=E15,NOT(算定表!$E$22=""),算定表!$E$22&gt;F15,算定表!$E$22&lt;=H15),AND(算定表!$D$13=$C$5,算定表!$D$16=$D$144,算定表!$E$42=E15,NOT(算定表!$E$22=""),算定表!$E$22&gt;F15,算定表!$E$22&lt;=H15)),"〇","－")</f>
        <v>－</v>
      </c>
    </row>
    <row r="16" spans="3:11" x14ac:dyDescent="0.4">
      <c r="C16" s="10"/>
      <c r="D16" s="12"/>
      <c r="E16" s="12"/>
      <c r="F16" s="5">
        <v>300</v>
      </c>
      <c r="G16" s="6" t="s">
        <v>3</v>
      </c>
      <c r="H16" s="7">
        <v>2000</v>
      </c>
      <c r="I16" s="8">
        <v>59300</v>
      </c>
      <c r="K16" s="22" t="str">
        <f>IF(OR(AND(算定表!$D$13=C5,算定表!$D$16=D11,算定表!$E$42=E15,NOT(算定表!$E$22=""),算定表!$E$22&gt;F16,算定表!$E$22&lt;=H16),AND(算定表!$D$13=$C$5,算定表!$D$16=$D$144,算定表!$E$42=E15,NOT(算定表!$E$22=""),算定表!$E$22&gt;F16,算定表!$E$22&lt;=H16)),"〇","－")</f>
        <v>－</v>
      </c>
    </row>
    <row r="17" spans="3:12" x14ac:dyDescent="0.4">
      <c r="C17" s="10"/>
      <c r="D17" s="12"/>
      <c r="E17" s="12"/>
      <c r="F17" s="5">
        <v>2000</v>
      </c>
      <c r="G17" s="6" t="s">
        <v>3</v>
      </c>
      <c r="H17" s="7">
        <v>5000</v>
      </c>
      <c r="I17" s="8">
        <v>102000</v>
      </c>
      <c r="K17" s="22" t="str">
        <f>IF(OR(AND(算定表!$D$13=C5,算定表!$D$16=D11,算定表!$E$42=E15,NOT(算定表!$E$22=""),算定表!$E$22&gt;F17,算定表!$E$22&lt;=H17),AND(算定表!$D$13=$C$5,算定表!$D$16=$D$144,算定表!$E$42=E15,NOT(算定表!$E$22=""),算定表!$E$22&gt;F17,算定表!$E$22&lt;=H17)),"〇","－")</f>
        <v>－</v>
      </c>
    </row>
    <row r="18" spans="3:12" x14ac:dyDescent="0.4">
      <c r="C18" s="10"/>
      <c r="D18" s="12"/>
      <c r="E18" s="11"/>
      <c r="F18" s="5">
        <v>5000</v>
      </c>
      <c r="G18" s="6" t="s">
        <v>3</v>
      </c>
      <c r="H18" s="7"/>
      <c r="I18" s="8">
        <v>160000</v>
      </c>
      <c r="K18" s="22" t="str">
        <f>IF(OR(AND(算定表!$D$13=C5,算定表!$D$16=D11,算定表!$E$42=E15,NOT(算定表!$E$22=""),算定表!$E$22&gt;F18),AND(算定表!$D$13=$C$5,算定表!$D$16=$D$144,算定表!$E$42=E15,NOT(算定表!$E$22=""),算定表!$E$22&gt;F18)),"〇","－")</f>
        <v>－</v>
      </c>
    </row>
    <row r="19" spans="3:12" x14ac:dyDescent="0.4">
      <c r="C19" s="10"/>
      <c r="D19" s="12"/>
      <c r="E19" s="15" t="s">
        <v>26</v>
      </c>
      <c r="F19" s="5">
        <v>0</v>
      </c>
      <c r="G19" s="6" t="s">
        <v>3</v>
      </c>
      <c r="H19" s="7">
        <v>300</v>
      </c>
      <c r="I19" s="8">
        <v>53000</v>
      </c>
      <c r="K19" s="22" t="str">
        <f>IF(OR(AND(算定表!$D$13=C5,算定表!$D$16=D11,算定表!$E$42=E19,NOT(算定表!$E$22=""),算定表!$E$22&gt;F19,算定表!$E$22&lt;=H19),AND(算定表!$D$13=$C$5,算定表!$D$16=$D$144,算定表!$E$42=E19,NOT(算定表!$E$22=""),算定表!$E$22&gt;F19,算定表!$E$22&lt;=H19)),"〇","－")</f>
        <v>－</v>
      </c>
    </row>
    <row r="20" spans="3:12" x14ac:dyDescent="0.4">
      <c r="C20" s="10"/>
      <c r="D20" s="12"/>
      <c r="E20" s="12"/>
      <c r="F20" s="5">
        <v>300</v>
      </c>
      <c r="G20" s="6" t="s">
        <v>3</v>
      </c>
      <c r="H20" s="7">
        <v>2000</v>
      </c>
      <c r="I20" s="8">
        <v>89300</v>
      </c>
      <c r="K20" s="22" t="str">
        <f>IF(OR(AND(算定表!$D$13=C5,算定表!$D$16=D11,算定表!$E$42=E19,NOT(算定表!$E$22=""),算定表!$E$22&gt;F20,算定表!$E$22&lt;=H20),AND(算定表!$D$13=$C$5,算定表!$D$16=$D$144,算定表!$E$42=E19,NOT(算定表!$E$22=""),算定表!$E$22&gt;F20,算定表!$E$22&lt;=H20)),"〇","－")</f>
        <v>－</v>
      </c>
    </row>
    <row r="21" spans="3:12" x14ac:dyDescent="0.4">
      <c r="C21" s="10"/>
      <c r="D21" s="12"/>
      <c r="E21" s="12"/>
      <c r="F21" s="5">
        <v>2000</v>
      </c>
      <c r="G21" s="6" t="s">
        <v>3</v>
      </c>
      <c r="H21" s="7">
        <v>5000</v>
      </c>
      <c r="I21" s="8">
        <v>155000</v>
      </c>
      <c r="K21" s="22" t="str">
        <f>IF(OR(AND(算定表!$D$13=C5,算定表!$D$16=D11,算定表!$E$42=E19,NOT(算定表!$E$22=""),算定表!$E$22&gt;F21,算定表!$E$22&lt;=H21),AND(算定表!$D$13=$C$5,算定表!$D$16=$D$144,算定表!$E$42=E19,NOT(算定表!$E$22=""),算定表!$E$22&gt;F21,算定表!$E$22&lt;=H21)),"〇","－")</f>
        <v>－</v>
      </c>
    </row>
    <row r="22" spans="3:12" x14ac:dyDescent="0.4">
      <c r="C22" s="10"/>
      <c r="D22" s="12"/>
      <c r="E22" s="12"/>
      <c r="F22" s="5">
        <v>5000</v>
      </c>
      <c r="G22" s="6" t="s">
        <v>3</v>
      </c>
      <c r="H22" s="7"/>
      <c r="I22" s="8">
        <v>224000</v>
      </c>
      <c r="K22" s="22" t="str">
        <f>IF(OR(AND(算定表!$D$13=C5,算定表!$D$16=D11,算定表!$E$42=E19,NOT(算定表!$E$22=""),算定表!$E$22&gt;F22),AND(算定表!$D$13=$C$5,算定表!$D$16=$D$144,算定表!$E$42=E19,NOT(算定表!$E$22=""),算定表!$E$22&gt;F22)),"〇","－")</f>
        <v>－</v>
      </c>
    </row>
    <row r="23" spans="3:12" x14ac:dyDescent="0.4">
      <c r="C23" s="12"/>
      <c r="D23" s="21" t="s">
        <v>28</v>
      </c>
      <c r="E23" s="18" t="s">
        <v>30</v>
      </c>
      <c r="F23" s="16">
        <v>0</v>
      </c>
      <c r="G23" s="6" t="s">
        <v>3</v>
      </c>
      <c r="H23" s="7">
        <v>300</v>
      </c>
      <c r="I23" s="8">
        <v>241000</v>
      </c>
      <c r="K23" s="22" t="str">
        <f>IF(OR(AND(算定表!$D$13=C5,算定表!$D$16=D23,算定表!$E$45=E23,NOT(算定表!$E$28=""),算定表!$E$28&gt;F23,算定表!$E$28&lt;=H23),AND(算定表!$D$13=$C$5,算定表!$D$16=$D$144,算定表!$E$45=E23,NOT(算定表!$E$28=""),算定表!$E$28&gt;F23,算定表!$E$28&lt;=H23)),"〇","－")</f>
        <v>－</v>
      </c>
      <c r="L23" s="42"/>
    </row>
    <row r="24" spans="3:12" x14ac:dyDescent="0.4">
      <c r="C24" s="12"/>
      <c r="D24" s="10"/>
      <c r="E24" s="17"/>
      <c r="F24" s="16">
        <v>300</v>
      </c>
      <c r="G24" s="6" t="s">
        <v>3</v>
      </c>
      <c r="H24" s="7">
        <v>1000</v>
      </c>
      <c r="I24" s="8">
        <v>297000</v>
      </c>
      <c r="K24" s="22" t="str">
        <f>IF(OR(AND(算定表!$D$13=C5,算定表!$D$16=D23,算定表!$E$45=E23,NOT(算定表!$E$28=""),算定表!$E$28&gt;F24,算定表!$E$28&lt;=H24),AND(算定表!$D$13=$C$5,算定表!$D$16=$D$144,算定表!$E$45=E23,NOT(算定表!$E$28=""),算定表!$E$28&gt;F24,算定表!$E$28&lt;=H24)),"〇","－")</f>
        <v>－</v>
      </c>
    </row>
    <row r="25" spans="3:12" x14ac:dyDescent="0.4">
      <c r="C25" s="12"/>
      <c r="D25" s="10"/>
      <c r="E25" s="17"/>
      <c r="F25" s="16">
        <v>1000</v>
      </c>
      <c r="G25" s="6" t="s">
        <v>3</v>
      </c>
      <c r="H25" s="7">
        <v>2000</v>
      </c>
      <c r="I25" s="8">
        <v>384000</v>
      </c>
      <c r="K25" s="22" t="str">
        <f>IF(OR(AND(算定表!$D$13=C5,算定表!$D$16=D23,算定表!$E$45=E23,NOT(算定表!$E$28=""),算定表!$E$28&gt;F25,算定表!$E$28&lt;=H25),AND(算定表!$D$13=$C$5,算定表!$D$16=$D$144,算定表!$E$45=E23,NOT(算定表!$E$28=""),算定表!$E$28&gt;F25,算定表!$E$28&lt;=H25)),"〇","－")</f>
        <v>－</v>
      </c>
    </row>
    <row r="26" spans="3:12" x14ac:dyDescent="0.4">
      <c r="C26" s="12"/>
      <c r="D26" s="10"/>
      <c r="E26" s="17"/>
      <c r="F26" s="16">
        <v>2000</v>
      </c>
      <c r="G26" s="6" t="s">
        <v>3</v>
      </c>
      <c r="H26" s="7">
        <v>5000</v>
      </c>
      <c r="I26" s="8">
        <v>548000</v>
      </c>
      <c r="K26" s="22" t="str">
        <f>IF(OR(AND(算定表!$D$13=C5,算定表!$D$16=D23,算定表!$E$45=E23,NOT(算定表!$E$28=""),算定表!$E$28&gt;F26,算定表!$E$28&lt;=H26),AND(算定表!$D$13=$C$5,算定表!$D$16=$D$144,算定表!$E$45=E23,NOT(算定表!$E$28=""),算定表!$E$28&gt;F26,算定表!$E$28&lt;=H26)),"〇","－")</f>
        <v>－</v>
      </c>
    </row>
    <row r="27" spans="3:12" x14ac:dyDescent="0.4">
      <c r="C27" s="12"/>
      <c r="D27" s="10"/>
      <c r="E27" s="17"/>
      <c r="F27" s="16">
        <v>5000</v>
      </c>
      <c r="G27" s="6" t="s">
        <v>3</v>
      </c>
      <c r="H27" s="7">
        <v>10000</v>
      </c>
      <c r="I27" s="8">
        <v>675000</v>
      </c>
      <c r="K27" s="22" t="str">
        <f>IF(OR(AND(算定表!$D$13=C5,算定表!$D$16=D23,算定表!$E$45=E23,NOT(算定表!$E$28=""),算定表!$E$28&gt;F27,算定表!$E$28&lt;=H27),AND(算定表!$D$13=$C$5,算定表!$D$16=$D$144,算定表!$E$45=E23,NOT(算定表!$E$28=""),算定表!$E$28&gt;F27,算定表!$E$28&lt;=H27)),"〇","－")</f>
        <v>－</v>
      </c>
    </row>
    <row r="28" spans="3:12" x14ac:dyDescent="0.4">
      <c r="C28" s="12"/>
      <c r="D28" s="10"/>
      <c r="E28" s="17"/>
      <c r="F28" s="16">
        <v>10000</v>
      </c>
      <c r="G28" s="6" t="s">
        <v>3</v>
      </c>
      <c r="H28" s="7">
        <v>25000</v>
      </c>
      <c r="I28" s="8">
        <v>786000</v>
      </c>
      <c r="K28" s="22" t="str">
        <f>IF(OR(AND(算定表!$D$13=C5,算定表!$D$16=D23,算定表!$E$45=E23,NOT(算定表!$E$28=""),算定表!$E$28&gt;F28,算定表!$E$28&lt;=H28),AND(算定表!$D$13=$C$5,算定表!$D$16=$D$144,算定表!$E$45=E23,NOT(算定表!$E$28=""),算定表!$E$28&gt;F28,算定表!$E$28&lt;=H28)),"〇","－")</f>
        <v>－</v>
      </c>
    </row>
    <row r="29" spans="3:12" x14ac:dyDescent="0.4">
      <c r="C29" s="12"/>
      <c r="D29" s="10"/>
      <c r="E29" s="11"/>
      <c r="F29" s="16">
        <v>25000</v>
      </c>
      <c r="G29" s="6" t="s">
        <v>3</v>
      </c>
      <c r="H29" s="7"/>
      <c r="I29" s="8">
        <v>897000</v>
      </c>
      <c r="K29" s="22" t="str">
        <f>IF(OR(AND(算定表!$D$13=C5,算定表!$D$16=D23,算定表!$E$45=E23,NOT(算定表!$E$28=""),算定表!$E$28&gt;F29),AND(算定表!$D$13=$C$5,算定表!$D$16=$D$144,算定表!$E$45=E23,NOT(算定表!$E$28=""),算定表!$E$28&gt;F29)),"〇","－")</f>
        <v>－</v>
      </c>
    </row>
    <row r="30" spans="3:12" x14ac:dyDescent="0.4">
      <c r="C30" s="12"/>
      <c r="D30" s="10"/>
      <c r="E30" s="19" t="s">
        <v>29</v>
      </c>
      <c r="F30" s="16">
        <v>0</v>
      </c>
      <c r="G30" s="6" t="s">
        <v>3</v>
      </c>
      <c r="H30" s="7">
        <v>300</v>
      </c>
      <c r="I30" s="8">
        <v>92100</v>
      </c>
      <c r="K30" s="22" t="str">
        <f>IF(OR(AND(算定表!$D$13=C5,算定表!$D$16=D23,算定表!$E$45=E30,NOT(算定表!$E$28=""),算定表!$E$28&gt;F30,算定表!$E$28&lt;=H30),AND(算定表!$D$13=$C$5,算定表!$D$16=$D$144,算定表!$E$45=E30,NOT(算定表!$E$28=""),算定表!$E$28&gt;F30,算定表!$E$28&lt;=H30)),"〇","－")</f>
        <v>－</v>
      </c>
    </row>
    <row r="31" spans="3:12" x14ac:dyDescent="0.4">
      <c r="C31" s="10"/>
      <c r="D31" s="10"/>
      <c r="E31" s="10"/>
      <c r="F31" s="16">
        <v>300</v>
      </c>
      <c r="G31" s="6" t="s">
        <v>3</v>
      </c>
      <c r="H31" s="7">
        <v>1000</v>
      </c>
      <c r="I31" s="8">
        <v>115000</v>
      </c>
      <c r="K31" s="22" t="str">
        <f>IF(OR(AND(算定表!$D$13=C5,算定表!$D$16=D23,算定表!$E$45=E30,NOT(算定表!$E$28=""),算定表!$E$28&gt;F31,算定表!$E$28&lt;=H31),AND(算定表!$D$13=$C$5,算定表!$D$16=$D$144,算定表!$E$45=E30,NOT(算定表!$E$28=""),算定表!$E$28&gt;F31,算定表!$E$28&lt;=H31)),"〇","－")</f>
        <v>－</v>
      </c>
    </row>
    <row r="32" spans="3:12" x14ac:dyDescent="0.4">
      <c r="C32" s="10"/>
      <c r="D32" s="10"/>
      <c r="E32" s="10"/>
      <c r="F32" s="16">
        <v>1000</v>
      </c>
      <c r="G32" s="6" t="s">
        <v>3</v>
      </c>
      <c r="H32" s="7">
        <v>2000</v>
      </c>
      <c r="I32" s="8">
        <v>152000</v>
      </c>
      <c r="K32" s="22" t="str">
        <f>IF(OR(AND(算定表!$D$13=C5,算定表!$D$16=D23,算定表!$E$45=E30,NOT(算定表!$E$28=""),算定表!$E$28&gt;F32,算定表!$E$28&lt;=H32),AND(算定表!$D$13=$C$5,算定表!$D$16=$D$144,算定表!$E$45=E30,NOT(算定表!$E$28=""),算定表!$E$28&gt;F32,算定表!$E$28&lt;=H32)),"〇","－")</f>
        <v>－</v>
      </c>
    </row>
    <row r="33" spans="3:11" x14ac:dyDescent="0.4">
      <c r="C33" s="10"/>
      <c r="D33" s="10"/>
      <c r="E33" s="10"/>
      <c r="F33" s="16">
        <v>2000</v>
      </c>
      <c r="G33" s="6" t="s">
        <v>3</v>
      </c>
      <c r="H33" s="7">
        <v>5000</v>
      </c>
      <c r="I33" s="8">
        <v>246000</v>
      </c>
      <c r="K33" s="22" t="str">
        <f>IF(OR(AND(算定表!$D$13=C5,算定表!$D$16=D23,算定表!$E$45=E30,NOT(算定表!$E$28=""),算定表!$E$28&gt;F33,算定表!$E$28&lt;=H33),AND(算定表!$D$13=$C$5,算定表!$D$16=$D$144,算定表!$E$45=E30,NOT(算定表!$E$28=""),算定表!$E$28&gt;F33,算定表!$E$28&lt;=H33)),"〇","－")</f>
        <v>－</v>
      </c>
    </row>
    <row r="34" spans="3:11" x14ac:dyDescent="0.4">
      <c r="C34" s="10"/>
      <c r="D34" s="10"/>
      <c r="E34" s="10"/>
      <c r="F34" s="16">
        <v>5000</v>
      </c>
      <c r="G34" s="6" t="s">
        <v>3</v>
      </c>
      <c r="H34" s="7">
        <v>10000</v>
      </c>
      <c r="I34" s="8">
        <v>321000</v>
      </c>
      <c r="K34" s="22" t="str">
        <f>IF(OR(AND(算定表!$D$13=C5,算定表!$D$16=D23,算定表!$E$45=E30,NOT(算定表!$E$28=""),算定表!$E$28&gt;F34,算定表!$E$28&lt;=H34),AND(算定表!$D$13=$C$5,算定表!$D$16=$D$144,算定表!$E$45=E30,NOT(算定表!$E$28=""),算定表!$E$28&gt;F34,算定表!$E$28&lt;=H34)),"〇","－")</f>
        <v>－</v>
      </c>
    </row>
    <row r="35" spans="3:11" x14ac:dyDescent="0.4">
      <c r="C35" s="10"/>
      <c r="D35" s="10"/>
      <c r="E35" s="10"/>
      <c r="F35" s="16">
        <v>10000</v>
      </c>
      <c r="G35" s="6" t="s">
        <v>3</v>
      </c>
      <c r="H35" s="7">
        <v>25000</v>
      </c>
      <c r="I35" s="8">
        <v>381000</v>
      </c>
      <c r="K35" s="22" t="str">
        <f>IF(OR(AND(算定表!$D$13=C5,算定表!$D$16=D23,算定表!$E$45=E30,NOT(算定表!$E$28=""),算定表!$E$28&gt;F35,算定表!$E$28&lt;=H35),AND(算定表!$D$13=$C$5,算定表!$D$16=$D$144,算定表!$E$45=E30,NOT(算定表!$E$28=""),算定表!$E$28&gt;F35,算定表!$E$28&lt;=H35)),"〇","－")</f>
        <v>－</v>
      </c>
    </row>
    <row r="36" spans="3:11" x14ac:dyDescent="0.4">
      <c r="C36" s="10"/>
      <c r="D36" s="11"/>
      <c r="E36" s="11"/>
      <c r="F36" s="16">
        <v>25000</v>
      </c>
      <c r="G36" s="6" t="s">
        <v>3</v>
      </c>
      <c r="H36" s="7"/>
      <c r="I36" s="8">
        <v>447000</v>
      </c>
      <c r="K36" s="22" t="str">
        <f>IF(OR(AND(算定表!$D$13=C5,算定表!$D$16=D23,算定表!$E$45=E30,NOT(算定表!$E$28=""),算定表!$E$28&gt;F36),AND(算定表!$D$13=$C$5,算定表!$D$16=$D$144,算定表!$E$45=E30,NOT(算定表!$E$28=""),算定表!$E$28&gt;F36)),"〇","－")</f>
        <v>－</v>
      </c>
    </row>
    <row r="37" spans="3:11" x14ac:dyDescent="0.4">
      <c r="C37" s="10"/>
      <c r="D37" s="20" t="s">
        <v>31</v>
      </c>
      <c r="E37" s="18" t="s">
        <v>30</v>
      </c>
      <c r="F37" s="16">
        <v>0</v>
      </c>
      <c r="G37" s="6" t="s">
        <v>3</v>
      </c>
      <c r="H37" s="7">
        <v>300</v>
      </c>
      <c r="I37" s="8">
        <v>23000</v>
      </c>
      <c r="K37" s="22" t="str">
        <f>IF(OR(AND(算定表!$D$13=$C$5,算定表!$D$16=$D$37,算定表!$E$48=E37,NOT(算定表!$E$34=""),算定表!$E$34&gt;F37,算定表!$E$34&lt;=H37),AND(算定表!$D$13=$C$5,算定表!$D$16=$D$144,算定表!$E$48=E37,NOT(算定表!$E$34=""),算定表!$E$34&gt;F37,算定表!$E$34&lt;=H37)),"〇","－")</f>
        <v>－</v>
      </c>
    </row>
    <row r="38" spans="3:11" x14ac:dyDescent="0.4">
      <c r="C38" s="10"/>
      <c r="D38" s="10"/>
      <c r="E38" s="17"/>
      <c r="F38" s="16">
        <v>300</v>
      </c>
      <c r="G38" s="6" t="s">
        <v>3</v>
      </c>
      <c r="H38" s="7">
        <v>1000</v>
      </c>
      <c r="I38" s="8">
        <v>32100</v>
      </c>
      <c r="K38" s="22" t="str">
        <f>IF(OR(AND(算定表!$D$13=$C$5,算定表!$D$16=$D$37,算定表!$E$48=E37,NOT(算定表!$E$34=""),算定表!$E$34&gt;F38,算定表!$E$34&lt;=H38),AND(算定表!$D$13=$C$5,算定表!$D$16=$D$144,算定表!$E$48=E37,NOT(算定表!$E$34=""),算定表!$E$34&gt;F38,算定表!$E$34&lt;=H38)),"〇","－")</f>
        <v>－</v>
      </c>
    </row>
    <row r="39" spans="3:11" x14ac:dyDescent="0.4">
      <c r="C39" s="10"/>
      <c r="D39" s="10"/>
      <c r="E39" s="17"/>
      <c r="F39" s="16">
        <v>1000</v>
      </c>
      <c r="G39" s="6" t="s">
        <v>3</v>
      </c>
      <c r="H39" s="7">
        <v>2000</v>
      </c>
      <c r="I39" s="8">
        <v>44600</v>
      </c>
      <c r="K39" s="22" t="str">
        <f>IF(OR(AND(算定表!$D$13=$C$5,算定表!$D$16=$D$37,算定表!$E$48=E37,NOT(算定表!$E$34=""),算定表!$E$34&gt;F39,算定表!$E$34&lt;=H39),AND(算定表!$D$13=$C$5,算定表!$D$16=$D$144,算定表!$E$48=E37,NOT(算定表!$E$34=""),算定表!$E$34&gt;F39,算定表!$E$34&lt;=H39)),"〇","－")</f>
        <v>－</v>
      </c>
    </row>
    <row r="40" spans="3:11" x14ac:dyDescent="0.4">
      <c r="C40" s="10"/>
      <c r="D40" s="10"/>
      <c r="E40" s="17"/>
      <c r="F40" s="16">
        <v>2000</v>
      </c>
      <c r="G40" s="6" t="s">
        <v>3</v>
      </c>
      <c r="H40" s="7">
        <v>5000</v>
      </c>
      <c r="I40" s="8">
        <v>106000</v>
      </c>
      <c r="K40" s="22" t="str">
        <f>IF(OR(AND(算定表!$D$13=$C$5,算定表!$D$16=$D$37,算定表!$E$48=E37,NOT(算定表!$E$34=""),算定表!$E$34&gt;F40,算定表!$E$34&lt;=H40),AND(算定表!$D$13=$C$5,算定表!$D$16=$D$144,算定表!$E$48=E37,NOT(算定表!$E$34=""),算定表!$E$34&gt;F40,算定表!$E$34&lt;=H40)),"〇","－")</f>
        <v>－</v>
      </c>
    </row>
    <row r="41" spans="3:11" x14ac:dyDescent="0.4">
      <c r="C41" s="10"/>
      <c r="D41" s="10"/>
      <c r="E41" s="17"/>
      <c r="F41" s="16">
        <v>5000</v>
      </c>
      <c r="G41" s="6" t="s">
        <v>3</v>
      </c>
      <c r="H41" s="7">
        <v>10000</v>
      </c>
      <c r="I41" s="8">
        <v>157000</v>
      </c>
      <c r="K41" s="22" t="str">
        <f>IF(OR(AND(算定表!$D$13=$C$5,算定表!$D$16=$D$37,算定表!$E$48=E37,NOT(算定表!$E$34=""),算定表!$E$34&gt;F41,算定表!$E$34&lt;=H41),AND(算定表!$D$13=$C$5,算定表!$D$16=$D$144,算定表!$E$48=E37,NOT(算定表!$E$34=""),算定表!$E$34&gt;F41,算定表!$E$34&lt;=H41)),"〇","－")</f>
        <v>－</v>
      </c>
    </row>
    <row r="42" spans="3:11" x14ac:dyDescent="0.4">
      <c r="C42" s="10"/>
      <c r="D42" s="10"/>
      <c r="E42" s="17"/>
      <c r="F42" s="16">
        <v>10000</v>
      </c>
      <c r="G42" s="6" t="s">
        <v>3</v>
      </c>
      <c r="H42" s="7">
        <v>25000</v>
      </c>
      <c r="I42" s="8">
        <v>191000</v>
      </c>
      <c r="K42" s="22" t="str">
        <f>IF(OR(AND(算定表!$D$13=$C$5,算定表!$D$16=$D$37,算定表!$E$48=E37,NOT(算定表!$E$34=""),算定表!$E$34&gt;F42,算定表!$E$34&lt;=H42),AND(算定表!$D$13=$C$5,算定表!$D$16=$D$144,算定表!$E$48=E37,NOT(算定表!$E$34=""),算定表!$E$34&gt;F42,算定表!$E$34&lt;=H42)),"〇","－")</f>
        <v>－</v>
      </c>
    </row>
    <row r="43" spans="3:11" x14ac:dyDescent="0.4">
      <c r="C43" s="10"/>
      <c r="D43" s="10"/>
      <c r="E43" s="11"/>
      <c r="F43" s="16">
        <v>25000</v>
      </c>
      <c r="G43" s="6" t="s">
        <v>3</v>
      </c>
      <c r="H43" s="7"/>
      <c r="I43" s="8">
        <v>236000</v>
      </c>
      <c r="K43" s="22" t="str">
        <f>IF(OR(AND(算定表!$D$13=$C$5,算定表!$D$16=$D$37,算定表!$E$48=E37,NOT(算定表!$E$34=""),算定表!$E$34&gt;F43),AND(算定表!$D$13=$C$5,算定表!$D$16=$D$144,算定表!$E$48=E37,NOT(算定表!$E$34=""),算定表!$E$34&gt;F43)),"〇","－")</f>
        <v>－</v>
      </c>
    </row>
    <row r="44" spans="3:11" x14ac:dyDescent="0.4">
      <c r="C44" s="10"/>
      <c r="D44" s="10"/>
      <c r="E44" s="19" t="s">
        <v>29</v>
      </c>
      <c r="F44" s="16">
        <v>0</v>
      </c>
      <c r="G44" s="6" t="s">
        <v>3</v>
      </c>
      <c r="H44" s="7">
        <v>300</v>
      </c>
      <c r="I44" s="8">
        <v>19000</v>
      </c>
      <c r="K44" s="22" t="str">
        <f>IF(OR(AND(算定表!$D$13=$C$5,算定表!$D$16=$D$37,算定表!$E$48=E44,NOT(算定表!$E$34=""),算定表!$E$34&gt;F44,算定表!$E$34&lt;=H44),AND(算定表!$D$13=$C$5,算定表!$D$16=$D$144,算定表!$E$48=E44,NOT(算定表!$E$34=""),算定表!$E$34&gt;F44,算定表!$E$34&lt;=H44)),"〇","－")</f>
        <v>－</v>
      </c>
    </row>
    <row r="45" spans="3:11" x14ac:dyDescent="0.4">
      <c r="C45" s="10"/>
      <c r="D45" s="10"/>
      <c r="E45" s="10"/>
      <c r="F45" s="16">
        <v>300</v>
      </c>
      <c r="G45" s="6" t="s">
        <v>3</v>
      </c>
      <c r="H45" s="7">
        <v>1000</v>
      </c>
      <c r="I45" s="8">
        <v>27500</v>
      </c>
      <c r="K45" s="22" t="str">
        <f>IF(OR(AND(算定表!$D$13=$C$5,算定表!$D$16=$D$37,算定表!$E$48=E44,NOT(算定表!$E$34=""),算定表!$E$34&gt;F45,算定表!$E$34&lt;=H45),AND(算定表!$D$13=$C$5,算定表!$D$16=$D$144,算定表!$E$48=E44,NOT(算定表!$E$34=""),算定表!$E$34&gt;F45,算定表!$E$34&lt;=H45)),"〇","－")</f>
        <v>－</v>
      </c>
    </row>
    <row r="46" spans="3:11" x14ac:dyDescent="0.4">
      <c r="C46" s="10"/>
      <c r="D46" s="10"/>
      <c r="E46" s="10"/>
      <c r="F46" s="16">
        <v>1000</v>
      </c>
      <c r="G46" s="6" t="s">
        <v>3</v>
      </c>
      <c r="H46" s="7">
        <v>2000</v>
      </c>
      <c r="I46" s="8">
        <v>39100</v>
      </c>
      <c r="K46" s="22" t="str">
        <f>IF(OR(AND(算定表!$D$13=$C$5,算定表!$D$16=$D$37,算定表!$E$48=E44,NOT(算定表!$E$34=""),算定表!$E$34&gt;F46,算定表!$E$34&lt;=H46),AND(算定表!$D$13=$C$5,算定表!$D$16=$D$144,算定表!$E$48=E44,NOT(算定表!$E$34=""),算定表!$E$34&gt;F46,算定表!$E$34&lt;=H46)),"〇","－")</f>
        <v>－</v>
      </c>
    </row>
    <row r="47" spans="3:11" x14ac:dyDescent="0.4">
      <c r="C47" s="10"/>
      <c r="D47" s="10"/>
      <c r="E47" s="10"/>
      <c r="F47" s="16">
        <v>2000</v>
      </c>
      <c r="G47" s="6" t="s">
        <v>3</v>
      </c>
      <c r="H47" s="7">
        <v>5000</v>
      </c>
      <c r="I47" s="8">
        <v>99100</v>
      </c>
      <c r="K47" s="22" t="str">
        <f>IF(OR(AND(算定表!$D$13=$C$5,算定表!$D$16=$D$37,算定表!$E$48=E44,NOT(算定表!$E$34=""),算定表!$E$34&gt;F47,算定表!$E$34&lt;=H47),AND(算定表!$D$13=$C$5,算定表!$D$16=$D$144,算定表!$E$48=E44,NOT(算定表!$E$34=""),算定表!$E$34&gt;F47,算定表!$E$34&lt;=H47)),"〇","－")</f>
        <v>－</v>
      </c>
    </row>
    <row r="48" spans="3:11" x14ac:dyDescent="0.4">
      <c r="C48" s="10"/>
      <c r="D48" s="10"/>
      <c r="E48" s="10"/>
      <c r="F48" s="16">
        <v>5000</v>
      </c>
      <c r="G48" s="6" t="s">
        <v>3</v>
      </c>
      <c r="H48" s="7">
        <v>10000</v>
      </c>
      <c r="I48" s="8">
        <v>149000</v>
      </c>
      <c r="K48" s="22" t="str">
        <f>IF(OR(AND(算定表!$D$13=$C$5,算定表!$D$16=$D$37,算定表!$E$48=E44,NOT(算定表!$E$34=""),算定表!$E$34&gt;F48,算定表!$E$34&lt;=H48),AND(算定表!$D$13=$C$5,算定表!$D$16=$D$144,算定表!$E$48=E44,NOT(算定表!$E$34=""),算定表!$E$34&gt;F48,算定表!$E$34&lt;=H48)),"〇","－")</f>
        <v>－</v>
      </c>
    </row>
    <row r="49" spans="3:11" x14ac:dyDescent="0.4">
      <c r="C49" s="10"/>
      <c r="D49" s="10"/>
      <c r="E49" s="10"/>
      <c r="F49" s="16">
        <v>10000</v>
      </c>
      <c r="G49" s="6" t="s">
        <v>3</v>
      </c>
      <c r="H49" s="7">
        <v>25000</v>
      </c>
      <c r="I49" s="8">
        <v>182000</v>
      </c>
      <c r="K49" s="22" t="str">
        <f>IF(OR(AND(算定表!$D$13=$C$5,算定表!$D$16=$D$37,算定表!$E$48=E44,NOT(算定表!$E$34=""),算定表!$E$34&gt;F49,算定表!$E$34&lt;=H49),AND(算定表!$D$13=$C$5,算定表!$D$16=$D$144,算定表!$E$48=E44,NOT(算定表!$E$34=""),算定表!$E$34&gt;F49,算定表!$E$34&lt;=H49)),"〇","－")</f>
        <v>－</v>
      </c>
    </row>
    <row r="50" spans="3:11" x14ac:dyDescent="0.4">
      <c r="C50" s="11"/>
      <c r="D50" s="11"/>
      <c r="E50" s="11"/>
      <c r="F50" s="16">
        <v>25000</v>
      </c>
      <c r="G50" s="6" t="s">
        <v>3</v>
      </c>
      <c r="H50" s="7"/>
      <c r="I50" s="8">
        <v>227000</v>
      </c>
      <c r="K50" s="22" t="str">
        <f>IF(OR(AND(算定表!$D$13=$C$5,算定表!$D$16=$D$37,算定表!$E$48=E44,NOT(算定表!$E$34=""),算定表!$E$34&gt;F50),AND(算定表!$D$13=$C$5,算定表!$D$16=$D$144,算定表!$E$48=E44,NOT(算定表!$E$34=""),算定表!$E$34&gt;F50)),"〇","－")</f>
        <v>－</v>
      </c>
    </row>
    <row r="51" spans="3:11" x14ac:dyDescent="0.4">
      <c r="C51" s="9" t="s">
        <v>44</v>
      </c>
      <c r="D51" s="13" t="s">
        <v>21</v>
      </c>
      <c r="E51" s="13" t="s">
        <v>24</v>
      </c>
      <c r="F51" s="5">
        <v>0</v>
      </c>
      <c r="G51" s="6" t="s">
        <v>3</v>
      </c>
      <c r="H51" s="7">
        <v>200</v>
      </c>
      <c r="I51" s="8">
        <v>18000</v>
      </c>
      <c r="K51" s="22" t="str">
        <f>IF(AND(算定表!$D$13=C51,算定表!$D$16=D51,算定表!$E$42=E51,NOT(算定表!$E$22=""),算定表!$E$22&gt;F51,算定表!$E$22&lt;=H51),"〇","－")</f>
        <v>－</v>
      </c>
    </row>
    <row r="52" spans="3:11" x14ac:dyDescent="0.4">
      <c r="C52" s="10"/>
      <c r="D52" s="12"/>
      <c r="E52" s="11"/>
      <c r="F52" s="5">
        <v>200</v>
      </c>
      <c r="G52" s="6" t="s">
        <v>3</v>
      </c>
      <c r="H52" s="7"/>
      <c r="I52" s="8">
        <v>19000</v>
      </c>
      <c r="K52" s="22" t="str">
        <f>IF(AND(算定表!$D$13=C51,算定表!$D$16=D51,算定表!$E$42=E51,NOT(算定表!$E$22=""),算定表!$E$22&gt;F52),"〇","－")</f>
        <v>－</v>
      </c>
    </row>
    <row r="53" spans="3:11" x14ac:dyDescent="0.4">
      <c r="C53" s="10"/>
      <c r="D53" s="12"/>
      <c r="E53" s="15" t="s">
        <v>25</v>
      </c>
      <c r="F53" s="5">
        <v>0</v>
      </c>
      <c r="G53" s="6" t="s">
        <v>3</v>
      </c>
      <c r="H53" s="7">
        <v>200</v>
      </c>
      <c r="I53" s="8">
        <v>9000</v>
      </c>
      <c r="K53" s="22" t="str">
        <f>IF(AND(算定表!$D$13=C51,算定表!$D$16=D51,算定表!$E$42=E53,NOT(算定表!$E$22=""),算定表!$E$22&gt;F53,算定表!$E$22&lt;=H53),"〇","－")</f>
        <v>－</v>
      </c>
    </row>
    <row r="54" spans="3:11" x14ac:dyDescent="0.4">
      <c r="C54" s="10"/>
      <c r="D54" s="12"/>
      <c r="E54" s="11"/>
      <c r="F54" s="5">
        <v>200</v>
      </c>
      <c r="G54" s="6" t="s">
        <v>3</v>
      </c>
      <c r="H54" s="7"/>
      <c r="I54" s="8">
        <v>10000</v>
      </c>
      <c r="K54" s="22" t="str">
        <f>IF(AND(算定表!$D$13=C51,算定表!$D$16=D51,算定表!$E$42=E53,NOT(算定表!$E$22=""),算定表!$E$22&gt;F54),"〇","－")</f>
        <v>－</v>
      </c>
    </row>
    <row r="55" spans="3:11" x14ac:dyDescent="0.4">
      <c r="C55" s="10"/>
      <c r="D55" s="12"/>
      <c r="E55" s="15" t="s">
        <v>26</v>
      </c>
      <c r="F55" s="5">
        <v>0</v>
      </c>
      <c r="G55" s="6" t="s">
        <v>3</v>
      </c>
      <c r="H55" s="7">
        <v>200</v>
      </c>
      <c r="I55" s="8">
        <v>13000</v>
      </c>
      <c r="K55" s="22" t="str">
        <f>IF(AND(算定表!$D$13=C51,算定表!$D$16=D51,算定表!$E$42=E55,NOT(算定表!$E$22=""),算定表!$E$22&gt;F55,算定表!$E$22&lt;=H55),"〇","－")</f>
        <v>－</v>
      </c>
    </row>
    <row r="56" spans="3:11" x14ac:dyDescent="0.4">
      <c r="C56" s="10"/>
      <c r="D56" s="12"/>
      <c r="E56" s="11"/>
      <c r="F56" s="5">
        <v>200</v>
      </c>
      <c r="G56" s="6" t="s">
        <v>3</v>
      </c>
      <c r="H56" s="7"/>
      <c r="I56" s="8">
        <v>14000</v>
      </c>
      <c r="K56" s="22" t="str">
        <f>IF(AND(算定表!$D$13=C51,算定表!$D$16=D51,算定表!$E$42=E55,NOT(算定表!$E$22=""),算定表!$E$22&gt;F56),"〇","－")</f>
        <v>－</v>
      </c>
    </row>
    <row r="57" spans="3:11" x14ac:dyDescent="0.4">
      <c r="C57" s="10"/>
      <c r="D57" s="13" t="s">
        <v>22</v>
      </c>
      <c r="E57" s="15" t="s">
        <v>24</v>
      </c>
      <c r="F57" s="5">
        <v>0</v>
      </c>
      <c r="G57" s="6" t="s">
        <v>3</v>
      </c>
      <c r="H57" s="7">
        <v>300</v>
      </c>
      <c r="I57" s="8">
        <v>71900</v>
      </c>
      <c r="K57" s="22" t="str">
        <f>IF(OR(AND(算定表!$D$13=$C$51,算定表!$D$16=$D$57,算定表!$E$42=E57,NOT(算定表!$E$22=""),((算定表!$E$22-算定表!$F$25)/2+算定表!$F$25)&gt;F57,((算定表!$E$22-算定表!$F$25)/2+算定表!$F$25)&lt;=H57),AND(算定表!$D$13=$C$51,算定表!$D$16=$D$144,算定表!$E$42=E57,NOT(算定表!$E$22=""),((算定表!$E$22-算定表!$F$25)/2+算定表!$F$25)&gt;F57,((算定表!$E$22-算定表!$F$25)/2+算定表!$F$25)&lt;=H57)),"〇","－")</f>
        <v>－</v>
      </c>
    </row>
    <row r="58" spans="3:11" x14ac:dyDescent="0.4">
      <c r="C58" s="10"/>
      <c r="D58" s="12"/>
      <c r="E58" s="12"/>
      <c r="F58" s="5">
        <v>300</v>
      </c>
      <c r="G58" s="6" t="s">
        <v>3</v>
      </c>
      <c r="H58" s="7">
        <v>2000</v>
      </c>
      <c r="I58" s="8">
        <v>120000</v>
      </c>
      <c r="K58" s="22" t="str">
        <f>IF(OR(AND(算定表!$D$13=$C$51,算定表!$D$16=$D$57,算定表!$E$42=E57,NOT(算定表!$E$22=""),((算定表!$E$22-算定表!$F$25)/2+算定表!$F$25)&gt;F58,((算定表!$E$22-算定表!$F$25)/2+算定表!$F$25)&lt;=H58),AND(算定表!$D$13=$C$51,算定表!$D$16=$D$144,算定表!$E$42=E57,NOT(算定表!$E$22=""),((算定表!$E$22-算定表!$F$25)/2+算定表!$F$25)&gt;F58,((算定表!$E$22-算定表!$F$25)/2+算定表!$F$25)&lt;=H58)),"〇","－")</f>
        <v>－</v>
      </c>
    </row>
    <row r="59" spans="3:11" x14ac:dyDescent="0.4">
      <c r="C59" s="10"/>
      <c r="D59" s="12"/>
      <c r="E59" s="12"/>
      <c r="F59" s="5">
        <v>2000</v>
      </c>
      <c r="G59" s="6" t="s">
        <v>3</v>
      </c>
      <c r="H59" s="7">
        <v>5000</v>
      </c>
      <c r="I59" s="8">
        <v>204000</v>
      </c>
      <c r="K59" s="22" t="str">
        <f>IF(OR(AND(算定表!$D$13=$C$51,算定表!$D$16=$D$57,算定表!$E$42=E57,NOT(算定表!$E$22=""),((算定表!$E$22-算定表!$F$25)/2+算定表!$F$25)&gt;F59,((算定表!$E$22-算定表!$F$25)/2+算定表!$F$25)&lt;=H59),AND(算定表!$D$13=$C$51,算定表!$D$16=$D$144,算定表!$E$42=E57,NOT(算定表!$E$22=""),((算定表!$E$22-算定表!$F$25)/2+算定表!$F$25)&gt;F59,((算定表!$E$22-算定表!$F$25)/2+算定表!$F$25)&lt;=H59)),"〇","－")</f>
        <v>－</v>
      </c>
    </row>
    <row r="60" spans="3:11" x14ac:dyDescent="0.4">
      <c r="C60" s="10"/>
      <c r="D60" s="12"/>
      <c r="E60" s="11"/>
      <c r="F60" s="5">
        <v>5000</v>
      </c>
      <c r="G60" s="6" t="s">
        <v>3</v>
      </c>
      <c r="H60" s="7"/>
      <c r="I60" s="8">
        <v>288000</v>
      </c>
      <c r="K60" s="22" t="str">
        <f>IF(OR(AND(算定表!$D$13=$C$51,算定表!$D$16=$D$57,算定表!$E$42=E57,NOT(算定表!$E$22=""),((算定表!$E$22-算定表!$F$25)/2+算定表!$F$25)&gt;F60),AND(算定表!$D$13=$C$51,算定表!$D$16=$D$144,算定表!$E$42=E57,NOT(算定表!$E$22=""),((算定表!$E$22-算定表!$F$25)/2+算定表!$F$25)&gt;F60)),"〇","－")</f>
        <v>－</v>
      </c>
    </row>
    <row r="61" spans="3:11" x14ac:dyDescent="0.4">
      <c r="C61" s="10"/>
      <c r="D61" s="12"/>
      <c r="E61" s="15" t="s">
        <v>27</v>
      </c>
      <c r="F61" s="5">
        <v>0</v>
      </c>
      <c r="G61" s="6" t="s">
        <v>3</v>
      </c>
      <c r="H61" s="7">
        <v>300</v>
      </c>
      <c r="I61" s="8">
        <v>34200</v>
      </c>
      <c r="K61" s="22" t="str">
        <f>IF(OR(AND(算定表!$D$13=$C$51,算定表!$D$16=$D$57,算定表!$E$42=E61,NOT(算定表!$E$22=""),((算定表!$E$22-算定表!$F$25)/2+算定表!$F$25)&gt;F61,((算定表!$E$22-算定表!$F$25)/2+算定表!$F$25)&lt;=H61),AND(算定表!$D$13=$C$51,算定表!$D$16=$D$144,算定表!$E$42=E61,NOT(算定表!$E$22=""),((算定表!$E$22-算定表!$F$25)/2+算定表!$F$25)&gt;F61,((算定表!$E$22-算定表!$F$25)/2+算定表!$F$25)&lt;=H61)),"〇","－")</f>
        <v>－</v>
      </c>
    </row>
    <row r="62" spans="3:11" x14ac:dyDescent="0.4">
      <c r="C62" s="10"/>
      <c r="D62" s="12"/>
      <c r="E62" s="12"/>
      <c r="F62" s="5">
        <v>300</v>
      </c>
      <c r="G62" s="6" t="s">
        <v>3</v>
      </c>
      <c r="H62" s="7">
        <v>2000</v>
      </c>
      <c r="I62" s="8">
        <v>59300</v>
      </c>
      <c r="K62" s="22" t="str">
        <f>IF(OR(AND(算定表!$D$13=$C$51,算定表!$D$16=$D$57,算定表!$E$42=E61,NOT(算定表!$E$22=""),((算定表!$E$22-算定表!$F$25)/2+算定表!$F$25)&gt;F62,((算定表!$E$22-算定表!$F$25)/2+算定表!$F$25)&lt;=H62),AND(算定表!$D$13=$C$51,算定表!$D$16=$D$144,算定表!$E$42=E61,NOT(算定表!$E$22=""),((算定表!$E$22-算定表!$F$25)/2+算定表!$F$25)&gt;F62,((算定表!$E$22-算定表!$F$25)/2+算定表!$F$25)&lt;=H62)),"〇","－")</f>
        <v>－</v>
      </c>
    </row>
    <row r="63" spans="3:11" x14ac:dyDescent="0.4">
      <c r="C63" s="10"/>
      <c r="D63" s="12"/>
      <c r="E63" s="12"/>
      <c r="F63" s="5">
        <v>2000</v>
      </c>
      <c r="G63" s="6" t="s">
        <v>3</v>
      </c>
      <c r="H63" s="7">
        <v>5000</v>
      </c>
      <c r="I63" s="8">
        <v>102000</v>
      </c>
      <c r="K63" s="22" t="str">
        <f>IF(OR(AND(算定表!$D$13=$C$51,算定表!$D$16=$D$57,算定表!$E$42=E61,NOT(算定表!$E$22=""),((算定表!$E$22-算定表!$F$25)/2+算定表!$F$25)&gt;F63,((算定表!$E$22-算定表!$F$25)/2+算定表!$F$25)&lt;=H63),AND(算定表!$D$13=$C$51,算定表!$D$16=$D$144,算定表!$E$42=E61,NOT(算定表!$E$22=""),((算定表!$E$22-算定表!$F$25)/2+算定表!$F$25)&gt;F63,((算定表!$E$22-算定表!$F$25)/2+算定表!$F$25)&lt;=H63)),"〇","－")</f>
        <v>－</v>
      </c>
    </row>
    <row r="64" spans="3:11" x14ac:dyDescent="0.4">
      <c r="C64" s="10"/>
      <c r="D64" s="12"/>
      <c r="E64" s="11"/>
      <c r="F64" s="5">
        <v>5000</v>
      </c>
      <c r="G64" s="6" t="s">
        <v>3</v>
      </c>
      <c r="H64" s="7"/>
      <c r="I64" s="8">
        <v>160000</v>
      </c>
      <c r="K64" s="22" t="str">
        <f>IF(OR(AND(算定表!$D$13=$C$51,算定表!$D$16=$D$57,算定表!$E$42=E61,NOT(算定表!$E$22=""),((算定表!$E$22-算定表!$F$25)/2+算定表!$F$25)&gt;F64),AND(算定表!$D$13=$C$51,算定表!$D$16=$D$144,算定表!$E$42=E61,NOT(算定表!$E$22=""),((算定表!$E$22-算定表!$F$25)/2+算定表!$F$25)&gt;F64)),"〇","－")</f>
        <v>－</v>
      </c>
    </row>
    <row r="65" spans="3:11" x14ac:dyDescent="0.4">
      <c r="C65" s="10"/>
      <c r="D65" s="12"/>
      <c r="E65" s="15" t="s">
        <v>26</v>
      </c>
      <c r="F65" s="5">
        <v>0</v>
      </c>
      <c r="G65" s="6" t="s">
        <v>3</v>
      </c>
      <c r="H65" s="7">
        <v>300</v>
      </c>
      <c r="I65" s="8">
        <v>53000</v>
      </c>
      <c r="K65" s="22" t="str">
        <f>IF(OR(AND(算定表!$D$13=$C$51,算定表!$D$16=$D$57,算定表!$E$42=E65,NOT(算定表!$E$22=""),((算定表!$E$22-算定表!$F$25)/2+算定表!$F$25)&gt;F65,((算定表!$E$22-算定表!$F$25)/2+算定表!$F$25)&lt;=H65),AND(算定表!$D$13=$C$51,算定表!$D$16=$D$144,算定表!$E$42=E65,NOT(算定表!$E$22=""),((算定表!$E$22-算定表!$F$25)/2+算定表!$F$25)&gt;F65,((算定表!$E$22-算定表!$F$25)/2+算定表!$F$25)&lt;=H65)),"〇","－")</f>
        <v>－</v>
      </c>
    </row>
    <row r="66" spans="3:11" x14ac:dyDescent="0.4">
      <c r="C66" s="10"/>
      <c r="D66" s="12"/>
      <c r="E66" s="12"/>
      <c r="F66" s="5">
        <v>300</v>
      </c>
      <c r="G66" s="6" t="s">
        <v>3</v>
      </c>
      <c r="H66" s="7">
        <v>2000</v>
      </c>
      <c r="I66" s="8">
        <v>89300</v>
      </c>
      <c r="K66" s="22" t="str">
        <f>IF(OR(AND(算定表!$D$13=$C$51,算定表!$D$16=$D$57,算定表!$E$42=E65,NOT(算定表!$E$22=""),((算定表!$E$22-算定表!$F$25)/2+算定表!$F$25)&gt;F66,((算定表!$E$22-算定表!$F$25)/2+算定表!$F$25)&lt;=H66),AND(算定表!$D$13=$C$51,算定表!$D$16=$D$144,算定表!$E$42=E65,NOT(算定表!$E$22=""),((算定表!$E$22-算定表!$F$25)/2+算定表!$F$25)&gt;F66,((算定表!$E$22-算定表!$F$25)/2+算定表!$F$25)&lt;=H66)),"〇","－")</f>
        <v>－</v>
      </c>
    </row>
    <row r="67" spans="3:11" x14ac:dyDescent="0.4">
      <c r="C67" s="10"/>
      <c r="D67" s="12"/>
      <c r="E67" s="12"/>
      <c r="F67" s="5">
        <v>2000</v>
      </c>
      <c r="G67" s="6" t="s">
        <v>3</v>
      </c>
      <c r="H67" s="7">
        <v>5000</v>
      </c>
      <c r="I67" s="8">
        <v>155000</v>
      </c>
      <c r="K67" s="22" t="str">
        <f>IF(OR(AND(算定表!$D$13=$C$51,算定表!$D$16=$D$57,算定表!$E$42=E65,NOT(算定表!$E$22=""),((算定表!$E$22-算定表!$F$25)/2+算定表!$F$25)&gt;F67,((算定表!$E$22-算定表!$F$25)/2+算定表!$F$25)&lt;=H67),AND(算定表!$D$13=$C$51,算定表!$D$16=$D$144,算定表!$E$42=E65,NOT(算定表!$E$22=""),((算定表!$E$22-算定表!$F$25)/2+算定表!$F$25)&gt;F67,((算定表!$E$22-算定表!$F$25)/2+算定表!$F$25)&lt;=H67)),"〇","－")</f>
        <v>－</v>
      </c>
    </row>
    <row r="68" spans="3:11" x14ac:dyDescent="0.4">
      <c r="C68" s="10"/>
      <c r="D68" s="12"/>
      <c r="E68" s="12"/>
      <c r="F68" s="5">
        <v>5000</v>
      </c>
      <c r="G68" s="6" t="s">
        <v>3</v>
      </c>
      <c r="H68" s="7"/>
      <c r="I68" s="8">
        <v>224000</v>
      </c>
      <c r="K68" s="22" t="str">
        <f>IF(OR(AND(算定表!$D$13=$C$51,算定表!$D$16=$D$57,算定表!$E$42=E65,NOT(算定表!$E$22=""),((算定表!$E$22-算定表!$F$25)/2+算定表!$F$25)&gt;F68),AND(算定表!$D$13=$C$51,算定表!$D$16=$D$144,算定表!$E$42=E65,NOT(算定表!$E$22=""),((算定表!$E$22-算定表!$F$25)/2+算定表!$F$25)&gt;F68)),"〇","－")</f>
        <v>－</v>
      </c>
    </row>
    <row r="69" spans="3:11" x14ac:dyDescent="0.4">
      <c r="C69" s="12"/>
      <c r="D69" s="21" t="s">
        <v>28</v>
      </c>
      <c r="E69" s="18" t="s">
        <v>30</v>
      </c>
      <c r="F69" s="16">
        <v>0</v>
      </c>
      <c r="G69" s="6" t="s">
        <v>3</v>
      </c>
      <c r="H69" s="7">
        <v>300</v>
      </c>
      <c r="I69" s="8">
        <v>241000</v>
      </c>
      <c r="K69" s="22" t="str">
        <f>IF(OR(AND(算定表!$D$13=$C$51,算定表!$D$16=$D$69,算定表!$E$45=E69,NOT(算定表!$E$28=""),((算定表!$E$28-算定表!$F$31)/2+算定表!$F$31)&gt;F69,((算定表!$E$28-算定表!$F$31)/2+算定表!$F$31)&lt;=H69),AND(算定表!$D$13=$C$51,算定表!$D$16=$D$144,算定表!$E$45=E69,NOT(算定表!$E$28=""),((算定表!$E$28-算定表!$F$31)/2+算定表!$F$31)&gt;F69,((算定表!$E$28-算定表!$F$31)/2+算定表!$F$31)&lt;=H69)),"〇","－")</f>
        <v>－</v>
      </c>
    </row>
    <row r="70" spans="3:11" x14ac:dyDescent="0.4">
      <c r="C70" s="12"/>
      <c r="D70" s="10"/>
      <c r="E70" s="17"/>
      <c r="F70" s="16">
        <v>300</v>
      </c>
      <c r="G70" s="6" t="s">
        <v>3</v>
      </c>
      <c r="H70" s="7">
        <v>1000</v>
      </c>
      <c r="I70" s="8">
        <v>297000</v>
      </c>
      <c r="K70" s="22" t="str">
        <f>IF(OR(AND(算定表!$D$13=$C$51,算定表!$D$16=$D$69,算定表!$E$45=E69,NOT(算定表!$E$28=""),((算定表!$E$28-算定表!$F$31)/2+算定表!$F$31)&gt;F70,((算定表!$E$28-算定表!$F$31)/2+算定表!$F$31)&lt;=H70),AND(算定表!$D$13=$C$51,算定表!$D$16=$D$144,算定表!$E$45=E69,NOT(算定表!$E$28=""),((算定表!$E$28-算定表!$F$31)/2+算定表!$F$31)&gt;F70,((算定表!$E$28-算定表!$F$31)/2+算定表!$F$31)&lt;=H70)),"〇","－")</f>
        <v>－</v>
      </c>
    </row>
    <row r="71" spans="3:11" x14ac:dyDescent="0.4">
      <c r="C71" s="12"/>
      <c r="D71" s="10"/>
      <c r="E71" s="17"/>
      <c r="F71" s="16">
        <v>1000</v>
      </c>
      <c r="G71" s="6" t="s">
        <v>3</v>
      </c>
      <c r="H71" s="7">
        <v>2000</v>
      </c>
      <c r="I71" s="8">
        <v>384000</v>
      </c>
      <c r="K71" s="22" t="str">
        <f>IF(OR(AND(算定表!$D$13=$C$51,算定表!$D$16=$D$69,算定表!$E$45=E69,NOT(算定表!$E$28=""),((算定表!$E$28-算定表!$F$31)/2+算定表!$F$31)&gt;F71,((算定表!$E$28-算定表!$F$31)/2+算定表!$F$31)&lt;=H71),AND(算定表!$D$13=$C$51,算定表!$D$16=$D$144,算定表!$E$45=E69,NOT(算定表!$E$28=""),((算定表!$E$28-算定表!$F$31)/2+算定表!$F$31)&gt;F71,((算定表!$E$28-算定表!$F$31)/2+算定表!$F$31)&lt;=H71)),"〇","－")</f>
        <v>－</v>
      </c>
    </row>
    <row r="72" spans="3:11" x14ac:dyDescent="0.4">
      <c r="C72" s="12"/>
      <c r="D72" s="10"/>
      <c r="E72" s="17"/>
      <c r="F72" s="16">
        <v>2000</v>
      </c>
      <c r="G72" s="6" t="s">
        <v>3</v>
      </c>
      <c r="H72" s="7">
        <v>5000</v>
      </c>
      <c r="I72" s="8">
        <v>548000</v>
      </c>
      <c r="K72" s="22" t="str">
        <f>IF(OR(AND(算定表!$D$13=$C$51,算定表!$D$16=$D$69,算定表!$E$45=E69,NOT(算定表!$E$28=""),((算定表!$E$28-算定表!$F$31)/2+算定表!$F$31)&gt;F72,((算定表!$E$28-算定表!$F$31)/2+算定表!$F$31)&lt;=H72),AND(算定表!$D$13=$C$51,算定表!$D$16=$D$144,算定表!$E$45=E69,NOT(算定表!$E$28=""),((算定表!$E$28-算定表!$F$31)/2+算定表!$F$31)&gt;F72,((算定表!$E$28-算定表!$F$31)/2+算定表!$F$31)&lt;=H72)),"〇","－")</f>
        <v>－</v>
      </c>
    </row>
    <row r="73" spans="3:11" x14ac:dyDescent="0.4">
      <c r="C73" s="12"/>
      <c r="D73" s="10"/>
      <c r="E73" s="17"/>
      <c r="F73" s="16">
        <v>5000</v>
      </c>
      <c r="G73" s="6" t="s">
        <v>3</v>
      </c>
      <c r="H73" s="7">
        <v>10000</v>
      </c>
      <c r="I73" s="8">
        <v>675000</v>
      </c>
      <c r="K73" s="22" t="str">
        <f>IF(OR(AND(算定表!$D$13=$C$51,算定表!$D$16=$D$69,算定表!$E$45=E69,NOT(算定表!$E$28=""),((算定表!$E$28-算定表!$F$31)/2+算定表!$F$31)&gt;F73,((算定表!$E$28-算定表!$F$31)/2+算定表!$F$31)&lt;=H73),AND(算定表!$D$13=$C$51,算定表!$D$16=$D$144,算定表!$E$45=E69,NOT(算定表!$E$28=""),((算定表!$E$28-算定表!$F$31)/2+算定表!$F$31)&gt;F73,((算定表!$E$28-算定表!$F$31)/2+算定表!$F$31)&lt;=H73)),"〇","－")</f>
        <v>－</v>
      </c>
    </row>
    <row r="74" spans="3:11" x14ac:dyDescent="0.4">
      <c r="C74" s="12"/>
      <c r="D74" s="10"/>
      <c r="E74" s="17"/>
      <c r="F74" s="16">
        <v>10000</v>
      </c>
      <c r="G74" s="6" t="s">
        <v>3</v>
      </c>
      <c r="H74" s="7">
        <v>25000</v>
      </c>
      <c r="I74" s="8">
        <v>786000</v>
      </c>
      <c r="K74" s="22" t="str">
        <f>IF(OR(AND(算定表!$D$13=$C$51,算定表!$D$16=$D$69,算定表!$E$45=E69,NOT(算定表!$E$28=""),((算定表!$E$28-算定表!$F$31)/2+算定表!$F$31)&gt;F74,((算定表!$E$28-算定表!$F$31)/2+算定表!$F$31)&lt;=H74),AND(算定表!$D$13=$C$51,算定表!$D$16=$D$144,算定表!$E$45=E69,NOT(算定表!$E$28=""),((算定表!$E$28-算定表!$F$31)/2+算定表!$F$31)&gt;F74,((算定表!$E$28-算定表!$F$31)/2+算定表!$F$31)&lt;=H74)),"〇","－")</f>
        <v>－</v>
      </c>
    </row>
    <row r="75" spans="3:11" x14ac:dyDescent="0.4">
      <c r="C75" s="12"/>
      <c r="D75" s="10"/>
      <c r="E75" s="11"/>
      <c r="F75" s="16">
        <v>25000</v>
      </c>
      <c r="G75" s="6" t="s">
        <v>3</v>
      </c>
      <c r="H75" s="7"/>
      <c r="I75" s="8">
        <v>897000</v>
      </c>
      <c r="K75" s="22" t="str">
        <f>IF(OR(AND(算定表!$D$13=$C$51,算定表!$D$16=$D$69,算定表!$E$45=E69,NOT(算定表!$E$28=""),((算定表!$E$28-算定表!$F$31)/2+算定表!$F$31)&gt;F75),AND(算定表!$D$13=$C$51,算定表!$D$16=$D$144,算定表!$E$45=E69,NOT(算定表!$E$28=""),((算定表!$E$28-算定表!$F$31)/2+算定表!$F$31)&gt;F75)),"〇","－")</f>
        <v>－</v>
      </c>
    </row>
    <row r="76" spans="3:11" x14ac:dyDescent="0.4">
      <c r="C76" s="12"/>
      <c r="D76" s="10"/>
      <c r="E76" s="19" t="s">
        <v>29</v>
      </c>
      <c r="F76" s="16">
        <v>0</v>
      </c>
      <c r="G76" s="6" t="s">
        <v>3</v>
      </c>
      <c r="H76" s="7">
        <v>300</v>
      </c>
      <c r="I76" s="8">
        <v>92100</v>
      </c>
      <c r="K76" s="22" t="str">
        <f>IF(OR(AND(算定表!$D$13=$C$51,算定表!$D$16=$D$69,算定表!$E$45=E76,NOT(算定表!$E$28=""),((算定表!$E$28-算定表!$F$31)/2+算定表!$F$31)&gt;F76,((算定表!$E$28-算定表!$F$31)/2+算定表!$F$31)&lt;=H76),AND(算定表!$D$13=$C$51,算定表!$D$16=$D$144,算定表!$E$45=E76,NOT(算定表!$E$28=""),((算定表!$E$28-算定表!$F$31)/2+算定表!$F$31)&gt;F76,((算定表!$E$28-算定表!$F$31)/2+算定表!$F$31)&lt;=H76)),"〇","－")</f>
        <v>－</v>
      </c>
    </row>
    <row r="77" spans="3:11" x14ac:dyDescent="0.4">
      <c r="C77" s="10"/>
      <c r="D77" s="10"/>
      <c r="E77" s="10"/>
      <c r="F77" s="16">
        <v>300</v>
      </c>
      <c r="G77" s="6" t="s">
        <v>3</v>
      </c>
      <c r="H77" s="7">
        <v>1000</v>
      </c>
      <c r="I77" s="8">
        <v>115000</v>
      </c>
      <c r="K77" s="22" t="str">
        <f>IF(OR(AND(算定表!$D$13=$C$51,算定表!$D$16=$D$69,算定表!$E$45=E76,NOT(算定表!$E$28=""),((算定表!$E$28-算定表!$F$31)/2+算定表!$F$31)&gt;F77,((算定表!$E$28-算定表!$F$31)/2+算定表!$F$31)&lt;=H77),AND(算定表!$D$13=$C$51,算定表!$D$16=$D$144,算定表!$E$45=E76,NOT(算定表!$E$28=""),((算定表!$E$28-算定表!$F$31)/2+算定表!$F$31)&gt;F77,((算定表!$E$28-算定表!$F$31)/2+算定表!$F$31)&lt;=H77)),"〇","－")</f>
        <v>－</v>
      </c>
    </row>
    <row r="78" spans="3:11" x14ac:dyDescent="0.4">
      <c r="C78" s="10"/>
      <c r="D78" s="10"/>
      <c r="E78" s="10"/>
      <c r="F78" s="16">
        <v>1000</v>
      </c>
      <c r="G78" s="6" t="s">
        <v>3</v>
      </c>
      <c r="H78" s="7">
        <v>2000</v>
      </c>
      <c r="I78" s="8">
        <v>152000</v>
      </c>
      <c r="K78" s="22" t="str">
        <f>IF(OR(AND(算定表!$D$13=$C$51,算定表!$D$16=$D$69,算定表!$E$45=E76,NOT(算定表!$E$28=""),((算定表!$E$28-算定表!$F$31)/2+算定表!$F$31)&gt;F78,((算定表!$E$28-算定表!$F$31)/2+算定表!$F$31)&lt;=H78),AND(算定表!$D$13=$C$51,算定表!$D$16=$D$144,算定表!$E$45=E76,NOT(算定表!$E$28=""),((算定表!$E$28-算定表!$F$31)/2+算定表!$F$31)&gt;F78,((算定表!$E$28-算定表!$F$31)/2+算定表!$F$31)&lt;=H78)),"〇","－")</f>
        <v>－</v>
      </c>
    </row>
    <row r="79" spans="3:11" x14ac:dyDescent="0.4">
      <c r="C79" s="10"/>
      <c r="D79" s="10"/>
      <c r="E79" s="10"/>
      <c r="F79" s="16">
        <v>2000</v>
      </c>
      <c r="G79" s="6" t="s">
        <v>3</v>
      </c>
      <c r="H79" s="7">
        <v>5000</v>
      </c>
      <c r="I79" s="8">
        <v>246000</v>
      </c>
      <c r="K79" s="22" t="str">
        <f>IF(OR(AND(算定表!$D$13=$C$51,算定表!$D$16=$D$69,算定表!$E$45=E76,NOT(算定表!$E$28=""),((算定表!$E$28-算定表!$F$31)/2+算定表!$F$31)&gt;F79,((算定表!$E$28-算定表!$F$31)/2+算定表!$F$31)&lt;=H79),AND(算定表!$D$13=$C$51,算定表!$D$16=$D$144,算定表!$E$45=E76,NOT(算定表!$E$28=""),((算定表!$E$28-算定表!$F$31)/2+算定表!$F$31)&gt;F79,((算定表!$E$28-算定表!$F$31)/2+算定表!$F$31)&lt;=H79)),"〇","－")</f>
        <v>－</v>
      </c>
    </row>
    <row r="80" spans="3:11" x14ac:dyDescent="0.4">
      <c r="C80" s="10"/>
      <c r="D80" s="10"/>
      <c r="E80" s="10"/>
      <c r="F80" s="16">
        <v>5000</v>
      </c>
      <c r="G80" s="6" t="s">
        <v>3</v>
      </c>
      <c r="H80" s="7">
        <v>10000</v>
      </c>
      <c r="I80" s="8">
        <v>321000</v>
      </c>
      <c r="K80" s="22" t="str">
        <f>IF(OR(AND(算定表!$D$13=$C$51,算定表!$D$16=$D$69,算定表!$E$45=E76,NOT(算定表!$E$28=""),((算定表!$E$28-算定表!$F$31)/2+算定表!$F$31)&gt;F80,((算定表!$E$28-算定表!$F$31)/2+算定表!$F$31)&lt;=H80),AND(算定表!$D$13=$C$51,算定表!$D$16=$D$144,算定表!$E$45=E76,NOT(算定表!$E$28=""),((算定表!$E$28-算定表!$F$31)/2+算定表!$F$31)&gt;F80,((算定表!$E$28-算定表!$F$31)/2+算定表!$F$31)&lt;=H80)),"〇","－")</f>
        <v>－</v>
      </c>
    </row>
    <row r="81" spans="3:11" x14ac:dyDescent="0.4">
      <c r="C81" s="10"/>
      <c r="D81" s="10"/>
      <c r="E81" s="10"/>
      <c r="F81" s="16">
        <v>10000</v>
      </c>
      <c r="G81" s="6" t="s">
        <v>3</v>
      </c>
      <c r="H81" s="7">
        <v>25000</v>
      </c>
      <c r="I81" s="8">
        <v>381000</v>
      </c>
      <c r="K81" s="22" t="str">
        <f>IF(OR(AND(算定表!$D$13=$C$51,算定表!$D$16=$D$69,算定表!$E$45=E76,NOT(算定表!$E$28=""),((算定表!$E$28-算定表!$F$31)/2+算定表!$F$31)&gt;F81,((算定表!$E$28-算定表!$F$31)/2+算定表!$F$31)&lt;=H81),AND(算定表!$D$13=$C$51,算定表!$D$16=$D$144,算定表!$E$45=E76,NOT(算定表!$E$28=""),((算定表!$E$28-算定表!$F$31)/2+算定表!$F$31)&gt;F81,((算定表!$E$28-算定表!$F$31)/2+算定表!$F$31)&lt;=H81)),"〇","－")</f>
        <v>－</v>
      </c>
    </row>
    <row r="82" spans="3:11" x14ac:dyDescent="0.4">
      <c r="C82" s="10"/>
      <c r="D82" s="11"/>
      <c r="E82" s="11"/>
      <c r="F82" s="16">
        <v>25000</v>
      </c>
      <c r="G82" s="6" t="s">
        <v>3</v>
      </c>
      <c r="H82" s="7"/>
      <c r="I82" s="8">
        <v>447000</v>
      </c>
      <c r="K82" s="22" t="str">
        <f>IF(OR(AND(算定表!$D$13=$C$51,算定表!$D$16=$D$69,算定表!$E$45=E76,NOT(算定表!$E$28=""),((算定表!$E$28-算定表!$F$31)/2+算定表!$F$31)&gt;F82),AND(算定表!$D$13=$C$51,算定表!$D$16=$D$144,算定表!$E$45=E76,NOT(算定表!$E$28=""),((算定表!$E$28-算定表!$F$31)/2+算定表!$F$31)&gt;F82)),"〇","－")</f>
        <v>－</v>
      </c>
    </row>
    <row r="83" spans="3:11" x14ac:dyDescent="0.4">
      <c r="C83" s="10"/>
      <c r="D83" s="20" t="s">
        <v>31</v>
      </c>
      <c r="E83" s="18" t="s">
        <v>30</v>
      </c>
      <c r="F83" s="16">
        <v>0</v>
      </c>
      <c r="G83" s="6" t="s">
        <v>3</v>
      </c>
      <c r="H83" s="7">
        <v>300</v>
      </c>
      <c r="I83" s="8">
        <v>23000</v>
      </c>
      <c r="K83" s="22" t="str">
        <f>IF(OR(AND(算定表!$D$13=$C$51,算定表!$D$16=$D$83,算定表!$E$42=E83,NOT(算定表!$E$34=""),((算定表!$E$34-算定表!$F$37)/2+算定表!$F$37)&gt;F83,((算定表!$E$34-算定表!$F$37)/2+算定表!$F$37)&lt;=H83),AND(算定表!$D$13=$C$51,算定表!$D$16=$D$144,算定表!$E$42=E83,NOT(算定表!$E$34=""),((算定表!$E$34-算定表!$F$37)/2+算定表!$F$37)&gt;F83,((算定表!$E$34-算定表!$F$37)/2+算定表!$F$37)&lt;=H83)),"〇","－")</f>
        <v>－</v>
      </c>
    </row>
    <row r="84" spans="3:11" x14ac:dyDescent="0.4">
      <c r="C84" s="10"/>
      <c r="D84" s="10"/>
      <c r="E84" s="17"/>
      <c r="F84" s="16">
        <v>300</v>
      </c>
      <c r="G84" s="6" t="s">
        <v>3</v>
      </c>
      <c r="H84" s="7">
        <v>1000</v>
      </c>
      <c r="I84" s="8">
        <v>32100</v>
      </c>
      <c r="K84" s="22" t="str">
        <f>IF(OR(AND(算定表!$D$13=$C$51,算定表!$D$16=$D$83,算定表!$E$42=E83,NOT(算定表!$E$34=""),((算定表!$E$34-算定表!$F$37)/2+算定表!$F$37)&gt;F84,((算定表!$E$34-算定表!$F$37)/2+算定表!$F$37)&lt;=H84),AND(算定表!$D$13=$C$51,算定表!$D$16=$D$144,算定表!$E$42=E83,NOT(算定表!$E$34=""),((算定表!$E$34-算定表!$F$37)/2+算定表!$F$37)&gt;F84,((算定表!$E$34-算定表!$F$37)/2+算定表!$F$37)&lt;=H84)),"〇","－")</f>
        <v>－</v>
      </c>
    </row>
    <row r="85" spans="3:11" x14ac:dyDescent="0.4">
      <c r="C85" s="10"/>
      <c r="D85" s="10"/>
      <c r="E85" s="17"/>
      <c r="F85" s="16">
        <v>1000</v>
      </c>
      <c r="G85" s="6" t="s">
        <v>3</v>
      </c>
      <c r="H85" s="7">
        <v>2000</v>
      </c>
      <c r="I85" s="8">
        <v>44600</v>
      </c>
      <c r="K85" s="22" t="str">
        <f>IF(OR(AND(算定表!$D$13=$C$51,算定表!$D$16=$D$83,算定表!$E$42=E83,NOT(算定表!$E$34=""),((算定表!$E$34-算定表!$F$37)/2+算定表!$F$37)&gt;F85,((算定表!$E$34-算定表!$F$37)/2+算定表!$F$37)&lt;=H85),AND(算定表!$D$13=$C$51,算定表!$D$16=$D$144,算定表!$E$42=E83,NOT(算定表!$E$34=""),((算定表!$E$34-算定表!$F$37)/2+算定表!$F$37)&gt;F85,((算定表!$E$34-算定表!$F$37)/2+算定表!$F$37)&lt;=H85)),"〇","－")</f>
        <v>－</v>
      </c>
    </row>
    <row r="86" spans="3:11" x14ac:dyDescent="0.4">
      <c r="C86" s="10"/>
      <c r="D86" s="10"/>
      <c r="E86" s="17"/>
      <c r="F86" s="16">
        <v>2000</v>
      </c>
      <c r="G86" s="6" t="s">
        <v>3</v>
      </c>
      <c r="H86" s="7">
        <v>5000</v>
      </c>
      <c r="I86" s="8">
        <v>106000</v>
      </c>
      <c r="K86" s="22" t="str">
        <f>IF(OR(AND(算定表!$D$13=$C$51,算定表!$D$16=$D$83,算定表!$E$42=E83,NOT(算定表!$E$34=""),((算定表!$E$34-算定表!$F$37)/2+算定表!$F$37)&gt;F86,((算定表!$E$34-算定表!$F$37)/2+算定表!$F$37)&lt;=H86),AND(算定表!$D$13=$C$51,算定表!$D$16=$D$144,算定表!$E$42=E83,NOT(算定表!$E$34=""),((算定表!$E$34-算定表!$F$37)/2+算定表!$F$37)&gt;F86,((算定表!$E$34-算定表!$F$37)/2+算定表!$F$37)&lt;=H86)),"〇","－")</f>
        <v>－</v>
      </c>
    </row>
    <row r="87" spans="3:11" x14ac:dyDescent="0.4">
      <c r="C87" s="10"/>
      <c r="D87" s="10"/>
      <c r="E87" s="17"/>
      <c r="F87" s="16">
        <v>5000</v>
      </c>
      <c r="G87" s="6" t="s">
        <v>3</v>
      </c>
      <c r="H87" s="7">
        <v>10000</v>
      </c>
      <c r="I87" s="8">
        <v>157000</v>
      </c>
      <c r="K87" s="22" t="str">
        <f>IF(OR(AND(算定表!$D$13=$C$51,算定表!$D$16=$D$83,算定表!$E$42=E83,NOT(算定表!$E$34=""),((算定表!$E$34-算定表!$F$37)/2+算定表!$F$37)&gt;F87,((算定表!$E$34-算定表!$F$37)/2+算定表!$F$37)&lt;=H87),AND(算定表!$D$13=$C$51,算定表!$D$16=$D$144,算定表!$E$42=E83,NOT(算定表!$E$34=""),((算定表!$E$34-算定表!$F$37)/2+算定表!$F$37)&gt;F87,((算定表!$E$34-算定表!$F$37)/2+算定表!$F$37)&lt;=H87)),"〇","－")</f>
        <v>－</v>
      </c>
    </row>
    <row r="88" spans="3:11" x14ac:dyDescent="0.4">
      <c r="C88" s="10"/>
      <c r="D88" s="10"/>
      <c r="E88" s="17"/>
      <c r="F88" s="16">
        <v>10000</v>
      </c>
      <c r="G88" s="6" t="s">
        <v>3</v>
      </c>
      <c r="H88" s="7">
        <v>25000</v>
      </c>
      <c r="I88" s="8">
        <v>191000</v>
      </c>
      <c r="K88" s="22" t="str">
        <f>IF(OR(AND(算定表!$D$13=$C$51,算定表!$D$16=$D$83,算定表!$E$42=E83,NOT(算定表!$E$34=""),((算定表!$E$34-算定表!$F$37)/2+算定表!$F$37)&gt;F88,((算定表!$E$34-算定表!$F$37)/2+算定表!$F$37)&lt;=H88),AND(算定表!$D$13=$C$51,算定表!$D$16=$D$144,算定表!$E$42=E83,NOT(算定表!$E$34=""),((算定表!$E$34-算定表!$F$37)/2+算定表!$F$37)&gt;F88,((算定表!$E$34-算定表!$F$37)/2+算定表!$F$37)&lt;=H88)),"〇","－")</f>
        <v>－</v>
      </c>
    </row>
    <row r="89" spans="3:11" x14ac:dyDescent="0.4">
      <c r="C89" s="10"/>
      <c r="D89" s="10"/>
      <c r="E89" s="11"/>
      <c r="F89" s="16">
        <v>25000</v>
      </c>
      <c r="G89" s="6" t="s">
        <v>3</v>
      </c>
      <c r="H89" s="7"/>
      <c r="I89" s="8">
        <v>236000</v>
      </c>
      <c r="K89" s="22" t="str">
        <f>IF(OR(AND(算定表!$D$13=$C$51,算定表!$D$16=$D$83,算定表!$E$42=E83,NOT(算定表!$E$34=""),((算定表!$E$34-算定表!$F$37)/2+算定表!$F$37)&gt;F89),AND(算定表!$D$13=$C$51,算定表!$D$16=$D$144,算定表!$E$42=E83,NOT(算定表!$E$34=""),((算定表!$E$34-算定表!$F$37)/2+算定表!$F$37)&gt;F89)),"〇","－")</f>
        <v>－</v>
      </c>
    </row>
    <row r="90" spans="3:11" x14ac:dyDescent="0.4">
      <c r="C90" s="10"/>
      <c r="D90" s="10"/>
      <c r="E90" s="19" t="s">
        <v>29</v>
      </c>
      <c r="F90" s="16">
        <v>0</v>
      </c>
      <c r="G90" s="6" t="s">
        <v>3</v>
      </c>
      <c r="H90" s="7">
        <v>300</v>
      </c>
      <c r="I90" s="8">
        <v>19000</v>
      </c>
      <c r="K90" s="22" t="str">
        <f>IF(OR(AND(算定表!$D$13=$C$51,算定表!$D$16=$D$83,算定表!$E$42=E90,NOT(算定表!$E$34=""),((算定表!$E$34-算定表!$F$37)/2+算定表!$F$37)&gt;F90,((算定表!$E$34-算定表!$F$37)/2+算定表!$F$37)&lt;=H90),AND(算定表!$D$13=$C$51,算定表!$D$16=$D$144,算定表!$E$42=E90,NOT(算定表!$E$34=""),((算定表!$E$34-算定表!$F$37)/2+算定表!$F$37)&gt;F90,((算定表!$E$34-算定表!$F$37)/2+算定表!$F$37)&lt;=H90)),"〇","－")</f>
        <v>－</v>
      </c>
    </row>
    <row r="91" spans="3:11" x14ac:dyDescent="0.4">
      <c r="C91" s="10"/>
      <c r="D91" s="10"/>
      <c r="E91" s="10"/>
      <c r="F91" s="16">
        <v>300</v>
      </c>
      <c r="G91" s="6" t="s">
        <v>3</v>
      </c>
      <c r="H91" s="7">
        <v>1000</v>
      </c>
      <c r="I91" s="8">
        <v>27500</v>
      </c>
      <c r="K91" s="22" t="str">
        <f>IF(OR(AND(算定表!$D$13=$C$51,算定表!$D$16=$D$83,算定表!$E$42=E90,NOT(算定表!$E$34=""),((算定表!$E$34-算定表!$F$37)/2+算定表!$F$37)&gt;F91,((算定表!$E$34-算定表!$F$37)/2+算定表!$F$37)&lt;=H91),AND(算定表!$D$13=$C$51,算定表!$D$16=$D$144,算定表!$E$42=E90,NOT(算定表!$E$34=""),((算定表!$E$34-算定表!$F$37)/2+算定表!$F$37)&gt;F91,((算定表!$E$34-算定表!$F$37)/2+算定表!$F$37)&lt;=H91)),"〇","－")</f>
        <v>－</v>
      </c>
    </row>
    <row r="92" spans="3:11" x14ac:dyDescent="0.4">
      <c r="C92" s="10"/>
      <c r="D92" s="10"/>
      <c r="E92" s="10"/>
      <c r="F92" s="16">
        <v>1000</v>
      </c>
      <c r="G92" s="6" t="s">
        <v>3</v>
      </c>
      <c r="H92" s="7">
        <v>2000</v>
      </c>
      <c r="I92" s="8">
        <v>39100</v>
      </c>
      <c r="K92" s="22" t="str">
        <f>IF(OR(AND(算定表!$D$13=$C$51,算定表!$D$16=$D$83,算定表!$E$42=E90,NOT(算定表!$E$34=""),((算定表!$E$34-算定表!$F$37)/2+算定表!$F$37)&gt;F92,((算定表!$E$34-算定表!$F$37)/2+算定表!$F$37)&lt;=H92),AND(算定表!$D$13=$C$51,算定表!$D$16=$D$144,算定表!$E$42=E90,NOT(算定表!$E$34=""),((算定表!$E$34-算定表!$F$37)/2+算定表!$F$37)&gt;F92,((算定表!$E$34-算定表!$F$37)/2+算定表!$F$37)&lt;=H92)),"〇","－")</f>
        <v>－</v>
      </c>
    </row>
    <row r="93" spans="3:11" x14ac:dyDescent="0.4">
      <c r="C93" s="10"/>
      <c r="D93" s="10"/>
      <c r="E93" s="10"/>
      <c r="F93" s="16">
        <v>2000</v>
      </c>
      <c r="G93" s="6" t="s">
        <v>3</v>
      </c>
      <c r="H93" s="7">
        <v>5000</v>
      </c>
      <c r="I93" s="8">
        <v>99100</v>
      </c>
      <c r="K93" s="22" t="str">
        <f>IF(OR(AND(算定表!$D$13=$C$51,算定表!$D$16=$D$83,算定表!$E$42=E90,NOT(算定表!$E$34=""),((算定表!$E$34-算定表!$F$37)/2+算定表!$F$37)&gt;F93,((算定表!$E$34-算定表!$F$37)/2+算定表!$F$37)&lt;=H93),AND(算定表!$D$13=$C$51,算定表!$D$16=$D$144,算定表!$E$42=E90,NOT(算定表!$E$34=""),((算定表!$E$34-算定表!$F$37)/2+算定表!$F$37)&gt;F93,((算定表!$E$34-算定表!$F$37)/2+算定表!$F$37)&lt;=H93)),"〇","－")</f>
        <v>－</v>
      </c>
    </row>
    <row r="94" spans="3:11" x14ac:dyDescent="0.4">
      <c r="C94" s="10"/>
      <c r="D94" s="10"/>
      <c r="E94" s="10"/>
      <c r="F94" s="16">
        <v>5000</v>
      </c>
      <c r="G94" s="6" t="s">
        <v>3</v>
      </c>
      <c r="H94" s="7">
        <v>10000</v>
      </c>
      <c r="I94" s="8">
        <v>149000</v>
      </c>
      <c r="K94" s="22" t="str">
        <f>IF(OR(AND(算定表!$D$13=$C$51,算定表!$D$16=$D$83,算定表!$E$42=E90,NOT(算定表!$E$34=""),((算定表!$E$34-算定表!$F$37)/2+算定表!$F$37)&gt;F94,((算定表!$E$34-算定表!$F$37)/2+算定表!$F$37)&lt;=H94),AND(算定表!$D$13=$C$51,算定表!$D$16=$D$144,算定表!$E$42=E90,NOT(算定表!$E$34=""),((算定表!$E$34-算定表!$F$37)/2+算定表!$F$37)&gt;F94,((算定表!$E$34-算定表!$F$37)/2+算定表!$F$37)&lt;=H94)),"〇","－")</f>
        <v>－</v>
      </c>
    </row>
    <row r="95" spans="3:11" x14ac:dyDescent="0.4">
      <c r="C95" s="10"/>
      <c r="D95" s="10"/>
      <c r="E95" s="10"/>
      <c r="F95" s="16">
        <v>10000</v>
      </c>
      <c r="G95" s="6" t="s">
        <v>3</v>
      </c>
      <c r="H95" s="7">
        <v>25000</v>
      </c>
      <c r="I95" s="8">
        <v>182000</v>
      </c>
      <c r="K95" s="22" t="str">
        <f>IF(OR(AND(算定表!$D$13=$C$51,算定表!$D$16=$D$83,算定表!$E$42=E90,NOT(算定表!$E$34=""),((算定表!$E$34-算定表!$F$37)/2+算定表!$F$37)&gt;F95,((算定表!$E$34-算定表!$F$37)/2+算定表!$F$37)&lt;=H95),AND(算定表!$D$13=$C$51,算定表!$D$16=$D$144,算定表!$E$42=E90,NOT(算定表!$E$34=""),((算定表!$E$34-算定表!$F$37)/2+算定表!$F$37)&gt;F95,((算定表!$E$34-算定表!$F$37)/2+算定表!$F$37)&lt;=H95)),"〇","－")</f>
        <v>－</v>
      </c>
    </row>
    <row r="96" spans="3:11" x14ac:dyDescent="0.4">
      <c r="C96" s="11"/>
      <c r="D96" s="11"/>
      <c r="E96" s="11"/>
      <c r="F96" s="16">
        <v>25000</v>
      </c>
      <c r="G96" s="6" t="s">
        <v>3</v>
      </c>
      <c r="H96" s="7"/>
      <c r="I96" s="8">
        <v>227000</v>
      </c>
      <c r="K96" s="22" t="str">
        <f>IF(OR(AND(算定表!$D$13=$C$51,算定表!$D$16=$D$83,算定表!$E$42=E90,NOT(算定表!$E$34=""),((算定表!$E$34-算定表!$F$37)/2+算定表!$F$37)&gt;F96),AND(算定表!$D$13=$C$51,算定表!$D$16=$D$144,算定表!$E$42=E90,NOT(算定表!$E$34=""),((算定表!$E$34-算定表!$F$37)/2+算定表!$F$37)&gt;F96)),"〇","－")</f>
        <v>－</v>
      </c>
    </row>
    <row r="97" spans="3:11" x14ac:dyDescent="0.4">
      <c r="C97" s="9" t="s">
        <v>39</v>
      </c>
      <c r="D97" s="13" t="s">
        <v>21</v>
      </c>
      <c r="E97" s="13" t="s">
        <v>24</v>
      </c>
      <c r="F97" s="5">
        <v>0</v>
      </c>
      <c r="G97" s="6" t="s">
        <v>3</v>
      </c>
      <c r="H97" s="7">
        <v>200</v>
      </c>
      <c r="I97" s="8">
        <v>18000</v>
      </c>
      <c r="K97" s="22" t="str">
        <f>IF(AND(算定表!$D$13=C97,算定表!$D$16=D97,算定表!$E$42=E97,NOT(算定表!$E$22=""),算定表!$E$22&gt;F97,算定表!$E$22&lt;=H97),"〇","－")</f>
        <v>－</v>
      </c>
    </row>
    <row r="98" spans="3:11" x14ac:dyDescent="0.4">
      <c r="C98" s="10"/>
      <c r="D98" s="12"/>
      <c r="E98" s="11"/>
      <c r="F98" s="5">
        <v>200</v>
      </c>
      <c r="G98" s="6" t="s">
        <v>3</v>
      </c>
      <c r="H98" s="7"/>
      <c r="I98" s="8">
        <v>19000</v>
      </c>
      <c r="K98" s="22" t="str">
        <f>IF(AND(算定表!$D$13=C97,算定表!$D$16=D97,算定表!$E$42=E97,NOT(算定表!$E$22=""),算定表!$E$22&gt;F98),"〇","－")</f>
        <v>－</v>
      </c>
    </row>
    <row r="99" spans="3:11" x14ac:dyDescent="0.4">
      <c r="C99" s="10"/>
      <c r="D99" s="12"/>
      <c r="E99" s="15" t="s">
        <v>25</v>
      </c>
      <c r="F99" s="5">
        <v>0</v>
      </c>
      <c r="G99" s="6" t="s">
        <v>3</v>
      </c>
      <c r="H99" s="7">
        <v>200</v>
      </c>
      <c r="I99" s="8">
        <v>9000</v>
      </c>
      <c r="K99" s="22" t="str">
        <f>IF(AND(算定表!$D$13=C97,算定表!$D$16=D97,算定表!$E$42=E99,NOT(算定表!$E$22=""),算定表!$E$22&gt;F99,算定表!$E$22&lt;=H99),"〇","－")</f>
        <v>－</v>
      </c>
    </row>
    <row r="100" spans="3:11" x14ac:dyDescent="0.4">
      <c r="C100" s="10"/>
      <c r="D100" s="12"/>
      <c r="E100" s="11"/>
      <c r="F100" s="5">
        <v>200</v>
      </c>
      <c r="G100" s="6" t="s">
        <v>3</v>
      </c>
      <c r="H100" s="7"/>
      <c r="I100" s="8">
        <v>10000</v>
      </c>
      <c r="K100" s="22" t="str">
        <f>IF(AND(算定表!$D$13=C97,算定表!$D$16=D97,算定表!$E$42=E99,NOT(算定表!$E$22=""),算定表!$E$22&gt;F100),"〇","－")</f>
        <v>－</v>
      </c>
    </row>
    <row r="101" spans="3:11" x14ac:dyDescent="0.4">
      <c r="C101" s="10"/>
      <c r="D101" s="12"/>
      <c r="E101" s="15" t="s">
        <v>26</v>
      </c>
      <c r="F101" s="5">
        <v>0</v>
      </c>
      <c r="G101" s="6" t="s">
        <v>3</v>
      </c>
      <c r="H101" s="7">
        <v>200</v>
      </c>
      <c r="I101" s="8">
        <v>13000</v>
      </c>
      <c r="K101" s="22" t="str">
        <f>IF(AND(算定表!$D$13=C97,算定表!$D$16=D97,算定表!$E$42=E101,NOT(算定表!$E$22=""),算定表!$E$22&gt;F101,算定表!$E$22&lt;=H101),"〇","－")</f>
        <v>－</v>
      </c>
    </row>
    <row r="102" spans="3:11" x14ac:dyDescent="0.4">
      <c r="C102" s="10"/>
      <c r="D102" s="12"/>
      <c r="E102" s="11"/>
      <c r="F102" s="5">
        <v>200</v>
      </c>
      <c r="G102" s="6" t="s">
        <v>3</v>
      </c>
      <c r="H102" s="7"/>
      <c r="I102" s="8">
        <v>14000</v>
      </c>
      <c r="K102" s="22" t="str">
        <f>IF(AND(算定表!$D$13=C97,算定表!$D$16=D97,算定表!$E$42=E101,NOT(算定表!$E$22=""),算定表!$E$22&gt;F102),"〇","－")</f>
        <v>－</v>
      </c>
    </row>
    <row r="103" spans="3:11" x14ac:dyDescent="0.4">
      <c r="C103" s="10"/>
      <c r="D103" s="13" t="s">
        <v>22</v>
      </c>
      <c r="E103" s="15" t="s">
        <v>24</v>
      </c>
      <c r="F103" s="5">
        <v>0</v>
      </c>
      <c r="G103" s="6" t="s">
        <v>3</v>
      </c>
      <c r="H103" s="7">
        <v>300</v>
      </c>
      <c r="I103" s="8">
        <v>71900</v>
      </c>
      <c r="K103" s="22" t="str">
        <f>IF(OR(AND(算定表!$D$13=$C$97,算定表!$D$16=$D$103,算定表!$E$42=E103,NOT(算定表!$E$22=""),((算定表!$E$22-算定表!$F$25)/2+算定表!$F$25)&gt;F103,((算定表!$E$22-算定表!$F$25)/2+算定表!$F$25)&lt;=H103),AND(算定表!$D$13=$C$97,算定表!$D$16=$D$144,算定表!$E$42=E103,NOT(算定表!$E$22=""),((算定表!$E$22-算定表!$F$25)/2+算定表!$F$25)&gt;F103,((算定表!$E$22-算定表!$F$25)/2+算定表!$F$25)&lt;=H103)),"〇","－")</f>
        <v>－</v>
      </c>
    </row>
    <row r="104" spans="3:11" x14ac:dyDescent="0.4">
      <c r="C104" s="10"/>
      <c r="D104" s="12"/>
      <c r="E104" s="12"/>
      <c r="F104" s="5">
        <v>300</v>
      </c>
      <c r="G104" s="6" t="s">
        <v>3</v>
      </c>
      <c r="H104" s="7">
        <v>2000</v>
      </c>
      <c r="I104" s="8">
        <v>120000</v>
      </c>
      <c r="K104" s="22" t="str">
        <f>IF(OR(AND(算定表!$D$13=$C$97,算定表!$D$16=$D$103,算定表!$E$42=E103,NOT(算定表!$E$22=""),((算定表!$E$22-算定表!$F$25)/2+算定表!$F$25)&gt;F104,((算定表!$E$22-算定表!$F$25)/2+算定表!$F$25)&lt;=H104),AND(算定表!$D$13=$C$97,算定表!$D$16=$D$144,算定表!$E$42=E103,NOT(算定表!$E$22=""),((算定表!$E$22-算定表!$F$25)/2+算定表!$F$25)&gt;F104,((算定表!$E$22-算定表!$F$25)/2+算定表!$F$25)&lt;=H104)),"〇","－")</f>
        <v>－</v>
      </c>
    </row>
    <row r="105" spans="3:11" x14ac:dyDescent="0.4">
      <c r="C105" s="10"/>
      <c r="D105" s="12"/>
      <c r="E105" s="12"/>
      <c r="F105" s="5">
        <v>2000</v>
      </c>
      <c r="G105" s="6" t="s">
        <v>3</v>
      </c>
      <c r="H105" s="7">
        <v>5000</v>
      </c>
      <c r="I105" s="8">
        <v>204000</v>
      </c>
      <c r="K105" s="22" t="str">
        <f>IF(OR(AND(算定表!$D$13=$C$97,算定表!$D$16=$D$103,算定表!$E$42=E103,NOT(算定表!$E$22=""),((算定表!$E$22-算定表!$F$25)/2+算定表!$F$25)&gt;F105,((算定表!$E$22-算定表!$F$25)/2+算定表!$F$25)&lt;=H105),AND(算定表!$D$13=$C$97,算定表!$D$16=$D$144,算定表!$E$42=E103,NOT(算定表!$E$22=""),((算定表!$E$22-算定表!$F$25)/2+算定表!$F$25)&gt;F105,((算定表!$E$22-算定表!$F$25)/2+算定表!$F$25)&lt;=H105)),"〇","－")</f>
        <v>－</v>
      </c>
    </row>
    <row r="106" spans="3:11" x14ac:dyDescent="0.4">
      <c r="C106" s="10"/>
      <c r="D106" s="12"/>
      <c r="E106" s="11"/>
      <c r="F106" s="5">
        <v>5000</v>
      </c>
      <c r="G106" s="6" t="s">
        <v>3</v>
      </c>
      <c r="H106" s="7"/>
      <c r="I106" s="8">
        <v>288000</v>
      </c>
      <c r="K106" s="22" t="str">
        <f>IF(OR(AND(算定表!$D$13=$C$97,算定表!$D$16=$D$103,算定表!$E$42=E103,NOT(算定表!$E$22=""),((算定表!$E$22-算定表!$F$25)/2+算定表!$F$25)&gt;F106),AND(算定表!$D$13=$C$97,算定表!$D$16=$D$144,算定表!$E$42=E103,NOT(算定表!$E$22=""),((算定表!$E$22-算定表!$F$25)/2+算定表!$F$25)&gt;F106)),"〇","－")</f>
        <v>－</v>
      </c>
    </row>
    <row r="107" spans="3:11" x14ac:dyDescent="0.4">
      <c r="C107" s="10"/>
      <c r="D107" s="12"/>
      <c r="E107" s="15" t="s">
        <v>27</v>
      </c>
      <c r="F107" s="5">
        <v>0</v>
      </c>
      <c r="G107" s="6" t="s">
        <v>3</v>
      </c>
      <c r="H107" s="7">
        <v>300</v>
      </c>
      <c r="I107" s="8">
        <v>34200</v>
      </c>
      <c r="K107" s="22" t="str">
        <f>IF(OR(AND(算定表!$D$13=$C$51,算定表!$D$16=$D$57,算定表!$E$42=E107,NOT(算定表!$E$22=""),((算定表!$E$22-算定表!$F$25)/2+算定表!$F$25)&gt;F107,((算定表!$E$22-算定表!$F$25)/2+算定表!$F$25)&lt;=H107),AND(算定表!$D$13=$C$51,算定表!$D$16=$D$144,算定表!$E$42=E107,NOT(算定表!$E$22=""),((算定表!$E$22-算定表!$F$25)/2+算定表!$F$25)&gt;F107,((算定表!$E$22-算定表!$F$25)/2+算定表!$F$25)&lt;=H107)),"〇","－")</f>
        <v>－</v>
      </c>
    </row>
    <row r="108" spans="3:11" x14ac:dyDescent="0.4">
      <c r="C108" s="10"/>
      <c r="D108" s="12"/>
      <c r="E108" s="12"/>
      <c r="F108" s="5">
        <v>300</v>
      </c>
      <c r="G108" s="6" t="s">
        <v>3</v>
      </c>
      <c r="H108" s="7">
        <v>2000</v>
      </c>
      <c r="I108" s="8">
        <v>59300</v>
      </c>
      <c r="K108" s="22" t="str">
        <f>IF(OR(AND(算定表!$D$13=$C$51,算定表!$D$16=$D$57,算定表!$E$42=E107,NOT(算定表!$E$22=""),((算定表!$E$22-算定表!$F$25)/2+算定表!$F$25)&gt;F108,((算定表!$E$22-算定表!$F$25)/2+算定表!$F$25)&lt;=H108),AND(算定表!$D$13=$C$51,算定表!$D$16=$D$144,算定表!$E$42=E107,NOT(算定表!$E$22=""),((算定表!$E$22-算定表!$F$25)/2+算定表!$F$25)&gt;F108,((算定表!$E$22-算定表!$F$25)/2+算定表!$F$25)&lt;=H108)),"〇","－")</f>
        <v>－</v>
      </c>
    </row>
    <row r="109" spans="3:11" x14ac:dyDescent="0.4">
      <c r="C109" s="10"/>
      <c r="D109" s="12"/>
      <c r="E109" s="12"/>
      <c r="F109" s="5">
        <v>2000</v>
      </c>
      <c r="G109" s="6" t="s">
        <v>3</v>
      </c>
      <c r="H109" s="7">
        <v>5000</v>
      </c>
      <c r="I109" s="8">
        <v>102000</v>
      </c>
      <c r="K109" s="22" t="str">
        <f>IF(OR(AND(算定表!$D$13=$C$51,算定表!$D$16=$D$57,算定表!$E$42=E107,NOT(算定表!$E$22=""),((算定表!$E$22-算定表!$F$25)/2+算定表!$F$25)&gt;F109,((算定表!$E$22-算定表!$F$25)/2+算定表!$F$25)&lt;=H109),AND(算定表!$D$13=$C$51,算定表!$D$16=$D$144,算定表!$E$42=E107,NOT(算定表!$E$22=""),((算定表!$E$22-算定表!$F$25)/2+算定表!$F$25)&gt;F109,((算定表!$E$22-算定表!$F$25)/2+算定表!$F$25)&lt;=H109)),"〇","－")</f>
        <v>－</v>
      </c>
    </row>
    <row r="110" spans="3:11" x14ac:dyDescent="0.4">
      <c r="C110" s="10"/>
      <c r="D110" s="12"/>
      <c r="E110" s="11"/>
      <c r="F110" s="5">
        <v>5000</v>
      </c>
      <c r="G110" s="6" t="s">
        <v>3</v>
      </c>
      <c r="H110" s="7"/>
      <c r="I110" s="8">
        <v>160000</v>
      </c>
      <c r="K110" s="22" t="str">
        <f>IF(OR(AND(算定表!$D$13=$C$51,算定表!$D$16=$D$57,算定表!$E$42=E107,NOT(算定表!$E$22=""),((算定表!$E$22-算定表!$F$25)/2+算定表!$F$25)&gt;F110),AND(算定表!$D$13=$C$51,算定表!$D$16=$D$144,算定表!$E$42=E107,NOT(算定表!$E$22=""),((算定表!$E$22-算定表!$F$25)/2+算定表!$F$25)&gt;F110)),"〇","－")</f>
        <v>－</v>
      </c>
    </row>
    <row r="111" spans="3:11" x14ac:dyDescent="0.4">
      <c r="C111" s="10"/>
      <c r="D111" s="12"/>
      <c r="E111" s="15" t="s">
        <v>26</v>
      </c>
      <c r="F111" s="5">
        <v>0</v>
      </c>
      <c r="G111" s="6" t="s">
        <v>3</v>
      </c>
      <c r="H111" s="7">
        <v>300</v>
      </c>
      <c r="I111" s="8">
        <v>53000</v>
      </c>
      <c r="K111" s="22" t="str">
        <f>IF(OR(AND(算定表!$D$13=$C$51,算定表!$D$16=$D$57,算定表!$E$42=E111,NOT(算定表!$E$22=""),((算定表!$E$22-算定表!$F$25)/2+算定表!$F$25)&gt;F111,((算定表!$E$22-算定表!$F$25)/2+算定表!$F$25)&lt;=H111),AND(算定表!$D$13=$C$51,算定表!$D$16=$D$144,算定表!$E$42=E111,NOT(算定表!$E$22=""),((算定表!$E$22-算定表!$F$25)/2+算定表!$F$25)&gt;F111,((算定表!$E$22-算定表!$F$25)/2+算定表!$F$25)&lt;=H111)),"〇","－")</f>
        <v>－</v>
      </c>
    </row>
    <row r="112" spans="3:11" x14ac:dyDescent="0.4">
      <c r="C112" s="10"/>
      <c r="D112" s="12"/>
      <c r="E112" s="12"/>
      <c r="F112" s="5">
        <v>300</v>
      </c>
      <c r="G112" s="6" t="s">
        <v>3</v>
      </c>
      <c r="H112" s="7">
        <v>2000</v>
      </c>
      <c r="I112" s="8">
        <v>89300</v>
      </c>
      <c r="K112" s="22" t="str">
        <f>IF(OR(AND(算定表!$D$13=$C$51,算定表!$D$16=$D$57,算定表!$E$42=E111,NOT(算定表!$E$22=""),((算定表!$E$22-算定表!$F$25)/2+算定表!$F$25)&gt;F112,((算定表!$E$22-算定表!$F$25)/2+算定表!$F$25)&lt;=H112),AND(算定表!$D$13=$C$51,算定表!$D$16=$D$144,算定表!$E$42=E111,NOT(算定表!$E$22=""),((算定表!$E$22-算定表!$F$25)/2+算定表!$F$25)&gt;F112,((算定表!$E$22-算定表!$F$25)/2+算定表!$F$25)&lt;=H112)),"〇","－")</f>
        <v>－</v>
      </c>
    </row>
    <row r="113" spans="3:11" x14ac:dyDescent="0.4">
      <c r="C113" s="10"/>
      <c r="D113" s="12"/>
      <c r="E113" s="12"/>
      <c r="F113" s="5">
        <v>2000</v>
      </c>
      <c r="G113" s="6" t="s">
        <v>3</v>
      </c>
      <c r="H113" s="7">
        <v>5000</v>
      </c>
      <c r="I113" s="8">
        <v>155000</v>
      </c>
      <c r="K113" s="22" t="str">
        <f>IF(OR(AND(算定表!$D$13=$C$51,算定表!$D$16=$D$57,算定表!$E$42=E111,NOT(算定表!$E$22=""),((算定表!$E$22-算定表!$F$25)/2+算定表!$F$25)&gt;F113,((算定表!$E$22-算定表!$F$25)/2+算定表!$F$25)&lt;=H113),AND(算定表!$D$13=$C$51,算定表!$D$16=$D$144,算定表!$E$42=E111,NOT(算定表!$E$22=""),((算定表!$E$22-算定表!$F$25)/2+算定表!$F$25)&gt;F113,((算定表!$E$22-算定表!$F$25)/2+算定表!$F$25)&lt;=H113)),"〇","－")</f>
        <v>－</v>
      </c>
    </row>
    <row r="114" spans="3:11" x14ac:dyDescent="0.4">
      <c r="C114" s="10"/>
      <c r="D114" s="12"/>
      <c r="E114" s="12"/>
      <c r="F114" s="5">
        <v>5000</v>
      </c>
      <c r="G114" s="6" t="s">
        <v>3</v>
      </c>
      <c r="H114" s="7"/>
      <c r="I114" s="8">
        <v>224000</v>
      </c>
      <c r="K114" s="22" t="str">
        <f>IF(OR(AND(算定表!$D$13=$C$51,算定表!$D$16=$D$57,算定表!$E$42=E111,NOT(算定表!$E$22=""),((算定表!$E$22-算定表!$F$25)/2+算定表!$F$25)&gt;F114),AND(算定表!$D$13=$C$51,算定表!$D$16=$D$144,算定表!$E$42=E111,NOT(算定表!$E$22=""),((算定表!$E$22-算定表!$F$25)/2+算定表!$F$25)&gt;F114)),"〇","－")</f>
        <v>－</v>
      </c>
    </row>
    <row r="115" spans="3:11" x14ac:dyDescent="0.4">
      <c r="C115" s="12"/>
      <c r="D115" s="21" t="s">
        <v>28</v>
      </c>
      <c r="E115" s="18" t="s">
        <v>30</v>
      </c>
      <c r="F115" s="16">
        <v>0</v>
      </c>
      <c r="G115" s="6" t="s">
        <v>3</v>
      </c>
      <c r="H115" s="7">
        <v>300</v>
      </c>
      <c r="I115" s="8">
        <v>241000</v>
      </c>
      <c r="K115" s="22" t="str">
        <f>IF(OR(AND(算定表!$D$13=$C$97,算定表!$D$16=$D$115,算定表!$E$45=E115,NOT(算定表!$E$28=""),((算定表!$E$28-算定表!$F$31)/2+算定表!$F$31)&gt;F115,((算定表!$E$28-算定表!$F$31)/2+算定表!$F$31)&lt;=H115),AND(算定表!$D$13=$C$97,算定表!$D$16=$D$144,算定表!$E$45=E115,NOT(算定表!$E$28=""),((算定表!$E$28-算定表!$F$31)/2+算定表!$F$31)&gt;F115,((算定表!$E$28-算定表!$F$31)/2+算定表!$F$31)&lt;=H115)),"〇","－")</f>
        <v>－</v>
      </c>
    </row>
    <row r="116" spans="3:11" x14ac:dyDescent="0.4">
      <c r="C116" s="12"/>
      <c r="D116" s="10"/>
      <c r="E116" s="17"/>
      <c r="F116" s="16">
        <v>300</v>
      </c>
      <c r="G116" s="6" t="s">
        <v>3</v>
      </c>
      <c r="H116" s="7">
        <v>1000</v>
      </c>
      <c r="I116" s="8">
        <v>297000</v>
      </c>
      <c r="K116" s="22" t="str">
        <f>IF(OR(AND(算定表!$D$13=$C$97,算定表!$D$16=$D$115,算定表!$E$45=E115,NOT(算定表!$E$28=""),((算定表!$E$28-算定表!$F$31)/2+算定表!$F$31)&gt;F116,((算定表!$E$28-算定表!$F$31)/2+算定表!$F$31)&lt;=H116),AND(算定表!$D$13=$C$97,算定表!$D$16=$D$144,算定表!$E$45=E115,NOT(算定表!$E$28=""),((算定表!$E$28-算定表!$F$31)/2+算定表!$F$31)&gt;F116,((算定表!$E$28-算定表!$F$31)/2+算定表!$F$31)&lt;=H116)),"〇","－")</f>
        <v>－</v>
      </c>
    </row>
    <row r="117" spans="3:11" x14ac:dyDescent="0.4">
      <c r="C117" s="12"/>
      <c r="D117" s="10"/>
      <c r="E117" s="17"/>
      <c r="F117" s="16">
        <v>1000</v>
      </c>
      <c r="G117" s="6" t="s">
        <v>3</v>
      </c>
      <c r="H117" s="7">
        <v>2000</v>
      </c>
      <c r="I117" s="8">
        <v>384000</v>
      </c>
      <c r="K117" s="22" t="str">
        <f>IF(OR(AND(算定表!$D$13=$C$97,算定表!$D$16=$D$115,算定表!$E$45=E115,NOT(算定表!$E$28=""),((算定表!$E$28-算定表!$F$31)/2+算定表!$F$31)&gt;F117,((算定表!$E$28-算定表!$F$31)/2+算定表!$F$31)&lt;=H117),AND(算定表!$D$13=$C$97,算定表!$D$16=$D$144,算定表!$E$45=E115,NOT(算定表!$E$28=""),((算定表!$E$28-算定表!$F$31)/2+算定表!$F$31)&gt;F117,((算定表!$E$28-算定表!$F$31)/2+算定表!$F$31)&lt;=H117)),"〇","－")</f>
        <v>－</v>
      </c>
    </row>
    <row r="118" spans="3:11" x14ac:dyDescent="0.4">
      <c r="C118" s="12"/>
      <c r="D118" s="10"/>
      <c r="E118" s="17"/>
      <c r="F118" s="16">
        <v>2000</v>
      </c>
      <c r="G118" s="6" t="s">
        <v>3</v>
      </c>
      <c r="H118" s="7">
        <v>5000</v>
      </c>
      <c r="I118" s="8">
        <v>548000</v>
      </c>
      <c r="K118" s="22" t="str">
        <f>IF(OR(AND(算定表!$D$13=$C$97,算定表!$D$16=$D$115,算定表!$E$45=E115,NOT(算定表!$E$28=""),((算定表!$E$28-算定表!$F$31)/2+算定表!$F$31)&gt;F118,((算定表!$E$28-算定表!$F$31)/2+算定表!$F$31)&lt;=H118),AND(算定表!$D$13=$C$97,算定表!$D$16=$D$144,算定表!$E$45=E115,NOT(算定表!$E$28=""),((算定表!$E$28-算定表!$F$31)/2+算定表!$F$31)&gt;F118,((算定表!$E$28-算定表!$F$31)/2+算定表!$F$31)&lt;=H118)),"〇","－")</f>
        <v>－</v>
      </c>
    </row>
    <row r="119" spans="3:11" x14ac:dyDescent="0.4">
      <c r="C119" s="12"/>
      <c r="D119" s="10"/>
      <c r="E119" s="17"/>
      <c r="F119" s="16">
        <v>5000</v>
      </c>
      <c r="G119" s="6" t="s">
        <v>3</v>
      </c>
      <c r="H119" s="7">
        <v>10000</v>
      </c>
      <c r="I119" s="8">
        <v>675000</v>
      </c>
      <c r="K119" s="22" t="str">
        <f>IF(OR(AND(算定表!$D$13=$C$97,算定表!$D$16=$D$115,算定表!$E$45=E115,NOT(算定表!$E$28=""),((算定表!$E$28-算定表!$F$31)/2+算定表!$F$31)&gt;F119,((算定表!$E$28-算定表!$F$31)/2+算定表!$F$31)&lt;=H119),AND(算定表!$D$13=$C$97,算定表!$D$16=$D$144,算定表!$E$45=E115,NOT(算定表!$E$28=""),((算定表!$E$28-算定表!$F$31)/2+算定表!$F$31)&gt;F119,((算定表!$E$28-算定表!$F$31)/2+算定表!$F$31)&lt;=H119)),"〇","－")</f>
        <v>－</v>
      </c>
    </row>
    <row r="120" spans="3:11" x14ac:dyDescent="0.4">
      <c r="C120" s="12"/>
      <c r="D120" s="10"/>
      <c r="E120" s="17"/>
      <c r="F120" s="16">
        <v>10000</v>
      </c>
      <c r="G120" s="6" t="s">
        <v>3</v>
      </c>
      <c r="H120" s="7">
        <v>25000</v>
      </c>
      <c r="I120" s="8">
        <v>786000</v>
      </c>
      <c r="K120" s="22" t="str">
        <f>IF(OR(AND(算定表!$D$13=$C$97,算定表!$D$16=$D$115,算定表!$E$45=E115,NOT(算定表!$E$28=""),((算定表!$E$28-算定表!$F$31)/2+算定表!$F$31)&gt;F120,((算定表!$E$28-算定表!$F$31)/2+算定表!$F$31)&lt;=H120),AND(算定表!$D$13=$C$97,算定表!$D$16=$D$144,算定表!$E$45=E115,NOT(算定表!$E$28=""),((算定表!$E$28-算定表!$F$31)/2+算定表!$F$31)&gt;F120,((算定表!$E$28-算定表!$F$31)/2+算定表!$F$31)&lt;=H120)),"〇","－")</f>
        <v>－</v>
      </c>
    </row>
    <row r="121" spans="3:11" x14ac:dyDescent="0.4">
      <c r="C121" s="12"/>
      <c r="D121" s="10"/>
      <c r="E121" s="11"/>
      <c r="F121" s="16">
        <v>25000</v>
      </c>
      <c r="G121" s="6" t="s">
        <v>3</v>
      </c>
      <c r="H121" s="7"/>
      <c r="I121" s="8">
        <v>897000</v>
      </c>
      <c r="K121" s="22" t="str">
        <f>IF(OR(AND(算定表!$D$13=$C$97,算定表!$D$16=$D$115,算定表!$E$45=E115,NOT(算定表!$E$28=""),((算定表!$E$28-算定表!$F$31)/2+算定表!$F$31)&gt;F121),AND(算定表!$D$13=$C$97,算定表!$D$16=$D$144,算定表!$E$45=E115,NOT(算定表!$E$28=""),((算定表!$E$28-算定表!$F$31)/2+算定表!$F$31)&gt;F121)),"〇","－")</f>
        <v>－</v>
      </c>
    </row>
    <row r="122" spans="3:11" x14ac:dyDescent="0.4">
      <c r="C122" s="12"/>
      <c r="D122" s="10"/>
      <c r="E122" s="19" t="s">
        <v>29</v>
      </c>
      <c r="F122" s="16">
        <v>0</v>
      </c>
      <c r="G122" s="6" t="s">
        <v>3</v>
      </c>
      <c r="H122" s="7">
        <v>300</v>
      </c>
      <c r="I122" s="8">
        <v>92100</v>
      </c>
      <c r="K122" s="22" t="str">
        <f>IF(OR(AND(算定表!$D$13=$C$97,算定表!$D$16=$D$115,算定表!$E$45=E122,NOT(算定表!$E$28=""),((算定表!$E$28-算定表!$F$31)/2+算定表!$F$31)&gt;F122,((算定表!$E$28-算定表!$F$31)/2+算定表!$F$31)&lt;=H122),AND(算定表!$D$13=$C$97,算定表!$D$16=$D$144,算定表!$E$45=E122,NOT(算定表!$E$28=""),((算定表!$E$28-算定表!$F$31)/2+算定表!$F$31)&gt;F122,((算定表!$E$28-算定表!$F$31)/2+算定表!$F$31)&lt;=H122)),"〇","－")</f>
        <v>－</v>
      </c>
    </row>
    <row r="123" spans="3:11" x14ac:dyDescent="0.4">
      <c r="C123" s="10"/>
      <c r="D123" s="10"/>
      <c r="E123" s="10"/>
      <c r="F123" s="16">
        <v>300</v>
      </c>
      <c r="G123" s="6" t="s">
        <v>3</v>
      </c>
      <c r="H123" s="7">
        <v>1000</v>
      </c>
      <c r="I123" s="8">
        <v>115000</v>
      </c>
      <c r="K123" s="22" t="str">
        <f>IF(OR(AND(算定表!$D$13=$C$97,算定表!$D$16=$D$115,算定表!$E$45=E122,NOT(算定表!$E$28=""),((算定表!$E$28-算定表!$F$31)/2+算定表!$F$31)&gt;F123,((算定表!$E$28-算定表!$F$31)/2+算定表!$F$31)&lt;=H123),AND(算定表!$D$13=$C$97,算定表!$D$16=$D$144,算定表!$E$45=E122,NOT(算定表!$E$28=""),((算定表!$E$28-算定表!$F$31)/2+算定表!$F$31)&gt;F123,((算定表!$E$28-算定表!$F$31)/2+算定表!$F$31)&lt;=H123)),"〇","－")</f>
        <v>－</v>
      </c>
    </row>
    <row r="124" spans="3:11" x14ac:dyDescent="0.4">
      <c r="C124" s="10"/>
      <c r="D124" s="10"/>
      <c r="E124" s="10"/>
      <c r="F124" s="16">
        <v>1000</v>
      </c>
      <c r="G124" s="6" t="s">
        <v>3</v>
      </c>
      <c r="H124" s="7">
        <v>2000</v>
      </c>
      <c r="I124" s="8">
        <v>152000</v>
      </c>
      <c r="K124" s="22" t="str">
        <f>IF(OR(AND(算定表!$D$13=$C$97,算定表!$D$16=$D$115,算定表!$E$45=E122,NOT(算定表!$E$28=""),((算定表!$E$28-算定表!$F$31)/2+算定表!$F$31)&gt;F124,((算定表!$E$28-算定表!$F$31)/2+算定表!$F$31)&lt;=H124),AND(算定表!$D$13=$C$97,算定表!$D$16=$D$144,算定表!$E$45=E122,NOT(算定表!$E$28=""),((算定表!$E$28-算定表!$F$31)/2+算定表!$F$31)&gt;F124,((算定表!$E$28-算定表!$F$31)/2+算定表!$F$31)&lt;=H124)),"〇","－")</f>
        <v>－</v>
      </c>
    </row>
    <row r="125" spans="3:11" x14ac:dyDescent="0.4">
      <c r="C125" s="10"/>
      <c r="D125" s="10"/>
      <c r="E125" s="10"/>
      <c r="F125" s="16">
        <v>2000</v>
      </c>
      <c r="G125" s="6" t="s">
        <v>3</v>
      </c>
      <c r="H125" s="7">
        <v>5000</v>
      </c>
      <c r="I125" s="8">
        <v>246000</v>
      </c>
      <c r="K125" s="22" t="str">
        <f>IF(OR(AND(算定表!$D$13=$C$97,算定表!$D$16=$D$115,算定表!$E$45=E122,NOT(算定表!$E$28=""),((算定表!$E$28-算定表!$F$31)/2+算定表!$F$31)&gt;F125,((算定表!$E$28-算定表!$F$31)/2+算定表!$F$31)&lt;=H125),AND(算定表!$D$13=$C$97,算定表!$D$16=$D$144,算定表!$E$45=E122,NOT(算定表!$E$28=""),((算定表!$E$28-算定表!$F$31)/2+算定表!$F$31)&gt;F125,((算定表!$E$28-算定表!$F$31)/2+算定表!$F$31)&lt;=H125)),"〇","－")</f>
        <v>－</v>
      </c>
    </row>
    <row r="126" spans="3:11" x14ac:dyDescent="0.4">
      <c r="C126" s="10"/>
      <c r="D126" s="10"/>
      <c r="E126" s="10"/>
      <c r="F126" s="16">
        <v>5000</v>
      </c>
      <c r="G126" s="6" t="s">
        <v>3</v>
      </c>
      <c r="H126" s="7">
        <v>10000</v>
      </c>
      <c r="I126" s="8">
        <v>321000</v>
      </c>
      <c r="K126" s="22" t="str">
        <f>IF(OR(AND(算定表!$D$13=$C$97,算定表!$D$16=$D$115,算定表!$E$45=E122,NOT(算定表!$E$28=""),((算定表!$E$28-算定表!$F$31)/2+算定表!$F$31)&gt;F126,((算定表!$E$28-算定表!$F$31)/2+算定表!$F$31)&lt;=H126),AND(算定表!$D$13=$C$97,算定表!$D$16=$D$144,算定表!$E$45=E122,NOT(算定表!$E$28=""),((算定表!$E$28-算定表!$F$31)/2+算定表!$F$31)&gt;F126,((算定表!$E$28-算定表!$F$31)/2+算定表!$F$31)&lt;=H126)),"〇","－")</f>
        <v>－</v>
      </c>
    </row>
    <row r="127" spans="3:11" x14ac:dyDescent="0.4">
      <c r="C127" s="10"/>
      <c r="D127" s="10"/>
      <c r="E127" s="10"/>
      <c r="F127" s="16">
        <v>10000</v>
      </c>
      <c r="G127" s="6" t="s">
        <v>3</v>
      </c>
      <c r="H127" s="7">
        <v>25000</v>
      </c>
      <c r="I127" s="8">
        <v>381000</v>
      </c>
      <c r="K127" s="22" t="str">
        <f>IF(OR(AND(算定表!$D$13=$C$97,算定表!$D$16=$D$115,算定表!$E$45=E122,NOT(算定表!$E$28=""),((算定表!$E$28-算定表!$F$31)/2+算定表!$F$31)&gt;F127,((算定表!$E$28-算定表!$F$31)/2+算定表!$F$31)&lt;=H127),AND(算定表!$D$13=$C$97,算定表!$D$16=$D$144,算定表!$E$45=E122,NOT(算定表!$E$28=""),((算定表!$E$28-算定表!$F$31)/2+算定表!$F$31)&gt;F127,((算定表!$E$28-算定表!$F$31)/2+算定表!$F$31)&lt;=H127)),"〇","－")</f>
        <v>－</v>
      </c>
    </row>
    <row r="128" spans="3:11" x14ac:dyDescent="0.4">
      <c r="C128" s="10"/>
      <c r="D128" s="11"/>
      <c r="E128" s="11"/>
      <c r="F128" s="16">
        <v>25000</v>
      </c>
      <c r="G128" s="6" t="s">
        <v>3</v>
      </c>
      <c r="H128" s="7"/>
      <c r="I128" s="8">
        <v>447000</v>
      </c>
      <c r="K128" s="22" t="str">
        <f>IF(OR(AND(算定表!$D$13=$C$97,算定表!$D$16=$D$115,算定表!$E$45=E122,NOT(算定表!$E$28=""),((算定表!$E$28-算定表!$F$31)/2+算定表!$F$31)&gt;F128),AND(算定表!$D$13=$C$97,算定表!$D$16=$D$144,算定表!$E$45=E122,NOT(算定表!$E$28=""),((算定表!$E$28-算定表!$F$31)/2+算定表!$F$31)&gt;F128)),"〇","－")</f>
        <v>－</v>
      </c>
    </row>
    <row r="129" spans="3:11" x14ac:dyDescent="0.4">
      <c r="C129" s="10"/>
      <c r="D129" s="20" t="s">
        <v>31</v>
      </c>
      <c r="E129" s="18" t="s">
        <v>30</v>
      </c>
      <c r="F129" s="16">
        <v>0</v>
      </c>
      <c r="G129" s="6" t="s">
        <v>3</v>
      </c>
      <c r="H129" s="7">
        <v>300</v>
      </c>
      <c r="I129" s="8">
        <v>23000</v>
      </c>
      <c r="K129" s="22" t="str">
        <f>IF(OR(AND(算定表!$D$13=$C$97,算定表!$D$16=$D$129,算定表!$E$42=E129,NOT(算定表!$E$34=""),((算定表!$E$34-算定表!$F$37)/2+算定表!$F$37)&gt;F129,((算定表!$E$34-算定表!$F$37)/2+算定表!$F$37)&lt;=H129),AND(算定表!$D$13=$C$97,算定表!$D$16=$D$144,算定表!$E$42=E129,NOT(算定表!$E$34=""),((算定表!$E$34-算定表!$F$37)/2+算定表!$F$37)&gt;F129,((算定表!$E$34-算定表!$F$37)/2+算定表!$F$37)&lt;=H129)),"〇","－")</f>
        <v>－</v>
      </c>
    </row>
    <row r="130" spans="3:11" x14ac:dyDescent="0.4">
      <c r="C130" s="10"/>
      <c r="D130" s="10"/>
      <c r="E130" s="17"/>
      <c r="F130" s="16">
        <v>300</v>
      </c>
      <c r="G130" s="6" t="s">
        <v>3</v>
      </c>
      <c r="H130" s="7">
        <v>1000</v>
      </c>
      <c r="I130" s="8">
        <v>32100</v>
      </c>
      <c r="K130" s="22" t="str">
        <f>IF(OR(AND(算定表!$D$13=$C$97,算定表!$D$16=$D$129,算定表!$E$42=E129,NOT(算定表!$E$34=""),((算定表!$E$34-算定表!$F$37)/2+算定表!$F$37)&gt;F130,((算定表!$E$34-算定表!$F$37)/2+算定表!$F$37)&lt;=H130),AND(算定表!$D$13=$C$97,算定表!$D$16=$D$144,算定表!$E$42=E129,NOT(算定表!$E$34=""),((算定表!$E$34-算定表!$F$37)/2+算定表!$F$37)&gt;F130,((算定表!$E$34-算定表!$F$37)/2+算定表!$F$37)&lt;=H130)),"〇","－")</f>
        <v>－</v>
      </c>
    </row>
    <row r="131" spans="3:11" x14ac:dyDescent="0.4">
      <c r="C131" s="10"/>
      <c r="D131" s="10"/>
      <c r="E131" s="17"/>
      <c r="F131" s="16">
        <v>1000</v>
      </c>
      <c r="G131" s="6" t="s">
        <v>3</v>
      </c>
      <c r="H131" s="7">
        <v>2000</v>
      </c>
      <c r="I131" s="8">
        <v>44600</v>
      </c>
      <c r="K131" s="22" t="str">
        <f>IF(OR(AND(算定表!$D$13=$C$97,算定表!$D$16=$D$129,算定表!$E$42=E129,NOT(算定表!$E$34=""),((算定表!$E$34-算定表!$F$37)/2+算定表!$F$37)&gt;F131,((算定表!$E$34-算定表!$F$37)/2+算定表!$F$37)&lt;=H131),AND(算定表!$D$13=$C$97,算定表!$D$16=$D$144,算定表!$E$42=E129,NOT(算定表!$E$34=""),((算定表!$E$34-算定表!$F$37)/2+算定表!$F$37)&gt;F131,((算定表!$E$34-算定表!$F$37)/2+算定表!$F$37)&lt;=H131)),"〇","－")</f>
        <v>－</v>
      </c>
    </row>
    <row r="132" spans="3:11" x14ac:dyDescent="0.4">
      <c r="C132" s="10"/>
      <c r="D132" s="10"/>
      <c r="E132" s="17"/>
      <c r="F132" s="16">
        <v>2000</v>
      </c>
      <c r="G132" s="6" t="s">
        <v>3</v>
      </c>
      <c r="H132" s="7">
        <v>5000</v>
      </c>
      <c r="I132" s="8">
        <v>106000</v>
      </c>
      <c r="K132" s="22" t="str">
        <f>IF(OR(AND(算定表!$D$13=$C$97,算定表!$D$16=$D$129,算定表!$E$42=E129,NOT(算定表!$E$34=""),((算定表!$E$34-算定表!$F$37)/2+算定表!$F$37)&gt;F132,((算定表!$E$34-算定表!$F$37)/2+算定表!$F$37)&lt;=H132),AND(算定表!$D$13=$C$97,算定表!$D$16=$D$144,算定表!$E$42=E129,NOT(算定表!$E$34=""),((算定表!$E$34-算定表!$F$37)/2+算定表!$F$37)&gt;F132,((算定表!$E$34-算定表!$F$37)/2+算定表!$F$37)&lt;=H132)),"〇","－")</f>
        <v>－</v>
      </c>
    </row>
    <row r="133" spans="3:11" x14ac:dyDescent="0.4">
      <c r="C133" s="10"/>
      <c r="D133" s="10"/>
      <c r="E133" s="17"/>
      <c r="F133" s="16">
        <v>5000</v>
      </c>
      <c r="G133" s="6" t="s">
        <v>3</v>
      </c>
      <c r="H133" s="7">
        <v>10000</v>
      </c>
      <c r="I133" s="8">
        <v>157000</v>
      </c>
      <c r="K133" s="22" t="str">
        <f>IF(OR(AND(算定表!$D$13=$C$97,算定表!$D$16=$D$129,算定表!$E$42=E129,NOT(算定表!$E$34=""),((算定表!$E$34-算定表!$F$37)/2+算定表!$F$37)&gt;F133,((算定表!$E$34-算定表!$F$37)/2+算定表!$F$37)&lt;=H133),AND(算定表!$D$13=$C$97,算定表!$D$16=$D$144,算定表!$E$42=E129,NOT(算定表!$E$34=""),((算定表!$E$34-算定表!$F$37)/2+算定表!$F$37)&gt;F133,((算定表!$E$34-算定表!$F$37)/2+算定表!$F$37)&lt;=H133)),"〇","－")</f>
        <v>－</v>
      </c>
    </row>
    <row r="134" spans="3:11" x14ac:dyDescent="0.4">
      <c r="C134" s="10"/>
      <c r="D134" s="10"/>
      <c r="E134" s="17"/>
      <c r="F134" s="16">
        <v>10000</v>
      </c>
      <c r="G134" s="6" t="s">
        <v>3</v>
      </c>
      <c r="H134" s="7">
        <v>25000</v>
      </c>
      <c r="I134" s="8">
        <v>191000</v>
      </c>
      <c r="K134" s="22" t="str">
        <f>IF(OR(AND(算定表!$D$13=$C$97,算定表!$D$16=$D$129,算定表!$E$42=E129,NOT(算定表!$E$34=""),((算定表!$E$34-算定表!$F$37)/2+算定表!$F$37)&gt;F134,((算定表!$E$34-算定表!$F$37)/2+算定表!$F$37)&lt;=H134),AND(算定表!$D$13=$C$97,算定表!$D$16=$D$144,算定表!$E$42=E129,NOT(算定表!$E$34=""),((算定表!$E$34-算定表!$F$37)/2+算定表!$F$37)&gt;F134,((算定表!$E$34-算定表!$F$37)/2+算定表!$F$37)&lt;=H134)),"〇","－")</f>
        <v>－</v>
      </c>
    </row>
    <row r="135" spans="3:11" x14ac:dyDescent="0.4">
      <c r="C135" s="10"/>
      <c r="D135" s="10"/>
      <c r="E135" s="11"/>
      <c r="F135" s="16">
        <v>25000</v>
      </c>
      <c r="G135" s="6" t="s">
        <v>3</v>
      </c>
      <c r="H135" s="7"/>
      <c r="I135" s="8">
        <v>236000</v>
      </c>
      <c r="K135" s="22" t="str">
        <f>IF(OR(AND(算定表!$D$13=$C$97,算定表!$D$16=$D$129,算定表!$E$42=E129,NOT(算定表!$E$34=""),((算定表!$E$34-算定表!$F$37)/2+算定表!$F$37)&gt;F135),AND(算定表!$D$13=$C$97,算定表!$D$16=$D$144,算定表!$E$42=E129,NOT(算定表!$E$34=""),((算定表!$E$34-算定表!$F$37)/2+算定表!$F$37)&gt;F135)),"〇","－")</f>
        <v>－</v>
      </c>
    </row>
    <row r="136" spans="3:11" x14ac:dyDescent="0.4">
      <c r="C136" s="10"/>
      <c r="D136" s="10"/>
      <c r="E136" s="19" t="s">
        <v>29</v>
      </c>
      <c r="F136" s="16">
        <v>0</v>
      </c>
      <c r="G136" s="6" t="s">
        <v>3</v>
      </c>
      <c r="H136" s="7">
        <v>300</v>
      </c>
      <c r="I136" s="8">
        <v>19000</v>
      </c>
      <c r="K136" s="22" t="str">
        <f>IF(OR(AND(算定表!$D$13=$C$97,算定表!$D$16=$D$129,算定表!$E$42=E136,NOT(算定表!$E$34=""),((算定表!$E$34-算定表!$F$37)/2+算定表!$F$37)&gt;F136,((算定表!$E$34-算定表!$F$37)/2+算定表!$F$37)&lt;=H136),AND(算定表!$D$13=$C$97,算定表!$D$16=$D$144,算定表!$E$42=E136,NOT(算定表!$E$34=""),((算定表!$E$34-算定表!$F$37)/2+算定表!$F$37)&gt;F136,((算定表!$E$34-算定表!$F$37)/2+算定表!$F$37)&lt;=H136)),"〇","－")</f>
        <v>－</v>
      </c>
    </row>
    <row r="137" spans="3:11" x14ac:dyDescent="0.4">
      <c r="C137" s="10"/>
      <c r="D137" s="10"/>
      <c r="E137" s="10"/>
      <c r="F137" s="16">
        <v>300</v>
      </c>
      <c r="G137" s="6" t="s">
        <v>3</v>
      </c>
      <c r="H137" s="7">
        <v>1000</v>
      </c>
      <c r="I137" s="8">
        <v>27500</v>
      </c>
      <c r="K137" s="22" t="str">
        <f>IF(OR(AND(算定表!$D$13=$C$97,算定表!$D$16=$D$129,算定表!$E$42=E136,NOT(算定表!$E$34=""),((算定表!$E$34-算定表!$F$37)/2+算定表!$F$37)&gt;F137,((算定表!$E$34-算定表!$F$37)/2+算定表!$F$37)&lt;=H137),AND(算定表!$D$13=$C$97,算定表!$D$16=$D$144,算定表!$E$42=E136,NOT(算定表!$E$34=""),((算定表!$E$34-算定表!$F$37)/2+算定表!$F$37)&gt;F137,((算定表!$E$34-算定表!$F$37)/2+算定表!$F$37)&lt;=H137)),"〇","－")</f>
        <v>－</v>
      </c>
    </row>
    <row r="138" spans="3:11" x14ac:dyDescent="0.4">
      <c r="C138" s="10"/>
      <c r="D138" s="10"/>
      <c r="E138" s="10"/>
      <c r="F138" s="16">
        <v>1000</v>
      </c>
      <c r="G138" s="6" t="s">
        <v>3</v>
      </c>
      <c r="H138" s="7">
        <v>2000</v>
      </c>
      <c r="I138" s="8">
        <v>39100</v>
      </c>
      <c r="K138" s="22" t="str">
        <f>IF(OR(AND(算定表!$D$13=$C$97,算定表!$D$16=$D$129,算定表!$E$42=E136,NOT(算定表!$E$34=""),((算定表!$E$34-算定表!$F$37)/2+算定表!$F$37)&gt;F138,((算定表!$E$34-算定表!$F$37)/2+算定表!$F$37)&lt;=H138),AND(算定表!$D$13=$C$97,算定表!$D$16=$D$144,算定表!$E$42=E136,NOT(算定表!$E$34=""),((算定表!$E$34-算定表!$F$37)/2+算定表!$F$37)&gt;F138,((算定表!$E$34-算定表!$F$37)/2+算定表!$F$37)&lt;=H138)),"〇","－")</f>
        <v>－</v>
      </c>
    </row>
    <row r="139" spans="3:11" x14ac:dyDescent="0.4">
      <c r="C139" s="10"/>
      <c r="D139" s="10"/>
      <c r="E139" s="10"/>
      <c r="F139" s="16">
        <v>2000</v>
      </c>
      <c r="G139" s="6" t="s">
        <v>3</v>
      </c>
      <c r="H139" s="7">
        <v>5000</v>
      </c>
      <c r="I139" s="8">
        <v>99100</v>
      </c>
      <c r="K139" s="22" t="str">
        <f>IF(OR(AND(算定表!$D$13=$C$97,算定表!$D$16=$D$129,算定表!$E$42=E136,NOT(算定表!$E$34=""),((算定表!$E$34-算定表!$F$37)/2+算定表!$F$37)&gt;F139,((算定表!$E$34-算定表!$F$37)/2+算定表!$F$37)&lt;=H139),AND(算定表!$D$13=$C$97,算定表!$D$16=$D$144,算定表!$E$42=E136,NOT(算定表!$E$34=""),((算定表!$E$34-算定表!$F$37)/2+算定表!$F$37)&gt;F139,((算定表!$E$34-算定表!$F$37)/2+算定表!$F$37)&lt;=H139)),"〇","－")</f>
        <v>－</v>
      </c>
    </row>
    <row r="140" spans="3:11" x14ac:dyDescent="0.4">
      <c r="C140" s="10"/>
      <c r="D140" s="10"/>
      <c r="E140" s="10"/>
      <c r="F140" s="16">
        <v>5000</v>
      </c>
      <c r="G140" s="6" t="s">
        <v>3</v>
      </c>
      <c r="H140" s="7">
        <v>10000</v>
      </c>
      <c r="I140" s="8">
        <v>149000</v>
      </c>
      <c r="K140" s="22" t="str">
        <f>IF(OR(AND(算定表!$D$13=$C$97,算定表!$D$16=$D$129,算定表!$E$42=E136,NOT(算定表!$E$34=""),((算定表!$E$34-算定表!$F$37)/2+算定表!$F$37)&gt;F140,((算定表!$E$34-算定表!$F$37)/2+算定表!$F$37)&lt;=H140),AND(算定表!$D$13=$C$97,算定表!$D$16=$D$144,算定表!$E$42=E136,NOT(算定表!$E$34=""),((算定表!$E$34-算定表!$F$37)/2+算定表!$F$37)&gt;F140,((算定表!$E$34-算定表!$F$37)/2+算定表!$F$37)&lt;=H140)),"〇","－")</f>
        <v>－</v>
      </c>
    </row>
    <row r="141" spans="3:11" x14ac:dyDescent="0.4">
      <c r="C141" s="10"/>
      <c r="D141" s="10"/>
      <c r="E141" s="10"/>
      <c r="F141" s="16">
        <v>10000</v>
      </c>
      <c r="G141" s="6" t="s">
        <v>3</v>
      </c>
      <c r="H141" s="7">
        <v>25000</v>
      </c>
      <c r="I141" s="8">
        <v>182000</v>
      </c>
      <c r="K141" s="22" t="str">
        <f>IF(OR(AND(算定表!$D$13=$C$97,算定表!$D$16=$D$129,算定表!$E$42=E136,NOT(算定表!$E$34=""),((算定表!$E$34-算定表!$F$37)/2+算定表!$F$37)&gt;F141,((算定表!$E$34-算定表!$F$37)/2+算定表!$F$37)&lt;=H141),AND(算定表!$D$13=$C$97,算定表!$D$16=$D$144,算定表!$E$42=E136,NOT(算定表!$E$34=""),((算定表!$E$34-算定表!$F$37)/2+算定表!$F$37)&gt;F141,((算定表!$E$34-算定表!$F$37)/2+算定表!$F$37)&lt;=H141)),"〇","－")</f>
        <v>－</v>
      </c>
    </row>
    <row r="142" spans="3:11" x14ac:dyDescent="0.4">
      <c r="C142" s="11"/>
      <c r="D142" s="11"/>
      <c r="E142" s="11"/>
      <c r="F142" s="16">
        <v>25000</v>
      </c>
      <c r="G142" s="6" t="s">
        <v>3</v>
      </c>
      <c r="H142" s="7"/>
      <c r="I142" s="8">
        <v>227000</v>
      </c>
      <c r="K142" s="22" t="str">
        <f>IF(OR(AND(算定表!$D$13=$C$97,算定表!$D$16=$D$129,算定表!$E$42=E136,NOT(算定表!$E$34=""),((算定表!$E$34-算定表!$F$37)/2+算定表!$F$37)&gt;F142),AND(算定表!$D$13=$C$97,算定表!$D$16=$D$144,算定表!$E$42=E136,NOT(算定表!$E$34=""),((算定表!$E$34-算定表!$F$37)/2+算定表!$F$37)&gt;F142)),"〇","－")</f>
        <v>－</v>
      </c>
    </row>
    <row r="143" spans="3:11" x14ac:dyDescent="0.4">
      <c r="H143" s="1"/>
    </row>
    <row r="144" spans="3:11" x14ac:dyDescent="0.4">
      <c r="D144" t="s">
        <v>37</v>
      </c>
      <c r="H144" s="1"/>
    </row>
    <row r="145" spans="6:8" x14ac:dyDescent="0.4">
      <c r="F145" t="s">
        <v>7</v>
      </c>
      <c r="H145" s="1"/>
    </row>
    <row r="146" spans="6:8" x14ac:dyDescent="0.4">
      <c r="F146" t="s">
        <v>8</v>
      </c>
      <c r="H146" s="1"/>
    </row>
    <row r="147" spans="6:8" x14ac:dyDescent="0.4">
      <c r="H147" s="1"/>
    </row>
    <row r="148" spans="6:8" x14ac:dyDescent="0.4">
      <c r="H148" s="1"/>
    </row>
    <row r="149" spans="6:8" x14ac:dyDescent="0.4">
      <c r="H149" s="1"/>
    </row>
    <row r="150" spans="6:8" x14ac:dyDescent="0.4">
      <c r="H150" s="1"/>
    </row>
    <row r="151" spans="6:8" x14ac:dyDescent="0.4">
      <c r="H151" s="1"/>
    </row>
    <row r="152" spans="6:8" x14ac:dyDescent="0.4">
      <c r="H152" s="1"/>
    </row>
    <row r="153" spans="6:8" x14ac:dyDescent="0.4">
      <c r="H153" s="1"/>
    </row>
    <row r="154" spans="6:8" x14ac:dyDescent="0.4">
      <c r="H154" s="1"/>
    </row>
    <row r="155" spans="6:8" x14ac:dyDescent="0.4">
      <c r="H155" s="1"/>
    </row>
    <row r="156" spans="6:8" x14ac:dyDescent="0.4">
      <c r="H156" s="1"/>
    </row>
    <row r="157" spans="6:8" x14ac:dyDescent="0.4">
      <c r="H157" s="1"/>
    </row>
    <row r="158" spans="6:8" x14ac:dyDescent="0.4">
      <c r="H158" s="1"/>
    </row>
    <row r="159" spans="6:8" x14ac:dyDescent="0.4">
      <c r="H159" s="1"/>
    </row>
    <row r="160" spans="6:8" x14ac:dyDescent="0.4">
      <c r="H160" s="1"/>
    </row>
    <row r="161" spans="8:8" x14ac:dyDescent="0.4">
      <c r="H161" s="1"/>
    </row>
    <row r="162" spans="8:8" x14ac:dyDescent="0.4">
      <c r="H162" s="1"/>
    </row>
    <row r="163" spans="8:8" x14ac:dyDescent="0.4">
      <c r="H163" s="1"/>
    </row>
    <row r="164" spans="8:8" x14ac:dyDescent="0.4">
      <c r="H164" s="1"/>
    </row>
    <row r="165" spans="8:8" x14ac:dyDescent="0.4">
      <c r="H165" s="1"/>
    </row>
    <row r="166" spans="8:8" x14ac:dyDescent="0.4">
      <c r="H166" s="1"/>
    </row>
    <row r="167" spans="8:8" x14ac:dyDescent="0.4">
      <c r="H167" s="1"/>
    </row>
    <row r="168" spans="8:8" x14ac:dyDescent="0.4">
      <c r="H168" s="1"/>
    </row>
    <row r="169" spans="8:8" x14ac:dyDescent="0.4">
      <c r="H169" s="1"/>
    </row>
    <row r="170" spans="8:8" x14ac:dyDescent="0.4">
      <c r="H170" s="1"/>
    </row>
    <row r="171" spans="8:8" x14ac:dyDescent="0.4">
      <c r="H171" s="1"/>
    </row>
    <row r="172" spans="8:8" x14ac:dyDescent="0.4">
      <c r="H172" s="1"/>
    </row>
    <row r="173" spans="8:8" x14ac:dyDescent="0.4">
      <c r="H173" s="1"/>
    </row>
    <row r="174" spans="8:8" x14ac:dyDescent="0.4">
      <c r="H174" s="1"/>
    </row>
    <row r="175" spans="8:8" x14ac:dyDescent="0.4">
      <c r="H175" s="1"/>
    </row>
    <row r="176" spans="8:8" x14ac:dyDescent="0.4">
      <c r="H176" s="1"/>
    </row>
    <row r="177" spans="8:8" x14ac:dyDescent="0.4">
      <c r="H177" s="1"/>
    </row>
    <row r="178" spans="8:8" x14ac:dyDescent="0.4">
      <c r="H178" s="1"/>
    </row>
    <row r="179" spans="8:8" x14ac:dyDescent="0.4">
      <c r="H179" s="1"/>
    </row>
    <row r="180" spans="8:8" x14ac:dyDescent="0.4">
      <c r="H180" s="1"/>
    </row>
    <row r="181" spans="8:8" x14ac:dyDescent="0.4">
      <c r="H181" s="1"/>
    </row>
    <row r="182" spans="8:8" x14ac:dyDescent="0.4">
      <c r="H182" s="1"/>
    </row>
    <row r="183" spans="8:8" x14ac:dyDescent="0.4">
      <c r="H183" s="1"/>
    </row>
    <row r="184" spans="8:8" x14ac:dyDescent="0.4">
      <c r="H184" s="1"/>
    </row>
    <row r="185" spans="8:8" x14ac:dyDescent="0.4">
      <c r="H185" s="1"/>
    </row>
    <row r="186" spans="8:8" x14ac:dyDescent="0.4">
      <c r="H186" s="1"/>
    </row>
    <row r="187" spans="8:8" x14ac:dyDescent="0.4">
      <c r="H187" s="1"/>
    </row>
    <row r="188" spans="8:8" x14ac:dyDescent="0.4">
      <c r="H188" s="1"/>
    </row>
    <row r="189" spans="8:8" x14ac:dyDescent="0.4">
      <c r="H189" s="1"/>
    </row>
    <row r="190" spans="8:8" x14ac:dyDescent="0.4">
      <c r="H190" s="1"/>
    </row>
  </sheetData>
  <sheetProtection sheet="1" objects="1" scenarios="1"/>
  <mergeCells count="1">
    <mergeCell ref="F3:H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算定表</vt:lpstr>
      <vt:lpstr>手数料一覧（編集不可）</vt:lpstr>
      <vt:lpstr>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島根県原　秀紀</dc:creator>
  <cp:lastModifiedBy>島根県原　秀紀</cp:lastModifiedBy>
  <cp:lastPrinted>2026-01-05T23:51:12Z</cp:lastPrinted>
  <dcterms:created xsi:type="dcterms:W3CDTF">2025-10-27T02:44:23Z</dcterms:created>
  <dcterms:modified xsi:type="dcterms:W3CDTF">2026-03-30T06:04:16Z</dcterms:modified>
</cp:coreProperties>
</file>