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75A5D037-C8FB-4ECA-89A3-B9442E52A317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F38" i="5"/>
  <c r="F35" i="5"/>
  <c r="F32" i="5"/>
  <c r="F43" i="5"/>
  <c r="D43" i="5"/>
  <c r="D40" i="5"/>
  <c r="D37" i="5"/>
  <c r="F40" i="5"/>
  <c r="F37" i="5"/>
  <c r="F34" i="5"/>
  <c r="D34" i="5"/>
  <c r="F45" i="5"/>
  <c r="F44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5" i="5"/>
  <c r="C30" i="3" l="1"/>
</calcChain>
</file>

<file path=xl/sharedStrings.xml><?xml version="1.0" encoding="utf-8"?>
<sst xmlns="http://schemas.openxmlformats.org/spreadsheetml/2006/main" count="64" uniqueCount="59">
  <si>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</si>
  <si>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</si>
  <si>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</si>
  <si>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</si>
  <si>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</si>
  <si>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</si>
  <si>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</si>
  <si>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</si>
  <si>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</si>
  <si>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</si>
  <si>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申請書に記載した申請面積を入力</t>
    <rPh sb="0" eb="2">
      <t>シンセイ</t>
    </rPh>
    <rPh sb="2" eb="3">
      <t>ショ</t>
    </rPh>
    <rPh sb="4" eb="6">
      <t>キサイ</t>
    </rPh>
    <rPh sb="8" eb="12">
      <t>シンセイメンセキ</t>
    </rPh>
    <rPh sb="13" eb="15">
      <t>ニュウリョク</t>
    </rPh>
    <phoneticPr fontId="3"/>
  </si>
  <si>
    <t>手数料算定表（許可申請）</t>
    <rPh sb="0" eb="3">
      <t>テスウリョウ</t>
    </rPh>
    <rPh sb="3" eb="5">
      <t>サンテイ</t>
    </rPh>
    <rPh sb="5" eb="6">
      <t>ヒョウ</t>
    </rPh>
    <rPh sb="7" eb="9">
      <t>キョカ</t>
    </rPh>
    <rPh sb="9" eb="11">
      <t>シンセイ</t>
    </rPh>
    <phoneticPr fontId="3"/>
  </si>
  <si>
    <t>２．申請種別</t>
    <rPh sb="2" eb="4">
      <t>シンセイ</t>
    </rPh>
    <rPh sb="4" eb="6">
      <t>シュベツ</t>
    </rPh>
    <phoneticPr fontId="3"/>
  </si>
  <si>
    <t>プルダウンから選択</t>
    <rPh sb="7" eb="9">
      <t>センタク</t>
    </rPh>
    <phoneticPr fontId="3"/>
  </si>
  <si>
    <t>種別</t>
    <rPh sb="0" eb="2">
      <t>シュベツ</t>
    </rPh>
    <phoneticPr fontId="3"/>
  </si>
  <si>
    <t>接道許可（法第43条第2項第2号）</t>
    <rPh sb="0" eb="2">
      <t>セツドウ</t>
    </rPh>
    <rPh sb="2" eb="4">
      <t>キョカ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3"/>
  </si>
  <si>
    <t>道路内の建築許可（法第44条第1項第2号）</t>
    <rPh sb="0" eb="3">
      <t>ドウロナイ</t>
    </rPh>
    <rPh sb="4" eb="6">
      <t>ケンチク</t>
    </rPh>
    <rPh sb="6" eb="8">
      <t>キョカ</t>
    </rPh>
    <rPh sb="9" eb="10">
      <t>ホウ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phoneticPr fontId="3"/>
  </si>
  <si>
    <t>道路内の建築許可（法第44条第1項第4号）</t>
    <rPh sb="0" eb="3">
      <t>ドウロナイ</t>
    </rPh>
    <rPh sb="4" eb="6">
      <t>ケンチク</t>
    </rPh>
    <rPh sb="6" eb="8">
      <t>キョカ</t>
    </rPh>
    <rPh sb="9" eb="10">
      <t>ホウ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phoneticPr fontId="3"/>
  </si>
  <si>
    <t>壁面線外における建築許可（法第47条ただし書き）</t>
    <rPh sb="0" eb="2">
      <t>ヘキメン</t>
    </rPh>
    <rPh sb="2" eb="3">
      <t>セン</t>
    </rPh>
    <rPh sb="3" eb="4">
      <t>ソト</t>
    </rPh>
    <rPh sb="8" eb="12">
      <t>ケンチクキョカ</t>
    </rPh>
    <rPh sb="13" eb="14">
      <t>ホウ</t>
    </rPh>
    <rPh sb="14" eb="15">
      <t>ダイ</t>
    </rPh>
    <rPh sb="17" eb="18">
      <t>ジョウ</t>
    </rPh>
    <rPh sb="21" eb="22">
      <t>ガ</t>
    </rPh>
    <phoneticPr fontId="3"/>
  </si>
  <si>
    <t>用途地域内の建築許可（法第48条ただし書き）</t>
    <rPh sb="0" eb="2">
      <t>ヨウト</t>
    </rPh>
    <rPh sb="2" eb="4">
      <t>チイキ</t>
    </rPh>
    <rPh sb="4" eb="5">
      <t>ナイ</t>
    </rPh>
    <rPh sb="6" eb="8">
      <t>ケンチク</t>
    </rPh>
    <rPh sb="8" eb="10">
      <t>キョカ</t>
    </rPh>
    <rPh sb="11" eb="12">
      <t>ホウ</t>
    </rPh>
    <rPh sb="12" eb="13">
      <t>ダイ</t>
    </rPh>
    <rPh sb="15" eb="16">
      <t>ジョウ</t>
    </rPh>
    <rPh sb="19" eb="20">
      <t>ガ</t>
    </rPh>
    <phoneticPr fontId="3"/>
  </si>
  <si>
    <t>特例許可を受けた建築物等の増築等の特例許可（法第48条第16項第1号）</t>
    <rPh sb="0" eb="2">
      <t>トクレイ</t>
    </rPh>
    <rPh sb="2" eb="4">
      <t>キョカ</t>
    </rPh>
    <rPh sb="5" eb="6">
      <t>ウ</t>
    </rPh>
    <rPh sb="8" eb="11">
      <t>ケンチクブツ</t>
    </rPh>
    <rPh sb="11" eb="12">
      <t>トウ</t>
    </rPh>
    <rPh sb="13" eb="15">
      <t>ゾウチク</t>
    </rPh>
    <rPh sb="15" eb="16">
      <t>トウ</t>
    </rPh>
    <rPh sb="17" eb="19">
      <t>トクレイ</t>
    </rPh>
    <rPh sb="19" eb="21">
      <t>キョカ</t>
    </rPh>
    <rPh sb="22" eb="23">
      <t>ホウ</t>
    </rPh>
    <rPh sb="23" eb="24">
      <t>ダイ</t>
    </rPh>
    <rPh sb="26" eb="27">
      <t>ジョウ</t>
    </rPh>
    <rPh sb="27" eb="28">
      <t>ダイ</t>
    </rPh>
    <rPh sb="30" eb="31">
      <t>コウ</t>
    </rPh>
    <rPh sb="31" eb="32">
      <t>ダイ</t>
    </rPh>
    <rPh sb="33" eb="34">
      <t>ゴウ</t>
    </rPh>
    <phoneticPr fontId="3"/>
  </si>
  <si>
    <t>騒音等の対策を講じた建築物等の特例許可（法第48条第16項第2号）</t>
    <rPh sb="0" eb="2">
      <t>ソウオン</t>
    </rPh>
    <rPh sb="2" eb="3">
      <t>トウ</t>
    </rPh>
    <rPh sb="4" eb="6">
      <t>タイサク</t>
    </rPh>
    <rPh sb="7" eb="8">
      <t>コウ</t>
    </rPh>
    <rPh sb="10" eb="13">
      <t>ケンチクブツ</t>
    </rPh>
    <rPh sb="13" eb="14">
      <t>トウ</t>
    </rPh>
    <rPh sb="15" eb="17">
      <t>トクレイ</t>
    </rPh>
    <rPh sb="17" eb="19">
      <t>キョカ</t>
    </rPh>
    <rPh sb="20" eb="21">
      <t>ホウ</t>
    </rPh>
    <rPh sb="21" eb="22">
      <t>ダイ</t>
    </rPh>
    <rPh sb="24" eb="25">
      <t>ジョウ</t>
    </rPh>
    <rPh sb="25" eb="26">
      <t>ダイ</t>
    </rPh>
    <rPh sb="28" eb="29">
      <t>コウ</t>
    </rPh>
    <rPh sb="29" eb="30">
      <t>ダイ</t>
    </rPh>
    <rPh sb="31" eb="32">
      <t>ゴウ</t>
    </rPh>
    <phoneticPr fontId="3"/>
  </si>
  <si>
    <t>特殊建築物の敷地の位置の許可（法第51条ただし書き）</t>
    <rPh sb="0" eb="2">
      <t>トクシュ</t>
    </rPh>
    <rPh sb="2" eb="5">
      <t>ケンチクブツ</t>
    </rPh>
    <rPh sb="6" eb="8">
      <t>シキチ</t>
    </rPh>
    <rPh sb="9" eb="11">
      <t>イチ</t>
    </rPh>
    <rPh sb="12" eb="14">
      <t>キョカ</t>
    </rPh>
    <rPh sb="15" eb="16">
      <t>ホウ</t>
    </rPh>
    <rPh sb="16" eb="17">
      <t>ダイ</t>
    </rPh>
    <rPh sb="19" eb="20">
      <t>ジョウ</t>
    </rPh>
    <rPh sb="23" eb="24">
      <t>ガ</t>
    </rPh>
    <phoneticPr fontId="3"/>
  </si>
  <si>
    <t>容積率の特例許可（法第52条第10項、第11項又は第14項）</t>
    <rPh sb="0" eb="3">
      <t>ヨウセキリツ</t>
    </rPh>
    <rPh sb="4" eb="6">
      <t>トクレイ</t>
    </rPh>
    <rPh sb="6" eb="8">
      <t>キョカ</t>
    </rPh>
    <rPh sb="9" eb="10">
      <t>ホウ</t>
    </rPh>
    <rPh sb="10" eb="11">
      <t>ダイ</t>
    </rPh>
    <rPh sb="13" eb="14">
      <t>ジョウ</t>
    </rPh>
    <rPh sb="14" eb="15">
      <t>ダイ</t>
    </rPh>
    <rPh sb="17" eb="18">
      <t>コウ</t>
    </rPh>
    <rPh sb="19" eb="20">
      <t>ダイ</t>
    </rPh>
    <rPh sb="22" eb="23">
      <t>コウ</t>
    </rPh>
    <rPh sb="23" eb="24">
      <t>マタ</t>
    </rPh>
    <rPh sb="25" eb="26">
      <t>ダイ</t>
    </rPh>
    <rPh sb="28" eb="29">
      <t>コウ</t>
    </rPh>
    <phoneticPr fontId="3"/>
  </si>
  <si>
    <t>建蔽率の特例許可（法第53条第4項又は第5項）</t>
    <rPh sb="0" eb="3">
      <t>ケンペイリツ</t>
    </rPh>
    <rPh sb="4" eb="6">
      <t>トクレイ</t>
    </rPh>
    <rPh sb="6" eb="8">
      <t>キョカ</t>
    </rPh>
    <rPh sb="9" eb="10">
      <t>ホウ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マタ</t>
    </rPh>
    <rPh sb="19" eb="20">
      <t>ダイ</t>
    </rPh>
    <rPh sb="21" eb="22">
      <t>コウ</t>
    </rPh>
    <phoneticPr fontId="3"/>
  </si>
  <si>
    <t>建蔽率の適用除外許可（法第53条第6項第3号）</t>
    <rPh sb="0" eb="3">
      <t>ケンペイリツ</t>
    </rPh>
    <rPh sb="4" eb="6">
      <t>テキヨウ</t>
    </rPh>
    <rPh sb="6" eb="8">
      <t>ジョガイ</t>
    </rPh>
    <rPh sb="8" eb="10">
      <t>キョカ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rPh sb="19" eb="20">
      <t>ダイ</t>
    </rPh>
    <rPh sb="21" eb="22">
      <t>ゴウ</t>
    </rPh>
    <phoneticPr fontId="3"/>
  </si>
  <si>
    <t>敷地面積の最低限度の特例許可（法第53条の2第1項第3号又は第4号）</t>
    <rPh sb="0" eb="2">
      <t>シキチ</t>
    </rPh>
    <rPh sb="2" eb="4">
      <t>メンセキ</t>
    </rPh>
    <rPh sb="5" eb="9">
      <t>サイテイゲンド</t>
    </rPh>
    <rPh sb="10" eb="12">
      <t>トクレイ</t>
    </rPh>
    <rPh sb="12" eb="14">
      <t>キョカ</t>
    </rPh>
    <rPh sb="15" eb="16">
      <t>ホウ</t>
    </rPh>
    <rPh sb="16" eb="17">
      <t>ダイ</t>
    </rPh>
    <rPh sb="19" eb="20">
      <t>ジョウ</t>
    </rPh>
    <rPh sb="22" eb="23">
      <t>ダイ</t>
    </rPh>
    <rPh sb="24" eb="25">
      <t>コウ</t>
    </rPh>
    <rPh sb="25" eb="26">
      <t>ダイ</t>
    </rPh>
    <rPh sb="27" eb="28">
      <t>ゴウ</t>
    </rPh>
    <rPh sb="28" eb="29">
      <t>マタ</t>
    </rPh>
    <rPh sb="30" eb="31">
      <t>ダイ</t>
    </rPh>
    <rPh sb="32" eb="33">
      <t>ゴウ</t>
    </rPh>
    <phoneticPr fontId="3"/>
  </si>
  <si>
    <t>高さに関する許可（法第55条第3項又は第4項各号）</t>
    <rPh sb="0" eb="1">
      <t>タカ</t>
    </rPh>
    <rPh sb="3" eb="4">
      <t>カン</t>
    </rPh>
    <rPh sb="6" eb="8">
      <t>キョカ</t>
    </rPh>
    <rPh sb="9" eb="10">
      <t>ホウ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マタ</t>
    </rPh>
    <rPh sb="19" eb="20">
      <t>ダイ</t>
    </rPh>
    <rPh sb="21" eb="22">
      <t>コウ</t>
    </rPh>
    <rPh sb="22" eb="24">
      <t>カクゴウ</t>
    </rPh>
    <phoneticPr fontId="3"/>
  </si>
  <si>
    <t>日影による高さの特例許可（法第56条の2第1項ただし書き）</t>
    <rPh sb="0" eb="2">
      <t>ヒカゲ</t>
    </rPh>
    <rPh sb="5" eb="6">
      <t>タカ</t>
    </rPh>
    <rPh sb="8" eb="10">
      <t>トクレイ</t>
    </rPh>
    <rPh sb="10" eb="12">
      <t>キョカ</t>
    </rPh>
    <rPh sb="13" eb="14">
      <t>ホウ</t>
    </rPh>
    <rPh sb="14" eb="15">
      <t>ダイ</t>
    </rPh>
    <rPh sb="17" eb="18">
      <t>ジョウ</t>
    </rPh>
    <rPh sb="20" eb="21">
      <t>ダイ</t>
    </rPh>
    <rPh sb="22" eb="23">
      <t>コウ</t>
    </rPh>
    <rPh sb="26" eb="27">
      <t>ガ</t>
    </rPh>
    <phoneticPr fontId="3"/>
  </si>
  <si>
    <t>特例容積率適用地区における高さの最高限度の特例許可（法第57条の4第1項ただし書き）</t>
    <phoneticPr fontId="3"/>
  </si>
  <si>
    <t>高度地区における建築物の高さの最高限度の特例許可（法第58条第2項）</t>
    <phoneticPr fontId="3"/>
  </si>
  <si>
    <t>高度利用地区における容積率、建蔽率、建築面積の特例許可（法第59条第1項第3号）</t>
    <phoneticPr fontId="3"/>
  </si>
  <si>
    <t>高度利用地区における高さの許可（法第59条第4項）</t>
    <phoneticPr fontId="3"/>
  </si>
  <si>
    <t>広い空地を有する建築物の容積率等の特例許可（法第59条の2第1項）</t>
    <phoneticPr fontId="3"/>
  </si>
  <si>
    <t>景観地区における高さの特例許可（法第68条第1項第2号）</t>
    <phoneticPr fontId="3"/>
  </si>
  <si>
    <t>景観地区における壁面線の位置の特例許可（法第68条第2項第2号）</t>
    <phoneticPr fontId="3"/>
  </si>
  <si>
    <t>景観地区における敷地面積の特例許可（法第68条第3項第2号）</t>
    <phoneticPr fontId="3"/>
  </si>
  <si>
    <t>再開発等促進区等内の高さの許可（法第68条の3第4項）</t>
    <phoneticPr fontId="3"/>
  </si>
  <si>
    <t>地区計画又は沿道地区計画内の高さに関する適用除外許可（法第68条の5の3第2項）</t>
    <phoneticPr fontId="3"/>
  </si>
  <si>
    <t>予定道路に係る容積率の特例許可（法第68条の7第5項）</t>
    <phoneticPr fontId="3"/>
  </si>
  <si>
    <t>仮設建築物の建築許可（法第85条第6項）</t>
    <phoneticPr fontId="3"/>
  </si>
  <si>
    <t>仮設建築物の建築許可（法第85条第7項）</t>
    <phoneticPr fontId="3"/>
  </si>
  <si>
    <t>一団地の高さ及び容積率の特例許可（法第86条第3項）</t>
    <phoneticPr fontId="3"/>
  </si>
  <si>
    <t>総合的設計による建築物の容積率又は高さの特例許可（法第86条第4項）</t>
    <phoneticPr fontId="3"/>
  </si>
  <si>
    <t>一敷地内認定建築物以外の建築物に関する適用除外許可（法第86条の2第2項）</t>
    <phoneticPr fontId="3"/>
  </si>
  <si>
    <t>一敷地内許可建築物以外の建築物の建築許可（法第86条の2第3項）</t>
    <phoneticPr fontId="3"/>
  </si>
  <si>
    <t>興行場等の使用許可（法第87条の3第6項）</t>
    <phoneticPr fontId="3"/>
  </si>
  <si>
    <t>特別興行場等の使用許可（法第87条の3第7項）</t>
    <phoneticPr fontId="3"/>
  </si>
  <si>
    <t>←該当の場合に記載</t>
    <rPh sb="1" eb="3">
      <t>ガイトウ</t>
    </rPh>
    <rPh sb="4" eb="6">
      <t>バアイ</t>
    </rPh>
    <rPh sb="7" eb="9">
      <t>キサイ</t>
    </rPh>
    <phoneticPr fontId="3"/>
  </si>
  <si>
    <t>①．以下の申請の場合の、申請建築物の数</t>
    <rPh sb="2" eb="4">
      <t>イカ</t>
    </rPh>
    <rPh sb="5" eb="7">
      <t>シンセイ</t>
    </rPh>
    <rPh sb="8" eb="10">
      <t>バアイ</t>
    </rPh>
    <rPh sb="12" eb="14">
      <t>シンセイ</t>
    </rPh>
    <rPh sb="14" eb="17">
      <t>ケンチクブツ</t>
    </rPh>
    <rPh sb="18" eb="19">
      <t>カズ</t>
    </rPh>
    <phoneticPr fontId="3"/>
  </si>
  <si>
    <t>a．一団地の高さ及び容積率の特例許可（法第86条第3項）</t>
    <phoneticPr fontId="3"/>
  </si>
  <si>
    <t>b．総合的設計による建築物の容積率又は高さの特例許可（法第86条第4項）</t>
    <phoneticPr fontId="3"/>
  </si>
  <si>
    <t>c．一敷地内認定建築物以外の建築物に関する適用除外許可（法第86条の2第2項）</t>
    <phoneticPr fontId="3"/>
  </si>
  <si>
    <t>d．一敷地内許可建築物以外の建築物の建築許可（法第86条の2第3項）</t>
    <phoneticPr fontId="3"/>
  </si>
  <si>
    <t>３．申請面積</t>
    <rPh sb="2" eb="4">
      <t>シンセイ</t>
    </rPh>
    <rPh sb="4" eb="6">
      <t>メンセキ</t>
    </rPh>
    <phoneticPr fontId="3"/>
  </si>
  <si>
    <t>－</t>
    <phoneticPr fontId="3"/>
  </si>
  <si>
    <t>手数料額</t>
    <rPh sb="0" eb="4">
      <t>テスウリョウガク</t>
    </rPh>
    <phoneticPr fontId="3"/>
  </si>
  <si>
    <t>物件名（工事名）を入力</t>
    <rPh sb="0" eb="3">
      <t>ブッケンメイ</t>
    </rPh>
    <rPh sb="4" eb="7">
      <t>コウジメイ</t>
    </rPh>
    <rPh sb="9" eb="11">
      <t>ニュウリョク</t>
    </rPh>
    <phoneticPr fontId="3"/>
  </si>
  <si>
    <r>
      <rPr>
        <b/>
        <sz val="12"/>
        <color theme="1"/>
        <rFont val="HG丸ｺﾞｼｯｸM-PRO"/>
        <family val="3"/>
        <charset val="128"/>
      </rPr>
      <t>■該当の場合に入力</t>
    </r>
    <r>
      <rPr>
        <sz val="12"/>
        <color theme="1"/>
        <rFont val="HG丸ｺﾞｼｯｸM-PRO"/>
        <family val="3"/>
        <charset val="128"/>
      </rPr>
      <t xml:space="preserve">
申請建築物の数を入力
※ｂは既存建築物を含めない
※ｃ、dは新築又は増築に係るものに限る
該当なければ入力不要</t>
    </r>
    <rPh sb="1" eb="3">
      <t>ガイトウ</t>
    </rPh>
    <rPh sb="4" eb="6">
      <t>バアイ</t>
    </rPh>
    <rPh sb="7" eb="9">
      <t>ニュウリョク</t>
    </rPh>
    <rPh sb="10" eb="12">
      <t>シンセイ</t>
    </rPh>
    <rPh sb="12" eb="15">
      <t>ケンチクブツ</t>
    </rPh>
    <rPh sb="16" eb="17">
      <t>カズ</t>
    </rPh>
    <rPh sb="18" eb="20">
      <t>ニュウリョク</t>
    </rPh>
    <rPh sb="24" eb="29">
      <t>キゾンケンチクブツ</t>
    </rPh>
    <rPh sb="30" eb="31">
      <t>フク</t>
    </rPh>
    <rPh sb="40" eb="42">
      <t>シンチク</t>
    </rPh>
    <rPh sb="42" eb="43">
      <t>マタ</t>
    </rPh>
    <rPh sb="44" eb="46">
      <t>ゾウチク</t>
    </rPh>
    <rPh sb="47" eb="48">
      <t>カカ</t>
    </rPh>
    <rPh sb="52" eb="53">
      <t>カギ</t>
    </rPh>
    <rPh sb="55" eb="57">
      <t>ガイトウ</t>
    </rPh>
    <rPh sb="61" eb="63">
      <t>ニュウリョク</t>
    </rPh>
    <rPh sb="63" eb="6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</si>
</sst>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38" fontId="6" fillId="4" borderId="22" xfId="1" applyFont="1" applyFill="1" applyBorder="1">
      <alignment vertical="center"/>
    </xf>
    <xf numFmtId="0" fontId="2" fillId="0" borderId="0" xfId="0" applyFont="1" applyFill="1" applyBorder="1">
      <alignment vertical="center"/>
    </xf>
    <xf numFmtId="2" fontId="0" fillId="0" borderId="14" xfId="0" applyNumberFormat="1" applyBorder="1" applyAlignment="1">
      <alignment vertical="center" wrapText="1"/>
    </xf>
    <xf numFmtId="2" fontId="0" fillId="0" borderId="20" xfId="0" applyNumberFormat="1" applyBorder="1">
      <alignment vertical="center"/>
    </xf>
    <xf numFmtId="2" fontId="0" fillId="0" borderId="23" xfId="0" applyNumberFormat="1" applyBorder="1">
      <alignment vertical="center"/>
    </xf>
    <xf numFmtId="0" fontId="2" fillId="4" borderId="13" xfId="0" applyFont="1" applyFill="1" applyBorder="1">
      <alignment vertical="center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>
      <alignment vertical="center"/>
    </xf>
    <xf numFmtId="2" fontId="9" fillId="0" borderId="18" xfId="0" applyNumberFormat="1" applyFont="1" applyFill="1" applyBorder="1" applyAlignment="1" applyProtection="1">
      <alignment vertical="center"/>
      <protection locked="0"/>
    </xf>
    <xf numFmtId="0" fontId="10" fillId="0" borderId="18" xfId="0" applyFont="1" applyBorder="1">
      <alignment vertical="center"/>
    </xf>
    <xf numFmtId="2" fontId="0" fillId="0" borderId="18" xfId="0" applyNumberFormat="1" applyBorder="1">
      <alignment vertical="center"/>
    </xf>
    <xf numFmtId="2" fontId="0" fillId="0" borderId="24" xfId="0" applyNumberFormat="1" applyBorder="1">
      <alignment vertical="center"/>
    </xf>
    <xf numFmtId="38" fontId="6" fillId="0" borderId="22" xfId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18" xfId="0" applyFont="1" applyBorder="1">
      <alignment vertical="center"/>
    </xf>
    <xf numFmtId="0" fontId="12" fillId="0" borderId="15" xfId="0" applyFont="1" applyBorder="1">
      <alignment vertical="center"/>
    </xf>
    <xf numFmtId="0" fontId="7" fillId="0" borderId="0" xfId="0" applyFont="1" applyAlignment="1">
      <alignment vertical="center"/>
    </xf>
    <xf numFmtId="38" fontId="13" fillId="0" borderId="1" xfId="1" applyFont="1" applyBorder="1" applyAlignment="1">
      <alignment horizontal="center" vertical="center"/>
    </xf>
    <xf numFmtId="38" fontId="13" fillId="0" borderId="2" xfId="1" applyFont="1" applyBorder="1" applyAlignment="1">
      <alignment horizontal="center" vertical="center"/>
    </xf>
    <xf numFmtId="38" fontId="13" fillId="0" borderId="3" xfId="1" applyFont="1" applyBorder="1" applyAlignment="1">
      <alignment horizontal="center" vertical="center"/>
    </xf>
    <xf numFmtId="38" fontId="13" fillId="0" borderId="4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38" fontId="13" fillId="0" borderId="6" xfId="1" applyFont="1" applyBorder="1" applyAlignment="1">
      <alignment horizontal="center" vertical="center"/>
    </xf>
    <xf numFmtId="38" fontId="13" fillId="0" borderId="7" xfId="1" applyFont="1" applyBorder="1" applyAlignment="1">
      <alignment horizontal="center" vertical="center"/>
    </xf>
    <xf numFmtId="38" fontId="13" fillId="0" borderId="8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2" fontId="11" fillId="2" borderId="10" xfId="0" applyNumberFormat="1" applyFont="1" applyFill="1" applyBorder="1" applyAlignment="1" applyProtection="1">
      <alignment horizontal="center" vertical="center"/>
      <protection locked="0"/>
    </xf>
    <xf numFmtId="2" fontId="11" fillId="2" borderId="11" xfId="0" applyNumberFormat="1" applyFont="1" applyFill="1" applyBorder="1" applyAlignment="1" applyProtection="1">
      <alignment horizontal="center" vertical="center"/>
      <protection locked="0"/>
    </xf>
    <xf numFmtId="2" fontId="11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0" xfId="0" applyFont="1">
      <alignment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21" xfId="0" applyFont="1" applyBorder="1">
      <alignment vertical="center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1" fontId="11" fillId="4" borderId="10" xfId="0" applyNumberFormat="1" applyFont="1" applyFill="1" applyBorder="1" applyAlignment="1" applyProtection="1">
      <alignment horizontal="center" vertical="center"/>
      <protection locked="0"/>
    </xf>
    <xf numFmtId="1" fontId="11" fillId="4" borderId="11" xfId="0" applyNumberFormat="1" applyFont="1" applyFill="1" applyBorder="1" applyAlignment="1" applyProtection="1">
      <alignment horizontal="center" vertical="center"/>
      <protection locked="0"/>
    </xf>
    <xf numFmtId="1" fontId="11" fillId="4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39"/>
  <sheetViews>
    <sheetView tabSelected="1" view="pageBreakPreview" zoomScale="85" zoomScaleNormal="100" zoomScaleSheetLayoutView="85" workbookViewId="0">
      <selection activeCell="I17" sqref="I17"/>
    </sheetView>
  </sheetViews>
  <sheetFormatPr defaultRowHeight="13.5" x14ac:dyDescent="0.4"/>
  <cols>
    <col min="1" max="1" width="9" style="1"/>
    <col min="2" max="2" width="3.875" style="1" customWidth="1"/>
    <col min="3" max="3" width="7.875" style="1" customWidth="1"/>
    <col min="4" max="9" width="9" style="1"/>
    <col min="10" max="10" width="7.25" style="1" customWidth="1"/>
    <col min="11" max="12" width="9" style="1"/>
    <col min="13" max="13" width="10.75" style="1" customWidth="1"/>
    <col min="14" max="16384" width="9" style="1"/>
  </cols>
  <sheetData>
    <row r="2" spans="3:13" ht="4.5" customHeight="1" thickBot="1" x14ac:dyDescent="0.45"/>
    <row r="3" spans="3:13" ht="14.25" thickBot="1" x14ac:dyDescent="0.45">
      <c r="C3" s="37" t="s">
        <v>11</v>
      </c>
      <c r="D3" s="37"/>
      <c r="E3" s="37"/>
      <c r="F3" s="37"/>
      <c r="G3" s="37"/>
      <c r="H3" s="37"/>
      <c r="J3" s="2"/>
      <c r="K3" s="1" t="s">
        <v>9</v>
      </c>
    </row>
    <row r="4" spans="3:13" ht="4.5" customHeight="1" thickBot="1" x14ac:dyDescent="0.45">
      <c r="C4" s="37"/>
      <c r="D4" s="37"/>
      <c r="E4" s="37"/>
      <c r="F4" s="37"/>
      <c r="G4" s="37"/>
      <c r="H4" s="37"/>
      <c r="J4" s="21"/>
    </row>
    <row r="5" spans="3:13" ht="14.25" thickBot="1" x14ac:dyDescent="0.45">
      <c r="C5" s="37"/>
      <c r="D5" s="37"/>
      <c r="E5" s="37"/>
      <c r="F5" s="37"/>
      <c r="G5" s="37"/>
      <c r="H5" s="37"/>
      <c r="J5" s="25"/>
      <c r="K5" s="1" t="s">
        <v>48</v>
      </c>
    </row>
    <row r="6" spans="3:13" ht="4.5" customHeight="1" x14ac:dyDescent="0.4"/>
    <row r="7" spans="3:13" ht="17.25" x14ac:dyDescent="0.4">
      <c r="C7" s="33" t="s">
        <v>7</v>
      </c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3:13" x14ac:dyDescent="0.4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3:13" ht="16.5" customHeight="1" thickBot="1" x14ac:dyDescent="0.45">
      <c r="C9" s="35" t="s">
        <v>6</v>
      </c>
      <c r="D9" s="12"/>
      <c r="E9" s="12"/>
      <c r="F9" s="12"/>
      <c r="G9" s="12"/>
      <c r="H9" s="12"/>
      <c r="I9" s="12"/>
      <c r="J9" s="8"/>
      <c r="K9" s="48" t="s">
        <v>57</v>
      </c>
      <c r="L9" s="49"/>
      <c r="M9" s="50"/>
    </row>
    <row r="10" spans="3:13" ht="16.5" customHeight="1" thickBot="1" x14ac:dyDescent="0.45">
      <c r="C10" s="7" t="s">
        <v>2</v>
      </c>
      <c r="D10" s="57"/>
      <c r="E10" s="58"/>
      <c r="F10" s="58"/>
      <c r="G10" s="58"/>
      <c r="H10" s="58"/>
      <c r="I10" s="59"/>
      <c r="J10" s="8"/>
      <c r="K10" s="48"/>
      <c r="L10" s="49"/>
      <c r="M10" s="50"/>
    </row>
    <row r="11" spans="3:13" ht="16.5" customHeight="1" x14ac:dyDescent="0.4">
      <c r="C11" s="9"/>
      <c r="D11" s="10"/>
      <c r="E11" s="10"/>
      <c r="F11" s="10"/>
      <c r="G11" s="10"/>
      <c r="H11" s="10"/>
      <c r="I11" s="10"/>
      <c r="J11" s="11"/>
      <c r="K11" s="51"/>
      <c r="L11" s="52"/>
      <c r="M11" s="53"/>
    </row>
    <row r="12" spans="3:13" ht="16.5" customHeight="1" thickBot="1" x14ac:dyDescent="0.45">
      <c r="C12" s="36" t="s">
        <v>12</v>
      </c>
      <c r="D12" s="5"/>
      <c r="E12" s="5"/>
      <c r="F12" s="5"/>
      <c r="G12" s="5"/>
      <c r="H12" s="5"/>
      <c r="I12" s="5"/>
      <c r="J12" s="6"/>
      <c r="K12" s="54" t="s">
        <v>13</v>
      </c>
      <c r="L12" s="63"/>
      <c r="M12" s="64"/>
    </row>
    <row r="13" spans="3:13" ht="16.5" customHeight="1" thickBot="1" x14ac:dyDescent="0.45">
      <c r="C13" s="7" t="s">
        <v>1</v>
      </c>
      <c r="D13" s="71"/>
      <c r="E13" s="72"/>
      <c r="F13" s="72"/>
      <c r="G13" s="72"/>
      <c r="H13" s="72"/>
      <c r="I13" s="73"/>
      <c r="J13" s="8"/>
      <c r="K13" s="65"/>
      <c r="L13" s="66"/>
      <c r="M13" s="67"/>
    </row>
    <row r="14" spans="3:13" ht="16.5" customHeight="1" x14ac:dyDescent="0.4">
      <c r="C14" s="9"/>
      <c r="D14" s="10"/>
      <c r="E14" s="10"/>
      <c r="F14" s="10"/>
      <c r="G14" s="10"/>
      <c r="H14" s="10"/>
      <c r="I14" s="10"/>
      <c r="J14" s="11"/>
      <c r="K14" s="68"/>
      <c r="L14" s="69"/>
      <c r="M14" s="70"/>
    </row>
    <row r="15" spans="3:13" ht="16.5" customHeight="1" thickBot="1" x14ac:dyDescent="0.45">
      <c r="D15" s="4" t="s">
        <v>49</v>
      </c>
      <c r="E15" s="5"/>
      <c r="F15" s="5"/>
      <c r="G15" s="5"/>
      <c r="H15" s="5"/>
      <c r="I15" s="5"/>
      <c r="J15" s="6"/>
      <c r="K15" s="54" t="s">
        <v>58</v>
      </c>
      <c r="L15" s="63"/>
      <c r="M15" s="64"/>
    </row>
    <row r="16" spans="3:13" ht="16.5" customHeight="1" thickBot="1" x14ac:dyDescent="0.45">
      <c r="D16" s="7" t="s">
        <v>2</v>
      </c>
      <c r="E16" s="74"/>
      <c r="F16" s="75"/>
      <c r="G16" s="76"/>
      <c r="J16" s="8"/>
      <c r="K16" s="65"/>
      <c r="L16" s="66"/>
      <c r="M16" s="67"/>
    </row>
    <row r="17" spans="3:13" ht="16.5" customHeight="1" x14ac:dyDescent="0.4">
      <c r="D17" s="7"/>
      <c r="E17" s="26"/>
      <c r="F17" s="26"/>
      <c r="G17" s="26"/>
      <c r="J17" s="8"/>
      <c r="K17" s="65"/>
      <c r="L17" s="66"/>
      <c r="M17" s="67"/>
    </row>
    <row r="18" spans="3:13" ht="16.5" customHeight="1" x14ac:dyDescent="0.4">
      <c r="D18" s="28" t="s">
        <v>50</v>
      </c>
      <c r="F18" s="26"/>
      <c r="G18" s="26"/>
      <c r="J18" s="8"/>
      <c r="K18" s="65"/>
      <c r="L18" s="66"/>
      <c r="M18" s="67"/>
    </row>
    <row r="19" spans="3:13" ht="16.5" customHeight="1" x14ac:dyDescent="0.4">
      <c r="D19" s="28" t="s">
        <v>51</v>
      </c>
      <c r="F19" s="26"/>
      <c r="G19" s="26"/>
      <c r="J19" s="8"/>
      <c r="K19" s="65"/>
      <c r="L19" s="66"/>
      <c r="M19" s="67"/>
    </row>
    <row r="20" spans="3:13" ht="16.5" customHeight="1" x14ac:dyDescent="0.4">
      <c r="D20" s="29" t="s">
        <v>52</v>
      </c>
      <c r="E20" s="26"/>
      <c r="F20" s="26"/>
      <c r="G20" s="26"/>
      <c r="J20" s="8"/>
      <c r="K20" s="65"/>
      <c r="L20" s="66"/>
      <c r="M20" s="67"/>
    </row>
    <row r="21" spans="3:13" ht="16.5" customHeight="1" x14ac:dyDescent="0.4">
      <c r="D21" s="29" t="s">
        <v>53</v>
      </c>
      <c r="E21" s="26"/>
      <c r="F21" s="26"/>
      <c r="G21" s="26"/>
      <c r="J21" s="8"/>
      <c r="K21" s="65"/>
      <c r="L21" s="66"/>
      <c r="M21" s="67"/>
    </row>
    <row r="22" spans="3:13" ht="16.5" customHeight="1" x14ac:dyDescent="0.4">
      <c r="D22" s="27"/>
      <c r="E22" s="10"/>
      <c r="F22" s="10"/>
      <c r="G22" s="10"/>
      <c r="H22" s="10"/>
      <c r="I22" s="10"/>
      <c r="J22" s="11"/>
      <c r="K22" s="68"/>
      <c r="L22" s="69"/>
      <c r="M22" s="70"/>
    </row>
    <row r="23" spans="3:13" ht="16.5" customHeight="1" thickBot="1" x14ac:dyDescent="0.45">
      <c r="C23" s="36" t="s">
        <v>54</v>
      </c>
      <c r="D23" s="5"/>
      <c r="E23" s="5"/>
      <c r="F23" s="5"/>
      <c r="G23" s="5"/>
      <c r="H23" s="5"/>
      <c r="I23" s="5"/>
      <c r="J23" s="6"/>
      <c r="K23" s="54" t="s">
        <v>10</v>
      </c>
      <c r="L23" s="55"/>
      <c r="M23" s="56"/>
    </row>
    <row r="24" spans="3:13" ht="16.5" customHeight="1" thickBot="1" x14ac:dyDescent="0.45">
      <c r="C24" s="7" t="s">
        <v>2</v>
      </c>
      <c r="D24" s="60"/>
      <c r="E24" s="61"/>
      <c r="F24" s="62"/>
      <c r="G24" s="12" t="s">
        <v>4</v>
      </c>
      <c r="H24" s="12"/>
      <c r="I24" s="12"/>
      <c r="J24" s="8"/>
      <c r="K24" s="48"/>
      <c r="L24" s="49"/>
      <c r="M24" s="50"/>
    </row>
    <row r="25" spans="3:13" ht="16.5" customHeight="1" x14ac:dyDescent="0.4">
      <c r="C25" s="9"/>
      <c r="D25" s="10"/>
      <c r="E25" s="10"/>
      <c r="F25" s="10"/>
      <c r="G25" s="10"/>
      <c r="H25" s="10"/>
      <c r="I25" s="10"/>
      <c r="J25" s="11"/>
      <c r="K25" s="51"/>
      <c r="L25" s="52"/>
      <c r="M25" s="53"/>
    </row>
    <row r="26" spans="3:13" ht="16.5" customHeight="1" x14ac:dyDescent="0.4"/>
    <row r="27" spans="3:13" ht="16.5" customHeight="1" x14ac:dyDescent="0.4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3:13" ht="16.5" customHeight="1" x14ac:dyDescent="0.4">
      <c r="C28" s="34" t="s">
        <v>56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3:13" ht="14.25" thickBot="1" x14ac:dyDescent="0.45"/>
    <row r="30" spans="3:13" x14ac:dyDescent="0.4">
      <c r="C30" s="38" t="str">
        <f>IF(OR(D10="",D13="",D24=""),"未入力あり",SUMIF('手数料一覧（編集不可）'!F5:F45,"〇",'手数料一覧（編集不可）'!D5:D45))</f>
        <v>未入力あり</v>
      </c>
      <c r="D30" s="39"/>
      <c r="E30" s="39"/>
      <c r="F30" s="39"/>
      <c r="G30" s="39"/>
      <c r="H30" s="39"/>
      <c r="I30" s="39"/>
      <c r="J30" s="39"/>
      <c r="K30" s="40"/>
    </row>
    <row r="31" spans="3:13" x14ac:dyDescent="0.4">
      <c r="C31" s="41"/>
      <c r="D31" s="42"/>
      <c r="E31" s="42"/>
      <c r="F31" s="42"/>
      <c r="G31" s="42"/>
      <c r="H31" s="42"/>
      <c r="I31" s="42"/>
      <c r="J31" s="42"/>
      <c r="K31" s="43"/>
    </row>
    <row r="32" spans="3:13" x14ac:dyDescent="0.4">
      <c r="C32" s="41"/>
      <c r="D32" s="42"/>
      <c r="E32" s="42"/>
      <c r="F32" s="42"/>
      <c r="G32" s="42"/>
      <c r="H32" s="42"/>
      <c r="I32" s="42"/>
      <c r="J32" s="42"/>
      <c r="K32" s="43"/>
    </row>
    <row r="33" spans="3:12" x14ac:dyDescent="0.4">
      <c r="C33" s="41"/>
      <c r="D33" s="42"/>
      <c r="E33" s="42"/>
      <c r="F33" s="42"/>
      <c r="G33" s="42"/>
      <c r="H33" s="42"/>
      <c r="I33" s="42"/>
      <c r="J33" s="42"/>
      <c r="K33" s="43"/>
    </row>
    <row r="34" spans="3:12" x14ac:dyDescent="0.4">
      <c r="C34" s="41"/>
      <c r="D34" s="42"/>
      <c r="E34" s="42"/>
      <c r="F34" s="42"/>
      <c r="G34" s="42"/>
      <c r="H34" s="42"/>
      <c r="I34" s="42"/>
      <c r="J34" s="42"/>
      <c r="K34" s="43"/>
    </row>
    <row r="35" spans="3:12" x14ac:dyDescent="0.4">
      <c r="C35" s="41"/>
      <c r="D35" s="42"/>
      <c r="E35" s="42"/>
      <c r="F35" s="42"/>
      <c r="G35" s="42"/>
      <c r="H35" s="42"/>
      <c r="I35" s="42"/>
      <c r="J35" s="42"/>
      <c r="K35" s="43"/>
    </row>
    <row r="36" spans="3:12" x14ac:dyDescent="0.4">
      <c r="C36" s="41"/>
      <c r="D36" s="42"/>
      <c r="E36" s="42"/>
      <c r="F36" s="42"/>
      <c r="G36" s="42"/>
      <c r="H36" s="42"/>
      <c r="I36" s="42"/>
      <c r="J36" s="42"/>
      <c r="K36" s="43"/>
    </row>
    <row r="37" spans="3:12" x14ac:dyDescent="0.4">
      <c r="C37" s="41"/>
      <c r="D37" s="42"/>
      <c r="E37" s="42"/>
      <c r="F37" s="42"/>
      <c r="G37" s="42"/>
      <c r="H37" s="42"/>
      <c r="I37" s="42"/>
      <c r="J37" s="42"/>
      <c r="K37" s="43"/>
      <c r="L37" s="47" t="s">
        <v>0</v>
      </c>
    </row>
    <row r="38" spans="3:12" x14ac:dyDescent="0.4">
      <c r="C38" s="41"/>
      <c r="D38" s="42"/>
      <c r="E38" s="42"/>
      <c r="F38" s="42"/>
      <c r="G38" s="42"/>
      <c r="H38" s="42"/>
      <c r="I38" s="42"/>
      <c r="J38" s="42"/>
      <c r="K38" s="43"/>
      <c r="L38" s="47"/>
    </row>
    <row r="39" spans="3:12" ht="14.25" thickBot="1" x14ac:dyDescent="0.45">
      <c r="C39" s="44"/>
      <c r="D39" s="45"/>
      <c r="E39" s="45"/>
      <c r="F39" s="45"/>
      <c r="G39" s="45"/>
      <c r="H39" s="45"/>
      <c r="I39" s="45"/>
      <c r="J39" s="45"/>
      <c r="K39" s="46"/>
      <c r="L39" s="47"/>
    </row>
  </sheetData>
  <sheetProtection sheet="1" objects="1" scenarios="1"/>
  <mergeCells count="11">
    <mergeCell ref="C3:H5"/>
    <mergeCell ref="C30:K39"/>
    <mergeCell ref="L37:L39"/>
    <mergeCell ref="K9:M11"/>
    <mergeCell ref="K23:M25"/>
    <mergeCell ref="D10:I10"/>
    <mergeCell ref="D24:F24"/>
    <mergeCell ref="K12:M14"/>
    <mergeCell ref="D13:I13"/>
    <mergeCell ref="K15:M22"/>
    <mergeCell ref="E16:G16"/>
  </mergeCells>
  <phoneticPr fontId="3"/>
  <pageMargins left="0.7" right="0.7" top="0.75" bottom="0.75" header="0.3" footer="0.3"/>
  <pageSetup paperSize="9" scale="79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2084F4-3751-4AFA-B5DE-42CA4B4FC4B9}">
          <x14:formula1>
            <xm:f>'手数料一覧（編集不可）'!$C$4:$C$45</xm:f>
          </x14:formula1>
          <xm:sqref>D13:I13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F45"/>
  <sheetViews>
    <sheetView workbookViewId="0">
      <selection activeCell="F31" sqref="F31"/>
    </sheetView>
  </sheetViews>
  <sheetFormatPr defaultRowHeight="18.75" x14ac:dyDescent="0.4"/>
  <cols>
    <col min="1" max="2" width="1.375" customWidth="1"/>
    <col min="3" max="3" width="77.875" customWidth="1"/>
    <col min="4" max="4" width="20.125" customWidth="1"/>
    <col min="5" max="5" width="0.75" customWidth="1"/>
    <col min="6" max="6" width="20.125" customWidth="1"/>
  </cols>
  <sheetData>
    <row r="1" spans="3:6" x14ac:dyDescent="0.4">
      <c r="C1" t="s">
        <v>8</v>
      </c>
    </row>
    <row r="3" spans="3:6" x14ac:dyDescent="0.4">
      <c r="C3" s="18" t="s">
        <v>14</v>
      </c>
      <c r="D3" s="17" t="s">
        <v>3</v>
      </c>
      <c r="F3" s="17" t="s">
        <v>5</v>
      </c>
    </row>
    <row r="4" spans="3:6" ht="6" customHeight="1" x14ac:dyDescent="0.4">
      <c r="C4" s="16"/>
      <c r="D4" s="16"/>
      <c r="F4" s="16"/>
    </row>
    <row r="5" spans="3:6" x14ac:dyDescent="0.4">
      <c r="C5" s="19" t="s">
        <v>15</v>
      </c>
      <c r="D5" s="20">
        <v>33700</v>
      </c>
      <c r="F5" s="17" t="str">
        <f>IF(算定表!$D$10=C5,"〇","－")</f>
        <v>－</v>
      </c>
    </row>
    <row r="6" spans="3:6" x14ac:dyDescent="0.4">
      <c r="C6" s="19" t="s">
        <v>16</v>
      </c>
      <c r="D6" s="20">
        <v>33700</v>
      </c>
      <c r="F6" s="18" t="str">
        <f>IF(算定表!$D$10=C6,"〇","－")</f>
        <v>－</v>
      </c>
    </row>
    <row r="7" spans="3:6" x14ac:dyDescent="0.4">
      <c r="C7" s="19" t="s">
        <v>17</v>
      </c>
      <c r="D7" s="20">
        <v>161000</v>
      </c>
      <c r="F7" s="18" t="str">
        <f>IF(算定表!$D$10=C7,"〇","－")</f>
        <v>－</v>
      </c>
    </row>
    <row r="8" spans="3:6" x14ac:dyDescent="0.4">
      <c r="C8" s="19" t="s">
        <v>18</v>
      </c>
      <c r="D8" s="20">
        <v>161000</v>
      </c>
      <c r="F8" s="18" t="str">
        <f>IF(算定表!$D$10=C8,"〇","－")</f>
        <v>－</v>
      </c>
    </row>
    <row r="9" spans="3:6" x14ac:dyDescent="0.4">
      <c r="C9" s="19" t="s">
        <v>19</v>
      </c>
      <c r="D9" s="20">
        <v>182000</v>
      </c>
      <c r="F9" s="18" t="str">
        <f>IF(算定表!$D$10=C9,"〇","－")</f>
        <v>－</v>
      </c>
    </row>
    <row r="10" spans="3:6" x14ac:dyDescent="0.4">
      <c r="C10" s="19" t="s">
        <v>20</v>
      </c>
      <c r="D10" s="20">
        <v>107000</v>
      </c>
      <c r="F10" s="18" t="str">
        <f>IF(算定表!$D$10=C10,"〇","－")</f>
        <v>－</v>
      </c>
    </row>
    <row r="11" spans="3:6" x14ac:dyDescent="0.4">
      <c r="C11" s="19" t="s">
        <v>21</v>
      </c>
      <c r="D11" s="20">
        <v>135000</v>
      </c>
      <c r="F11" s="18" t="str">
        <f>IF(算定表!$D$10=C11,"〇","－")</f>
        <v>－</v>
      </c>
    </row>
    <row r="12" spans="3:6" x14ac:dyDescent="0.4">
      <c r="C12" s="19" t="s">
        <v>22</v>
      </c>
      <c r="D12" s="20">
        <v>161000</v>
      </c>
      <c r="F12" s="18" t="str">
        <f>IF(算定表!$D$10=C12,"〇","－")</f>
        <v>－</v>
      </c>
    </row>
    <row r="13" spans="3:6" x14ac:dyDescent="0.4">
      <c r="C13" s="19" t="s">
        <v>23</v>
      </c>
      <c r="D13" s="20">
        <v>161000</v>
      </c>
      <c r="F13" s="18" t="str">
        <f>IF(算定表!$D$10=C13,"〇","－")</f>
        <v>－</v>
      </c>
    </row>
    <row r="14" spans="3:6" x14ac:dyDescent="0.4">
      <c r="C14" s="19" t="s">
        <v>24</v>
      </c>
      <c r="D14" s="20">
        <v>161000</v>
      </c>
      <c r="F14" s="18" t="str">
        <f>IF(算定表!$D$10=C14,"〇","－")</f>
        <v>－</v>
      </c>
    </row>
    <row r="15" spans="3:6" x14ac:dyDescent="0.4">
      <c r="C15" s="19" t="s">
        <v>25</v>
      </c>
      <c r="D15" s="20">
        <v>33700</v>
      </c>
      <c r="F15" s="18" t="str">
        <f>IF(算定表!$D$10=C15,"〇","－")</f>
        <v>－</v>
      </c>
    </row>
    <row r="16" spans="3:6" x14ac:dyDescent="0.4">
      <c r="C16" s="19" t="s">
        <v>26</v>
      </c>
      <c r="D16" s="20">
        <v>161000</v>
      </c>
      <c r="F16" s="18" t="str">
        <f>IF(算定表!$D$10=C16,"〇","－")</f>
        <v>－</v>
      </c>
    </row>
    <row r="17" spans="3:6" x14ac:dyDescent="0.4">
      <c r="C17" s="19" t="s">
        <v>27</v>
      </c>
      <c r="D17" s="20">
        <v>161000</v>
      </c>
      <c r="F17" s="18" t="str">
        <f>IF(算定表!$D$10=C17,"〇","－")</f>
        <v>－</v>
      </c>
    </row>
    <row r="18" spans="3:6" x14ac:dyDescent="0.4">
      <c r="C18" s="19" t="s">
        <v>28</v>
      </c>
      <c r="D18" s="20">
        <v>161000</v>
      </c>
      <c r="F18" s="18" t="str">
        <f>IF(算定表!$D$10=C18,"〇","－")</f>
        <v>－</v>
      </c>
    </row>
    <row r="19" spans="3:6" x14ac:dyDescent="0.4">
      <c r="C19" s="19" t="s">
        <v>29</v>
      </c>
      <c r="D19" s="20">
        <v>161000</v>
      </c>
      <c r="F19" s="18" t="str">
        <f>IF(算定表!$D$10=C19,"〇","－")</f>
        <v>－</v>
      </c>
    </row>
    <row r="20" spans="3:6" x14ac:dyDescent="0.4">
      <c r="C20" s="19" t="s">
        <v>30</v>
      </c>
      <c r="D20" s="20">
        <v>161000</v>
      </c>
      <c r="F20" s="18" t="str">
        <f>IF(算定表!$D$10=C20,"〇","－")</f>
        <v>－</v>
      </c>
    </row>
    <row r="21" spans="3:6" x14ac:dyDescent="0.4">
      <c r="C21" s="19" t="s">
        <v>31</v>
      </c>
      <c r="D21" s="20">
        <v>161000</v>
      </c>
      <c r="F21" s="18" t="str">
        <f>IF(算定表!$D$10=C21,"〇","－")</f>
        <v>－</v>
      </c>
    </row>
    <row r="22" spans="3:6" x14ac:dyDescent="0.4">
      <c r="C22" s="22" t="s">
        <v>32</v>
      </c>
      <c r="D22" s="20">
        <v>161000</v>
      </c>
      <c r="F22" s="18" t="str">
        <f>IF(算定表!$D$10=C22,"〇","－")</f>
        <v>－</v>
      </c>
    </row>
    <row r="23" spans="3:6" x14ac:dyDescent="0.4">
      <c r="C23" s="19" t="s">
        <v>33</v>
      </c>
      <c r="D23" s="20">
        <v>161000</v>
      </c>
      <c r="F23" s="18" t="str">
        <f>IF(算定表!$D$10=C23,"〇","－")</f>
        <v>－</v>
      </c>
    </row>
    <row r="24" spans="3:6" x14ac:dyDescent="0.4">
      <c r="C24" s="19" t="s">
        <v>34</v>
      </c>
      <c r="D24" s="20">
        <v>161000</v>
      </c>
      <c r="F24" s="18" t="str">
        <f>IF(算定表!$D$10=C24,"〇","－")</f>
        <v>－</v>
      </c>
    </row>
    <row r="25" spans="3:6" x14ac:dyDescent="0.4">
      <c r="C25" s="19" t="s">
        <v>35</v>
      </c>
      <c r="D25" s="20">
        <v>161000</v>
      </c>
      <c r="F25" s="18" t="str">
        <f>IF(算定表!$D$10=C25,"〇","－")</f>
        <v>－</v>
      </c>
    </row>
    <row r="26" spans="3:6" x14ac:dyDescent="0.4">
      <c r="C26" s="19" t="s">
        <v>36</v>
      </c>
      <c r="D26" s="20">
        <v>161000</v>
      </c>
      <c r="F26" s="18" t="str">
        <f>IF(算定表!$D$10=C26,"〇","－")</f>
        <v>－</v>
      </c>
    </row>
    <row r="27" spans="3:6" x14ac:dyDescent="0.4">
      <c r="C27" s="19" t="s">
        <v>37</v>
      </c>
      <c r="D27" s="20">
        <v>161000</v>
      </c>
      <c r="F27" s="18" t="str">
        <f>IF(算定表!$D$10=C27,"〇","－")</f>
        <v>－</v>
      </c>
    </row>
    <row r="28" spans="3:6" x14ac:dyDescent="0.4">
      <c r="C28" s="19" t="s">
        <v>38</v>
      </c>
      <c r="D28" s="20">
        <v>161000</v>
      </c>
      <c r="F28" s="18" t="str">
        <f>IF(算定表!$D$10=C28,"〇","－")</f>
        <v>－</v>
      </c>
    </row>
    <row r="29" spans="3:6" x14ac:dyDescent="0.4">
      <c r="C29" s="22" t="s">
        <v>39</v>
      </c>
      <c r="D29" s="20">
        <v>161000</v>
      </c>
      <c r="F29" s="18" t="str">
        <f>IF(算定表!$D$10=C29,"〇","－")</f>
        <v>－</v>
      </c>
    </row>
    <row r="30" spans="3:6" x14ac:dyDescent="0.4">
      <c r="C30" s="19" t="s">
        <v>40</v>
      </c>
      <c r="D30" s="20">
        <v>120000</v>
      </c>
      <c r="F30" s="18" t="str">
        <f>IF(算定表!$D$10=C30,"〇","－")</f>
        <v>－</v>
      </c>
    </row>
    <row r="31" spans="3:6" x14ac:dyDescent="0.4">
      <c r="C31" s="19" t="s">
        <v>41</v>
      </c>
      <c r="D31" s="20">
        <v>161000</v>
      </c>
      <c r="F31" s="18" t="str">
        <f>IF(算定表!$D$10=C31,"〇","－")</f>
        <v>－</v>
      </c>
    </row>
    <row r="32" spans="3:6" x14ac:dyDescent="0.4">
      <c r="C32" s="24" t="s">
        <v>42</v>
      </c>
      <c r="D32" s="20">
        <v>221000</v>
      </c>
      <c r="F32" s="18" t="str">
        <f>IF(AND(算定表!$D$13=C32,算定表!$E$16&gt;=1,算定表!$E$16&lt;=2),"〇","－")</f>
        <v>－</v>
      </c>
    </row>
    <row r="33" spans="3:6" x14ac:dyDescent="0.4">
      <c r="C33" s="31"/>
      <c r="D33" s="20">
        <v>28000</v>
      </c>
      <c r="F33" s="18" t="s">
        <v>55</v>
      </c>
    </row>
    <row r="34" spans="3:6" x14ac:dyDescent="0.4">
      <c r="C34" s="30"/>
      <c r="D34" s="32" t="str">
        <f>IF(AND(算定表!$D$13=C32,算定表!$E$16&gt;=3),D32+(D33*(算定表!$E$16-2)),"－")</f>
        <v>－</v>
      </c>
      <c r="F34" s="18" t="str">
        <f>IF(AND(算定表!$D$13=C32,算定表!$E$16&gt;=3),"〇","－")</f>
        <v>－</v>
      </c>
    </row>
    <row r="35" spans="3:6" x14ac:dyDescent="0.4">
      <c r="C35" s="24" t="s">
        <v>43</v>
      </c>
      <c r="D35" s="20">
        <v>221000</v>
      </c>
      <c r="F35" s="18" t="str">
        <f>IF(AND(算定表!$D$13=C35,算定表!$E$16=1),"〇","－")</f>
        <v>－</v>
      </c>
    </row>
    <row r="36" spans="3:6" x14ac:dyDescent="0.4">
      <c r="C36" s="31"/>
      <c r="D36" s="20">
        <v>28000</v>
      </c>
      <c r="F36" s="18" t="s">
        <v>55</v>
      </c>
    </row>
    <row r="37" spans="3:6" x14ac:dyDescent="0.4">
      <c r="C37" s="30"/>
      <c r="D37" s="32" t="str">
        <f>IF(AND(算定表!$D$13=C35,算定表!$E$16&gt;=2),D35+(D36*(算定表!$E$16-1)),"－")</f>
        <v>－</v>
      </c>
      <c r="F37" s="18" t="str">
        <f>IF(AND(算定表!$D$13=C35,算定表!$E$16&gt;=2),"〇","－")</f>
        <v>－</v>
      </c>
    </row>
    <row r="38" spans="3:6" x14ac:dyDescent="0.4">
      <c r="C38" s="24" t="s">
        <v>44</v>
      </c>
      <c r="D38" s="20">
        <v>221000</v>
      </c>
      <c r="F38" s="18" t="str">
        <f>IF(AND(算定表!$D$13=C38,算定表!$E$16=1),"〇","－")</f>
        <v>－</v>
      </c>
    </row>
    <row r="39" spans="3:6" x14ac:dyDescent="0.4">
      <c r="C39" s="31"/>
      <c r="D39" s="20">
        <v>28000</v>
      </c>
      <c r="F39" s="18" t="s">
        <v>55</v>
      </c>
    </row>
    <row r="40" spans="3:6" x14ac:dyDescent="0.4">
      <c r="C40" s="30"/>
      <c r="D40" s="32" t="str">
        <f>IF(AND(算定表!$D$13=C38,算定表!$E$16&gt;=2),D38+(D39*(算定表!$E$16-1)),"－")</f>
        <v>－</v>
      </c>
      <c r="F40" s="18" t="str">
        <f>IF(AND(算定表!$D$13=C38,算定表!$E$16&gt;=2),"〇","－")</f>
        <v>－</v>
      </c>
    </row>
    <row r="41" spans="3:6" x14ac:dyDescent="0.4">
      <c r="C41" s="24" t="s">
        <v>45</v>
      </c>
      <c r="D41" s="20">
        <v>221000</v>
      </c>
      <c r="F41" s="18" t="str">
        <f>IF(AND(算定表!$D$13=C41,算定表!$E$16=1),"〇","－")</f>
        <v>－</v>
      </c>
    </row>
    <row r="42" spans="3:6" x14ac:dyDescent="0.4">
      <c r="C42" s="31"/>
      <c r="D42" s="20">
        <v>28000</v>
      </c>
      <c r="F42" s="18" t="s">
        <v>55</v>
      </c>
    </row>
    <row r="43" spans="3:6" x14ac:dyDescent="0.4">
      <c r="C43" s="23"/>
      <c r="D43" s="32" t="str">
        <f>IF(AND(算定表!$D$13=C41,算定表!$E$16&gt;=2),D41+(D42*(算定表!$E$16-1)),"－")</f>
        <v>－</v>
      </c>
      <c r="F43" s="18" t="str">
        <f>IF(AND(算定表!$D$13=C41,算定表!$E$16&gt;=2),"〇","－")</f>
        <v>－</v>
      </c>
    </row>
    <row r="44" spans="3:6" x14ac:dyDescent="0.4">
      <c r="C44" s="19" t="s">
        <v>46</v>
      </c>
      <c r="D44" s="20">
        <v>120000</v>
      </c>
      <c r="F44" s="18" t="str">
        <f>IF(算定表!$D$10=C44,"〇","－")</f>
        <v>－</v>
      </c>
    </row>
    <row r="45" spans="3:6" x14ac:dyDescent="0.4">
      <c r="C45" s="19" t="s">
        <v>47</v>
      </c>
      <c r="D45" s="20">
        <v>161000</v>
      </c>
      <c r="F45" s="18" t="str">
        <f>IF(算定表!$D$10=C45,"〇","－")</f>
        <v>－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2026-03-30T06:03:13Z</dcterms:modified>
</cp:coreProperties>
</file>