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建築住宅課\課共通\ホームページHP\建安室\建築基準法\手数料算定表\"/>
    </mc:Choice>
  </mc:AlternateContent>
  <xr:revisionPtr revIDLastSave="0" documentId="13_ncr:1_{0ED86013-7484-42E5-8B32-857B18E36D0D}" xr6:coauthVersionLast="47" xr6:coauthVersionMax="47" xr10:uidLastSave="{00000000-0000-0000-0000-000000000000}"/>
  <workbookProtection lockStructure="1"/>
  <bookViews>
    <workbookView xWindow="-120" yWindow="-120" windowWidth="29040" windowHeight="15720" xr2:uid="{111BBD26-9CBA-4A0F-82EE-C4D3679024A1}"/>
  </bookViews>
  <sheets>
    <sheet name="算定表" sheetId="3" r:id="rId1"/>
    <sheet name="手数料一覧（編集不可）" sheetId="5" state="hidden" r:id="rId2"/>
  </sheets>
  <definedNames>
    <definedName name="_xlnm.Print_Area" localSheetId="0">算定表!$B$2:$N$65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5" l="1"/>
  <c r="E22" i="3"/>
  <c r="J16" i="5" s="1"/>
  <c r="J22" i="5" l="1"/>
  <c r="J24" i="5"/>
  <c r="J8" i="5"/>
  <c r="J7" i="5"/>
  <c r="J6" i="5"/>
  <c r="J14" i="5"/>
  <c r="J15" i="5"/>
  <c r="J23" i="5"/>
  <c r="J5" i="5"/>
  <c r="C55" i="3" s="1"/>
  <c r="J21" i="5"/>
  <c r="J13" i="5"/>
  <c r="J20" i="5"/>
  <c r="J12" i="5"/>
  <c r="J19" i="5"/>
  <c r="J11" i="5"/>
  <c r="J18" i="5"/>
  <c r="J10" i="5"/>
  <c r="J17" i="5"/>
  <c r="J9" i="5"/>
  <c r="J34" i="5"/>
  <c r="J42" i="5"/>
  <c r="J40" i="5"/>
  <c r="J36" i="5"/>
  <c r="J37" i="5"/>
  <c r="J38" i="5"/>
  <c r="J39" i="5"/>
  <c r="J35" i="5"/>
  <c r="J30" i="5"/>
  <c r="J33" i="5"/>
  <c r="J32" i="5"/>
  <c r="J31" i="5"/>
  <c r="J29" i="5"/>
  <c r="J27" i="5"/>
  <c r="J26" i="5"/>
</calcChain>
</file>

<file path=xl/sharedStrings.xml><?xml version="1.0" encoding="utf-8"?>
<sst xmlns="http://schemas.openxmlformats.org/spreadsheetml/2006/main" count="108" uniqueCount="59">
  <si>
    <t>円</t>
    <rPh sb="0" eb="1">
      <t>エン</t>
    </rPh>
    <phoneticPr fontId="3"/>
  </si>
  <si>
    <t>（選択）</t>
    <rPh sb="1" eb="3">
      <t>センタク</t>
    </rPh>
    <phoneticPr fontId="3"/>
  </si>
  <si>
    <t>（入力）</t>
    <rPh sb="1" eb="3">
      <t>ニュウリョク</t>
    </rPh>
    <phoneticPr fontId="3"/>
  </si>
  <si>
    <t>～</t>
    <phoneticPr fontId="3"/>
  </si>
  <si>
    <t>金額</t>
    <rPh sb="0" eb="2">
      <t>キンガク</t>
    </rPh>
    <phoneticPr fontId="3"/>
  </si>
  <si>
    <t>㎡</t>
    <phoneticPr fontId="3"/>
  </si>
  <si>
    <t>今回該当</t>
    <rPh sb="0" eb="2">
      <t>コンカイ</t>
    </rPh>
    <rPh sb="2" eb="4">
      <t>ガイトウ</t>
    </rPh>
    <phoneticPr fontId="3"/>
  </si>
  <si>
    <t>　・県内で実施される公共事業のため、補償を受けた建築物等に代わるものとして建築又は築造する場合</t>
    <phoneticPr fontId="3"/>
  </si>
  <si>
    <t>　・建築物等が災害により滅失又は損壊した日から６月以内に被災者自ら使用するために建築又は築造する場合</t>
    <phoneticPr fontId="3"/>
  </si>
  <si>
    <t>　・公営住宅法（昭和26年法律第193号）第２条第２号に規定する公営住宅として建築する場合</t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</si>
  <si>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</si>
  <si>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</si>
  <si>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　・特定優良賃貸住宅の供給の促進に関する法律（平成５年法律第52号）第18条の規定により地方公共団体が
　　賃貸住宅を建築する場合</t>
    <phoneticPr fontId="3"/>
  </si>
  <si>
    <t>１．物件名</t>
    <rPh sb="2" eb="4">
      <t>ブッケン</t>
    </rPh>
    <rPh sb="4" eb="5">
      <t>メイ</t>
    </rPh>
    <phoneticPr fontId="3"/>
  </si>
  <si>
    <t>基本事項入力</t>
    <rPh sb="0" eb="2">
      <t>キホン</t>
    </rPh>
    <rPh sb="2" eb="4">
      <t>ジコウ</t>
    </rPh>
    <rPh sb="4" eb="6">
      <t>ニュウリョク</t>
    </rPh>
    <phoneticPr fontId="3"/>
  </si>
  <si>
    <t>手数料（令和８年４月１日～）</t>
    <rPh sb="0" eb="3">
      <t>テスウリョウ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</si>
  <si>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区分（面積）</t>
    <rPh sb="0" eb="2">
      <t>クブン</t>
    </rPh>
    <rPh sb="3" eb="5">
      <t>メンセキ</t>
    </rPh>
    <phoneticPr fontId="3"/>
  </si>
  <si>
    <t>←記載が必要な箇所（必須）</t>
    <rPh sb="1" eb="3">
      <t>キサイ</t>
    </rPh>
    <rPh sb="4" eb="6">
      <t>ヒツヨウ</t>
    </rPh>
    <rPh sb="7" eb="9">
      <t>カショ</t>
    </rPh>
    <rPh sb="10" eb="12">
      <t>ヒッス</t>
    </rPh>
    <phoneticPr fontId="3"/>
  </si>
  <si>
    <t>手数料算定表（完了検査申請）</t>
    <rPh sb="0" eb="3">
      <t>テスウリョウ</t>
    </rPh>
    <rPh sb="3" eb="5">
      <t>サンテイ</t>
    </rPh>
    <rPh sb="5" eb="6">
      <t>ヒョウ</t>
    </rPh>
    <rPh sb="7" eb="9">
      <t>カンリョウ</t>
    </rPh>
    <rPh sb="9" eb="11">
      <t>ケンサ</t>
    </rPh>
    <rPh sb="11" eb="13">
      <t>シンセイ</t>
    </rPh>
    <phoneticPr fontId="3"/>
  </si>
  <si>
    <t>←該当の場合記載</t>
    <rPh sb="1" eb="3">
      <t>ガイトウ</t>
    </rPh>
    <rPh sb="4" eb="6">
      <t>バアイ</t>
    </rPh>
    <rPh sb="6" eb="8">
      <t>キサイ</t>
    </rPh>
    <phoneticPr fontId="3"/>
  </si>
  <si>
    <t>２．申請種別</t>
    <rPh sb="2" eb="4">
      <t>シンセイ</t>
    </rPh>
    <rPh sb="4" eb="6">
      <t>シュベツ</t>
    </rPh>
    <phoneticPr fontId="3"/>
  </si>
  <si>
    <t>（自動）</t>
    <rPh sb="1" eb="3">
      <t>ジドウ</t>
    </rPh>
    <phoneticPr fontId="3"/>
  </si>
  <si>
    <t>申請種別</t>
    <rPh sb="0" eb="2">
      <t>シンセイ</t>
    </rPh>
    <rPh sb="2" eb="4">
      <t>シュベツ</t>
    </rPh>
    <phoneticPr fontId="3"/>
  </si>
  <si>
    <t>加算なし</t>
    <rPh sb="0" eb="2">
      <t>カサン</t>
    </rPh>
    <phoneticPr fontId="3"/>
  </si>
  <si>
    <t>①．複合建築物の場合の検査加算対象となる住宅部分の面積</t>
    <rPh sb="2" eb="4">
      <t>フクゴウ</t>
    </rPh>
    <rPh sb="4" eb="7">
      <t>ケンチクブツ</t>
    </rPh>
    <rPh sb="8" eb="10">
      <t>バアイ</t>
    </rPh>
    <rPh sb="11" eb="13">
      <t>ケンサ</t>
    </rPh>
    <rPh sb="13" eb="15">
      <t>カサン</t>
    </rPh>
    <rPh sb="15" eb="17">
      <t>タイショウ</t>
    </rPh>
    <rPh sb="20" eb="24">
      <t>ジュウタクブブン</t>
    </rPh>
    <rPh sb="25" eb="27">
      <t>メンセキ</t>
    </rPh>
    <phoneticPr fontId="3"/>
  </si>
  <si>
    <t>区分（中間検査）</t>
    <rPh sb="0" eb="2">
      <t>クブン</t>
    </rPh>
    <rPh sb="3" eb="5">
      <t>チュウカン</t>
    </rPh>
    <rPh sb="5" eb="7">
      <t>ケンサ</t>
    </rPh>
    <phoneticPr fontId="3"/>
  </si>
  <si>
    <t>４．申請面積</t>
    <rPh sb="2" eb="4">
      <t>シンセイ</t>
    </rPh>
    <rPh sb="4" eb="6">
      <t>メンセキ</t>
    </rPh>
    <phoneticPr fontId="3"/>
  </si>
  <si>
    <t>５．中間検査実施の有無</t>
    <rPh sb="2" eb="4">
      <t>チュウカン</t>
    </rPh>
    <rPh sb="4" eb="6">
      <t>ケンサ</t>
    </rPh>
    <rPh sb="6" eb="8">
      <t>ジッシ</t>
    </rPh>
    <rPh sb="9" eb="11">
      <t>ウム</t>
    </rPh>
    <phoneticPr fontId="3"/>
  </si>
  <si>
    <t>②．複合建築物の場合の検査加算対象となる非住宅部分の面積</t>
    <rPh sb="2" eb="4">
      <t>フクゴウ</t>
    </rPh>
    <rPh sb="4" eb="7">
      <t>ケンチクブツ</t>
    </rPh>
    <rPh sb="8" eb="10">
      <t>バアイ</t>
    </rPh>
    <rPh sb="11" eb="13">
      <t>ケンサ</t>
    </rPh>
    <rPh sb="13" eb="15">
      <t>カサン</t>
    </rPh>
    <rPh sb="15" eb="17">
      <t>タイショウ</t>
    </rPh>
    <rPh sb="20" eb="21">
      <t>ヒ</t>
    </rPh>
    <rPh sb="21" eb="23">
      <t>ジュウタク</t>
    </rPh>
    <rPh sb="23" eb="25">
      <t>ブブン</t>
    </rPh>
    <rPh sb="26" eb="28">
      <t>メンセキ</t>
    </rPh>
    <phoneticPr fontId="3"/>
  </si>
  <si>
    <t>プルダウンから選択</t>
    <rPh sb="7" eb="9">
      <t>センタク</t>
    </rPh>
    <phoneticPr fontId="3"/>
  </si>
  <si>
    <t>合算</t>
    <rPh sb="0" eb="2">
      <t>ガッサン</t>
    </rPh>
    <phoneticPr fontId="3"/>
  </si>
  <si>
    <t>６．省エネ基準検査加算</t>
    <rPh sb="2" eb="3">
      <t>ショウ</t>
    </rPh>
    <rPh sb="5" eb="7">
      <t>キジュン</t>
    </rPh>
    <rPh sb="7" eb="9">
      <t>ケンサ</t>
    </rPh>
    <rPh sb="9" eb="11">
      <t>カサン</t>
    </rPh>
    <phoneticPr fontId="3"/>
  </si>
  <si>
    <t>８．減免の有無</t>
    <rPh sb="2" eb="4">
      <t>ゲンメン</t>
    </rPh>
    <rPh sb="5" eb="7">
      <t>ウム</t>
    </rPh>
    <phoneticPr fontId="3"/>
  </si>
  <si>
    <t>７．昇降機、建築設備、工作物の申請数</t>
    <rPh sb="2" eb="5">
      <t>ショウコウキ</t>
    </rPh>
    <rPh sb="6" eb="8">
      <t>ケンチク</t>
    </rPh>
    <rPh sb="8" eb="10">
      <t>セツビ</t>
    </rPh>
    <rPh sb="11" eb="14">
      <t>コウサクブツ</t>
    </rPh>
    <rPh sb="15" eb="17">
      <t>シンセイ</t>
    </rPh>
    <rPh sb="17" eb="18">
      <t>スウ</t>
    </rPh>
    <phoneticPr fontId="3"/>
  </si>
  <si>
    <t>建築物</t>
    <rPh sb="0" eb="3">
      <t>ケンチクブツ</t>
    </rPh>
    <phoneticPr fontId="3"/>
  </si>
  <si>
    <t>昇降機</t>
    <rPh sb="0" eb="3">
      <t>ショウコウキ</t>
    </rPh>
    <phoneticPr fontId="3"/>
  </si>
  <si>
    <t>建築設備</t>
    <rPh sb="0" eb="2">
      <t>ケンチク</t>
    </rPh>
    <rPh sb="2" eb="4">
      <t>セツビ</t>
    </rPh>
    <phoneticPr fontId="3"/>
  </si>
  <si>
    <t>工作物</t>
    <rPh sb="0" eb="3">
      <t>コウサクブツ</t>
    </rPh>
    <phoneticPr fontId="3"/>
  </si>
  <si>
    <t>加算あり（一戸建ての住宅）</t>
    <rPh sb="0" eb="2">
      <t>カサン</t>
    </rPh>
    <rPh sb="5" eb="8">
      <t>イッコダ</t>
    </rPh>
    <rPh sb="10" eb="12">
      <t>ジュウタク</t>
    </rPh>
    <phoneticPr fontId="3"/>
  </si>
  <si>
    <t>加算あり（住宅部分を有する場合）</t>
    <rPh sb="0" eb="2">
      <t>カサン</t>
    </rPh>
    <rPh sb="5" eb="9">
      <t>ジュウタクブブン</t>
    </rPh>
    <rPh sb="10" eb="11">
      <t>ユウ</t>
    </rPh>
    <rPh sb="13" eb="15">
      <t>バアイ</t>
    </rPh>
    <phoneticPr fontId="3"/>
  </si>
  <si>
    <t>加算あり（非住宅部分（工場等を除く）を有する場合）</t>
    <rPh sb="0" eb="2">
      <t>カサン</t>
    </rPh>
    <rPh sb="5" eb="8">
      <t>ヒジュウタク</t>
    </rPh>
    <rPh sb="8" eb="10">
      <t>ブブン</t>
    </rPh>
    <rPh sb="11" eb="13">
      <t>コウジョウ</t>
    </rPh>
    <rPh sb="13" eb="14">
      <t>トウ</t>
    </rPh>
    <rPh sb="15" eb="16">
      <t>ノゾ</t>
    </rPh>
    <rPh sb="19" eb="20">
      <t>ユウ</t>
    </rPh>
    <rPh sb="22" eb="24">
      <t>バアイ</t>
    </rPh>
    <phoneticPr fontId="3"/>
  </si>
  <si>
    <t>加算あり（複合建築物）</t>
    <rPh sb="0" eb="2">
      <t>カサン</t>
    </rPh>
    <rPh sb="5" eb="7">
      <t>フクゴウ</t>
    </rPh>
    <rPh sb="7" eb="10">
      <t>ケンチクブツ</t>
    </rPh>
    <phoneticPr fontId="3"/>
  </si>
  <si>
    <t>３．工事種別</t>
    <rPh sb="2" eb="6">
      <t>コウジシュベツ</t>
    </rPh>
    <phoneticPr fontId="3"/>
  </si>
  <si>
    <t>新築・増築・改築</t>
    <rPh sb="0" eb="2">
      <t>シンチク</t>
    </rPh>
    <rPh sb="3" eb="5">
      <t>ゾウチク</t>
    </rPh>
    <rPh sb="6" eb="8">
      <t>カイチク</t>
    </rPh>
    <phoneticPr fontId="3"/>
  </si>
  <si>
    <t>その他</t>
    <rPh sb="2" eb="3">
      <t>タ</t>
    </rPh>
    <phoneticPr fontId="3"/>
  </si>
  <si>
    <t>手数料算定の元となる面積</t>
    <rPh sb="0" eb="3">
      <t>テスウリョウ</t>
    </rPh>
    <rPh sb="3" eb="5">
      <t>サンテイ</t>
    </rPh>
    <rPh sb="6" eb="7">
      <t>モト</t>
    </rPh>
    <rPh sb="10" eb="12">
      <t>メンセキ</t>
    </rPh>
    <phoneticPr fontId="3"/>
  </si>
  <si>
    <t>手数料額</t>
    <rPh sb="0" eb="3">
      <t>テスウリョウ</t>
    </rPh>
    <rPh sb="3" eb="4">
      <t>ガク</t>
    </rPh>
    <phoneticPr fontId="3"/>
  </si>
  <si>
    <t>※１　その他</t>
    <rPh sb="5" eb="6">
      <t>タ</t>
    </rPh>
    <phoneticPr fontId="3"/>
  </si>
  <si>
    <t>　工事種別が移転、大規模な修繕・模様替え又は用途変更のもの
　その他の該当する場合は、申請面積等について、事前に申請先へご相談ください。</t>
    <rPh sb="1" eb="5">
      <t>コウジシュベツ</t>
    </rPh>
    <rPh sb="6" eb="8">
      <t>イテン</t>
    </rPh>
    <rPh sb="9" eb="12">
      <t>ダイキボ</t>
    </rPh>
    <rPh sb="13" eb="15">
      <t>シュウゼン</t>
    </rPh>
    <rPh sb="16" eb="19">
      <t>モヨウガ</t>
    </rPh>
    <rPh sb="20" eb="21">
      <t>マタ</t>
    </rPh>
    <rPh sb="22" eb="26">
      <t>ヨウトヘンコウ</t>
    </rPh>
    <rPh sb="33" eb="34">
      <t>タ</t>
    </rPh>
    <phoneticPr fontId="3"/>
  </si>
  <si>
    <t>※２　減免対象</t>
    <rPh sb="3" eb="5">
      <t>ゲンメン</t>
    </rPh>
    <rPh sb="5" eb="7">
      <t>タイショウ</t>
    </rPh>
    <phoneticPr fontId="3"/>
  </si>
  <si>
    <t>自動表記</t>
    <rPh sb="0" eb="2">
      <t>ジドウ</t>
    </rPh>
    <rPh sb="2" eb="4">
      <t>ヒョウキ</t>
    </rPh>
    <phoneticPr fontId="3"/>
  </si>
  <si>
    <t>プルダウンから選択
減免対象・・・※２</t>
    <rPh sb="7" eb="9">
      <t>センタク</t>
    </rPh>
    <rPh sb="10" eb="12">
      <t>ゲンメン</t>
    </rPh>
    <rPh sb="12" eb="14">
      <t>タイショウ</t>
    </rPh>
    <phoneticPr fontId="3"/>
  </si>
  <si>
    <r>
      <rPr>
        <b/>
        <sz val="12"/>
        <color theme="1"/>
        <rFont val="HG丸ｺﾞｼｯｸM-PRO"/>
        <family val="3"/>
        <charset val="128"/>
      </rPr>
      <t>■建築物の申請の場合に入力</t>
    </r>
    <r>
      <rPr>
        <sz val="12"/>
        <color theme="1"/>
        <rFont val="HG丸ｺﾞｼｯｸM-PRO"/>
        <family val="3"/>
        <charset val="128"/>
      </rPr>
      <t xml:space="preserve">
プルダウンから選択
その他・・・※１</t>
    </r>
    <rPh sb="1" eb="3">
      <t>ケンチク</t>
    </rPh>
    <rPh sb="3" eb="4">
      <t>ブツ</t>
    </rPh>
    <rPh sb="5" eb="7">
      <t>シンセイ</t>
    </rPh>
    <rPh sb="8" eb="10">
      <t>バアイ</t>
    </rPh>
    <rPh sb="11" eb="13">
      <t>ニュウリョク</t>
    </rPh>
    <rPh sb="21" eb="23">
      <t>センタク</t>
    </rPh>
    <rPh sb="26" eb="27">
      <t>タ</t>
    </rPh>
    <phoneticPr fontId="3"/>
  </si>
  <si>
    <r>
      <rPr>
        <b/>
        <sz val="12"/>
        <color theme="1"/>
        <rFont val="HG丸ｺﾞｼｯｸM-PRO"/>
        <family val="3"/>
        <charset val="128"/>
      </rPr>
      <t>■建築物の申請の場合に入力</t>
    </r>
    <r>
      <rPr>
        <sz val="12"/>
        <color theme="1"/>
        <rFont val="HG丸ｺﾞｼｯｸM-PRO"/>
        <family val="3"/>
        <charset val="128"/>
      </rPr>
      <t xml:space="preserve">
申請書に記載した申請面積を入力</t>
    </r>
    <rPh sb="5" eb="7">
      <t>シンセイ</t>
    </rPh>
    <rPh sb="14" eb="16">
      <t>シンセイ</t>
    </rPh>
    <rPh sb="16" eb="17">
      <t>ショ</t>
    </rPh>
    <rPh sb="18" eb="20">
      <t>キサイ</t>
    </rPh>
    <rPh sb="22" eb="26">
      <t>シンセイメンセキ</t>
    </rPh>
    <rPh sb="27" eb="29">
      <t>ニュウリョク</t>
    </rPh>
    <phoneticPr fontId="3"/>
  </si>
  <si>
    <r>
      <rPr>
        <b/>
        <sz val="12"/>
        <color theme="1"/>
        <rFont val="HG丸ｺﾞｼｯｸM-PRO"/>
        <family val="3"/>
        <charset val="128"/>
      </rPr>
      <t>■建築物の申請の場合に入力</t>
    </r>
    <r>
      <rPr>
        <sz val="12"/>
        <color theme="1"/>
        <rFont val="HG丸ｺﾞｼｯｸM-PRO"/>
        <family val="3"/>
        <charset val="128"/>
      </rPr>
      <t xml:space="preserve">
中間検査実施の有無についてプルダウンから選択</t>
    </r>
    <rPh sb="5" eb="7">
      <t>シンセイ</t>
    </rPh>
    <rPh sb="14" eb="16">
      <t>チュウカン</t>
    </rPh>
    <rPh sb="16" eb="18">
      <t>ケンサ</t>
    </rPh>
    <rPh sb="18" eb="20">
      <t>ジッシ</t>
    </rPh>
    <rPh sb="21" eb="23">
      <t>ウム</t>
    </rPh>
    <rPh sb="34" eb="36">
      <t>センタク</t>
    </rPh>
    <phoneticPr fontId="3"/>
  </si>
  <si>
    <r>
      <rPr>
        <b/>
        <sz val="12"/>
        <color theme="1"/>
        <rFont val="HG丸ｺﾞｼｯｸM-PRO"/>
        <family val="3"/>
        <charset val="128"/>
      </rPr>
      <t>■建築物の申請の場合に入力</t>
    </r>
    <r>
      <rPr>
        <sz val="12"/>
        <color theme="1"/>
        <rFont val="HG丸ｺﾞｼｯｸM-PRO"/>
        <family val="3"/>
        <charset val="128"/>
      </rPr>
      <t xml:space="preserve">
プルダウンから選択
・工場等の場合は加算なしを選択</t>
    </r>
    <rPh sb="1" eb="4">
      <t>ケンチクブツ</t>
    </rPh>
    <rPh sb="5" eb="7">
      <t>シンセイ</t>
    </rPh>
    <rPh sb="21" eb="23">
      <t>センタク</t>
    </rPh>
    <rPh sb="25" eb="27">
      <t>コウジョウ</t>
    </rPh>
    <rPh sb="27" eb="28">
      <t>トウ</t>
    </rPh>
    <rPh sb="29" eb="31">
      <t>バアイ</t>
    </rPh>
    <rPh sb="32" eb="34">
      <t>カサン</t>
    </rPh>
    <rPh sb="37" eb="39">
      <t>センタク</t>
    </rPh>
    <phoneticPr fontId="3"/>
  </si>
  <si>
    <r>
      <rPr>
        <b/>
        <sz val="12"/>
        <color theme="1"/>
        <rFont val="HG丸ｺﾞｼｯｸM-PRO"/>
        <family val="3"/>
        <charset val="128"/>
      </rPr>
      <t>■該当の場合に入力</t>
    </r>
    <r>
      <rPr>
        <sz val="12"/>
        <color theme="1"/>
        <rFont val="HG丸ｺﾞｼｯｸM-PRO"/>
        <family val="3"/>
        <charset val="128"/>
      </rPr>
      <t xml:space="preserve">
複合建築物でない場合は入力しない</t>
    </r>
    <rPh sb="1" eb="3">
      <t>ガイトウ</t>
    </rPh>
    <rPh sb="4" eb="6">
      <t>バアイ</t>
    </rPh>
    <rPh sb="7" eb="9">
      <t>ニュウリョク</t>
    </rPh>
    <rPh sb="10" eb="12">
      <t>フクゴウ</t>
    </rPh>
    <rPh sb="12" eb="15">
      <t>ケンチクブツ</t>
    </rPh>
    <rPh sb="18" eb="20">
      <t>バアイ</t>
    </rPh>
    <rPh sb="21" eb="23">
      <t>ニュウリョク</t>
    </rPh>
    <phoneticPr fontId="3"/>
  </si>
  <si>
    <r>
      <rPr>
        <b/>
        <sz val="12"/>
        <color theme="1"/>
        <rFont val="HG丸ｺﾞｼｯｸM-PRO"/>
        <family val="3"/>
        <charset val="128"/>
      </rPr>
      <t>■昇降機、建築設備、工作物の申請の場合に入力</t>
    </r>
    <r>
      <rPr>
        <sz val="12"/>
        <color theme="1"/>
        <rFont val="HG丸ｺﾞｼｯｸM-PRO"/>
        <family val="3"/>
        <charset val="128"/>
      </rPr>
      <t xml:space="preserve">
１の申請に係る昇降機、建築設備、工作物の申請数を入力</t>
    </r>
    <rPh sb="14" eb="16">
      <t>シンセイ</t>
    </rPh>
    <rPh sb="25" eb="27">
      <t>シンセイ</t>
    </rPh>
    <rPh sb="28" eb="29">
      <t>カカ</t>
    </rPh>
    <rPh sb="30" eb="33">
      <t>ショウコウキ</t>
    </rPh>
    <rPh sb="34" eb="36">
      <t>ケンチク</t>
    </rPh>
    <rPh sb="36" eb="38">
      <t>セツビ</t>
    </rPh>
    <rPh sb="39" eb="42">
      <t>コウサクブツ</t>
    </rPh>
    <rPh sb="43" eb="45">
      <t>シンセイ</t>
    </rPh>
    <rPh sb="45" eb="46">
      <t>スウ</t>
    </rPh>
    <rPh sb="47" eb="49">
      <t>ニュウリョク</t>
    </rPh>
    <phoneticPr fontId="3"/>
  </si>
  <si>
    <t>申請書第２面の備考欄に記載した物件名（工事名）を入力</t>
    <rPh sb="0" eb="3">
      <t>シンセイショ</t>
    </rPh>
    <rPh sb="3" eb="4">
      <t>ダイ</t>
    </rPh>
    <rPh sb="5" eb="6">
      <t>メン</t>
    </rPh>
    <rPh sb="7" eb="9">
      <t>ビコウ</t>
    </rPh>
    <rPh sb="9" eb="10">
      <t>ラン</t>
    </rPh>
    <rPh sb="11" eb="13">
      <t>キサイ</t>
    </rPh>
    <rPh sb="15" eb="17">
      <t>ブッケン</t>
    </rPh>
    <rPh sb="17" eb="18">
      <t>メイ</t>
    </rPh>
    <rPh sb="19" eb="21">
      <t>コウジ</t>
    </rPh>
    <rPh sb="21" eb="22">
      <t>メイ</t>
    </rPh>
    <rPh sb="24" eb="2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</si>
</sst>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2" fontId="0" fillId="0" borderId="0" xfId="0" applyNumberFormat="1">
      <alignment vertical="center"/>
    </xf>
    <xf numFmtId="0" fontId="2" fillId="2" borderId="13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9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>
      <alignment vertical="center"/>
    </xf>
    <xf numFmtId="38" fontId="6" fillId="4" borderId="24" xfId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38" fontId="6" fillId="0" borderId="0" xfId="1" applyFont="1" applyFill="1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4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 applyAlignment="1">
      <alignment horizontal="center" vertical="center"/>
    </xf>
    <xf numFmtId="38" fontId="6" fillId="4" borderId="24" xfId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0" borderId="20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11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38" fontId="10" fillId="0" borderId="1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" fontId="8" fillId="4" borderId="10" xfId="0" applyNumberFormat="1" applyFont="1" applyFill="1" applyBorder="1" applyAlignment="1" applyProtection="1">
      <alignment horizontal="center" vertical="center"/>
      <protection locked="0"/>
    </xf>
    <xf numFmtId="2" fontId="8" fillId="4" borderId="11" xfId="0" applyNumberFormat="1" applyFont="1" applyFill="1" applyBorder="1" applyAlignment="1" applyProtection="1">
      <alignment horizontal="center" vertical="center"/>
      <protection locked="0"/>
    </xf>
    <xf numFmtId="2" fontId="8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F8FA-2539-4672-BAE0-E97E373CAF05}">
  <sheetPr>
    <tabColor rgb="FFFFFF00"/>
    <pageSetUpPr fitToPage="1"/>
  </sheetPr>
  <dimension ref="C2:M65"/>
  <sheetViews>
    <sheetView tabSelected="1" view="pageBreakPreview" zoomScale="85" zoomScaleNormal="100" zoomScaleSheetLayoutView="85" workbookViewId="0">
      <selection activeCell="G18" sqref="G18"/>
    </sheetView>
  </sheetViews>
  <sheetFormatPr defaultRowHeight="13.5" x14ac:dyDescent="0.4"/>
  <cols>
    <col min="1" max="1" width="9" style="1"/>
    <col min="2" max="2" width="3.875" style="1" customWidth="1"/>
    <col min="3" max="3" width="9" style="1" customWidth="1"/>
    <col min="4" max="8" width="9" style="1"/>
    <col min="9" max="9" width="5.375" style="1" customWidth="1"/>
    <col min="10" max="10" width="9" style="1" customWidth="1"/>
    <col min="11" max="12" width="9" style="1"/>
    <col min="13" max="13" width="7.125" style="1" customWidth="1"/>
    <col min="14" max="14" width="1.5" style="1" customWidth="1"/>
    <col min="15" max="16384" width="9" style="1"/>
  </cols>
  <sheetData>
    <row r="2" spans="3:13" ht="4.5" customHeight="1" thickBot="1" x14ac:dyDescent="0.45"/>
    <row r="3" spans="3:13" ht="14.25" thickBot="1" x14ac:dyDescent="0.45">
      <c r="C3" s="62" t="s">
        <v>18</v>
      </c>
      <c r="D3" s="62"/>
      <c r="E3" s="62"/>
      <c r="F3" s="62"/>
      <c r="G3" s="62"/>
      <c r="H3" s="62"/>
      <c r="J3" s="3"/>
      <c r="K3" s="1" t="s">
        <v>17</v>
      </c>
    </row>
    <row r="4" spans="3:13" ht="4.5" customHeight="1" thickBot="1" x14ac:dyDescent="0.45">
      <c r="C4" s="62"/>
      <c r="D4" s="62"/>
      <c r="E4" s="62"/>
      <c r="F4" s="62"/>
      <c r="G4" s="62"/>
      <c r="H4" s="62"/>
      <c r="J4" s="22"/>
    </row>
    <row r="5" spans="3:13" ht="14.25" thickBot="1" x14ac:dyDescent="0.45">
      <c r="C5" s="62"/>
      <c r="D5" s="62"/>
      <c r="E5" s="62"/>
      <c r="F5" s="62"/>
      <c r="G5" s="62"/>
      <c r="H5" s="62"/>
      <c r="J5" s="23"/>
      <c r="K5" s="1" t="s">
        <v>19</v>
      </c>
    </row>
    <row r="6" spans="3:13" ht="4.5" customHeight="1" x14ac:dyDescent="0.4"/>
    <row r="7" spans="3:13" ht="17.25" x14ac:dyDescent="0.4">
      <c r="C7" s="43" t="s">
        <v>14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3:13" ht="4.5" customHeight="1" x14ac:dyDescent="0.4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3:13" ht="19.5" customHeight="1" thickBot="1" x14ac:dyDescent="0.45">
      <c r="C9" s="45" t="s">
        <v>13</v>
      </c>
      <c r="D9" s="10"/>
      <c r="E9" s="10"/>
      <c r="F9" s="10"/>
      <c r="G9" s="10"/>
      <c r="H9" s="10"/>
      <c r="I9" s="10"/>
      <c r="J9" s="47" t="s">
        <v>58</v>
      </c>
      <c r="K9" s="48"/>
      <c r="L9" s="48"/>
      <c r="M9" s="49"/>
    </row>
    <row r="10" spans="3:13" ht="19.5" customHeight="1" thickBot="1" x14ac:dyDescent="0.45">
      <c r="C10" s="7" t="s">
        <v>2</v>
      </c>
      <c r="D10" s="69"/>
      <c r="E10" s="70"/>
      <c r="F10" s="70"/>
      <c r="G10" s="70"/>
      <c r="H10" s="71"/>
      <c r="I10" s="40"/>
      <c r="J10" s="50"/>
      <c r="K10" s="51"/>
      <c r="L10" s="51"/>
      <c r="M10" s="52"/>
    </row>
    <row r="11" spans="3:13" ht="15" customHeight="1" x14ac:dyDescent="0.4">
      <c r="C11" s="8"/>
      <c r="D11" s="9"/>
      <c r="E11" s="9"/>
      <c r="F11" s="9"/>
      <c r="G11" s="9"/>
      <c r="H11" s="9"/>
      <c r="I11" s="9"/>
      <c r="J11" s="53"/>
      <c r="K11" s="54"/>
      <c r="L11" s="54"/>
      <c r="M11" s="55"/>
    </row>
    <row r="12" spans="3:13" ht="19.5" customHeight="1" thickBot="1" x14ac:dyDescent="0.45">
      <c r="C12" s="46" t="s">
        <v>20</v>
      </c>
      <c r="D12" s="6"/>
      <c r="E12" s="6"/>
      <c r="F12" s="6"/>
      <c r="G12" s="6"/>
      <c r="H12" s="6"/>
      <c r="I12" s="6"/>
      <c r="J12" s="47" t="s">
        <v>29</v>
      </c>
      <c r="K12" s="48"/>
      <c r="L12" s="48"/>
      <c r="M12" s="49"/>
    </row>
    <row r="13" spans="3:13" ht="19.5" customHeight="1" thickBot="1" x14ac:dyDescent="0.45">
      <c r="C13" s="7" t="s">
        <v>1</v>
      </c>
      <c r="D13" s="59"/>
      <c r="E13" s="60"/>
      <c r="F13" s="61"/>
      <c r="G13" s="40"/>
      <c r="H13" s="40"/>
      <c r="I13" s="40"/>
      <c r="J13" s="50"/>
      <c r="K13" s="51"/>
      <c r="L13" s="51"/>
      <c r="M13" s="52"/>
    </row>
    <row r="14" spans="3:13" ht="15" customHeight="1" x14ac:dyDescent="0.4">
      <c r="C14" s="8"/>
      <c r="D14" s="9"/>
      <c r="E14" s="9"/>
      <c r="F14" s="9"/>
      <c r="G14" s="9"/>
      <c r="H14" s="9"/>
      <c r="I14" s="9"/>
      <c r="J14" s="53"/>
      <c r="K14" s="54"/>
      <c r="L14" s="54"/>
      <c r="M14" s="55"/>
    </row>
    <row r="15" spans="3:13" ht="19.5" customHeight="1" thickBot="1" x14ac:dyDescent="0.45">
      <c r="C15" s="46" t="s">
        <v>42</v>
      </c>
      <c r="D15" s="6"/>
      <c r="E15" s="6"/>
      <c r="F15" s="6"/>
      <c r="G15" s="6"/>
      <c r="H15" s="6"/>
      <c r="I15" s="6"/>
      <c r="J15" s="47" t="s">
        <v>52</v>
      </c>
      <c r="K15" s="48"/>
      <c r="L15" s="48"/>
      <c r="M15" s="49"/>
    </row>
    <row r="16" spans="3:13" ht="19.5" customHeight="1" thickBot="1" x14ac:dyDescent="0.45">
      <c r="C16" s="7" t="s">
        <v>1</v>
      </c>
      <c r="D16" s="56"/>
      <c r="E16" s="57"/>
      <c r="F16" s="58"/>
      <c r="J16" s="50"/>
      <c r="K16" s="51"/>
      <c r="L16" s="51"/>
      <c r="M16" s="52"/>
    </row>
    <row r="17" spans="3:13" ht="15" customHeight="1" x14ac:dyDescent="0.4">
      <c r="C17" s="8"/>
      <c r="D17" s="9"/>
      <c r="E17" s="9"/>
      <c r="F17" s="9"/>
      <c r="G17" s="9"/>
      <c r="H17" s="9"/>
      <c r="I17" s="9"/>
      <c r="J17" s="53"/>
      <c r="K17" s="54"/>
      <c r="L17" s="54"/>
      <c r="M17" s="55"/>
    </row>
    <row r="18" spans="3:13" ht="19.5" customHeight="1" thickBot="1" x14ac:dyDescent="0.45">
      <c r="C18" s="46" t="s">
        <v>26</v>
      </c>
      <c r="D18" s="6"/>
      <c r="E18" s="6"/>
      <c r="F18" s="6"/>
      <c r="G18" s="6"/>
      <c r="H18" s="6"/>
      <c r="I18" s="6"/>
      <c r="J18" s="47" t="s">
        <v>53</v>
      </c>
      <c r="K18" s="48"/>
      <c r="L18" s="48"/>
      <c r="M18" s="49"/>
    </row>
    <row r="19" spans="3:13" ht="19.5" customHeight="1" thickBot="1" x14ac:dyDescent="0.45">
      <c r="C19" s="7" t="s">
        <v>2</v>
      </c>
      <c r="D19" s="83"/>
      <c r="E19" s="84"/>
      <c r="F19" s="85"/>
      <c r="G19" s="10" t="s">
        <v>5</v>
      </c>
      <c r="H19" s="10"/>
      <c r="I19" s="10"/>
      <c r="J19" s="50"/>
      <c r="K19" s="51"/>
      <c r="L19" s="51"/>
      <c r="M19" s="52"/>
    </row>
    <row r="20" spans="3:13" ht="15" customHeight="1" x14ac:dyDescent="0.4">
      <c r="C20" s="8"/>
      <c r="D20" s="9"/>
      <c r="E20" s="9"/>
      <c r="F20" s="9"/>
      <c r="G20" s="9"/>
      <c r="H20" s="9"/>
      <c r="I20" s="9"/>
      <c r="J20" s="53"/>
      <c r="K20" s="54"/>
      <c r="L20" s="54"/>
      <c r="M20" s="55"/>
    </row>
    <row r="21" spans="3:13" ht="19.5" customHeight="1" x14ac:dyDescent="0.4">
      <c r="D21" s="46" t="s">
        <v>45</v>
      </c>
      <c r="E21" s="6"/>
      <c r="F21" s="6"/>
      <c r="G21" s="6"/>
      <c r="H21" s="6"/>
      <c r="I21" s="6"/>
      <c r="J21" s="87" t="s">
        <v>50</v>
      </c>
      <c r="K21" s="88"/>
      <c r="L21" s="88"/>
      <c r="M21" s="89"/>
    </row>
    <row r="22" spans="3:13" ht="19.5" customHeight="1" x14ac:dyDescent="0.4">
      <c r="D22" s="11" t="s">
        <v>21</v>
      </c>
      <c r="E22" s="63">
        <f>IF(AND(D13="建築物",NOT(D16="")),IF(D16="その他",D19/2,D19),0)</f>
        <v>0</v>
      </c>
      <c r="F22" s="64"/>
      <c r="G22" s="65"/>
      <c r="H22" s="1" t="s">
        <v>5</v>
      </c>
      <c r="J22" s="90"/>
      <c r="K22" s="91"/>
      <c r="L22" s="91"/>
      <c r="M22" s="92"/>
    </row>
    <row r="23" spans="3:13" ht="15" customHeight="1" x14ac:dyDescent="0.4">
      <c r="D23" s="8"/>
      <c r="E23" s="9"/>
      <c r="F23" s="9"/>
      <c r="G23" s="9"/>
      <c r="H23" s="9"/>
      <c r="I23" s="9"/>
      <c r="J23" s="93"/>
      <c r="K23" s="94"/>
      <c r="L23" s="94"/>
      <c r="M23" s="95"/>
    </row>
    <row r="24" spans="3:13" ht="19.5" customHeight="1" thickBot="1" x14ac:dyDescent="0.45">
      <c r="C24" s="46" t="s">
        <v>27</v>
      </c>
      <c r="D24" s="6"/>
      <c r="E24" s="6"/>
      <c r="F24" s="6"/>
      <c r="G24" s="6"/>
      <c r="H24" s="6"/>
      <c r="I24" s="6"/>
      <c r="J24" s="47" t="s">
        <v>54</v>
      </c>
      <c r="K24" s="48"/>
      <c r="L24" s="48"/>
      <c r="M24" s="49"/>
    </row>
    <row r="25" spans="3:13" ht="19.5" customHeight="1" thickBot="1" x14ac:dyDescent="0.45">
      <c r="C25" s="7" t="s">
        <v>1</v>
      </c>
      <c r="D25" s="56"/>
      <c r="E25" s="57"/>
      <c r="F25" s="58"/>
      <c r="G25" s="10"/>
      <c r="H25" s="10"/>
      <c r="I25" s="10"/>
      <c r="J25" s="50"/>
      <c r="K25" s="51"/>
      <c r="L25" s="51"/>
      <c r="M25" s="52"/>
    </row>
    <row r="26" spans="3:13" ht="15" customHeight="1" x14ac:dyDescent="0.4">
      <c r="C26" s="8"/>
      <c r="D26" s="9"/>
      <c r="E26" s="9"/>
      <c r="F26" s="9"/>
      <c r="G26" s="9"/>
      <c r="H26" s="9"/>
      <c r="I26" s="9"/>
      <c r="J26" s="53"/>
      <c r="K26" s="54"/>
      <c r="L26" s="54"/>
      <c r="M26" s="55"/>
    </row>
    <row r="27" spans="3:13" ht="19.5" customHeight="1" thickBot="1" x14ac:dyDescent="0.45">
      <c r="C27" s="46" t="s">
        <v>31</v>
      </c>
      <c r="D27" s="6"/>
      <c r="E27" s="6"/>
      <c r="F27" s="6"/>
      <c r="G27" s="6"/>
      <c r="H27" s="6"/>
      <c r="I27" s="6"/>
      <c r="J27" s="47" t="s">
        <v>55</v>
      </c>
      <c r="K27" s="48"/>
      <c r="L27" s="48"/>
      <c r="M27" s="49"/>
    </row>
    <row r="28" spans="3:13" ht="19.5" customHeight="1" thickBot="1" x14ac:dyDescent="0.45">
      <c r="C28" s="7" t="s">
        <v>1</v>
      </c>
      <c r="D28" s="66"/>
      <c r="E28" s="67"/>
      <c r="F28" s="67"/>
      <c r="G28" s="67"/>
      <c r="H28" s="68"/>
      <c r="I28" s="42"/>
      <c r="J28" s="50"/>
      <c r="K28" s="51"/>
      <c r="L28" s="51"/>
      <c r="M28" s="52"/>
    </row>
    <row r="29" spans="3:13" ht="15" customHeight="1" x14ac:dyDescent="0.4">
      <c r="C29" s="24"/>
      <c r="D29" s="25"/>
      <c r="E29" s="25"/>
      <c r="F29" s="25"/>
      <c r="G29" s="25"/>
      <c r="H29" s="25"/>
      <c r="I29" s="25"/>
      <c r="J29" s="53"/>
      <c r="K29" s="54"/>
      <c r="L29" s="54"/>
      <c r="M29" s="55"/>
    </row>
    <row r="30" spans="3:13" ht="19.5" customHeight="1" thickBot="1" x14ac:dyDescent="0.45">
      <c r="D30" s="5" t="s">
        <v>24</v>
      </c>
      <c r="E30" s="6"/>
      <c r="F30" s="6"/>
      <c r="G30" s="6"/>
      <c r="H30" s="6"/>
      <c r="I30" s="6"/>
      <c r="J30" s="47" t="s">
        <v>56</v>
      </c>
      <c r="K30" s="48"/>
      <c r="L30" s="48"/>
      <c r="M30" s="49"/>
    </row>
    <row r="31" spans="3:13" ht="19.5" customHeight="1" thickBot="1" x14ac:dyDescent="0.45">
      <c r="D31" s="7" t="s">
        <v>2</v>
      </c>
      <c r="E31" s="56"/>
      <c r="F31" s="57"/>
      <c r="G31" s="58"/>
      <c r="H31" s="1" t="s">
        <v>5</v>
      </c>
      <c r="J31" s="50"/>
      <c r="K31" s="51"/>
      <c r="L31" s="51"/>
      <c r="M31" s="52"/>
    </row>
    <row r="32" spans="3:13" ht="15" customHeight="1" x14ac:dyDescent="0.4">
      <c r="D32" s="8"/>
      <c r="E32" s="9"/>
      <c r="F32" s="9"/>
      <c r="G32" s="9"/>
      <c r="H32" s="9"/>
      <c r="I32" s="9"/>
      <c r="J32" s="53"/>
      <c r="K32" s="54"/>
      <c r="L32" s="54"/>
      <c r="M32" s="55"/>
    </row>
    <row r="33" spans="3:13" ht="19.5" customHeight="1" thickBot="1" x14ac:dyDescent="0.45">
      <c r="D33" s="5" t="s">
        <v>28</v>
      </c>
      <c r="E33" s="6"/>
      <c r="F33" s="6"/>
      <c r="G33" s="6"/>
      <c r="H33" s="6"/>
      <c r="I33" s="6"/>
      <c r="J33" s="47" t="s">
        <v>56</v>
      </c>
      <c r="K33" s="48"/>
      <c r="L33" s="48"/>
      <c r="M33" s="49"/>
    </row>
    <row r="34" spans="3:13" ht="19.5" customHeight="1" thickBot="1" x14ac:dyDescent="0.45">
      <c r="D34" s="7" t="s">
        <v>2</v>
      </c>
      <c r="E34" s="56"/>
      <c r="F34" s="57"/>
      <c r="G34" s="58"/>
      <c r="H34" s="1" t="s">
        <v>5</v>
      </c>
      <c r="J34" s="50"/>
      <c r="K34" s="51"/>
      <c r="L34" s="51"/>
      <c r="M34" s="52"/>
    </row>
    <row r="35" spans="3:13" ht="15" customHeight="1" x14ac:dyDescent="0.4">
      <c r="D35" s="8"/>
      <c r="E35" s="9"/>
      <c r="F35" s="9"/>
      <c r="G35" s="9"/>
      <c r="H35" s="9"/>
      <c r="I35" s="9"/>
      <c r="J35" s="53"/>
      <c r="K35" s="54"/>
      <c r="L35" s="54"/>
      <c r="M35" s="55"/>
    </row>
    <row r="36" spans="3:13" ht="19.5" customHeight="1" thickBot="1" x14ac:dyDescent="0.45">
      <c r="C36" s="46" t="s">
        <v>33</v>
      </c>
      <c r="D36" s="6"/>
      <c r="E36" s="6"/>
      <c r="F36" s="6"/>
      <c r="G36" s="6"/>
      <c r="H36" s="6"/>
      <c r="I36" s="6"/>
      <c r="J36" s="47" t="s">
        <v>57</v>
      </c>
      <c r="K36" s="48"/>
      <c r="L36" s="48"/>
      <c r="M36" s="49"/>
    </row>
    <row r="37" spans="3:13" ht="19.5" customHeight="1" thickBot="1" x14ac:dyDescent="0.45">
      <c r="C37" s="7" t="s">
        <v>2</v>
      </c>
      <c r="D37" s="83"/>
      <c r="E37" s="84"/>
      <c r="F37" s="85"/>
      <c r="G37" s="10"/>
      <c r="H37" s="10"/>
      <c r="I37" s="10"/>
      <c r="J37" s="50"/>
      <c r="K37" s="51"/>
      <c r="L37" s="51"/>
      <c r="M37" s="52"/>
    </row>
    <row r="38" spans="3:13" ht="18.75" customHeight="1" x14ac:dyDescent="0.4">
      <c r="C38" s="8"/>
      <c r="D38" s="9"/>
      <c r="E38" s="9"/>
      <c r="F38" s="9"/>
      <c r="G38" s="9"/>
      <c r="H38" s="9"/>
      <c r="I38" s="9"/>
      <c r="J38" s="53"/>
      <c r="K38" s="54"/>
      <c r="L38" s="54"/>
      <c r="M38" s="55"/>
    </row>
    <row r="39" spans="3:13" ht="19.5" customHeight="1" thickBot="1" x14ac:dyDescent="0.45">
      <c r="C39" s="46" t="s">
        <v>32</v>
      </c>
      <c r="D39" s="6"/>
      <c r="E39" s="6"/>
      <c r="F39" s="6"/>
      <c r="G39" s="6"/>
      <c r="H39" s="6"/>
      <c r="I39" s="6"/>
      <c r="J39" s="47" t="s">
        <v>51</v>
      </c>
      <c r="K39" s="48"/>
      <c r="L39" s="48"/>
      <c r="M39" s="49"/>
    </row>
    <row r="40" spans="3:13" ht="19.5" customHeight="1" thickBot="1" x14ac:dyDescent="0.45">
      <c r="C40" s="7" t="s">
        <v>1</v>
      </c>
      <c r="D40" s="59"/>
      <c r="E40" s="60"/>
      <c r="F40" s="61"/>
      <c r="G40" s="10"/>
      <c r="H40" s="10"/>
      <c r="I40" s="10"/>
      <c r="J40" s="50"/>
      <c r="K40" s="51"/>
      <c r="L40" s="51"/>
      <c r="M40" s="52"/>
    </row>
    <row r="41" spans="3:13" ht="15" customHeight="1" x14ac:dyDescent="0.4">
      <c r="C41" s="8"/>
      <c r="D41" s="9"/>
      <c r="E41" s="9"/>
      <c r="F41" s="9"/>
      <c r="G41" s="9"/>
      <c r="H41" s="9"/>
      <c r="I41" s="9"/>
      <c r="J41" s="53"/>
      <c r="K41" s="54"/>
      <c r="L41" s="54"/>
      <c r="M41" s="55"/>
    </row>
    <row r="42" spans="3:13" ht="4.5" customHeight="1" x14ac:dyDescent="0.4"/>
    <row r="43" spans="3:13" ht="15" customHeight="1" x14ac:dyDescent="0.4">
      <c r="C43" s="1" t="s">
        <v>47</v>
      </c>
    </row>
    <row r="44" spans="3:13" ht="15" customHeight="1" x14ac:dyDescent="0.4">
      <c r="C44" s="82" t="s">
        <v>48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</row>
    <row r="45" spans="3:13" ht="15" customHeight="1" x14ac:dyDescent="0.4"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46" spans="3:13" ht="15" customHeight="1" x14ac:dyDescent="0.4">
      <c r="C46" s="1" t="s">
        <v>49</v>
      </c>
    </row>
    <row r="47" spans="3:13" ht="15" customHeight="1" x14ac:dyDescent="0.4">
      <c r="C47" s="1" t="s">
        <v>7</v>
      </c>
    </row>
    <row r="48" spans="3:13" ht="15" customHeight="1" x14ac:dyDescent="0.4">
      <c r="C48" s="1" t="s">
        <v>8</v>
      </c>
    </row>
    <row r="49" spans="3:13" ht="15" customHeight="1" x14ac:dyDescent="0.4">
      <c r="C49" s="1" t="s">
        <v>9</v>
      </c>
    </row>
    <row r="50" spans="3:13" ht="15" customHeight="1" x14ac:dyDescent="0.4">
      <c r="C50" s="82" t="s">
        <v>12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</row>
    <row r="51" spans="3:13" ht="15" customHeight="1" x14ac:dyDescent="0.4"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</row>
    <row r="52" spans="3:13" ht="4.5" customHeight="1" x14ac:dyDescent="0.4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3:13" ht="16.5" customHeight="1" x14ac:dyDescent="0.4">
      <c r="C53" s="44" t="s">
        <v>46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3:13" ht="4.5" customHeight="1" thickBot="1" x14ac:dyDescent="0.45"/>
    <row r="55" spans="3:13" ht="11.25" customHeight="1" x14ac:dyDescent="0.4">
      <c r="C55" s="72" t="str">
        <f>IF(OR(D10="",D13="",D40="",AND(D13='手数料一覧（編集不可）'!C5,OR(D16="",D19="",D25="",D28="")),AND(OR(D13=0,D13=0,D13=0),D37="")),"未入力あり",IF(D40='手数料一覧（編集不可）'!E46,IF(D13='手数料一覧（編集不可）'!C5,SUM(SUMIF('手数料一覧（編集不可）'!J5:J27,"〇",'手数料一覧（編集不可）'!H5:H27),SUMIF('手数料一覧（編集不可）'!J29:J42,"〇",'手数料一覧（編集不可）'!H29:H42)),(SUMIF('手数料一覧（編集不可）'!J25:J27,"〇",'手数料一覧（編集不可）'!H25:H27))*D37),IF(D13='手数料一覧（編集不可）'!C5,SUM((SUMIF('手数料一覧（編集不可）'!J5:J27,"〇",'手数料一覧（編集不可）'!H5:H27))/2,SUMIF('手数料一覧（編集不可）'!J29:J42,"〇",'手数料一覧（編集不可）'!H29:H42)),((SUMIF('手数料一覧（編集不可）'!J25:J27,"〇",'手数料一覧（編集不可）'!H25:H27))*D37)/2)))</f>
        <v>未入力あり</v>
      </c>
      <c r="D55" s="73"/>
      <c r="E55" s="73"/>
      <c r="F55" s="73"/>
      <c r="G55" s="73"/>
      <c r="H55" s="73"/>
      <c r="I55" s="73"/>
      <c r="J55" s="73"/>
      <c r="K55" s="74"/>
    </row>
    <row r="56" spans="3:13" ht="11.25" customHeight="1" x14ac:dyDescent="0.4">
      <c r="C56" s="75"/>
      <c r="D56" s="76"/>
      <c r="E56" s="76"/>
      <c r="F56" s="76"/>
      <c r="G56" s="76"/>
      <c r="H56" s="76"/>
      <c r="I56" s="76"/>
      <c r="J56" s="76"/>
      <c r="K56" s="77"/>
    </row>
    <row r="57" spans="3:13" ht="11.25" customHeight="1" x14ac:dyDescent="0.4">
      <c r="C57" s="75"/>
      <c r="D57" s="76"/>
      <c r="E57" s="76"/>
      <c r="F57" s="76"/>
      <c r="G57" s="76"/>
      <c r="H57" s="76"/>
      <c r="I57" s="76"/>
      <c r="J57" s="76"/>
      <c r="K57" s="77"/>
    </row>
    <row r="58" spans="3:13" ht="11.25" customHeight="1" x14ac:dyDescent="0.4">
      <c r="C58" s="75"/>
      <c r="D58" s="76"/>
      <c r="E58" s="76"/>
      <c r="F58" s="76"/>
      <c r="G58" s="76"/>
      <c r="H58" s="76"/>
      <c r="I58" s="76"/>
      <c r="J58" s="76"/>
      <c r="K58" s="77"/>
    </row>
    <row r="59" spans="3:13" ht="11.25" customHeight="1" x14ac:dyDescent="0.4">
      <c r="C59" s="75"/>
      <c r="D59" s="76"/>
      <c r="E59" s="76"/>
      <c r="F59" s="76"/>
      <c r="G59" s="76"/>
      <c r="H59" s="76"/>
      <c r="I59" s="76"/>
      <c r="J59" s="76"/>
      <c r="K59" s="77"/>
    </row>
    <row r="60" spans="3:13" ht="11.25" customHeight="1" x14ac:dyDescent="0.4">
      <c r="C60" s="75"/>
      <c r="D60" s="76"/>
      <c r="E60" s="76"/>
      <c r="F60" s="76"/>
      <c r="G60" s="76"/>
      <c r="H60" s="76"/>
      <c r="I60" s="76"/>
      <c r="J60" s="76"/>
      <c r="K60" s="77"/>
    </row>
    <row r="61" spans="3:13" ht="11.25" customHeight="1" x14ac:dyDescent="0.4">
      <c r="C61" s="75"/>
      <c r="D61" s="76"/>
      <c r="E61" s="76"/>
      <c r="F61" s="76"/>
      <c r="G61" s="76"/>
      <c r="H61" s="76"/>
      <c r="I61" s="76"/>
      <c r="J61" s="76"/>
      <c r="K61" s="77"/>
    </row>
    <row r="62" spans="3:13" ht="11.25" customHeight="1" x14ac:dyDescent="0.4">
      <c r="C62" s="75"/>
      <c r="D62" s="76"/>
      <c r="E62" s="76"/>
      <c r="F62" s="76"/>
      <c r="G62" s="76"/>
      <c r="H62" s="76"/>
      <c r="I62" s="76"/>
      <c r="J62" s="76"/>
      <c r="K62" s="77"/>
      <c r="L62" s="81" t="s">
        <v>0</v>
      </c>
    </row>
    <row r="63" spans="3:13" ht="11.25" customHeight="1" x14ac:dyDescent="0.4">
      <c r="C63" s="75"/>
      <c r="D63" s="76"/>
      <c r="E63" s="76"/>
      <c r="F63" s="76"/>
      <c r="G63" s="76"/>
      <c r="H63" s="76"/>
      <c r="I63" s="76"/>
      <c r="J63" s="76"/>
      <c r="K63" s="77"/>
      <c r="L63" s="81"/>
    </row>
    <row r="64" spans="3:13" ht="11.25" customHeight="1" thickBot="1" x14ac:dyDescent="0.45">
      <c r="C64" s="78"/>
      <c r="D64" s="79"/>
      <c r="E64" s="79"/>
      <c r="F64" s="79"/>
      <c r="G64" s="79"/>
      <c r="H64" s="79"/>
      <c r="I64" s="79"/>
      <c r="J64" s="79"/>
      <c r="K64" s="80"/>
      <c r="L64" s="81"/>
    </row>
    <row r="65" ht="3" customHeight="1" x14ac:dyDescent="0.4"/>
  </sheetData>
  <sheetProtection sheet="1" objects="1" scenarios="1"/>
  <mergeCells count="27">
    <mergeCell ref="C55:K64"/>
    <mergeCell ref="L62:L64"/>
    <mergeCell ref="C50:M51"/>
    <mergeCell ref="D40:F40"/>
    <mergeCell ref="D19:F19"/>
    <mergeCell ref="D25:F25"/>
    <mergeCell ref="J36:M38"/>
    <mergeCell ref="J39:M41"/>
    <mergeCell ref="C44:M45"/>
    <mergeCell ref="J21:M23"/>
    <mergeCell ref="J24:M26"/>
    <mergeCell ref="J27:M29"/>
    <mergeCell ref="J30:M32"/>
    <mergeCell ref="J33:M35"/>
    <mergeCell ref="E34:G34"/>
    <mergeCell ref="D37:F37"/>
    <mergeCell ref="C3:H5"/>
    <mergeCell ref="E22:G22"/>
    <mergeCell ref="E31:G31"/>
    <mergeCell ref="D28:H28"/>
    <mergeCell ref="D10:H10"/>
    <mergeCell ref="J9:M11"/>
    <mergeCell ref="J12:M14"/>
    <mergeCell ref="J15:M17"/>
    <mergeCell ref="J18:M20"/>
    <mergeCell ref="D16:F16"/>
    <mergeCell ref="D13:F13"/>
  </mergeCells>
  <phoneticPr fontId="3"/>
  <pageMargins left="0.7" right="0.7" top="0.75" bottom="0.75" header="0.3" footer="0.3"/>
  <pageSetup paperSize="9" scale="79" orientation="portrait" r:id="rId1"/>
  <colBreaks count="1" manualBreakCount="1">
    <brk id="13" max="4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A93E60-9183-47F5-85E2-D7C96021C3C6}">
          <x14:formula1>
            <xm:f>'手数料一覧（編集不可）'!$E$44:$E$46</xm:f>
          </x14:formula1>
          <xm:sqref>D25:F25 D40:F40</xm:sqref>
        </x14:dataValidation>
        <x14:dataValidation type="list" allowBlank="1" showInputMessage="1" showErrorMessage="1" xr:uid="{AB5D6524-4359-4D33-B34F-19625BFAD8D1}">
          <x14:formula1>
            <xm:f>'手数料一覧（編集不可）'!$C$4:$C$27</xm:f>
          </x14:formula1>
          <xm:sqref>D13</xm:sqref>
        </x14:dataValidation>
        <x14:dataValidation type="list" allowBlank="1" showInputMessage="1" showErrorMessage="1" xr:uid="{1F6CCED7-6736-4C13-BE48-3B120965A90D}">
          <x14:formula1>
            <xm:f>'手数料一覧（編集不可）'!$C$28:$C$42</xm:f>
          </x14:formula1>
          <xm:sqref>D28</xm:sqref>
        </x14:dataValidation>
        <x14:dataValidation type="list" allowBlank="1" showInputMessage="1" showErrorMessage="1" xr:uid="{9FA64331-AD67-40DF-A93E-FD0F531C801E}">
          <x14:formula1>
            <xm:f>'手数料一覧（編集不可）'!$E$47:$E$49</xm:f>
          </x14:formula1>
          <xm:sqref>D16:F16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1CCE-4609-4915-B563-5702B7E827F1}">
  <dimension ref="C1:J90"/>
  <sheetViews>
    <sheetView topLeftCell="C19" zoomScale="85" zoomScaleNormal="85" workbookViewId="0">
      <selection activeCell="J41" sqref="J41"/>
    </sheetView>
  </sheetViews>
  <sheetFormatPr defaultRowHeight="18.75" x14ac:dyDescent="0.4"/>
  <cols>
    <col min="1" max="2" width="1.375" customWidth="1"/>
    <col min="3" max="3" width="53.375" customWidth="1"/>
    <col min="4" max="4" width="16.25" customWidth="1"/>
    <col min="5" max="5" width="8.875" customWidth="1"/>
    <col min="6" max="6" width="5.375" style="15" customWidth="1"/>
    <col min="7" max="7" width="8.875" customWidth="1"/>
    <col min="8" max="8" width="20.125" customWidth="1"/>
    <col min="9" max="9" width="0.75" customWidth="1"/>
    <col min="10" max="10" width="20.125" customWidth="1"/>
  </cols>
  <sheetData>
    <row r="1" spans="3:10" x14ac:dyDescent="0.4">
      <c r="C1" t="s">
        <v>15</v>
      </c>
    </row>
    <row r="3" spans="3:10" x14ac:dyDescent="0.4">
      <c r="C3" s="17" t="s">
        <v>22</v>
      </c>
      <c r="D3" s="17" t="s">
        <v>25</v>
      </c>
      <c r="E3" s="96" t="s">
        <v>16</v>
      </c>
      <c r="F3" s="96"/>
      <c r="G3" s="96"/>
      <c r="H3" s="16" t="s">
        <v>4</v>
      </c>
      <c r="J3" s="16" t="s">
        <v>6</v>
      </c>
    </row>
    <row r="4" spans="3:10" ht="6" customHeight="1" x14ac:dyDescent="0.4">
      <c r="E4" s="15"/>
      <c r="G4" s="15"/>
      <c r="H4" s="15"/>
      <c r="J4" s="15"/>
    </row>
    <row r="5" spans="3:10" x14ac:dyDescent="0.4">
      <c r="C5" s="30" t="s">
        <v>34</v>
      </c>
      <c r="D5" s="38" t="s">
        <v>10</v>
      </c>
      <c r="E5" s="18">
        <v>0</v>
      </c>
      <c r="F5" s="19" t="s">
        <v>3</v>
      </c>
      <c r="G5" s="20">
        <v>30</v>
      </c>
      <c r="H5" s="21">
        <v>13800</v>
      </c>
      <c r="J5" s="16" t="str">
        <f>IF(AND(算定表!$D$13=$C$5,算定表!$D$25="有",算定表!$E$22&gt;E5,算定表!$E$22&lt;=G5),"〇","－")</f>
        <v>－</v>
      </c>
    </row>
    <row r="6" spans="3:10" x14ac:dyDescent="0.4">
      <c r="C6" s="31"/>
      <c r="D6" s="35"/>
      <c r="E6" s="18">
        <v>30</v>
      </c>
      <c r="F6" s="19" t="s">
        <v>3</v>
      </c>
      <c r="G6" s="20">
        <v>100</v>
      </c>
      <c r="H6" s="21">
        <v>21600</v>
      </c>
      <c r="J6" s="41" t="str">
        <f>IF(AND(算定表!$D$13=$C$5,算定表!$D$25="有",算定表!$E$22&gt;E6,算定表!$E$22&lt;=G6),"〇","－")</f>
        <v>－</v>
      </c>
    </row>
    <row r="7" spans="3:10" x14ac:dyDescent="0.4">
      <c r="C7" s="31"/>
      <c r="D7" s="35"/>
      <c r="E7" s="18">
        <v>100</v>
      </c>
      <c r="F7" s="19" t="s">
        <v>3</v>
      </c>
      <c r="G7" s="20">
        <v>200</v>
      </c>
      <c r="H7" s="21">
        <v>33100</v>
      </c>
      <c r="J7" s="41" t="str">
        <f>IF(AND(算定表!$D$13=$C$5,算定表!$D$25="有",算定表!$E$22&gt;E7,算定表!$E$22&lt;=G7),"〇","－")</f>
        <v>－</v>
      </c>
    </row>
    <row r="8" spans="3:10" x14ac:dyDescent="0.4">
      <c r="C8" s="31"/>
      <c r="D8" s="35"/>
      <c r="E8" s="18">
        <v>200</v>
      </c>
      <c r="F8" s="19" t="s">
        <v>3</v>
      </c>
      <c r="G8" s="20">
        <v>300</v>
      </c>
      <c r="H8" s="21">
        <v>43300</v>
      </c>
      <c r="J8" s="41" t="str">
        <f>IF(AND(算定表!$D$13=$C$5,算定表!$D$25="有",算定表!$E$22&gt;E8,算定表!$E$22&lt;=G8),"〇","－")</f>
        <v>－</v>
      </c>
    </row>
    <row r="9" spans="3:10" x14ac:dyDescent="0.4">
      <c r="C9" s="31"/>
      <c r="D9" s="35"/>
      <c r="E9" s="18">
        <v>300</v>
      </c>
      <c r="F9" s="19" t="s">
        <v>3</v>
      </c>
      <c r="G9" s="20">
        <v>500</v>
      </c>
      <c r="H9" s="21">
        <v>46300</v>
      </c>
      <c r="J9" s="41" t="str">
        <f>IF(AND(算定表!$D$13=$C$5,算定表!$D$25="有",算定表!$E$22&gt;E9,算定表!$E$22&lt;=G9),"〇","－")</f>
        <v>－</v>
      </c>
    </row>
    <row r="10" spans="3:10" x14ac:dyDescent="0.4">
      <c r="C10" s="31"/>
      <c r="D10" s="35"/>
      <c r="E10" s="18">
        <v>500</v>
      </c>
      <c r="F10" s="19" t="s">
        <v>3</v>
      </c>
      <c r="G10" s="20">
        <v>1000</v>
      </c>
      <c r="H10" s="21">
        <v>57700</v>
      </c>
      <c r="J10" s="41" t="str">
        <f>IF(AND(算定表!$D$13=$C$5,算定表!$D$25="有",算定表!$E$22&gt;E10,算定表!$E$22&lt;=G10),"〇","－")</f>
        <v>－</v>
      </c>
    </row>
    <row r="11" spans="3:10" x14ac:dyDescent="0.4">
      <c r="C11" s="31"/>
      <c r="D11" s="35"/>
      <c r="E11" s="18">
        <v>1000</v>
      </c>
      <c r="F11" s="19" t="s">
        <v>3</v>
      </c>
      <c r="G11" s="20">
        <v>2000</v>
      </c>
      <c r="H11" s="21">
        <v>66400</v>
      </c>
      <c r="J11" s="41" t="str">
        <f>IF(AND(算定表!$D$13=$C$5,算定表!$D$25="有",算定表!$E$22&gt;E11,算定表!$E$22&lt;=G11),"〇","－")</f>
        <v>－</v>
      </c>
    </row>
    <row r="12" spans="3:10" x14ac:dyDescent="0.4">
      <c r="C12" s="31"/>
      <c r="D12" s="35"/>
      <c r="E12" s="18">
        <v>2000</v>
      </c>
      <c r="F12" s="19" t="s">
        <v>3</v>
      </c>
      <c r="G12" s="20">
        <v>10000</v>
      </c>
      <c r="H12" s="21">
        <v>120000</v>
      </c>
      <c r="J12" s="41" t="str">
        <f>IF(AND(算定表!$D$13=$C$5,算定表!$D$25="有",算定表!$E$22&gt;E12,算定表!$E$22&lt;=G12),"〇","－")</f>
        <v>－</v>
      </c>
    </row>
    <row r="13" spans="3:10" x14ac:dyDescent="0.4">
      <c r="C13" s="31"/>
      <c r="D13" s="35"/>
      <c r="E13" s="18">
        <v>10000</v>
      </c>
      <c r="F13" s="19" t="s">
        <v>3</v>
      </c>
      <c r="G13" s="20">
        <v>50000</v>
      </c>
      <c r="H13" s="21">
        <v>180000</v>
      </c>
      <c r="J13" s="41" t="str">
        <f>IF(AND(算定表!$D$13=$C$5,算定表!$D$25="有",算定表!$E$22&gt;E13,算定表!$E$22&lt;=G13),"〇","－")</f>
        <v>－</v>
      </c>
    </row>
    <row r="14" spans="3:10" x14ac:dyDescent="0.4">
      <c r="C14" s="31"/>
      <c r="D14" s="36"/>
      <c r="E14" s="18">
        <v>50000</v>
      </c>
      <c r="F14" s="19" t="s">
        <v>3</v>
      </c>
      <c r="G14" s="20"/>
      <c r="H14" s="21">
        <v>370000</v>
      </c>
      <c r="J14" s="41" t="str">
        <f>IF(AND(算定表!$D$13=$C$5,算定表!$D$25="有",算定表!$E$22&gt;E14),"〇","－")</f>
        <v>－</v>
      </c>
    </row>
    <row r="15" spans="3:10" x14ac:dyDescent="0.4">
      <c r="C15" s="31"/>
      <c r="D15" s="38" t="s">
        <v>11</v>
      </c>
      <c r="E15" s="18">
        <v>0</v>
      </c>
      <c r="F15" s="19" t="s">
        <v>3</v>
      </c>
      <c r="G15" s="20">
        <v>30</v>
      </c>
      <c r="H15" s="21">
        <v>14000</v>
      </c>
      <c r="J15" s="17" t="str">
        <f>IF(AND(算定表!$D$13=$C$5,算定表!$D$25="無",算定表!$E$22&gt;E15,算定表!$E$22&lt;=G15),"〇","－")</f>
        <v>－</v>
      </c>
    </row>
    <row r="16" spans="3:10" x14ac:dyDescent="0.4">
      <c r="C16" s="31"/>
      <c r="D16" s="35"/>
      <c r="E16" s="18">
        <v>30</v>
      </c>
      <c r="F16" s="19" t="s">
        <v>3</v>
      </c>
      <c r="G16" s="20">
        <v>100</v>
      </c>
      <c r="H16" s="21">
        <v>21900</v>
      </c>
      <c r="J16" s="41" t="str">
        <f>IF(AND(算定表!$D$13=$C$5,算定表!$D$25="無",算定表!$E$22&gt;E16,算定表!$E$22&lt;=G16),"〇","－")</f>
        <v>－</v>
      </c>
    </row>
    <row r="17" spans="3:10" x14ac:dyDescent="0.4">
      <c r="C17" s="31"/>
      <c r="D17" s="35"/>
      <c r="E17" s="18">
        <v>100</v>
      </c>
      <c r="F17" s="19" t="s">
        <v>3</v>
      </c>
      <c r="G17" s="20">
        <v>200</v>
      </c>
      <c r="H17" s="21">
        <v>33400</v>
      </c>
      <c r="J17" s="41" t="str">
        <f>IF(AND(算定表!$D$13=$C$5,算定表!$D$25="無",算定表!$E$22&gt;E17,算定表!$E$22&lt;=G17),"〇","－")</f>
        <v>－</v>
      </c>
    </row>
    <row r="18" spans="3:10" x14ac:dyDescent="0.4">
      <c r="C18" s="31"/>
      <c r="D18" s="35"/>
      <c r="E18" s="18">
        <v>200</v>
      </c>
      <c r="F18" s="19" t="s">
        <v>3</v>
      </c>
      <c r="G18" s="20">
        <v>300</v>
      </c>
      <c r="H18" s="21">
        <v>43700</v>
      </c>
      <c r="J18" s="41" t="str">
        <f>IF(AND(算定表!$D$13=$C$5,算定表!$D$25="無",算定表!$E$22&gt;E18,算定表!$E$22&lt;=G18),"〇","－")</f>
        <v>－</v>
      </c>
    </row>
    <row r="19" spans="3:10" x14ac:dyDescent="0.4">
      <c r="C19" s="31"/>
      <c r="D19" s="35"/>
      <c r="E19" s="18">
        <v>300</v>
      </c>
      <c r="F19" s="19" t="s">
        <v>3</v>
      </c>
      <c r="G19" s="20">
        <v>500</v>
      </c>
      <c r="H19" s="21">
        <v>46800</v>
      </c>
      <c r="J19" s="41" t="str">
        <f>IF(AND(算定表!$D$13=$C$5,算定表!$D$25="無",算定表!$E$22&gt;E19,算定表!$E$22&lt;=G19),"〇","－")</f>
        <v>－</v>
      </c>
    </row>
    <row r="20" spans="3:10" x14ac:dyDescent="0.4">
      <c r="C20" s="31"/>
      <c r="D20" s="35"/>
      <c r="E20" s="18">
        <v>500</v>
      </c>
      <c r="F20" s="19" t="s">
        <v>3</v>
      </c>
      <c r="G20" s="20">
        <v>1000</v>
      </c>
      <c r="H20" s="21">
        <v>59000</v>
      </c>
      <c r="J20" s="41" t="str">
        <f>IF(AND(算定表!$D$13=$C$5,算定表!$D$25="無",算定表!$E$22&gt;E20,算定表!$E$22&lt;=G20),"〇","－")</f>
        <v>－</v>
      </c>
    </row>
    <row r="21" spans="3:10" x14ac:dyDescent="0.4">
      <c r="C21" s="31"/>
      <c r="D21" s="35"/>
      <c r="E21" s="18">
        <v>1000</v>
      </c>
      <c r="F21" s="19" t="s">
        <v>3</v>
      </c>
      <c r="G21" s="20">
        <v>2000</v>
      </c>
      <c r="H21" s="21">
        <v>68400</v>
      </c>
      <c r="J21" s="41" t="str">
        <f>IF(AND(算定表!$D$13=$C$5,算定表!$D$25="無",算定表!$E$22&gt;E21,算定表!$E$22&lt;=G21),"〇","－")</f>
        <v>－</v>
      </c>
    </row>
    <row r="22" spans="3:10" x14ac:dyDescent="0.4">
      <c r="C22" s="31"/>
      <c r="D22" s="35"/>
      <c r="E22" s="18">
        <v>2000</v>
      </c>
      <c r="F22" s="19" t="s">
        <v>3</v>
      </c>
      <c r="G22" s="20">
        <v>10000</v>
      </c>
      <c r="H22" s="21">
        <v>124000</v>
      </c>
      <c r="J22" s="41" t="str">
        <f>IF(AND(算定表!$D$13=$C$5,算定表!$D$25="無",算定表!$E$22&gt;E22,算定表!$E$22&lt;=G22),"〇","－")</f>
        <v>－</v>
      </c>
    </row>
    <row r="23" spans="3:10" x14ac:dyDescent="0.4">
      <c r="C23" s="31"/>
      <c r="D23" s="35"/>
      <c r="E23" s="18">
        <v>10000</v>
      </c>
      <c r="F23" s="19" t="s">
        <v>3</v>
      </c>
      <c r="G23" s="20">
        <v>50000</v>
      </c>
      <c r="H23" s="21">
        <v>190000</v>
      </c>
      <c r="J23" s="41" t="str">
        <f>IF(AND(算定表!$D$13=$C$5,算定表!$D$25="無",算定表!$E$22&gt;E23,算定表!$E$22&lt;=G23),"〇","－")</f>
        <v>－</v>
      </c>
    </row>
    <row r="24" spans="3:10" x14ac:dyDescent="0.4">
      <c r="C24" s="32"/>
      <c r="D24" s="36"/>
      <c r="E24" s="18">
        <v>50000</v>
      </c>
      <c r="F24" s="19" t="s">
        <v>3</v>
      </c>
      <c r="G24" s="20"/>
      <c r="H24" s="21">
        <v>381000</v>
      </c>
      <c r="J24" s="41" t="str">
        <f>IF(AND(算定表!$D$13=$C$5,算定表!$D$25="無",算定表!$E$22&gt;E24),"〇","－")</f>
        <v>－</v>
      </c>
    </row>
    <row r="25" spans="3:10" x14ac:dyDescent="0.4">
      <c r="C25" s="33" t="s">
        <v>35</v>
      </c>
      <c r="D25" s="37"/>
      <c r="E25" s="18"/>
      <c r="F25" s="19" t="s">
        <v>3</v>
      </c>
      <c r="G25" s="20"/>
      <c r="H25" s="21">
        <v>39300</v>
      </c>
      <c r="J25" s="17" t="str">
        <f>IF(算定表!$D$13=C25,"〇","－")</f>
        <v>－</v>
      </c>
    </row>
    <row r="26" spans="3:10" x14ac:dyDescent="0.4">
      <c r="C26" s="33" t="s">
        <v>36</v>
      </c>
      <c r="D26" s="37"/>
      <c r="E26" s="18"/>
      <c r="F26" s="19" t="s">
        <v>3</v>
      </c>
      <c r="G26" s="20"/>
      <c r="H26" s="21">
        <v>39300</v>
      </c>
      <c r="J26" s="17" t="str">
        <f>IF(算定表!$D$13=C26,"〇","－")</f>
        <v>－</v>
      </c>
    </row>
    <row r="27" spans="3:10" x14ac:dyDescent="0.4">
      <c r="C27" s="33" t="s">
        <v>37</v>
      </c>
      <c r="D27" s="37"/>
      <c r="E27" s="18"/>
      <c r="F27" s="19" t="s">
        <v>3</v>
      </c>
      <c r="G27" s="20"/>
      <c r="H27" s="21">
        <v>30000</v>
      </c>
      <c r="J27" s="17" t="str">
        <f>IF(算定表!$D$13=C27,"〇","－")</f>
        <v>－</v>
      </c>
    </row>
    <row r="28" spans="3:10" x14ac:dyDescent="0.4">
      <c r="E28" s="26"/>
      <c r="F28" s="27"/>
      <c r="G28" s="26"/>
      <c r="H28" s="29"/>
      <c r="I28" s="28"/>
      <c r="J28" s="27"/>
    </row>
    <row r="29" spans="3:10" x14ac:dyDescent="0.4">
      <c r="C29" s="33" t="s">
        <v>38</v>
      </c>
      <c r="D29" s="37"/>
      <c r="E29" s="18"/>
      <c r="F29" s="19" t="s">
        <v>3</v>
      </c>
      <c r="G29" s="20"/>
      <c r="H29" s="21">
        <v>5000</v>
      </c>
      <c r="J29" s="17" t="str">
        <f>IF(算定表!$D$28=C29,"〇","－")</f>
        <v>－</v>
      </c>
    </row>
    <row r="30" spans="3:10" x14ac:dyDescent="0.4">
      <c r="C30" s="30" t="s">
        <v>39</v>
      </c>
      <c r="D30" s="34"/>
      <c r="E30" s="18"/>
      <c r="F30" s="19" t="s">
        <v>3</v>
      </c>
      <c r="G30" s="20">
        <v>300</v>
      </c>
      <c r="H30" s="21">
        <v>10000</v>
      </c>
      <c r="J30" s="17" t="str">
        <f>IF(OR(AND(算定表!$D$13=$C$5,算定表!$D$28=$C$30,算定表!$D$19&lt;=G30),AND(算定表!$D$13=$C$5,算定表!$D$28=$C$41,NOT(算定表!$E$31=""),算定表!$E$31&lt;=G30)),"〇","－")</f>
        <v>－</v>
      </c>
    </row>
    <row r="31" spans="3:10" x14ac:dyDescent="0.4">
      <c r="C31" s="31"/>
      <c r="D31" s="35"/>
      <c r="E31" s="18">
        <v>300</v>
      </c>
      <c r="F31" s="19" t="s">
        <v>3</v>
      </c>
      <c r="G31" s="20">
        <v>2000</v>
      </c>
      <c r="H31" s="21">
        <v>20000</v>
      </c>
      <c r="J31" s="17" t="str">
        <f>IF(OR(AND(算定表!$D$13=$C$5,算定表!$D$28=$C$30,算定表!$D$19&gt;E31,算定表!$D$19&lt;=G31),AND(算定表!$D$13=$C$5,算定表!$D$28=$C$41,NOT(算定表!$E$31=""),算定表!$E$31&gt;E31,算定表!$E$31&lt;=G31)),"〇","－")</f>
        <v>－</v>
      </c>
    </row>
    <row r="32" spans="3:10" x14ac:dyDescent="0.4">
      <c r="C32" s="31"/>
      <c r="D32" s="35"/>
      <c r="E32" s="18">
        <v>2000</v>
      </c>
      <c r="F32" s="19" t="s">
        <v>3</v>
      </c>
      <c r="G32" s="20">
        <v>5000</v>
      </c>
      <c r="H32" s="21">
        <v>46700</v>
      </c>
      <c r="J32" s="17" t="str">
        <f>IF(OR(AND(算定表!$D$13=$C$5,算定表!$D$28=$C$30,算定表!$D$19&gt;E32,算定表!$D$19&lt;=G32),AND(算定表!$D$13=$C$5,算定表!$D$28=$C$41,NOT(算定表!$E$31=""),算定表!$E$31&gt;E32,算定表!$E$31&lt;=G32)),"〇","－")</f>
        <v>－</v>
      </c>
    </row>
    <row r="33" spans="3:10" x14ac:dyDescent="0.4">
      <c r="C33" s="32"/>
      <c r="D33" s="36"/>
      <c r="E33" s="18">
        <v>5000</v>
      </c>
      <c r="F33" s="19" t="s">
        <v>3</v>
      </c>
      <c r="G33" s="20"/>
      <c r="H33" s="21">
        <v>82500</v>
      </c>
      <c r="J33" s="17" t="str">
        <f>IF(OR(AND(算定表!$D$13=$C$5,算定表!$D$28=$C$30,算定表!$D$19&gt;E33),AND(算定表!$D$13=$C$5,算定表!$D$28=$C$41,NOT(算定表!$E$31=""),算定表!$E$31&gt;E33)),"〇","－")</f>
        <v>－</v>
      </c>
    </row>
    <row r="34" spans="3:10" x14ac:dyDescent="0.4">
      <c r="C34" s="30" t="s">
        <v>40</v>
      </c>
      <c r="D34" s="34"/>
      <c r="E34" s="18"/>
      <c r="F34" s="19" t="s">
        <v>3</v>
      </c>
      <c r="G34" s="20">
        <v>300</v>
      </c>
      <c r="H34" s="21">
        <v>10000</v>
      </c>
      <c r="J34" s="17" t="str">
        <f>IF(OR(AND(算定表!$D$13=$C$5,算定表!$D$28=$C$34,算定表!$D$19&lt;=G34),AND(算定表!$D$13=$C$5,算定表!$D$28=$C$41,NOT(算定表!$E$34=""),算定表!$E$34&lt;=G34)),"〇","－")</f>
        <v>－</v>
      </c>
    </row>
    <row r="35" spans="3:10" x14ac:dyDescent="0.4">
      <c r="C35" s="31"/>
      <c r="D35" s="35"/>
      <c r="E35" s="18">
        <v>300</v>
      </c>
      <c r="F35" s="19" t="s">
        <v>3</v>
      </c>
      <c r="G35" s="20">
        <v>1000</v>
      </c>
      <c r="H35" s="21">
        <v>17100</v>
      </c>
      <c r="J35" s="17" t="str">
        <f>IF(OR(AND(算定表!$D$13=$C$5,算定表!$D$28=$C$34,算定表!$D$19&gt;E35,算定表!$D$19&lt;=G35),AND(算定表!$D$13=$C$5,算定表!$D$28=$C$41,NOT(算定表!$E$34=""),算定表!$E$34&gt;E35,算定表!$E$34&lt;=G35)),"〇","－")</f>
        <v>－</v>
      </c>
    </row>
    <row r="36" spans="3:10" x14ac:dyDescent="0.4">
      <c r="C36" s="31"/>
      <c r="D36" s="35"/>
      <c r="E36" s="18">
        <v>1000</v>
      </c>
      <c r="F36" s="19" t="s">
        <v>3</v>
      </c>
      <c r="G36" s="20">
        <v>2000</v>
      </c>
      <c r="H36" s="21">
        <v>27900</v>
      </c>
      <c r="J36" s="17" t="str">
        <f>IF(OR(AND(算定表!$D$13=$C$5,算定表!$D$28=$C$34,算定表!$D$19&gt;E36,算定表!$D$19&lt;=G36),AND(算定表!$D$13=$C$5,算定表!$D$28=$C$41,NOT(算定表!$E$34=""),算定表!$E$34&gt;E36,算定表!$E$34&lt;=G36)),"〇","－")</f>
        <v>－</v>
      </c>
    </row>
    <row r="37" spans="3:10" x14ac:dyDescent="0.4">
      <c r="C37" s="31"/>
      <c r="D37" s="35"/>
      <c r="E37" s="18">
        <v>2000</v>
      </c>
      <c r="F37" s="19" t="s">
        <v>3</v>
      </c>
      <c r="G37" s="20">
        <v>5000</v>
      </c>
      <c r="H37" s="21">
        <v>83800</v>
      </c>
      <c r="J37" s="17" t="str">
        <f>IF(OR(AND(算定表!$D$13=$C$5,算定表!$D$28=$C$34,算定表!$D$19&gt;E37,算定表!$D$19&lt;=G37),AND(算定表!$D$13=$C$5,算定表!$D$28=$C$41,NOT(算定表!$E$34=""),算定表!$E$34&gt;E37,算定表!$E$34&lt;=G37)),"〇","－")</f>
        <v>－</v>
      </c>
    </row>
    <row r="38" spans="3:10" x14ac:dyDescent="0.4">
      <c r="C38" s="31"/>
      <c r="D38" s="35"/>
      <c r="E38" s="18">
        <v>5000</v>
      </c>
      <c r="F38" s="19" t="s">
        <v>3</v>
      </c>
      <c r="G38" s="20">
        <v>10000</v>
      </c>
      <c r="H38" s="21">
        <v>132000</v>
      </c>
      <c r="J38" s="17" t="str">
        <f>IF(OR(AND(算定表!$D$13=$C$5,算定表!$D$28=$C$34,算定表!$D$19&gt;E38,算定表!$D$19&lt;=G38),AND(算定表!$D$13=$C$5,算定表!$D$28=$C$41,NOT(算定表!$E$34=""),算定表!$E$34&gt;E38,算定表!$E$34&lt;=G38)),"〇","－")</f>
        <v>－</v>
      </c>
    </row>
    <row r="39" spans="3:10" x14ac:dyDescent="0.4">
      <c r="C39" s="31"/>
      <c r="D39" s="35"/>
      <c r="E39" s="18">
        <v>10000</v>
      </c>
      <c r="F39" s="19" t="s">
        <v>3</v>
      </c>
      <c r="G39" s="20">
        <v>25000</v>
      </c>
      <c r="H39" s="21">
        <v>165000</v>
      </c>
      <c r="J39" s="17" t="str">
        <f>IF(OR(AND(算定表!$D$13=$C$5,算定表!$D$28=$C$34,算定表!$D$19&gt;E39,算定表!$D$19&lt;=G39),AND(算定表!$D$13=$C$5,算定表!$D$28=$C$41,NOT(算定表!$E$34=""),算定表!$E$34&gt;E39,算定表!$E$34&lt;=G39)),"〇","－")</f>
        <v>－</v>
      </c>
    </row>
    <row r="40" spans="3:10" x14ac:dyDescent="0.4">
      <c r="C40" s="32"/>
      <c r="D40" s="36"/>
      <c r="E40" s="18">
        <v>25000</v>
      </c>
      <c r="F40" s="19" t="s">
        <v>3</v>
      </c>
      <c r="G40" s="20"/>
      <c r="H40" s="21">
        <v>206000</v>
      </c>
      <c r="J40" s="17" t="str">
        <f>IF(OR(AND(算定表!$D$13=$C$5,算定表!$D$28=$C$34,算定表!$D$19&gt;E40),AND(算定表!$D$13=$C$5,算定表!$D$28=$C$41,NOT(算定表!$E$34=""),算定表!$E$34&gt;E40)),"〇","－")</f>
        <v>－</v>
      </c>
    </row>
    <row r="41" spans="3:10" x14ac:dyDescent="0.4">
      <c r="C41" s="32" t="s">
        <v>41</v>
      </c>
      <c r="D41" s="36"/>
      <c r="E41" s="18"/>
      <c r="F41" s="19"/>
      <c r="G41" s="20"/>
      <c r="H41" s="39" t="s">
        <v>30</v>
      </c>
      <c r="J41" s="17"/>
    </row>
    <row r="42" spans="3:10" x14ac:dyDescent="0.4">
      <c r="C42" s="33" t="s">
        <v>23</v>
      </c>
      <c r="D42" s="37"/>
      <c r="E42" s="18"/>
      <c r="F42" s="19" t="s">
        <v>3</v>
      </c>
      <c r="G42" s="20"/>
      <c r="H42" s="21">
        <v>0</v>
      </c>
      <c r="J42" s="17" t="str">
        <f>IF(AND(算定表!$D$13=C5,算定表!$D$28=C42),"〇","－")</f>
        <v>－</v>
      </c>
    </row>
    <row r="43" spans="3:10" x14ac:dyDescent="0.4">
      <c r="G43" s="2"/>
    </row>
    <row r="44" spans="3:10" x14ac:dyDescent="0.4">
      <c r="G44" s="2"/>
    </row>
    <row r="45" spans="3:10" x14ac:dyDescent="0.4">
      <c r="E45" t="s">
        <v>10</v>
      </c>
      <c r="G45" s="2"/>
    </row>
    <row r="46" spans="3:10" x14ac:dyDescent="0.4">
      <c r="E46" t="s">
        <v>11</v>
      </c>
      <c r="G46" s="2"/>
    </row>
    <row r="47" spans="3:10" x14ac:dyDescent="0.4">
      <c r="G47" s="2"/>
    </row>
    <row r="48" spans="3:10" x14ac:dyDescent="0.4">
      <c r="E48" t="s">
        <v>43</v>
      </c>
      <c r="G48" s="2"/>
    </row>
    <row r="49" spans="5:7" x14ac:dyDescent="0.4">
      <c r="E49" t="s">
        <v>44</v>
      </c>
      <c r="G49" s="2"/>
    </row>
    <row r="50" spans="5:7" x14ac:dyDescent="0.4">
      <c r="G50" s="2"/>
    </row>
    <row r="51" spans="5:7" x14ac:dyDescent="0.4">
      <c r="G51" s="2"/>
    </row>
    <row r="52" spans="5:7" x14ac:dyDescent="0.4">
      <c r="G52" s="2"/>
    </row>
    <row r="53" spans="5:7" x14ac:dyDescent="0.4">
      <c r="G53" s="2"/>
    </row>
    <row r="54" spans="5:7" x14ac:dyDescent="0.4">
      <c r="G54" s="2"/>
    </row>
    <row r="55" spans="5:7" x14ac:dyDescent="0.4">
      <c r="G55" s="2"/>
    </row>
    <row r="56" spans="5:7" x14ac:dyDescent="0.4">
      <c r="G56" s="2"/>
    </row>
    <row r="57" spans="5:7" x14ac:dyDescent="0.4">
      <c r="G57" s="2"/>
    </row>
    <row r="58" spans="5:7" x14ac:dyDescent="0.4">
      <c r="G58" s="2"/>
    </row>
    <row r="59" spans="5:7" x14ac:dyDescent="0.4">
      <c r="G59" s="2"/>
    </row>
    <row r="60" spans="5:7" x14ac:dyDescent="0.4">
      <c r="G60" s="2"/>
    </row>
    <row r="61" spans="5:7" x14ac:dyDescent="0.4">
      <c r="G61" s="2"/>
    </row>
    <row r="62" spans="5:7" x14ac:dyDescent="0.4">
      <c r="G62" s="2"/>
    </row>
    <row r="63" spans="5:7" x14ac:dyDescent="0.4">
      <c r="G63" s="2"/>
    </row>
    <row r="64" spans="5:7" x14ac:dyDescent="0.4">
      <c r="G64" s="2"/>
    </row>
    <row r="65" spans="7:7" x14ac:dyDescent="0.4">
      <c r="G65" s="2"/>
    </row>
    <row r="66" spans="7:7" x14ac:dyDescent="0.4">
      <c r="G66" s="2"/>
    </row>
    <row r="67" spans="7:7" x14ac:dyDescent="0.4">
      <c r="G67" s="2"/>
    </row>
    <row r="68" spans="7:7" x14ac:dyDescent="0.4">
      <c r="G68" s="2"/>
    </row>
    <row r="69" spans="7:7" x14ac:dyDescent="0.4">
      <c r="G69" s="2"/>
    </row>
    <row r="70" spans="7:7" x14ac:dyDescent="0.4">
      <c r="G70" s="2"/>
    </row>
    <row r="71" spans="7:7" x14ac:dyDescent="0.4">
      <c r="G71" s="2"/>
    </row>
    <row r="72" spans="7:7" x14ac:dyDescent="0.4">
      <c r="G72" s="2"/>
    </row>
    <row r="73" spans="7:7" x14ac:dyDescent="0.4">
      <c r="G73" s="2"/>
    </row>
    <row r="74" spans="7:7" x14ac:dyDescent="0.4">
      <c r="G74" s="2"/>
    </row>
    <row r="75" spans="7:7" x14ac:dyDescent="0.4">
      <c r="G75" s="2"/>
    </row>
    <row r="76" spans="7:7" x14ac:dyDescent="0.4">
      <c r="G76" s="2"/>
    </row>
    <row r="77" spans="7:7" x14ac:dyDescent="0.4">
      <c r="G77" s="2"/>
    </row>
    <row r="78" spans="7:7" x14ac:dyDescent="0.4">
      <c r="G78" s="2"/>
    </row>
    <row r="79" spans="7:7" x14ac:dyDescent="0.4">
      <c r="G79" s="2"/>
    </row>
    <row r="80" spans="7:7" x14ac:dyDescent="0.4">
      <c r="G80" s="2"/>
    </row>
    <row r="81" spans="7:7" x14ac:dyDescent="0.4">
      <c r="G81" s="2"/>
    </row>
    <row r="82" spans="7:7" x14ac:dyDescent="0.4">
      <c r="G82" s="2"/>
    </row>
    <row r="83" spans="7:7" x14ac:dyDescent="0.4">
      <c r="G83" s="2"/>
    </row>
    <row r="84" spans="7:7" x14ac:dyDescent="0.4">
      <c r="G84" s="2"/>
    </row>
    <row r="85" spans="7:7" x14ac:dyDescent="0.4">
      <c r="G85" s="2"/>
    </row>
    <row r="86" spans="7:7" x14ac:dyDescent="0.4">
      <c r="G86" s="2"/>
    </row>
    <row r="87" spans="7:7" x14ac:dyDescent="0.4">
      <c r="G87" s="2"/>
    </row>
    <row r="88" spans="7:7" x14ac:dyDescent="0.4">
      <c r="G88" s="2"/>
    </row>
    <row r="89" spans="7:7" x14ac:dyDescent="0.4">
      <c r="G89" s="2"/>
    </row>
    <row r="90" spans="7:7" x14ac:dyDescent="0.4">
      <c r="G90" s="2"/>
    </row>
  </sheetData>
  <sheetProtection sheet="1" objects="1" scenarios="1"/>
  <mergeCells count="1">
    <mergeCell ref="E3:G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算定表</vt:lpstr>
      <vt:lpstr>手数料一覧（編集不可）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島根県原　秀紀</dc:creator>
  <cp:lastModifiedBy>島根県原　秀紀</cp:lastModifiedBy>
  <cp:lastPrinted>2026-01-05T23:51:12Z</cp:lastPrinted>
  <dcterms:created xsi:type="dcterms:W3CDTF">2025-10-27T02:44:23Z</dcterms:created>
  <dcterms:modified xsi:type="dcterms:W3CDTF">2026-03-30T06:02:35Z</dcterms:modified>
</cp:coreProperties>
</file>