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53901\Desktop\週休二日Excel\20250304\"/>
    </mc:Choice>
  </mc:AlternateContent>
  <bookViews>
    <workbookView xWindow="0" yWindow="0" windowWidth="17630" windowHeight="4680" activeTab="1"/>
  </bookViews>
  <sheets>
    <sheet name="別紙１" sheetId="11" r:id="rId1"/>
    <sheet name="別紙１(記入例）" sheetId="5" r:id="rId2"/>
    <sheet name="祝日一覧" sheetId="9" r:id="rId3"/>
  </sheets>
  <definedNames>
    <definedName name="_xlnm.Print_Area" localSheetId="0">別紙１!$A$1:$AN$244</definedName>
    <definedName name="_xlnm.Print_Area" localSheetId="1">'別紙１(記入例）'!$A$1:$AN$244</definedName>
    <definedName name="祝日">祝日一覧!$A$1:$C$98</definedName>
  </definedNames>
  <calcPr calcId="162913"/>
</workbook>
</file>

<file path=xl/calcChain.xml><?xml version="1.0" encoding="utf-8"?>
<calcChain xmlns="http://schemas.openxmlformats.org/spreadsheetml/2006/main">
  <c r="AL68" i="11" l="1"/>
  <c r="AK68" i="11"/>
  <c r="AL67" i="11"/>
  <c r="AK67" i="11"/>
  <c r="AL61" i="11"/>
  <c r="AK61" i="11"/>
  <c r="AL60" i="11"/>
  <c r="AK60" i="11"/>
  <c r="AL54" i="11"/>
  <c r="AK54" i="11"/>
  <c r="AL53" i="11"/>
  <c r="AK53" i="11"/>
  <c r="AL47" i="11"/>
  <c r="AK47" i="11"/>
  <c r="AL46" i="11"/>
  <c r="AK46" i="11"/>
  <c r="AL40" i="11"/>
  <c r="AK40" i="11"/>
  <c r="AL39" i="11"/>
  <c r="AK39" i="11"/>
  <c r="AL33" i="11"/>
  <c r="AK33" i="11"/>
  <c r="AL32" i="11"/>
  <c r="AK32" i="11"/>
  <c r="AL26" i="11"/>
  <c r="AK26" i="11"/>
  <c r="AL25" i="11"/>
  <c r="AK25" i="11"/>
  <c r="AK18" i="11"/>
  <c r="AL19" i="11"/>
  <c r="AK19" i="11"/>
  <c r="AL18" i="11"/>
  <c r="AL61" i="5" l="1"/>
  <c r="AK61" i="5"/>
  <c r="AL54" i="5"/>
  <c r="AK54" i="5"/>
  <c r="AL53" i="5"/>
  <c r="AK53" i="5"/>
  <c r="AL47" i="5"/>
  <c r="AK47" i="5"/>
  <c r="AL46" i="5"/>
  <c r="AK46" i="5"/>
  <c r="AL40" i="5"/>
  <c r="AK40" i="5"/>
  <c r="AL39" i="5"/>
  <c r="AK39" i="5"/>
  <c r="AL33" i="5"/>
  <c r="AK33" i="5"/>
  <c r="AL32" i="5"/>
  <c r="AK32" i="5"/>
  <c r="AL26" i="5"/>
  <c r="AK26" i="5"/>
  <c r="AL25" i="5"/>
  <c r="AK25" i="5"/>
  <c r="AK18" i="5"/>
  <c r="AL19" i="5"/>
  <c r="AK19" i="5"/>
  <c r="AL18" i="5"/>
  <c r="AO9" i="5" l="1"/>
  <c r="BD245" i="11" l="1"/>
  <c r="AW245" i="11"/>
  <c r="AV245" i="11"/>
  <c r="AT44" i="11" l="1"/>
  <c r="AJ47" i="11" s="1"/>
  <c r="AR44" i="11"/>
  <c r="BF274" i="11"/>
  <c r="AV241" i="11"/>
  <c r="AS241" i="11"/>
  <c r="AW241" i="11" s="1"/>
  <c r="AT233" i="11"/>
  <c r="AJ236" i="11" s="1"/>
  <c r="AR233" i="11"/>
  <c r="AJ235" i="11" s="1"/>
  <c r="AT226" i="11"/>
  <c r="AJ229" i="11" s="1"/>
  <c r="AR226" i="11"/>
  <c r="AJ228" i="11" s="1"/>
  <c r="AT219" i="11"/>
  <c r="AJ222" i="11" s="1"/>
  <c r="AR219" i="11"/>
  <c r="AJ221" i="11" s="1"/>
  <c r="AT212" i="11"/>
  <c r="AJ215" i="11" s="1"/>
  <c r="AR212" i="11"/>
  <c r="AJ214" i="11" s="1"/>
  <c r="AT205" i="11"/>
  <c r="AJ208" i="11" s="1"/>
  <c r="AR205" i="11"/>
  <c r="AJ207" i="11" s="1"/>
  <c r="AT198" i="11"/>
  <c r="AJ201" i="11" s="1"/>
  <c r="AR198" i="11"/>
  <c r="AJ200" i="11" s="1"/>
  <c r="AT191" i="11"/>
  <c r="AJ194" i="11" s="1"/>
  <c r="AR191" i="11"/>
  <c r="AJ193" i="11" s="1"/>
  <c r="AT184" i="11"/>
  <c r="AJ187" i="11" s="1"/>
  <c r="AR184" i="11"/>
  <c r="AJ186" i="11" s="1"/>
  <c r="AT177" i="11"/>
  <c r="AJ180" i="11" s="1"/>
  <c r="AR177" i="11"/>
  <c r="AJ179" i="11" s="1"/>
  <c r="AT170" i="11"/>
  <c r="AJ173" i="11" s="1"/>
  <c r="AR170" i="11"/>
  <c r="AJ172" i="11" s="1"/>
  <c r="AT163" i="11"/>
  <c r="AJ166" i="11" s="1"/>
  <c r="AR163" i="11"/>
  <c r="AJ165" i="11" s="1"/>
  <c r="AT156" i="11"/>
  <c r="AJ159" i="11" s="1"/>
  <c r="AR156" i="11"/>
  <c r="AJ158" i="11" s="1"/>
  <c r="AT149" i="11"/>
  <c r="AJ152" i="11" s="1"/>
  <c r="AR149" i="11"/>
  <c r="AJ151" i="11" s="1"/>
  <c r="AT142" i="11"/>
  <c r="AJ145" i="11" s="1"/>
  <c r="AR142" i="11"/>
  <c r="AJ144" i="11" s="1"/>
  <c r="AT135" i="11"/>
  <c r="AJ138" i="11" s="1"/>
  <c r="AR135" i="11"/>
  <c r="AJ137" i="11" s="1"/>
  <c r="AT128" i="11"/>
  <c r="AJ131" i="11" s="1"/>
  <c r="AR128" i="11"/>
  <c r="AJ130" i="11" s="1"/>
  <c r="AT121" i="11"/>
  <c r="AJ124" i="11" s="1"/>
  <c r="AR121" i="11"/>
  <c r="AJ123" i="11" s="1"/>
  <c r="AT114" i="11"/>
  <c r="AJ117" i="11" s="1"/>
  <c r="AR114" i="11"/>
  <c r="AJ116" i="11" s="1"/>
  <c r="AT107" i="11"/>
  <c r="AJ110" i="11" s="1"/>
  <c r="AR107" i="11"/>
  <c r="AJ109" i="11" s="1"/>
  <c r="AT100" i="11"/>
  <c r="AJ103" i="11" s="1"/>
  <c r="AR100" i="11"/>
  <c r="AJ102" i="11" s="1"/>
  <c r="AT93" i="11"/>
  <c r="AJ96" i="11" s="1"/>
  <c r="AR93" i="11"/>
  <c r="AJ95" i="11" s="1"/>
  <c r="AT86" i="11"/>
  <c r="AJ89" i="11" s="1"/>
  <c r="AR86" i="11"/>
  <c r="AJ88" i="11" s="1"/>
  <c r="AT79" i="11"/>
  <c r="AJ82" i="11" s="1"/>
  <c r="AR79" i="11"/>
  <c r="AJ81" i="11" s="1"/>
  <c r="AT72" i="11"/>
  <c r="AJ75" i="11" s="1"/>
  <c r="AR72" i="11"/>
  <c r="AJ74" i="11" s="1"/>
  <c r="AT65" i="11"/>
  <c r="AJ68" i="11" s="1"/>
  <c r="AR65" i="11"/>
  <c r="AJ67" i="11" s="1"/>
  <c r="AT58" i="11"/>
  <c r="AJ61" i="11" s="1"/>
  <c r="AR58" i="11"/>
  <c r="AJ60" i="11" s="1"/>
  <c r="AT51" i="11"/>
  <c r="AJ54" i="11" s="1"/>
  <c r="AR51" i="11"/>
  <c r="AJ53" i="11" s="1"/>
  <c r="AT37" i="11"/>
  <c r="AJ40" i="11" s="1"/>
  <c r="AR37" i="11"/>
  <c r="AJ39" i="11" s="1"/>
  <c r="AT30" i="11"/>
  <c r="AJ33" i="11" s="1"/>
  <c r="AR30" i="11"/>
  <c r="AJ32" i="11" s="1"/>
  <c r="AT23" i="11"/>
  <c r="AJ26" i="11" s="1"/>
  <c r="AR23" i="11"/>
  <c r="AJ25" i="11" s="1"/>
  <c r="AT16" i="11"/>
  <c r="AJ19" i="11" s="1"/>
  <c r="AR16" i="11"/>
  <c r="AJ11" i="11"/>
  <c r="AT9" i="11"/>
  <c r="AS9" i="11"/>
  <c r="AM11" i="11" s="1"/>
  <c r="AR9" i="11"/>
  <c r="C7" i="11"/>
  <c r="C14" i="11" s="1"/>
  <c r="C21" i="11" s="1"/>
  <c r="C28" i="11" s="1"/>
  <c r="AT58" i="5"/>
  <c r="AR16" i="5"/>
  <c r="AR9" i="5"/>
  <c r="C8" i="11" l="1"/>
  <c r="D8" i="11" s="1"/>
  <c r="AS30" i="11"/>
  <c r="AM32" i="11" s="1"/>
  <c r="AS16" i="11"/>
  <c r="AM18" i="11" s="1"/>
  <c r="AJ18" i="11"/>
  <c r="AS44" i="11"/>
  <c r="AM46" i="11" s="1"/>
  <c r="AU44" i="11"/>
  <c r="AM47" i="11" s="1"/>
  <c r="AJ46" i="11"/>
  <c r="AS114" i="11"/>
  <c r="AM116" i="11" s="1"/>
  <c r="C35" i="11"/>
  <c r="C29" i="11"/>
  <c r="C15" i="11"/>
  <c r="C22" i="11"/>
  <c r="AS149" i="11"/>
  <c r="AM151" i="11" s="1"/>
  <c r="AU233" i="11"/>
  <c r="AM236" i="11" s="1"/>
  <c r="AU205" i="11"/>
  <c r="AM208" i="11" s="1"/>
  <c r="AU212" i="11"/>
  <c r="AM215" i="11" s="1"/>
  <c r="AU191" i="11"/>
  <c r="AM194" i="11" s="1"/>
  <c r="AU170" i="11"/>
  <c r="AM173" i="11" s="1"/>
  <c r="AU226" i="11"/>
  <c r="AM229" i="11" s="1"/>
  <c r="AU184" i="11"/>
  <c r="AM187" i="11" s="1"/>
  <c r="AU219" i="11"/>
  <c r="AM222" i="11" s="1"/>
  <c r="AU177" i="11"/>
  <c r="AM180" i="11" s="1"/>
  <c r="AU149" i="11"/>
  <c r="AM152" i="11" s="1"/>
  <c r="AU156" i="11"/>
  <c r="AM159" i="11" s="1"/>
  <c r="AU163" i="11"/>
  <c r="AM166" i="11" s="1"/>
  <c r="AU135" i="11"/>
  <c r="AM138" i="11" s="1"/>
  <c r="AU114" i="11"/>
  <c r="AM117" i="11" s="1"/>
  <c r="AU198" i="11"/>
  <c r="AM201" i="11" s="1"/>
  <c r="AU121" i="11"/>
  <c r="AM124" i="11" s="1"/>
  <c r="AU107" i="11"/>
  <c r="AM110" i="11" s="1"/>
  <c r="AU79" i="11"/>
  <c r="AM82" i="11" s="1"/>
  <c r="AU51" i="11"/>
  <c r="AM54" i="11" s="1"/>
  <c r="AU23" i="11"/>
  <c r="AM26" i="11" s="1"/>
  <c r="AU142" i="11"/>
  <c r="AM145" i="11" s="1"/>
  <c r="AU128" i="11"/>
  <c r="AM131" i="11" s="1"/>
  <c r="AU93" i="11"/>
  <c r="AM96" i="11" s="1"/>
  <c r="AU58" i="11"/>
  <c r="AM61" i="11" s="1"/>
  <c r="AU30" i="11"/>
  <c r="AM33" i="11" s="1"/>
  <c r="AU100" i="11"/>
  <c r="AM103" i="11" s="1"/>
  <c r="AU72" i="11"/>
  <c r="AM75" i="11" s="1"/>
  <c r="AU37" i="11"/>
  <c r="AM40" i="11" s="1"/>
  <c r="AJ12" i="11"/>
  <c r="AU86" i="11"/>
  <c r="AM89" i="11" s="1"/>
  <c r="AU65" i="11"/>
  <c r="AM68" i="11" s="1"/>
  <c r="AU16" i="11"/>
  <c r="AM19" i="11" s="1"/>
  <c r="AU9" i="11"/>
  <c r="AM12" i="11" s="1"/>
  <c r="BD242" i="11"/>
  <c r="BD243" i="11" s="1"/>
  <c r="BD244" i="11" s="1"/>
  <c r="BD246" i="11" s="1"/>
  <c r="BD247" i="11" s="1"/>
  <c r="BD248" i="11" s="1"/>
  <c r="BD249" i="11" s="1"/>
  <c r="BD250" i="11" s="1"/>
  <c r="BD251" i="11" s="1"/>
  <c r="BD252" i="11" s="1"/>
  <c r="BD253" i="11" s="1"/>
  <c r="BD254" i="11" s="1"/>
  <c r="BD255" i="11" s="1"/>
  <c r="BD256" i="11" s="1"/>
  <c r="BD257" i="11" s="1"/>
  <c r="BD258" i="11" s="1"/>
  <c r="BD259" i="11" s="1"/>
  <c r="BD260" i="11" s="1"/>
  <c r="BD261" i="11" s="1"/>
  <c r="BD262" i="11" s="1"/>
  <c r="BD263" i="11" s="1"/>
  <c r="BD264" i="11" s="1"/>
  <c r="BD265" i="11" s="1"/>
  <c r="BD266" i="11" s="1"/>
  <c r="BD267" i="11" s="1"/>
  <c r="BD268" i="11" s="1"/>
  <c r="BD269" i="11" s="1"/>
  <c r="BD270" i="11" s="1"/>
  <c r="BD271" i="11" s="1"/>
  <c r="BD272" i="11" s="1"/>
  <c r="BD273" i="11" s="1"/>
  <c r="BD274" i="11" s="1"/>
  <c r="AS58" i="11"/>
  <c r="AM60" i="11" s="1"/>
  <c r="AS37" i="11"/>
  <c r="AM39" i="11" s="1"/>
  <c r="AS72" i="11"/>
  <c r="AM74" i="11" s="1"/>
  <c r="AS233" i="11"/>
  <c r="AM235" i="11" s="1"/>
  <c r="AS198" i="11"/>
  <c r="AM200" i="11" s="1"/>
  <c r="AS219" i="11"/>
  <c r="AM221" i="11" s="1"/>
  <c r="AS177" i="11"/>
  <c r="AM179" i="11" s="1"/>
  <c r="AS226" i="11"/>
  <c r="AM228" i="11" s="1"/>
  <c r="AS205" i="11"/>
  <c r="AM207" i="11" s="1"/>
  <c r="AS184" i="11"/>
  <c r="AM186" i="11" s="1"/>
  <c r="AS163" i="11"/>
  <c r="AM165" i="11" s="1"/>
  <c r="AS156" i="11"/>
  <c r="AM158" i="11" s="1"/>
  <c r="AS170" i="11"/>
  <c r="AM172" i="11" s="1"/>
  <c r="AS135" i="11"/>
  <c r="AM137" i="11" s="1"/>
  <c r="AS79" i="11"/>
  <c r="AM81" i="11" s="1"/>
  <c r="AS51" i="11"/>
  <c r="AM53" i="11" s="1"/>
  <c r="AS23" i="11"/>
  <c r="AM25" i="11" s="1"/>
  <c r="AS65" i="11"/>
  <c r="AM67" i="11" s="1"/>
  <c r="AS121" i="11"/>
  <c r="AM123" i="11" s="1"/>
  <c r="AS142" i="11"/>
  <c r="AM144" i="11" s="1"/>
  <c r="AS107" i="11"/>
  <c r="AM109" i="11" s="1"/>
  <c r="AS212" i="11"/>
  <c r="AM214" i="11" s="1"/>
  <c r="AS128" i="11"/>
  <c r="AM130" i="11" s="1"/>
  <c r="AS93" i="11"/>
  <c r="AM95" i="11" s="1"/>
  <c r="AS191" i="11"/>
  <c r="AM193" i="11" s="1"/>
  <c r="AS86" i="11"/>
  <c r="AM88" i="11" s="1"/>
  <c r="AS100" i="11"/>
  <c r="AM102" i="11" s="1"/>
  <c r="C10" i="11" l="1"/>
  <c r="C9" i="11"/>
  <c r="C17" i="11"/>
  <c r="C16" i="11"/>
  <c r="D15" i="11"/>
  <c r="C31" i="11"/>
  <c r="C30" i="11"/>
  <c r="D29" i="11"/>
  <c r="C36" i="11"/>
  <c r="C42" i="11"/>
  <c r="C24" i="11"/>
  <c r="D22" i="11"/>
  <c r="C23" i="11"/>
  <c r="D10" i="11"/>
  <c r="E8" i="11"/>
  <c r="D9" i="11"/>
  <c r="BF274" i="5"/>
  <c r="D16" i="11" l="1"/>
  <c r="D17" i="11"/>
  <c r="E15" i="11"/>
  <c r="D23" i="11"/>
  <c r="E22" i="11"/>
  <c r="D24" i="11"/>
  <c r="D31" i="11"/>
  <c r="D30" i="11"/>
  <c r="E29" i="11"/>
  <c r="E10" i="11"/>
  <c r="F8" i="11"/>
  <c r="E9" i="11"/>
  <c r="C49" i="11"/>
  <c r="C43" i="11"/>
  <c r="C37" i="11"/>
  <c r="C38" i="11"/>
  <c r="D36" i="11"/>
  <c r="AV245" i="5"/>
  <c r="C7" i="5"/>
  <c r="BD242" i="5" s="1"/>
  <c r="AV241" i="5"/>
  <c r="AW241" i="5" s="1"/>
  <c r="AT233" i="5"/>
  <c r="AJ236" i="5" s="1"/>
  <c r="AT226" i="5"/>
  <c r="AT219" i="5"/>
  <c r="AJ222" i="5" s="1"/>
  <c r="AT212" i="5"/>
  <c r="AJ215" i="5" s="1"/>
  <c r="AT205" i="5"/>
  <c r="AJ208" i="5" s="1"/>
  <c r="AT198" i="5"/>
  <c r="AJ201" i="5" s="1"/>
  <c r="AT191" i="5"/>
  <c r="AJ194" i="5" s="1"/>
  <c r="AT184" i="5"/>
  <c r="AJ187" i="5" s="1"/>
  <c r="AT177" i="5"/>
  <c r="AJ180" i="5" s="1"/>
  <c r="AT170" i="5"/>
  <c r="AJ173" i="5" s="1"/>
  <c r="AT163" i="5"/>
  <c r="AJ166" i="5" s="1"/>
  <c r="AT156" i="5"/>
  <c r="AJ159" i="5" s="1"/>
  <c r="AT149" i="5"/>
  <c r="AJ152" i="5" s="1"/>
  <c r="AT142" i="5"/>
  <c r="AJ145" i="5" s="1"/>
  <c r="AT135" i="5"/>
  <c r="AJ138" i="5" s="1"/>
  <c r="AT128" i="5"/>
  <c r="AJ131" i="5" s="1"/>
  <c r="AT121" i="5"/>
  <c r="AJ124" i="5" s="1"/>
  <c r="AT114" i="5"/>
  <c r="AT107" i="5"/>
  <c r="AT100" i="5"/>
  <c r="AT93" i="5"/>
  <c r="AJ96" i="5" s="1"/>
  <c r="AT86" i="5"/>
  <c r="AJ89" i="5" s="1"/>
  <c r="AT79" i="5"/>
  <c r="AT72" i="5"/>
  <c r="AT65" i="5"/>
  <c r="AJ68" i="5" s="1"/>
  <c r="AT51" i="5"/>
  <c r="AJ54" i="5" s="1"/>
  <c r="AT44" i="5"/>
  <c r="AJ47" i="5" s="1"/>
  <c r="AT37" i="5"/>
  <c r="AJ40" i="5" s="1"/>
  <c r="AT30" i="5"/>
  <c r="AJ33" i="5" s="1"/>
  <c r="AT23" i="5"/>
  <c r="AJ26" i="5" s="1"/>
  <c r="AT16" i="5"/>
  <c r="AT9" i="5"/>
  <c r="AJ12" i="5" s="1"/>
  <c r="AS16" i="5"/>
  <c r="AS9" i="5"/>
  <c r="AM11" i="5" s="1"/>
  <c r="AJ11" i="5"/>
  <c r="AR23" i="5"/>
  <c r="AW245" i="5" l="1"/>
  <c r="AJ19" i="5"/>
  <c r="AU58" i="5"/>
  <c r="AM61" i="5" s="1"/>
  <c r="C45" i="11"/>
  <c r="C44" i="11"/>
  <c r="D43" i="11"/>
  <c r="F10" i="11"/>
  <c r="G8" i="11"/>
  <c r="F9" i="11"/>
  <c r="E17" i="11"/>
  <c r="E16" i="11"/>
  <c r="F15" i="11"/>
  <c r="D38" i="11"/>
  <c r="E36" i="11"/>
  <c r="D37" i="11"/>
  <c r="E24" i="11"/>
  <c r="F22" i="11"/>
  <c r="E23" i="11"/>
  <c r="C56" i="11"/>
  <c r="C50" i="11"/>
  <c r="E30" i="11"/>
  <c r="E31" i="11"/>
  <c r="F29" i="11"/>
  <c r="BD243" i="5"/>
  <c r="BD244" i="5" s="1"/>
  <c r="BD245" i="5" s="1"/>
  <c r="BD246" i="5" s="1"/>
  <c r="BD247" i="5" s="1"/>
  <c r="BD248" i="5" s="1"/>
  <c r="BD249" i="5" s="1"/>
  <c r="BD250" i="5" s="1"/>
  <c r="BD251" i="5" s="1"/>
  <c r="BD252" i="5" s="1"/>
  <c r="BD253" i="5" s="1"/>
  <c r="BD254" i="5" s="1"/>
  <c r="BD255" i="5" s="1"/>
  <c r="BD256" i="5" s="1"/>
  <c r="BD257" i="5" s="1"/>
  <c r="BD258" i="5" s="1"/>
  <c r="BD259" i="5" s="1"/>
  <c r="BD260" i="5" s="1"/>
  <c r="BD261" i="5" s="1"/>
  <c r="BD262" i="5" s="1"/>
  <c r="BD263" i="5" s="1"/>
  <c r="BD264" i="5" s="1"/>
  <c r="BD265" i="5" s="1"/>
  <c r="BD266" i="5" s="1"/>
  <c r="BD267" i="5" s="1"/>
  <c r="BD268" i="5" s="1"/>
  <c r="BD269" i="5" s="1"/>
  <c r="BD270" i="5" s="1"/>
  <c r="BD271" i="5" s="1"/>
  <c r="BD272" i="5" s="1"/>
  <c r="BD273" i="5" s="1"/>
  <c r="BD274" i="5" s="1"/>
  <c r="C14" i="5"/>
  <c r="AU16" i="5"/>
  <c r="AM19" i="5" s="1"/>
  <c r="AU9" i="5"/>
  <c r="AM12" i="5" s="1"/>
  <c r="AU23" i="5"/>
  <c r="AM26" i="5" s="1"/>
  <c r="AU107" i="5"/>
  <c r="AM110" i="5" s="1"/>
  <c r="AU30" i="5"/>
  <c r="AM33" i="5" s="1"/>
  <c r="AU114" i="5"/>
  <c r="AM117" i="5" s="1"/>
  <c r="AU198" i="5"/>
  <c r="AM201" i="5" s="1"/>
  <c r="AU72" i="5"/>
  <c r="AM75" i="5" s="1"/>
  <c r="AU156" i="5"/>
  <c r="AM159" i="5" s="1"/>
  <c r="AU233" i="5"/>
  <c r="AM236" i="5" s="1"/>
  <c r="AU79" i="5"/>
  <c r="AM82" i="5" s="1"/>
  <c r="AU86" i="5"/>
  <c r="AM89" i="5" s="1"/>
  <c r="AU100" i="5"/>
  <c r="AM103" i="5" s="1"/>
  <c r="AU37" i="5"/>
  <c r="AM40" i="5" s="1"/>
  <c r="AU44" i="5"/>
  <c r="AM47" i="5" s="1"/>
  <c r="AU51" i="5"/>
  <c r="AM54" i="5" s="1"/>
  <c r="AU142" i="5"/>
  <c r="AM145" i="5" s="1"/>
  <c r="AU226" i="5"/>
  <c r="AM229" i="5" s="1"/>
  <c r="AJ229" i="5"/>
  <c r="AU219" i="5"/>
  <c r="AM222" i="5" s="1"/>
  <c r="AU212" i="5"/>
  <c r="AM215" i="5" s="1"/>
  <c r="AU205" i="5"/>
  <c r="AM208" i="5" s="1"/>
  <c r="AU191" i="5"/>
  <c r="AM194" i="5" s="1"/>
  <c r="AU184" i="5"/>
  <c r="AM187" i="5" s="1"/>
  <c r="AU177" i="5"/>
  <c r="AM180" i="5" s="1"/>
  <c r="AU170" i="5"/>
  <c r="AM173" i="5" s="1"/>
  <c r="AU163" i="5"/>
  <c r="AM166" i="5" s="1"/>
  <c r="AU149" i="5"/>
  <c r="AM152" i="5" s="1"/>
  <c r="AU135" i="5"/>
  <c r="AM138" i="5" s="1"/>
  <c r="AU128" i="5"/>
  <c r="AM131" i="5" s="1"/>
  <c r="AU121" i="5"/>
  <c r="AM124" i="5" s="1"/>
  <c r="AJ117" i="5"/>
  <c r="AJ110" i="5"/>
  <c r="AJ103" i="5"/>
  <c r="AU93" i="5"/>
  <c r="AM96" i="5" s="1"/>
  <c r="AJ82" i="5"/>
  <c r="AJ75" i="5"/>
  <c r="AU65" i="5"/>
  <c r="AM68" i="5" s="1"/>
  <c r="AJ61" i="5"/>
  <c r="G10" i="11" l="1"/>
  <c r="H8" i="11"/>
  <c r="G9" i="11"/>
  <c r="C57" i="11"/>
  <c r="C63" i="11"/>
  <c r="D44" i="11"/>
  <c r="E43" i="11"/>
  <c r="D45" i="11"/>
  <c r="G22" i="11"/>
  <c r="F24" i="11"/>
  <c r="F23" i="11"/>
  <c r="C52" i="11"/>
  <c r="D50" i="11"/>
  <c r="C51" i="11"/>
  <c r="F36" i="11"/>
  <c r="E38" i="11"/>
  <c r="E37" i="11"/>
  <c r="G15" i="11"/>
  <c r="F17" i="11"/>
  <c r="F16" i="11"/>
  <c r="F31" i="11"/>
  <c r="G29" i="11"/>
  <c r="F30" i="11"/>
  <c r="AS241" i="5"/>
  <c r="AR233" i="5"/>
  <c r="AJ235" i="5" s="1"/>
  <c r="D51" i="11" l="1"/>
  <c r="E50" i="11"/>
  <c r="D52" i="11"/>
  <c r="C59" i="11"/>
  <c r="C58" i="11"/>
  <c r="D57" i="11"/>
  <c r="G30" i="11"/>
  <c r="H29" i="11"/>
  <c r="G31" i="11"/>
  <c r="H10" i="11"/>
  <c r="H9" i="11"/>
  <c r="I8" i="11"/>
  <c r="C64" i="11"/>
  <c r="C70" i="11"/>
  <c r="G17" i="11"/>
  <c r="G16" i="11"/>
  <c r="H15" i="11"/>
  <c r="H22" i="11"/>
  <c r="G23" i="11"/>
  <c r="G24" i="11"/>
  <c r="G36" i="11"/>
  <c r="F38" i="11"/>
  <c r="F37" i="11"/>
  <c r="E45" i="11"/>
  <c r="F43" i="11"/>
  <c r="E44" i="11"/>
  <c r="G37" i="11" l="1"/>
  <c r="H36" i="11"/>
  <c r="G38" i="11"/>
  <c r="H24" i="11"/>
  <c r="I22" i="11"/>
  <c r="H23" i="11"/>
  <c r="H16" i="11"/>
  <c r="I15" i="11"/>
  <c r="H17" i="11"/>
  <c r="D58" i="11"/>
  <c r="D59" i="11"/>
  <c r="E57" i="11"/>
  <c r="F44" i="11"/>
  <c r="F45" i="11"/>
  <c r="G43" i="11"/>
  <c r="C77" i="11"/>
  <c r="C71" i="11"/>
  <c r="H31" i="11"/>
  <c r="H30" i="11"/>
  <c r="I29" i="11"/>
  <c r="C65" i="11"/>
  <c r="C66" i="11"/>
  <c r="D64" i="11"/>
  <c r="E52" i="11"/>
  <c r="E51" i="11"/>
  <c r="F50" i="11"/>
  <c r="I9" i="11"/>
  <c r="I10" i="11"/>
  <c r="J8" i="11"/>
  <c r="AR226" i="5"/>
  <c r="AR219" i="5"/>
  <c r="AR212" i="5"/>
  <c r="AR205" i="5"/>
  <c r="AR198" i="5"/>
  <c r="AR191" i="5"/>
  <c r="AR184" i="5"/>
  <c r="AR177" i="5"/>
  <c r="AR170" i="5"/>
  <c r="AR163" i="5"/>
  <c r="AR156" i="5"/>
  <c r="AR149" i="5"/>
  <c r="AR142" i="5"/>
  <c r="AR135" i="5"/>
  <c r="AR128" i="5"/>
  <c r="AR121" i="5"/>
  <c r="AR114" i="5"/>
  <c r="AR107" i="5"/>
  <c r="AJ109" i="5" s="1"/>
  <c r="AR100" i="5"/>
  <c r="AJ102" i="5" s="1"/>
  <c r="AR93" i="5"/>
  <c r="AR86" i="5"/>
  <c r="AR79" i="5"/>
  <c r="AJ81" i="5" s="1"/>
  <c r="AR72" i="5"/>
  <c r="AJ74" i="5" s="1"/>
  <c r="AR65" i="5"/>
  <c r="AR58" i="5"/>
  <c r="AR51" i="5"/>
  <c r="AR44" i="5"/>
  <c r="AR37" i="5"/>
  <c r="AR30" i="5"/>
  <c r="AJ18" i="5"/>
  <c r="AS58" i="5" l="1"/>
  <c r="C84" i="11"/>
  <c r="C78" i="11"/>
  <c r="G45" i="11"/>
  <c r="H43" i="11"/>
  <c r="G44" i="11"/>
  <c r="C73" i="11"/>
  <c r="C72" i="11"/>
  <c r="D71" i="11"/>
  <c r="I17" i="11"/>
  <c r="J15" i="11"/>
  <c r="I16" i="11"/>
  <c r="D66" i="11"/>
  <c r="E64" i="11"/>
  <c r="D65" i="11"/>
  <c r="I23" i="11"/>
  <c r="I24" i="11"/>
  <c r="J22" i="11"/>
  <c r="J9" i="11"/>
  <c r="J10" i="11"/>
  <c r="K8" i="11"/>
  <c r="E58" i="11"/>
  <c r="E59" i="11"/>
  <c r="F57" i="11"/>
  <c r="H37" i="11"/>
  <c r="H38" i="11"/>
  <c r="I36" i="11"/>
  <c r="F52" i="11"/>
  <c r="F51" i="11"/>
  <c r="G50" i="11"/>
  <c r="I30" i="11"/>
  <c r="I31" i="11"/>
  <c r="J29" i="11"/>
  <c r="AJ25" i="5"/>
  <c r="AJ32" i="5"/>
  <c r="AJ39" i="5"/>
  <c r="AJ46" i="5"/>
  <c r="AJ53" i="5"/>
  <c r="AJ60" i="5"/>
  <c r="AJ67" i="5"/>
  <c r="AJ88" i="5"/>
  <c r="AJ95" i="5"/>
  <c r="AJ116" i="5"/>
  <c r="AJ123" i="5"/>
  <c r="AJ130" i="5"/>
  <c r="AJ137" i="5"/>
  <c r="AJ144" i="5"/>
  <c r="AJ151" i="5"/>
  <c r="AJ158" i="5"/>
  <c r="AJ165" i="5"/>
  <c r="AJ172" i="5"/>
  <c r="AJ179" i="5"/>
  <c r="AJ186" i="5"/>
  <c r="AJ193" i="5"/>
  <c r="AJ200" i="5"/>
  <c r="AJ207" i="5"/>
  <c r="AJ214" i="5"/>
  <c r="AJ221" i="5"/>
  <c r="AJ228" i="5"/>
  <c r="AL60" i="5" l="1"/>
  <c r="AK60" i="5"/>
  <c r="J24" i="11"/>
  <c r="K22" i="11"/>
  <c r="J23" i="11"/>
  <c r="K9" i="11"/>
  <c r="K10" i="11"/>
  <c r="L8" i="11"/>
  <c r="H44" i="11"/>
  <c r="H45" i="11"/>
  <c r="I43" i="11"/>
  <c r="K29" i="11"/>
  <c r="J31" i="11"/>
  <c r="J30" i="11"/>
  <c r="D73" i="11"/>
  <c r="D72" i="11"/>
  <c r="E71" i="11"/>
  <c r="G52" i="11"/>
  <c r="H50" i="11"/>
  <c r="G51" i="11"/>
  <c r="F59" i="11"/>
  <c r="G57" i="11"/>
  <c r="F58" i="11"/>
  <c r="C80" i="11"/>
  <c r="D78" i="11"/>
  <c r="C79" i="11"/>
  <c r="C85" i="11"/>
  <c r="C91" i="11"/>
  <c r="I38" i="11"/>
  <c r="J36" i="11"/>
  <c r="I37" i="11"/>
  <c r="F64" i="11"/>
  <c r="E66" i="11"/>
  <c r="E65" i="11"/>
  <c r="K15" i="11"/>
  <c r="J16" i="11"/>
  <c r="J17" i="11"/>
  <c r="C15" i="5"/>
  <c r="C17" i="5" s="1"/>
  <c r="C21" i="5"/>
  <c r="C8" i="5"/>
  <c r="AM18" i="5"/>
  <c r="AS23" i="5"/>
  <c r="AM25" i="5" s="1"/>
  <c r="AS128" i="5"/>
  <c r="AM130" i="5" s="1"/>
  <c r="AS212" i="5"/>
  <c r="AM214" i="5" s="1"/>
  <c r="AS156" i="5"/>
  <c r="AM158" i="5" s="1"/>
  <c r="AS72" i="5"/>
  <c r="AM74" i="5" s="1"/>
  <c r="AS93" i="5"/>
  <c r="AM95" i="5" s="1"/>
  <c r="AS30" i="5"/>
  <c r="AM32" i="5" s="1"/>
  <c r="AS184" i="5"/>
  <c r="AM186" i="5" s="1"/>
  <c r="AS100" i="5"/>
  <c r="AM102" i="5" s="1"/>
  <c r="AS37" i="5"/>
  <c r="AM39" i="5" s="1"/>
  <c r="AS219" i="5"/>
  <c r="AM221" i="5" s="1"/>
  <c r="AS191" i="5"/>
  <c r="AM193" i="5" s="1"/>
  <c r="AS163" i="5"/>
  <c r="AM165" i="5" s="1"/>
  <c r="AS135" i="5"/>
  <c r="AM137" i="5" s="1"/>
  <c r="AS107" i="5"/>
  <c r="AM109" i="5" s="1"/>
  <c r="AS226" i="5"/>
  <c r="AM228" i="5" s="1"/>
  <c r="AS198" i="5"/>
  <c r="AM200" i="5" s="1"/>
  <c r="AS170" i="5"/>
  <c r="AM172" i="5" s="1"/>
  <c r="AS142" i="5"/>
  <c r="AM144" i="5" s="1"/>
  <c r="AS114" i="5"/>
  <c r="AM116" i="5" s="1"/>
  <c r="AS86" i="5"/>
  <c r="AM88" i="5" s="1"/>
  <c r="AM60" i="5"/>
  <c r="AS44" i="5"/>
  <c r="AM46" i="5" s="1"/>
  <c r="AS79" i="5"/>
  <c r="AM81" i="5" s="1"/>
  <c r="AS51" i="5"/>
  <c r="AM53" i="5" s="1"/>
  <c r="AS233" i="5"/>
  <c r="AM235" i="5" s="1"/>
  <c r="AS205" i="5"/>
  <c r="AM207" i="5" s="1"/>
  <c r="AS177" i="5"/>
  <c r="AM179" i="5" s="1"/>
  <c r="AS149" i="5"/>
  <c r="AM151" i="5" s="1"/>
  <c r="AS121" i="5"/>
  <c r="AM123" i="5" s="1"/>
  <c r="AS65" i="5"/>
  <c r="AM67" i="5" s="1"/>
  <c r="J37" i="11" l="1"/>
  <c r="J38" i="11"/>
  <c r="K36" i="11"/>
  <c r="H52" i="11"/>
  <c r="I50" i="11"/>
  <c r="H51" i="11"/>
  <c r="L9" i="11"/>
  <c r="L10" i="11"/>
  <c r="M8" i="11"/>
  <c r="C92" i="11"/>
  <c r="C98" i="11"/>
  <c r="C86" i="11"/>
  <c r="C87" i="11"/>
  <c r="D85" i="11"/>
  <c r="E73" i="11"/>
  <c r="F71" i="11"/>
  <c r="E72" i="11"/>
  <c r="L15" i="11"/>
  <c r="K16" i="11"/>
  <c r="K17" i="11"/>
  <c r="L22" i="11"/>
  <c r="K24" i="11"/>
  <c r="K23" i="11"/>
  <c r="D79" i="11"/>
  <c r="D80" i="11"/>
  <c r="E78" i="11"/>
  <c r="K31" i="11"/>
  <c r="L29" i="11"/>
  <c r="K30" i="11"/>
  <c r="F65" i="11"/>
  <c r="F66" i="11"/>
  <c r="G64" i="11"/>
  <c r="G58" i="11"/>
  <c r="H57" i="11"/>
  <c r="G59" i="11"/>
  <c r="I45" i="11"/>
  <c r="I44" i="11"/>
  <c r="J43" i="11"/>
  <c r="C9" i="5"/>
  <c r="C10" i="5"/>
  <c r="C22" i="5"/>
  <c r="C24" i="5" s="1"/>
  <c r="C28" i="5"/>
  <c r="D8" i="5"/>
  <c r="D15" i="5"/>
  <c r="D17" i="5" s="1"/>
  <c r="C16" i="5"/>
  <c r="M15" i="11" l="1"/>
  <c r="L16" i="11"/>
  <c r="L17" i="11"/>
  <c r="F72" i="11"/>
  <c r="G71" i="11"/>
  <c r="F73" i="11"/>
  <c r="E79" i="11"/>
  <c r="E80" i="11"/>
  <c r="F78" i="11"/>
  <c r="I51" i="11"/>
  <c r="I52" i="11"/>
  <c r="J50" i="11"/>
  <c r="D87" i="11"/>
  <c r="D86" i="11"/>
  <c r="E85" i="11"/>
  <c r="L30" i="11"/>
  <c r="L31" i="11"/>
  <c r="M29" i="11"/>
  <c r="K38" i="11"/>
  <c r="K37" i="11"/>
  <c r="L36" i="11"/>
  <c r="K43" i="11"/>
  <c r="J44" i="11"/>
  <c r="J45" i="11"/>
  <c r="H64" i="11"/>
  <c r="G65" i="11"/>
  <c r="G66" i="11"/>
  <c r="C105" i="11"/>
  <c r="C99" i="11"/>
  <c r="M9" i="11"/>
  <c r="M10" i="11"/>
  <c r="N8" i="11"/>
  <c r="I57" i="11"/>
  <c r="H58" i="11"/>
  <c r="H59" i="11"/>
  <c r="M22" i="11"/>
  <c r="L23" i="11"/>
  <c r="L24" i="11"/>
  <c r="C93" i="11"/>
  <c r="C94" i="11"/>
  <c r="D92" i="11"/>
  <c r="D16" i="5"/>
  <c r="D9" i="5"/>
  <c r="D10" i="5"/>
  <c r="E8" i="5"/>
  <c r="E10" i="5" s="1"/>
  <c r="C35" i="5"/>
  <c r="C29" i="5"/>
  <c r="C31" i="5" s="1"/>
  <c r="E15" i="5"/>
  <c r="D22" i="5"/>
  <c r="D24" i="5" s="1"/>
  <c r="C23" i="5"/>
  <c r="L38" i="11" l="1"/>
  <c r="M36" i="11"/>
  <c r="L37" i="11"/>
  <c r="C101" i="11"/>
  <c r="C100" i="11"/>
  <c r="D99" i="11"/>
  <c r="M31" i="11"/>
  <c r="N29" i="11"/>
  <c r="M30" i="11"/>
  <c r="K44" i="11"/>
  <c r="L43" i="11"/>
  <c r="K45" i="11"/>
  <c r="H65" i="11"/>
  <c r="H66" i="11"/>
  <c r="I64" i="11"/>
  <c r="G73" i="11"/>
  <c r="H71" i="11"/>
  <c r="G72" i="11"/>
  <c r="E86" i="11"/>
  <c r="E87" i="11"/>
  <c r="F85" i="11"/>
  <c r="G78" i="11"/>
  <c r="F80" i="11"/>
  <c r="F79" i="11"/>
  <c r="D94" i="11"/>
  <c r="E92" i="11"/>
  <c r="D93" i="11"/>
  <c r="M16" i="11"/>
  <c r="M17" i="11"/>
  <c r="N15" i="11"/>
  <c r="C112" i="11"/>
  <c r="C106" i="11"/>
  <c r="M23" i="11"/>
  <c r="N22" i="11"/>
  <c r="M24" i="11"/>
  <c r="J57" i="11"/>
  <c r="I58" i="11"/>
  <c r="I59" i="11"/>
  <c r="N10" i="11"/>
  <c r="O8" i="11"/>
  <c r="N9" i="11"/>
  <c r="J52" i="11"/>
  <c r="K50" i="11"/>
  <c r="J51" i="11"/>
  <c r="E16" i="5"/>
  <c r="E17" i="5"/>
  <c r="C30" i="5"/>
  <c r="D29" i="5"/>
  <c r="D31" i="5" s="1"/>
  <c r="C42" i="5"/>
  <c r="C36" i="5"/>
  <c r="C38" i="5" s="1"/>
  <c r="E22" i="5"/>
  <c r="E24" i="5" s="1"/>
  <c r="D23" i="5"/>
  <c r="F15" i="5"/>
  <c r="F8" i="5"/>
  <c r="F10" i="5" s="1"/>
  <c r="E9" i="5"/>
  <c r="L50" i="11" l="1"/>
  <c r="K51" i="11"/>
  <c r="K52" i="11"/>
  <c r="F87" i="11"/>
  <c r="G85" i="11"/>
  <c r="F86" i="11"/>
  <c r="N17" i="11"/>
  <c r="N16" i="11"/>
  <c r="O15" i="11"/>
  <c r="O29" i="11"/>
  <c r="N31" i="11"/>
  <c r="N30" i="11"/>
  <c r="O10" i="11"/>
  <c r="P8" i="11"/>
  <c r="O9" i="11"/>
  <c r="C119" i="11"/>
  <c r="C113" i="11"/>
  <c r="H72" i="11"/>
  <c r="H73" i="11"/>
  <c r="I71" i="11"/>
  <c r="D101" i="11"/>
  <c r="D100" i="11"/>
  <c r="E99" i="11"/>
  <c r="F92" i="11"/>
  <c r="E93" i="11"/>
  <c r="E94" i="11"/>
  <c r="J59" i="11"/>
  <c r="J58" i="11"/>
  <c r="K57" i="11"/>
  <c r="I66" i="11"/>
  <c r="J64" i="11"/>
  <c r="I65" i="11"/>
  <c r="N23" i="11"/>
  <c r="O22" i="11"/>
  <c r="N24" i="11"/>
  <c r="H78" i="11"/>
  <c r="G80" i="11"/>
  <c r="G79" i="11"/>
  <c r="M38" i="11"/>
  <c r="M37" i="11"/>
  <c r="N36" i="11"/>
  <c r="C107" i="11"/>
  <c r="C108" i="11"/>
  <c r="D106" i="11"/>
  <c r="L45" i="11"/>
  <c r="M43" i="11"/>
  <c r="L44" i="11"/>
  <c r="F16" i="5"/>
  <c r="F17" i="5"/>
  <c r="G8" i="5"/>
  <c r="G10" i="5" s="1"/>
  <c r="F9" i="5"/>
  <c r="E23" i="5"/>
  <c r="F22" i="5"/>
  <c r="F24" i="5" s="1"/>
  <c r="E29" i="5"/>
  <c r="E31" i="5" s="1"/>
  <c r="D30" i="5"/>
  <c r="C43" i="5"/>
  <c r="C45" i="5" s="1"/>
  <c r="C49" i="5"/>
  <c r="C50" i="5" s="1"/>
  <c r="C52" i="5" s="1"/>
  <c r="G15" i="5"/>
  <c r="C37" i="5"/>
  <c r="D36" i="5"/>
  <c r="D38" i="5" s="1"/>
  <c r="J65" i="11" l="1"/>
  <c r="J66" i="11"/>
  <c r="K64" i="11"/>
  <c r="O31" i="11"/>
  <c r="P29" i="11"/>
  <c r="O30" i="11"/>
  <c r="J71" i="11"/>
  <c r="I73" i="11"/>
  <c r="I72" i="11"/>
  <c r="O16" i="11"/>
  <c r="O17" i="11"/>
  <c r="P15" i="11"/>
  <c r="N38" i="11"/>
  <c r="O36" i="11"/>
  <c r="N37" i="11"/>
  <c r="K59" i="11"/>
  <c r="L57" i="11"/>
  <c r="K58" i="11"/>
  <c r="C115" i="11"/>
  <c r="D113" i="11"/>
  <c r="C114" i="11"/>
  <c r="C120" i="11"/>
  <c r="C126" i="11"/>
  <c r="G86" i="11"/>
  <c r="G87" i="11"/>
  <c r="H85" i="11"/>
  <c r="M44" i="11"/>
  <c r="M45" i="11"/>
  <c r="N43" i="11"/>
  <c r="H80" i="11"/>
  <c r="I78" i="11"/>
  <c r="H79" i="11"/>
  <c r="P10" i="11"/>
  <c r="Q8" i="11"/>
  <c r="P9" i="11"/>
  <c r="O24" i="11"/>
  <c r="P22" i="11"/>
  <c r="O23" i="11"/>
  <c r="F93" i="11"/>
  <c r="F94" i="11"/>
  <c r="G92" i="11"/>
  <c r="L52" i="11"/>
  <c r="L51" i="11"/>
  <c r="M50" i="11"/>
  <c r="D108" i="11"/>
  <c r="E106" i="11"/>
  <c r="D107" i="11"/>
  <c r="F99" i="11"/>
  <c r="E100" i="11"/>
  <c r="E101" i="11"/>
  <c r="G16" i="5"/>
  <c r="G17" i="5"/>
  <c r="D37" i="5"/>
  <c r="E36" i="5"/>
  <c r="E38" i="5" s="1"/>
  <c r="H15" i="5"/>
  <c r="E30" i="5"/>
  <c r="F29" i="5"/>
  <c r="F31" i="5" s="1"/>
  <c r="C51" i="5"/>
  <c r="D50" i="5"/>
  <c r="D52" i="5" s="1"/>
  <c r="D43" i="5"/>
  <c r="D45" i="5" s="1"/>
  <c r="C44" i="5"/>
  <c r="G22" i="5"/>
  <c r="G24" i="5" s="1"/>
  <c r="F23" i="5"/>
  <c r="H8" i="5"/>
  <c r="H10" i="5" s="1"/>
  <c r="G9" i="5"/>
  <c r="C56" i="5"/>
  <c r="C57" i="5" s="1"/>
  <c r="C59" i="5" s="1"/>
  <c r="C122" i="11" l="1"/>
  <c r="D120" i="11"/>
  <c r="C121" i="11"/>
  <c r="I79" i="11"/>
  <c r="I80" i="11"/>
  <c r="J78" i="11"/>
  <c r="D114" i="11"/>
  <c r="E113" i="11"/>
  <c r="D115" i="11"/>
  <c r="H92" i="11"/>
  <c r="G93" i="11"/>
  <c r="G94" i="11"/>
  <c r="J72" i="11"/>
  <c r="J73" i="11"/>
  <c r="K71" i="11"/>
  <c r="N44" i="11"/>
  <c r="N45" i="11"/>
  <c r="O43" i="11"/>
  <c r="L58" i="11"/>
  <c r="L59" i="11"/>
  <c r="M57" i="11"/>
  <c r="Q29" i="11"/>
  <c r="P31" i="11"/>
  <c r="P30" i="11"/>
  <c r="H87" i="11"/>
  <c r="I85" i="11"/>
  <c r="H86" i="11"/>
  <c r="K66" i="11"/>
  <c r="L64" i="11"/>
  <c r="K65" i="11"/>
  <c r="P23" i="11"/>
  <c r="P24" i="11"/>
  <c r="Q22" i="11"/>
  <c r="O37" i="11"/>
  <c r="O38" i="11"/>
  <c r="P36" i="11"/>
  <c r="M52" i="11"/>
  <c r="N50" i="11"/>
  <c r="M51" i="11"/>
  <c r="F101" i="11"/>
  <c r="F100" i="11"/>
  <c r="G99" i="11"/>
  <c r="E108" i="11"/>
  <c r="F106" i="11"/>
  <c r="E107" i="11"/>
  <c r="Q10" i="11"/>
  <c r="R8" i="11"/>
  <c r="Q9" i="11"/>
  <c r="C127" i="11"/>
  <c r="C133" i="11"/>
  <c r="P16" i="11"/>
  <c r="P17" i="11"/>
  <c r="Q15" i="11"/>
  <c r="H16" i="5"/>
  <c r="H17" i="5"/>
  <c r="H22" i="5"/>
  <c r="H24" i="5" s="1"/>
  <c r="G23" i="5"/>
  <c r="F30" i="5"/>
  <c r="G29" i="5"/>
  <c r="G31" i="5" s="1"/>
  <c r="I15" i="5"/>
  <c r="I17" i="5" s="1"/>
  <c r="E50" i="5"/>
  <c r="E52" i="5" s="1"/>
  <c r="D51" i="5"/>
  <c r="F36" i="5"/>
  <c r="F38" i="5" s="1"/>
  <c r="E37" i="5"/>
  <c r="I8" i="5"/>
  <c r="I10" i="5" s="1"/>
  <c r="H9" i="5"/>
  <c r="D57" i="5"/>
  <c r="D59" i="5" s="1"/>
  <c r="E43" i="5"/>
  <c r="E45" i="5" s="1"/>
  <c r="D44" i="5"/>
  <c r="C63" i="5"/>
  <c r="C64" i="5" s="1"/>
  <c r="H93" i="11" l="1"/>
  <c r="I92" i="11"/>
  <c r="H94" i="11"/>
  <c r="P43" i="11"/>
  <c r="O44" i="11"/>
  <c r="O45" i="11"/>
  <c r="J80" i="11"/>
  <c r="K78" i="11"/>
  <c r="J79" i="11"/>
  <c r="N51" i="11"/>
  <c r="O50" i="11"/>
  <c r="N52" i="11"/>
  <c r="I87" i="11"/>
  <c r="J85" i="11"/>
  <c r="I86" i="11"/>
  <c r="K72" i="11"/>
  <c r="L71" i="11"/>
  <c r="K73" i="11"/>
  <c r="P38" i="11"/>
  <c r="Q36" i="11"/>
  <c r="P37" i="11"/>
  <c r="Q17" i="11"/>
  <c r="Q16" i="11"/>
  <c r="R15" i="11"/>
  <c r="E115" i="11"/>
  <c r="E114" i="11"/>
  <c r="F113" i="11"/>
  <c r="L66" i="11"/>
  <c r="L65" i="11"/>
  <c r="M64" i="11"/>
  <c r="C128" i="11"/>
  <c r="D127" i="11"/>
  <c r="C129" i="11"/>
  <c r="D121" i="11"/>
  <c r="E120" i="11"/>
  <c r="D122" i="11"/>
  <c r="R10" i="11"/>
  <c r="S8" i="11"/>
  <c r="R9" i="11"/>
  <c r="Q30" i="11"/>
  <c r="R29" i="11"/>
  <c r="Q31" i="11"/>
  <c r="C140" i="11"/>
  <c r="C134" i="11"/>
  <c r="G106" i="11"/>
  <c r="F107" i="11"/>
  <c r="F108" i="11"/>
  <c r="R22" i="11"/>
  <c r="Q24" i="11"/>
  <c r="Q23" i="11"/>
  <c r="G100" i="11"/>
  <c r="H99" i="11"/>
  <c r="G101" i="11"/>
  <c r="M59" i="11"/>
  <c r="N57" i="11"/>
  <c r="M58" i="11"/>
  <c r="C66" i="5"/>
  <c r="I16" i="5"/>
  <c r="E44" i="5"/>
  <c r="F43" i="5"/>
  <c r="F45" i="5" s="1"/>
  <c r="D64" i="5"/>
  <c r="D66" i="5" s="1"/>
  <c r="J8" i="5"/>
  <c r="J10" i="5" s="1"/>
  <c r="I9" i="5"/>
  <c r="J15" i="5"/>
  <c r="J17" i="5" s="1"/>
  <c r="E57" i="5"/>
  <c r="E59" i="5" s="1"/>
  <c r="F50" i="5"/>
  <c r="F52" i="5" s="1"/>
  <c r="E51" i="5"/>
  <c r="G30" i="5"/>
  <c r="H29" i="5"/>
  <c r="H31" i="5" s="1"/>
  <c r="H23" i="5"/>
  <c r="I22" i="5"/>
  <c r="I24" i="5" s="1"/>
  <c r="G36" i="5"/>
  <c r="G38" i="5" s="1"/>
  <c r="F37" i="5"/>
  <c r="C58" i="5"/>
  <c r="C70" i="5"/>
  <c r="C71" i="5" s="1"/>
  <c r="C73" i="5" s="1"/>
  <c r="S10" i="11" l="1"/>
  <c r="T8" i="11"/>
  <c r="S9" i="11"/>
  <c r="M65" i="11"/>
  <c r="M66" i="11"/>
  <c r="N64" i="11"/>
  <c r="L73" i="11"/>
  <c r="M71" i="11"/>
  <c r="L72" i="11"/>
  <c r="R24" i="11"/>
  <c r="R23" i="11"/>
  <c r="S22" i="11"/>
  <c r="P44" i="11"/>
  <c r="P45" i="11"/>
  <c r="Q43" i="11"/>
  <c r="R31" i="11"/>
  <c r="S29" i="11"/>
  <c r="R30" i="11"/>
  <c r="E121" i="11"/>
  <c r="E122" i="11"/>
  <c r="F120" i="11"/>
  <c r="F114" i="11"/>
  <c r="F115" i="11"/>
  <c r="G113" i="11"/>
  <c r="Q38" i="11"/>
  <c r="Q37" i="11"/>
  <c r="R36" i="11"/>
  <c r="K85" i="11"/>
  <c r="J87" i="11"/>
  <c r="J86" i="11"/>
  <c r="I94" i="11"/>
  <c r="J92" i="11"/>
  <c r="I93" i="11"/>
  <c r="K80" i="11"/>
  <c r="L78" i="11"/>
  <c r="K79" i="11"/>
  <c r="G108" i="11"/>
  <c r="H106" i="11"/>
  <c r="G107" i="11"/>
  <c r="N59" i="11"/>
  <c r="O57" i="11"/>
  <c r="N58" i="11"/>
  <c r="C135" i="11"/>
  <c r="C136" i="11"/>
  <c r="D134" i="11"/>
  <c r="R16" i="11"/>
  <c r="R17" i="11"/>
  <c r="S15" i="11"/>
  <c r="H100" i="11"/>
  <c r="H101" i="11"/>
  <c r="I99" i="11"/>
  <c r="C147" i="11"/>
  <c r="C141" i="11"/>
  <c r="D129" i="11"/>
  <c r="E127" i="11"/>
  <c r="D128" i="11"/>
  <c r="O52" i="11"/>
  <c r="P50" i="11"/>
  <c r="O51" i="11"/>
  <c r="J16" i="5"/>
  <c r="E64" i="5"/>
  <c r="E66" i="5" s="1"/>
  <c r="D71" i="5"/>
  <c r="D73" i="5" s="1"/>
  <c r="G37" i="5"/>
  <c r="H36" i="5"/>
  <c r="H38" i="5" s="1"/>
  <c r="F57" i="5"/>
  <c r="F59" i="5" s="1"/>
  <c r="F44" i="5"/>
  <c r="G43" i="5"/>
  <c r="G45" i="5" s="1"/>
  <c r="I29" i="5"/>
  <c r="I31" i="5" s="1"/>
  <c r="H30" i="5"/>
  <c r="G50" i="5"/>
  <c r="G52" i="5" s="1"/>
  <c r="F51" i="5"/>
  <c r="K8" i="5"/>
  <c r="K10" i="5" s="1"/>
  <c r="J9" i="5"/>
  <c r="I23" i="5"/>
  <c r="J22" i="5"/>
  <c r="J24" i="5" s="1"/>
  <c r="K15" i="5"/>
  <c r="C65" i="5"/>
  <c r="D58" i="5"/>
  <c r="C77" i="5"/>
  <c r="C78" i="5" s="1"/>
  <c r="C80" i="5" s="1"/>
  <c r="K87" i="11" l="1"/>
  <c r="L85" i="11"/>
  <c r="K86" i="11"/>
  <c r="S30" i="11"/>
  <c r="S31" i="11"/>
  <c r="T29" i="11"/>
  <c r="M72" i="11"/>
  <c r="N71" i="11"/>
  <c r="M73" i="11"/>
  <c r="H107" i="11"/>
  <c r="H108" i="11"/>
  <c r="I106" i="11"/>
  <c r="S36" i="11"/>
  <c r="R38" i="11"/>
  <c r="R37" i="11"/>
  <c r="Q45" i="11"/>
  <c r="R43" i="11"/>
  <c r="Q44" i="11"/>
  <c r="P51" i="11"/>
  <c r="Q50" i="11"/>
  <c r="P52" i="11"/>
  <c r="T9" i="11"/>
  <c r="T10" i="11"/>
  <c r="U8" i="11"/>
  <c r="I101" i="11"/>
  <c r="I100" i="11"/>
  <c r="J99" i="11"/>
  <c r="S17" i="11"/>
  <c r="T15" i="11"/>
  <c r="S16" i="11"/>
  <c r="N66" i="11"/>
  <c r="O64" i="11"/>
  <c r="N65" i="11"/>
  <c r="S23" i="11"/>
  <c r="S24" i="11"/>
  <c r="T22" i="11"/>
  <c r="H113" i="11"/>
  <c r="G115" i="11"/>
  <c r="G114" i="11"/>
  <c r="L79" i="11"/>
  <c r="M78" i="11"/>
  <c r="L80" i="11"/>
  <c r="C154" i="11"/>
  <c r="C148" i="11"/>
  <c r="P57" i="11"/>
  <c r="O58" i="11"/>
  <c r="O59" i="11"/>
  <c r="D136" i="11"/>
  <c r="D135" i="11"/>
  <c r="E134" i="11"/>
  <c r="E128" i="11"/>
  <c r="E129" i="11"/>
  <c r="F127" i="11"/>
  <c r="D141" i="11"/>
  <c r="C143" i="11"/>
  <c r="C142" i="11"/>
  <c r="J93" i="11"/>
  <c r="J94" i="11"/>
  <c r="K92" i="11"/>
  <c r="F122" i="11"/>
  <c r="G120" i="11"/>
  <c r="F121" i="11"/>
  <c r="K16" i="5"/>
  <c r="K17" i="5"/>
  <c r="K22" i="5"/>
  <c r="K24" i="5" s="1"/>
  <c r="J23" i="5"/>
  <c r="H43" i="5"/>
  <c r="H45" i="5" s="1"/>
  <c r="G44" i="5"/>
  <c r="G57" i="5"/>
  <c r="G59" i="5" s="1"/>
  <c r="L8" i="5"/>
  <c r="L10" i="5" s="1"/>
  <c r="K9" i="5"/>
  <c r="H37" i="5"/>
  <c r="I36" i="5"/>
  <c r="I38" i="5" s="1"/>
  <c r="E71" i="5"/>
  <c r="E73" i="5" s="1"/>
  <c r="D78" i="5"/>
  <c r="D80" i="5" s="1"/>
  <c r="J29" i="5"/>
  <c r="J31" i="5" s="1"/>
  <c r="I30" i="5"/>
  <c r="L15" i="5"/>
  <c r="L17" i="5" s="1"/>
  <c r="G51" i="5"/>
  <c r="H50" i="5"/>
  <c r="H52" i="5" s="1"/>
  <c r="F64" i="5"/>
  <c r="F66" i="5" s="1"/>
  <c r="C72" i="5"/>
  <c r="C84" i="5"/>
  <c r="C85" i="5" s="1"/>
  <c r="C87" i="5" s="1"/>
  <c r="E58" i="5"/>
  <c r="D65" i="5"/>
  <c r="O65" i="11" l="1"/>
  <c r="P64" i="11"/>
  <c r="O66" i="11"/>
  <c r="F129" i="11"/>
  <c r="G127" i="11"/>
  <c r="F128" i="11"/>
  <c r="T30" i="11"/>
  <c r="U29" i="11"/>
  <c r="T31" i="11"/>
  <c r="Q51" i="11"/>
  <c r="R50" i="11"/>
  <c r="Q52" i="11"/>
  <c r="N78" i="11"/>
  <c r="M80" i="11"/>
  <c r="M79" i="11"/>
  <c r="T16" i="11"/>
  <c r="T17" i="11"/>
  <c r="U15" i="11"/>
  <c r="R44" i="11"/>
  <c r="R45" i="11"/>
  <c r="S43" i="11"/>
  <c r="C155" i="11"/>
  <c r="C161" i="11"/>
  <c r="G121" i="11"/>
  <c r="H120" i="11"/>
  <c r="G122" i="11"/>
  <c r="D143" i="11"/>
  <c r="E141" i="11"/>
  <c r="D142" i="11"/>
  <c r="J101" i="11"/>
  <c r="J100" i="11"/>
  <c r="K99" i="11"/>
  <c r="F134" i="11"/>
  <c r="E136" i="11"/>
  <c r="E135" i="11"/>
  <c r="L86" i="11"/>
  <c r="M85" i="11"/>
  <c r="L87" i="11"/>
  <c r="H115" i="11"/>
  <c r="H114" i="11"/>
  <c r="I113" i="11"/>
  <c r="S37" i="11"/>
  <c r="S38" i="11"/>
  <c r="T36" i="11"/>
  <c r="C150" i="11"/>
  <c r="C149" i="11"/>
  <c r="D148" i="11"/>
  <c r="I108" i="11"/>
  <c r="J106" i="11"/>
  <c r="I107" i="11"/>
  <c r="U9" i="11"/>
  <c r="V8" i="11"/>
  <c r="U10" i="11"/>
  <c r="O71" i="11"/>
  <c r="N72" i="11"/>
  <c r="N73" i="11"/>
  <c r="L92" i="11"/>
  <c r="K94" i="11"/>
  <c r="K93" i="11"/>
  <c r="T24" i="11"/>
  <c r="U22" i="11"/>
  <c r="T23" i="11"/>
  <c r="P59" i="11"/>
  <c r="P58" i="11"/>
  <c r="Q57" i="11"/>
  <c r="L16" i="5"/>
  <c r="D85" i="5"/>
  <c r="D87" i="5" s="1"/>
  <c r="J30" i="5"/>
  <c r="K29" i="5"/>
  <c r="K31" i="5" s="1"/>
  <c r="G64" i="5"/>
  <c r="G66" i="5" s="1"/>
  <c r="F71" i="5"/>
  <c r="F73" i="5" s="1"/>
  <c r="H57" i="5"/>
  <c r="H59" i="5" s="1"/>
  <c r="H51" i="5"/>
  <c r="I50" i="5"/>
  <c r="I52" i="5" s="1"/>
  <c r="M15" i="5"/>
  <c r="M17" i="5" s="1"/>
  <c r="J36" i="5"/>
  <c r="J38" i="5" s="1"/>
  <c r="I37" i="5"/>
  <c r="L22" i="5"/>
  <c r="L24" i="5" s="1"/>
  <c r="K23" i="5"/>
  <c r="E78" i="5"/>
  <c r="E80" i="5" s="1"/>
  <c r="M8" i="5"/>
  <c r="M10" i="5" s="1"/>
  <c r="L9" i="5"/>
  <c r="H44" i="5"/>
  <c r="I43" i="5"/>
  <c r="I45" i="5" s="1"/>
  <c r="E65" i="5"/>
  <c r="C91" i="5"/>
  <c r="C92" i="5" s="1"/>
  <c r="C94" i="5" s="1"/>
  <c r="D72" i="5"/>
  <c r="F58" i="5"/>
  <c r="C79" i="5"/>
  <c r="U31" i="11" l="1"/>
  <c r="U30" i="11"/>
  <c r="V29" i="11"/>
  <c r="C168" i="11"/>
  <c r="C162" i="11"/>
  <c r="Q58" i="11"/>
  <c r="Q59" i="11"/>
  <c r="R57" i="11"/>
  <c r="U16" i="11"/>
  <c r="U17" i="11"/>
  <c r="V15" i="11"/>
  <c r="T37" i="11"/>
  <c r="T38" i="11"/>
  <c r="U36" i="11"/>
  <c r="E143" i="11"/>
  <c r="F141" i="11"/>
  <c r="E142" i="11"/>
  <c r="G128" i="11"/>
  <c r="G129" i="11"/>
  <c r="H127" i="11"/>
  <c r="O72" i="11"/>
  <c r="O73" i="11"/>
  <c r="P71" i="11"/>
  <c r="I114" i="11"/>
  <c r="J113" i="11"/>
  <c r="I115" i="11"/>
  <c r="J107" i="11"/>
  <c r="K106" i="11"/>
  <c r="J108" i="11"/>
  <c r="K101" i="11"/>
  <c r="L99" i="11"/>
  <c r="K100" i="11"/>
  <c r="V9" i="11"/>
  <c r="W8" i="11"/>
  <c r="V10" i="11"/>
  <c r="M87" i="11"/>
  <c r="N85" i="11"/>
  <c r="M86" i="11"/>
  <c r="M92" i="11"/>
  <c r="L94" i="11"/>
  <c r="L93" i="11"/>
  <c r="E148" i="11"/>
  <c r="D150" i="11"/>
  <c r="D149" i="11"/>
  <c r="P66" i="11"/>
  <c r="Q64" i="11"/>
  <c r="P65" i="11"/>
  <c r="N79" i="11"/>
  <c r="N80" i="11"/>
  <c r="O78" i="11"/>
  <c r="F135" i="11"/>
  <c r="F136" i="11"/>
  <c r="G134" i="11"/>
  <c r="R51" i="11"/>
  <c r="R52" i="11"/>
  <c r="S50" i="11"/>
  <c r="C156" i="11"/>
  <c r="D155" i="11"/>
  <c r="C157" i="11"/>
  <c r="S45" i="11"/>
  <c r="T43" i="11"/>
  <c r="S44" i="11"/>
  <c r="U23" i="11"/>
  <c r="U24" i="11"/>
  <c r="V22" i="11"/>
  <c r="I120" i="11"/>
  <c r="H122" i="11"/>
  <c r="H121" i="11"/>
  <c r="M16" i="5"/>
  <c r="D92" i="5"/>
  <c r="D94" i="5" s="1"/>
  <c r="G71" i="5"/>
  <c r="G73" i="5" s="1"/>
  <c r="F78" i="5"/>
  <c r="F80" i="5" s="1"/>
  <c r="N15" i="5"/>
  <c r="N17" i="5" s="1"/>
  <c r="I44" i="5"/>
  <c r="J43" i="5"/>
  <c r="J45" i="5" s="1"/>
  <c r="K36" i="5"/>
  <c r="K38" i="5" s="1"/>
  <c r="J37" i="5"/>
  <c r="I51" i="5"/>
  <c r="J50" i="5"/>
  <c r="J52" i="5" s="1"/>
  <c r="I57" i="5"/>
  <c r="I59" i="5" s="1"/>
  <c r="H64" i="5"/>
  <c r="H66" i="5" s="1"/>
  <c r="N8" i="5"/>
  <c r="N10" i="5" s="1"/>
  <c r="M9" i="5"/>
  <c r="L23" i="5"/>
  <c r="M22" i="5"/>
  <c r="M24" i="5" s="1"/>
  <c r="K30" i="5"/>
  <c r="L29" i="5"/>
  <c r="L31" i="5" s="1"/>
  <c r="E85" i="5"/>
  <c r="E87" i="5" s="1"/>
  <c r="C86" i="5"/>
  <c r="D79" i="5"/>
  <c r="C98" i="5"/>
  <c r="C99" i="5" s="1"/>
  <c r="C101" i="5" s="1"/>
  <c r="G58" i="5"/>
  <c r="E72" i="5"/>
  <c r="F65" i="5"/>
  <c r="W9" i="11" l="1"/>
  <c r="W10" i="11"/>
  <c r="X8" i="11"/>
  <c r="H128" i="11"/>
  <c r="H129" i="11"/>
  <c r="I127" i="11"/>
  <c r="R59" i="11"/>
  <c r="S57" i="11"/>
  <c r="R58" i="11"/>
  <c r="W15" i="11"/>
  <c r="V17" i="11"/>
  <c r="V16" i="11"/>
  <c r="V24" i="11"/>
  <c r="W22" i="11"/>
  <c r="V23" i="11"/>
  <c r="L100" i="11"/>
  <c r="L101" i="11"/>
  <c r="M99" i="11"/>
  <c r="H134" i="11"/>
  <c r="G136" i="11"/>
  <c r="G135" i="11"/>
  <c r="E150" i="11"/>
  <c r="F148" i="11"/>
  <c r="E149" i="11"/>
  <c r="D156" i="11"/>
  <c r="E155" i="11"/>
  <c r="D157" i="11"/>
  <c r="I121" i="11"/>
  <c r="J120" i="11"/>
  <c r="I122" i="11"/>
  <c r="D162" i="11"/>
  <c r="C164" i="11"/>
  <c r="C163" i="11"/>
  <c r="P72" i="11"/>
  <c r="P73" i="11"/>
  <c r="Q71" i="11"/>
  <c r="K108" i="11"/>
  <c r="L106" i="11"/>
  <c r="K107" i="11"/>
  <c r="G141" i="11"/>
  <c r="F142" i="11"/>
  <c r="F143" i="11"/>
  <c r="C175" i="11"/>
  <c r="C169" i="11"/>
  <c r="Q65" i="11"/>
  <c r="Q66" i="11"/>
  <c r="R64" i="11"/>
  <c r="O80" i="11"/>
  <c r="P78" i="11"/>
  <c r="O79" i="11"/>
  <c r="M93" i="11"/>
  <c r="M94" i="11"/>
  <c r="N92" i="11"/>
  <c r="W29" i="11"/>
  <c r="V31" i="11"/>
  <c r="V30" i="11"/>
  <c r="S51" i="11"/>
  <c r="T50" i="11"/>
  <c r="S52" i="11"/>
  <c r="T45" i="11"/>
  <c r="U43" i="11"/>
  <c r="T44" i="11"/>
  <c r="U38" i="11"/>
  <c r="V36" i="11"/>
  <c r="U37" i="11"/>
  <c r="N86" i="11"/>
  <c r="O85" i="11"/>
  <c r="N87" i="11"/>
  <c r="J115" i="11"/>
  <c r="K113" i="11"/>
  <c r="J114" i="11"/>
  <c r="N16" i="5"/>
  <c r="I64" i="5"/>
  <c r="I66" i="5" s="1"/>
  <c r="D99" i="5"/>
  <c r="D101" i="5" s="1"/>
  <c r="F85" i="5"/>
  <c r="F87" i="5" s="1"/>
  <c r="M23" i="5"/>
  <c r="N22" i="5"/>
  <c r="N24" i="5" s="1"/>
  <c r="K43" i="5"/>
  <c r="K45" i="5" s="1"/>
  <c r="J44" i="5"/>
  <c r="O15" i="5"/>
  <c r="O17" i="5" s="1"/>
  <c r="H71" i="5"/>
  <c r="H73" i="5" s="1"/>
  <c r="O8" i="5"/>
  <c r="O10" i="5" s="1"/>
  <c r="N9" i="5"/>
  <c r="J57" i="5"/>
  <c r="J59" i="5" s="1"/>
  <c r="L30" i="5"/>
  <c r="M29" i="5"/>
  <c r="M31" i="5" s="1"/>
  <c r="K50" i="5"/>
  <c r="K52" i="5" s="1"/>
  <c r="J51" i="5"/>
  <c r="K37" i="5"/>
  <c r="L36" i="5"/>
  <c r="L38" i="5" s="1"/>
  <c r="G78" i="5"/>
  <c r="G80" i="5" s="1"/>
  <c r="E92" i="5"/>
  <c r="E94" i="5" s="1"/>
  <c r="C93" i="5"/>
  <c r="C105" i="5"/>
  <c r="C106" i="5" s="1"/>
  <c r="C108" i="5" s="1"/>
  <c r="G65" i="5"/>
  <c r="E79" i="5"/>
  <c r="H58" i="5"/>
  <c r="F72" i="5"/>
  <c r="D86" i="5"/>
  <c r="S58" i="11" l="1"/>
  <c r="S59" i="11"/>
  <c r="T57" i="11"/>
  <c r="W16" i="11"/>
  <c r="W17" i="11"/>
  <c r="X15" i="11"/>
  <c r="U45" i="11"/>
  <c r="V43" i="11"/>
  <c r="U44" i="11"/>
  <c r="H135" i="11"/>
  <c r="H136" i="11"/>
  <c r="I134" i="11"/>
  <c r="D163" i="11"/>
  <c r="E162" i="11"/>
  <c r="D164" i="11"/>
  <c r="J122" i="11"/>
  <c r="J121" i="11"/>
  <c r="K120" i="11"/>
  <c r="M101" i="11"/>
  <c r="N99" i="11"/>
  <c r="M100" i="11"/>
  <c r="W31" i="11"/>
  <c r="X29" i="11"/>
  <c r="W30" i="11"/>
  <c r="V37" i="11"/>
  <c r="W36" i="11"/>
  <c r="V38" i="11"/>
  <c r="H141" i="11"/>
  <c r="G142" i="11"/>
  <c r="G143" i="11"/>
  <c r="P79" i="11"/>
  <c r="P80" i="11"/>
  <c r="Q78" i="11"/>
  <c r="L107" i="11"/>
  <c r="L108" i="11"/>
  <c r="M106" i="11"/>
  <c r="I129" i="11"/>
  <c r="J127" i="11"/>
  <c r="I128" i="11"/>
  <c r="K114" i="11"/>
  <c r="L113" i="11"/>
  <c r="K115" i="11"/>
  <c r="T52" i="11"/>
  <c r="U50" i="11"/>
  <c r="T51" i="11"/>
  <c r="R65" i="11"/>
  <c r="S64" i="11"/>
  <c r="R66" i="11"/>
  <c r="Q73" i="11"/>
  <c r="R71" i="11"/>
  <c r="Q72" i="11"/>
  <c r="E156" i="11"/>
  <c r="F155" i="11"/>
  <c r="E157" i="11"/>
  <c r="N94" i="11"/>
  <c r="O92" i="11"/>
  <c r="N93" i="11"/>
  <c r="W23" i="11"/>
  <c r="W24" i="11"/>
  <c r="X22" i="11"/>
  <c r="X9" i="11"/>
  <c r="X10" i="11"/>
  <c r="Y8" i="11"/>
  <c r="F150" i="11"/>
  <c r="F149" i="11"/>
  <c r="G148" i="11"/>
  <c r="P85" i="11"/>
  <c r="O87" i="11"/>
  <c r="O86" i="11"/>
  <c r="C170" i="11"/>
  <c r="D169" i="11"/>
  <c r="C171" i="11"/>
  <c r="C176" i="11"/>
  <c r="C182" i="11"/>
  <c r="O16" i="5"/>
  <c r="D106" i="5"/>
  <c r="D108" i="5" s="1"/>
  <c r="N29" i="5"/>
  <c r="N31" i="5" s="1"/>
  <c r="M30" i="5"/>
  <c r="K57" i="5"/>
  <c r="K59" i="5" s="1"/>
  <c r="H78" i="5"/>
  <c r="H80" i="5" s="1"/>
  <c r="I71" i="5"/>
  <c r="I73" i="5" s="1"/>
  <c r="K44" i="5"/>
  <c r="L43" i="5"/>
  <c r="L45" i="5" s="1"/>
  <c r="E99" i="5"/>
  <c r="E101" i="5" s="1"/>
  <c r="L37" i="5"/>
  <c r="M36" i="5"/>
  <c r="M38" i="5" s="1"/>
  <c r="K51" i="5"/>
  <c r="L50" i="5"/>
  <c r="L52" i="5" s="1"/>
  <c r="F92" i="5"/>
  <c r="F94" i="5" s="1"/>
  <c r="P8" i="5"/>
  <c r="P10" i="5" s="1"/>
  <c r="O9" i="5"/>
  <c r="P15" i="5"/>
  <c r="O22" i="5"/>
  <c r="O24" i="5" s="1"/>
  <c r="N23" i="5"/>
  <c r="G85" i="5"/>
  <c r="G87" i="5" s="1"/>
  <c r="J64" i="5"/>
  <c r="J66" i="5" s="1"/>
  <c r="F79" i="5"/>
  <c r="H65" i="5"/>
  <c r="G72" i="5"/>
  <c r="C112" i="5"/>
  <c r="C113" i="5" s="1"/>
  <c r="C115" i="5" s="1"/>
  <c r="D93" i="5"/>
  <c r="I58" i="5"/>
  <c r="E86" i="5"/>
  <c r="C100" i="5"/>
  <c r="U51" i="11" l="1"/>
  <c r="V50" i="11"/>
  <c r="U52" i="11"/>
  <c r="F156" i="11"/>
  <c r="F157" i="11"/>
  <c r="G155" i="11"/>
  <c r="K122" i="11"/>
  <c r="K121" i="11"/>
  <c r="L120" i="11"/>
  <c r="X17" i="11"/>
  <c r="Y15" i="11"/>
  <c r="X16" i="11"/>
  <c r="L115" i="11"/>
  <c r="M113" i="11"/>
  <c r="L114" i="11"/>
  <c r="W43" i="11"/>
  <c r="V44" i="11"/>
  <c r="V45" i="11"/>
  <c r="Y9" i="11"/>
  <c r="Y10" i="11"/>
  <c r="Z8" i="11"/>
  <c r="H143" i="11"/>
  <c r="I141" i="11"/>
  <c r="H142" i="11"/>
  <c r="R72" i="11"/>
  <c r="R73" i="11"/>
  <c r="S71" i="11"/>
  <c r="T58" i="11"/>
  <c r="U57" i="11"/>
  <c r="T59" i="11"/>
  <c r="R78" i="11"/>
  <c r="Q79" i="11"/>
  <c r="Q80" i="11"/>
  <c r="N100" i="11"/>
  <c r="N101" i="11"/>
  <c r="O99" i="11"/>
  <c r="J128" i="11"/>
  <c r="J129" i="11"/>
  <c r="K127" i="11"/>
  <c r="X36" i="11"/>
  <c r="W37" i="11"/>
  <c r="W38" i="11"/>
  <c r="F162" i="11"/>
  <c r="E164" i="11"/>
  <c r="E163" i="11"/>
  <c r="G149" i="11"/>
  <c r="H148" i="11"/>
  <c r="G150" i="11"/>
  <c r="X24" i="11"/>
  <c r="Y22" i="11"/>
  <c r="X23" i="11"/>
  <c r="Q85" i="11"/>
  <c r="P87" i="11"/>
  <c r="P86" i="11"/>
  <c r="C183" i="11"/>
  <c r="C189" i="11"/>
  <c r="J134" i="11"/>
  <c r="I136" i="11"/>
  <c r="I135" i="11"/>
  <c r="S65" i="11"/>
  <c r="T64" i="11"/>
  <c r="S66" i="11"/>
  <c r="X30" i="11"/>
  <c r="X31" i="11"/>
  <c r="Y29" i="11"/>
  <c r="O93" i="11"/>
  <c r="O94" i="11"/>
  <c r="P92" i="11"/>
  <c r="C177" i="11"/>
  <c r="D176" i="11"/>
  <c r="C178" i="11"/>
  <c r="D170" i="11"/>
  <c r="D171" i="11"/>
  <c r="E169" i="11"/>
  <c r="N106" i="11"/>
  <c r="M107" i="11"/>
  <c r="M108" i="11"/>
  <c r="P16" i="5"/>
  <c r="P17" i="5"/>
  <c r="D113" i="5"/>
  <c r="D115" i="5" s="1"/>
  <c r="Q15" i="5"/>
  <c r="Q17" i="5" s="1"/>
  <c r="I78" i="5"/>
  <c r="I80" i="5" s="1"/>
  <c r="N30" i="5"/>
  <c r="O29" i="5"/>
  <c r="O31" i="5" s="1"/>
  <c r="K64" i="5"/>
  <c r="K66" i="5" s="1"/>
  <c r="P22" i="5"/>
  <c r="P24" i="5" s="1"/>
  <c r="O23" i="5"/>
  <c r="G92" i="5"/>
  <c r="G94" i="5" s="1"/>
  <c r="N36" i="5"/>
  <c r="N38" i="5" s="1"/>
  <c r="M37" i="5"/>
  <c r="F99" i="5"/>
  <c r="F101" i="5" s="1"/>
  <c r="M50" i="5"/>
  <c r="M52" i="5" s="1"/>
  <c r="L51" i="5"/>
  <c r="L44" i="5"/>
  <c r="M43" i="5"/>
  <c r="M45" i="5" s="1"/>
  <c r="J71" i="5"/>
  <c r="J73" i="5" s="1"/>
  <c r="L57" i="5"/>
  <c r="L59" i="5" s="1"/>
  <c r="H85" i="5"/>
  <c r="H87" i="5" s="1"/>
  <c r="Q8" i="5"/>
  <c r="Q10" i="5" s="1"/>
  <c r="P9" i="5"/>
  <c r="E106" i="5"/>
  <c r="E108" i="5" s="1"/>
  <c r="E93" i="5"/>
  <c r="I65" i="5"/>
  <c r="F86" i="5"/>
  <c r="D100" i="5"/>
  <c r="C107" i="5"/>
  <c r="H72" i="5"/>
  <c r="J58" i="5"/>
  <c r="C119" i="5"/>
  <c r="C120" i="5" s="1"/>
  <c r="C122" i="5" s="1"/>
  <c r="G79" i="5"/>
  <c r="E171" i="11" l="1"/>
  <c r="F169" i="11"/>
  <c r="E170" i="11"/>
  <c r="S78" i="11"/>
  <c r="R79" i="11"/>
  <c r="R80" i="11"/>
  <c r="L121" i="11"/>
  <c r="L122" i="11"/>
  <c r="M120" i="11"/>
  <c r="N108" i="11"/>
  <c r="N107" i="11"/>
  <c r="O106" i="11"/>
  <c r="Y31" i="11"/>
  <c r="Z29" i="11"/>
  <c r="Y30" i="11"/>
  <c r="Q86" i="11"/>
  <c r="R85" i="11"/>
  <c r="Q87" i="11"/>
  <c r="X37" i="11"/>
  <c r="X38" i="11"/>
  <c r="Y36" i="11"/>
  <c r="U58" i="11"/>
  <c r="V57" i="11"/>
  <c r="U59" i="11"/>
  <c r="H155" i="11"/>
  <c r="G156" i="11"/>
  <c r="G157" i="11"/>
  <c r="Y24" i="11"/>
  <c r="Y23" i="11"/>
  <c r="Z22" i="11"/>
  <c r="L127" i="11"/>
  <c r="K128" i="11"/>
  <c r="K129" i="11"/>
  <c r="S73" i="11"/>
  <c r="T71" i="11"/>
  <c r="S72" i="11"/>
  <c r="W44" i="11"/>
  <c r="W45" i="11"/>
  <c r="X43" i="11"/>
  <c r="K134" i="11"/>
  <c r="J135" i="11"/>
  <c r="J136" i="11"/>
  <c r="Z10" i="11"/>
  <c r="Z9" i="11"/>
  <c r="AA8" i="11"/>
  <c r="D178" i="11"/>
  <c r="E176" i="11"/>
  <c r="D177" i="11"/>
  <c r="F164" i="11"/>
  <c r="F163" i="11"/>
  <c r="G162" i="11"/>
  <c r="M115" i="11"/>
  <c r="M114" i="11"/>
  <c r="N113" i="11"/>
  <c r="I148" i="11"/>
  <c r="H149" i="11"/>
  <c r="H150" i="11"/>
  <c r="O101" i="11"/>
  <c r="O100" i="11"/>
  <c r="P99" i="11"/>
  <c r="V52" i="11"/>
  <c r="W50" i="11"/>
  <c r="V51" i="11"/>
  <c r="J141" i="11"/>
  <c r="I143" i="11"/>
  <c r="I142" i="11"/>
  <c r="C196" i="11"/>
  <c r="C190" i="11"/>
  <c r="Y17" i="11"/>
  <c r="Z15" i="11"/>
  <c r="Y16" i="11"/>
  <c r="C184" i="11"/>
  <c r="C185" i="11"/>
  <c r="D183" i="11"/>
  <c r="T65" i="11"/>
  <c r="U64" i="11"/>
  <c r="T66" i="11"/>
  <c r="P94" i="11"/>
  <c r="Q92" i="11"/>
  <c r="P93" i="11"/>
  <c r="Q16" i="5"/>
  <c r="K71" i="5"/>
  <c r="K73" i="5" s="1"/>
  <c r="G99" i="5"/>
  <c r="G101" i="5" s="1"/>
  <c r="M44" i="5"/>
  <c r="N43" i="5"/>
  <c r="N45" i="5" s="1"/>
  <c r="N50" i="5"/>
  <c r="N52" i="5" s="1"/>
  <c r="M51" i="5"/>
  <c r="H92" i="5"/>
  <c r="H94" i="5" s="1"/>
  <c r="R15" i="5"/>
  <c r="R17" i="5" s="1"/>
  <c r="D120" i="5"/>
  <c r="D122" i="5" s="1"/>
  <c r="R8" i="5"/>
  <c r="R10" i="5" s="1"/>
  <c r="Q9" i="5"/>
  <c r="M57" i="5"/>
  <c r="M59" i="5" s="1"/>
  <c r="O36" i="5"/>
  <c r="O38" i="5" s="1"/>
  <c r="N37" i="5"/>
  <c r="L64" i="5"/>
  <c r="L66" i="5" s="1"/>
  <c r="I85" i="5"/>
  <c r="I87" i="5" s="1"/>
  <c r="F106" i="5"/>
  <c r="F108" i="5" s="1"/>
  <c r="P23" i="5"/>
  <c r="Q22" i="5"/>
  <c r="Q24" i="5" s="1"/>
  <c r="O30" i="5"/>
  <c r="P29" i="5"/>
  <c r="P31" i="5" s="1"/>
  <c r="J78" i="5"/>
  <c r="J80" i="5" s="1"/>
  <c r="E113" i="5"/>
  <c r="E115" i="5" s="1"/>
  <c r="D107" i="5"/>
  <c r="G86" i="5"/>
  <c r="F93" i="5"/>
  <c r="I72" i="5"/>
  <c r="C114" i="5"/>
  <c r="E100" i="5"/>
  <c r="H79" i="5"/>
  <c r="C126" i="5"/>
  <c r="C127" i="5" s="1"/>
  <c r="C129" i="5" s="1"/>
  <c r="K58" i="5"/>
  <c r="J65" i="5"/>
  <c r="U66" i="11" l="1"/>
  <c r="V64" i="11"/>
  <c r="U65" i="11"/>
  <c r="Z23" i="11"/>
  <c r="AA22" i="11"/>
  <c r="Z24" i="11"/>
  <c r="J143" i="11"/>
  <c r="J142" i="11"/>
  <c r="K141" i="11"/>
  <c r="R87" i="11"/>
  <c r="S85" i="11"/>
  <c r="R86" i="11"/>
  <c r="E183" i="11"/>
  <c r="D185" i="11"/>
  <c r="D184" i="11"/>
  <c r="K136" i="11"/>
  <c r="K135" i="11"/>
  <c r="L134" i="11"/>
  <c r="W51" i="11"/>
  <c r="W52" i="11"/>
  <c r="X50" i="11"/>
  <c r="G164" i="11"/>
  <c r="G163" i="11"/>
  <c r="H162" i="11"/>
  <c r="X45" i="11"/>
  <c r="Y43" i="11"/>
  <c r="X44" i="11"/>
  <c r="S79" i="11"/>
  <c r="T78" i="11"/>
  <c r="S80" i="11"/>
  <c r="N114" i="11"/>
  <c r="O113" i="11"/>
  <c r="N115" i="11"/>
  <c r="L128" i="11"/>
  <c r="M127" i="11"/>
  <c r="L129" i="11"/>
  <c r="P100" i="11"/>
  <c r="Q99" i="11"/>
  <c r="P101" i="11"/>
  <c r="H156" i="11"/>
  <c r="H157" i="11"/>
  <c r="I155" i="11"/>
  <c r="Z31" i="11"/>
  <c r="Z30" i="11"/>
  <c r="AA29" i="11"/>
  <c r="F170" i="11"/>
  <c r="F171" i="11"/>
  <c r="G169" i="11"/>
  <c r="I150" i="11"/>
  <c r="J148" i="11"/>
  <c r="I149" i="11"/>
  <c r="Q93" i="11"/>
  <c r="R92" i="11"/>
  <c r="Q94" i="11"/>
  <c r="C197" i="11"/>
  <c r="C203" i="11"/>
  <c r="Z16" i="11"/>
  <c r="Z17" i="11"/>
  <c r="AA15" i="11"/>
  <c r="T73" i="11"/>
  <c r="U71" i="11"/>
  <c r="T72" i="11"/>
  <c r="O107" i="11"/>
  <c r="P106" i="11"/>
  <c r="O108" i="11"/>
  <c r="M122" i="11"/>
  <c r="N120" i="11"/>
  <c r="M121" i="11"/>
  <c r="F176" i="11"/>
  <c r="E177" i="11"/>
  <c r="E178" i="11"/>
  <c r="V58" i="11"/>
  <c r="V59" i="11"/>
  <c r="W57" i="11"/>
  <c r="C192" i="11"/>
  <c r="D190" i="11"/>
  <c r="C191" i="11"/>
  <c r="AA10" i="11"/>
  <c r="AB8" i="11"/>
  <c r="AA9" i="11"/>
  <c r="Y38" i="11"/>
  <c r="Z36" i="11"/>
  <c r="Y37" i="11"/>
  <c r="R16" i="5"/>
  <c r="D127" i="5"/>
  <c r="D129" i="5" s="1"/>
  <c r="F113" i="5"/>
  <c r="F115" i="5" s="1"/>
  <c r="O37" i="5"/>
  <c r="P36" i="5"/>
  <c r="P38" i="5" s="1"/>
  <c r="E120" i="5"/>
  <c r="E122" i="5" s="1"/>
  <c r="O43" i="5"/>
  <c r="O45" i="5" s="1"/>
  <c r="N44" i="5"/>
  <c r="Q29" i="5"/>
  <c r="Q31" i="5" s="1"/>
  <c r="P30" i="5"/>
  <c r="N57" i="5"/>
  <c r="N59" i="5" s="1"/>
  <c r="J85" i="5"/>
  <c r="J87" i="5" s="1"/>
  <c r="I92" i="5"/>
  <c r="I94" i="5" s="1"/>
  <c r="H99" i="5"/>
  <c r="H101" i="5" s="1"/>
  <c r="K78" i="5"/>
  <c r="K80" i="5" s="1"/>
  <c r="Q23" i="5"/>
  <c r="R22" i="5"/>
  <c r="R24" i="5" s="1"/>
  <c r="G106" i="5"/>
  <c r="G108" i="5" s="1"/>
  <c r="M64" i="5"/>
  <c r="M66" i="5" s="1"/>
  <c r="S8" i="5"/>
  <c r="S10" i="5" s="1"/>
  <c r="R9" i="5"/>
  <c r="S15" i="5"/>
  <c r="S17" i="5" s="1"/>
  <c r="N51" i="5"/>
  <c r="O50" i="5"/>
  <c r="O52" i="5" s="1"/>
  <c r="L71" i="5"/>
  <c r="L73" i="5" s="1"/>
  <c r="L58" i="5"/>
  <c r="C133" i="5"/>
  <c r="C134" i="5" s="1"/>
  <c r="C136" i="5" s="1"/>
  <c r="C121" i="5"/>
  <c r="J72" i="5"/>
  <c r="H86" i="5"/>
  <c r="D114" i="5"/>
  <c r="K65" i="5"/>
  <c r="I79" i="5"/>
  <c r="G93" i="5"/>
  <c r="E107" i="5"/>
  <c r="F100" i="5"/>
  <c r="R94" i="11" l="1"/>
  <c r="R93" i="11"/>
  <c r="S92" i="11"/>
  <c r="I156" i="11"/>
  <c r="I157" i="11"/>
  <c r="J155" i="11"/>
  <c r="K142" i="11"/>
  <c r="K143" i="11"/>
  <c r="L141" i="11"/>
  <c r="D191" i="11"/>
  <c r="E190" i="11"/>
  <c r="D192" i="11"/>
  <c r="Q106" i="11"/>
  <c r="P107" i="11"/>
  <c r="P108" i="11"/>
  <c r="M134" i="11"/>
  <c r="L136" i="11"/>
  <c r="L135" i="11"/>
  <c r="T80" i="11"/>
  <c r="U78" i="11"/>
  <c r="T79" i="11"/>
  <c r="AA24" i="11"/>
  <c r="AB22" i="11"/>
  <c r="AA23" i="11"/>
  <c r="C210" i="11"/>
  <c r="C204" i="11"/>
  <c r="C198" i="11"/>
  <c r="C199" i="11"/>
  <c r="D197" i="11"/>
  <c r="W59" i="11"/>
  <c r="X57" i="11"/>
  <c r="W58" i="11"/>
  <c r="U73" i="11"/>
  <c r="U72" i="11"/>
  <c r="V71" i="11"/>
  <c r="K148" i="11"/>
  <c r="J150" i="11"/>
  <c r="J149" i="11"/>
  <c r="R99" i="11"/>
  <c r="Q101" i="11"/>
  <c r="Q100" i="11"/>
  <c r="AB29" i="11"/>
  <c r="AA30" i="11"/>
  <c r="AA31" i="11"/>
  <c r="O114" i="11"/>
  <c r="P113" i="11"/>
  <c r="O115" i="11"/>
  <c r="Y44" i="11"/>
  <c r="Y45" i="11"/>
  <c r="Z43" i="11"/>
  <c r="V65" i="11"/>
  <c r="V66" i="11"/>
  <c r="W64" i="11"/>
  <c r="X52" i="11"/>
  <c r="Y50" i="11"/>
  <c r="X51" i="11"/>
  <c r="Z38" i="11"/>
  <c r="AA36" i="11"/>
  <c r="Z37" i="11"/>
  <c r="AA16" i="11"/>
  <c r="AA17" i="11"/>
  <c r="AB15" i="11"/>
  <c r="G171" i="11"/>
  <c r="H169" i="11"/>
  <c r="G170" i="11"/>
  <c r="E185" i="11"/>
  <c r="F183" i="11"/>
  <c r="E184" i="11"/>
  <c r="AB10" i="11"/>
  <c r="AC8" i="11"/>
  <c r="AB9" i="11"/>
  <c r="M129" i="11"/>
  <c r="N127" i="11"/>
  <c r="M128" i="11"/>
  <c r="N122" i="11"/>
  <c r="O120" i="11"/>
  <c r="N121" i="11"/>
  <c r="I162" i="11"/>
  <c r="H164" i="11"/>
  <c r="H163" i="11"/>
  <c r="F178" i="11"/>
  <c r="F177" i="11"/>
  <c r="G176" i="11"/>
  <c r="S86" i="11"/>
  <c r="S87" i="11"/>
  <c r="T85" i="11"/>
  <c r="T15" i="5"/>
  <c r="P43" i="5"/>
  <c r="P45" i="5" s="1"/>
  <c r="O44" i="5"/>
  <c r="G113" i="5"/>
  <c r="G115" i="5" s="1"/>
  <c r="O51" i="5"/>
  <c r="P50" i="5"/>
  <c r="P52" i="5" s="1"/>
  <c r="S22" i="5"/>
  <c r="S24" i="5" s="1"/>
  <c r="R23" i="5"/>
  <c r="J92" i="5"/>
  <c r="J94" i="5" s="1"/>
  <c r="Q36" i="5"/>
  <c r="Q38" i="5" s="1"/>
  <c r="P37" i="5"/>
  <c r="S16" i="5"/>
  <c r="I99" i="5"/>
  <c r="I101" i="5" s="1"/>
  <c r="K85" i="5"/>
  <c r="K87" i="5" s="1"/>
  <c r="R29" i="5"/>
  <c r="R31" i="5" s="1"/>
  <c r="Q30" i="5"/>
  <c r="D134" i="5"/>
  <c r="D136" i="5" s="1"/>
  <c r="L78" i="5"/>
  <c r="L80" i="5" s="1"/>
  <c r="O57" i="5"/>
  <c r="O59" i="5" s="1"/>
  <c r="F120" i="5"/>
  <c r="F122" i="5" s="1"/>
  <c r="N64" i="5"/>
  <c r="N66" i="5" s="1"/>
  <c r="M71" i="5"/>
  <c r="M73" i="5" s="1"/>
  <c r="T8" i="5"/>
  <c r="T10" i="5" s="1"/>
  <c r="S9" i="5"/>
  <c r="H106" i="5"/>
  <c r="H108" i="5" s="1"/>
  <c r="E127" i="5"/>
  <c r="E129" i="5" s="1"/>
  <c r="L65" i="5"/>
  <c r="I86" i="5"/>
  <c r="C140" i="5"/>
  <c r="C141" i="5" s="1"/>
  <c r="C143" i="5" s="1"/>
  <c r="D121" i="5"/>
  <c r="G100" i="5"/>
  <c r="J79" i="5"/>
  <c r="M58" i="5"/>
  <c r="H93" i="5"/>
  <c r="C128" i="5"/>
  <c r="F107" i="5"/>
  <c r="E114" i="5"/>
  <c r="K72" i="5"/>
  <c r="F190" i="11" l="1"/>
  <c r="E192" i="11"/>
  <c r="E191" i="11"/>
  <c r="F184" i="11"/>
  <c r="G183" i="11"/>
  <c r="F185" i="11"/>
  <c r="L143" i="11"/>
  <c r="M141" i="11"/>
  <c r="L142" i="11"/>
  <c r="T86" i="11"/>
  <c r="T87" i="11"/>
  <c r="U85" i="11"/>
  <c r="Y52" i="11"/>
  <c r="Y51" i="11"/>
  <c r="Z50" i="11"/>
  <c r="X58" i="11"/>
  <c r="X59" i="11"/>
  <c r="Y57" i="11"/>
  <c r="U79" i="11"/>
  <c r="V78" i="11"/>
  <c r="U80" i="11"/>
  <c r="O122" i="11"/>
  <c r="P120" i="11"/>
  <c r="O121" i="11"/>
  <c r="AB30" i="11"/>
  <c r="AB31" i="11"/>
  <c r="AC29" i="11"/>
  <c r="AA37" i="11"/>
  <c r="AB36" i="11"/>
  <c r="AA38" i="11"/>
  <c r="W65" i="11"/>
  <c r="W66" i="11"/>
  <c r="X64" i="11"/>
  <c r="J157" i="11"/>
  <c r="J156" i="11"/>
  <c r="K155" i="11"/>
  <c r="H171" i="11"/>
  <c r="I169" i="11"/>
  <c r="H170" i="11"/>
  <c r="D199" i="11"/>
  <c r="E197" i="11"/>
  <c r="D198" i="11"/>
  <c r="N129" i="11"/>
  <c r="O127" i="11"/>
  <c r="N128" i="11"/>
  <c r="R101" i="11"/>
  <c r="S99" i="11"/>
  <c r="R100" i="11"/>
  <c r="M135" i="11"/>
  <c r="M136" i="11"/>
  <c r="N134" i="11"/>
  <c r="I164" i="11"/>
  <c r="I163" i="11"/>
  <c r="J162" i="11"/>
  <c r="AB16" i="11"/>
  <c r="AB17" i="11"/>
  <c r="AC15" i="11"/>
  <c r="S94" i="11"/>
  <c r="T92" i="11"/>
  <c r="S93" i="11"/>
  <c r="AB23" i="11"/>
  <c r="AC22" i="11"/>
  <c r="AB24" i="11"/>
  <c r="G177" i="11"/>
  <c r="H176" i="11"/>
  <c r="G178" i="11"/>
  <c r="Z44" i="11"/>
  <c r="Z45" i="11"/>
  <c r="AA43" i="11"/>
  <c r="C205" i="11"/>
  <c r="C206" i="11"/>
  <c r="D204" i="11"/>
  <c r="AC10" i="11"/>
  <c r="AD8" i="11"/>
  <c r="AC9" i="11"/>
  <c r="K150" i="11"/>
  <c r="K149" i="11"/>
  <c r="L148" i="11"/>
  <c r="C217" i="11"/>
  <c r="C211" i="11"/>
  <c r="Q108" i="11"/>
  <c r="R106" i="11"/>
  <c r="Q107" i="11"/>
  <c r="P114" i="11"/>
  <c r="P115" i="11"/>
  <c r="Q113" i="11"/>
  <c r="V72" i="11"/>
  <c r="W71" i="11"/>
  <c r="V73" i="11"/>
  <c r="T16" i="5"/>
  <c r="T17" i="5"/>
  <c r="T22" i="5"/>
  <c r="T24" i="5" s="1"/>
  <c r="S23" i="5"/>
  <c r="E134" i="5"/>
  <c r="E136" i="5" s="1"/>
  <c r="D141" i="5"/>
  <c r="D143" i="5" s="1"/>
  <c r="U8" i="5"/>
  <c r="U10" i="5" s="1"/>
  <c r="T9" i="5"/>
  <c r="P57" i="5"/>
  <c r="P59" i="5" s="1"/>
  <c r="L85" i="5"/>
  <c r="L87" i="5" s="1"/>
  <c r="K92" i="5"/>
  <c r="K94" i="5" s="1"/>
  <c r="P51" i="5"/>
  <c r="Q50" i="5"/>
  <c r="Q52" i="5" s="1"/>
  <c r="H113" i="5"/>
  <c r="H115" i="5" s="1"/>
  <c r="F127" i="5"/>
  <c r="F129" i="5" s="1"/>
  <c r="J99" i="5"/>
  <c r="J101" i="5" s="1"/>
  <c r="P44" i="5"/>
  <c r="Q43" i="5"/>
  <c r="Q45" i="5" s="1"/>
  <c r="O64" i="5"/>
  <c r="O66" i="5" s="1"/>
  <c r="I106" i="5"/>
  <c r="I108" i="5" s="1"/>
  <c r="N71" i="5"/>
  <c r="N73" i="5" s="1"/>
  <c r="G120" i="5"/>
  <c r="G122" i="5" s="1"/>
  <c r="M78" i="5"/>
  <c r="M80" i="5" s="1"/>
  <c r="R30" i="5"/>
  <c r="S29" i="5"/>
  <c r="S31" i="5" s="1"/>
  <c r="R36" i="5"/>
  <c r="R38" i="5" s="1"/>
  <c r="Q37" i="5"/>
  <c r="U15" i="5"/>
  <c r="L72" i="5"/>
  <c r="H100" i="5"/>
  <c r="I93" i="5"/>
  <c r="E121" i="5"/>
  <c r="C135" i="5"/>
  <c r="J86" i="5"/>
  <c r="F114" i="5"/>
  <c r="G107" i="5"/>
  <c r="D128" i="5"/>
  <c r="N58" i="5"/>
  <c r="K79" i="5"/>
  <c r="C147" i="5"/>
  <c r="C148" i="5" s="1"/>
  <c r="C150" i="5" s="1"/>
  <c r="M65" i="5"/>
  <c r="W72" i="11" l="1"/>
  <c r="W73" i="11"/>
  <c r="X71" i="11"/>
  <c r="F197" i="11"/>
  <c r="E199" i="11"/>
  <c r="E198" i="11"/>
  <c r="AB38" i="11"/>
  <c r="AC36" i="11"/>
  <c r="AB37" i="11"/>
  <c r="G185" i="11"/>
  <c r="G184" i="11"/>
  <c r="H183" i="11"/>
  <c r="V80" i="11"/>
  <c r="W78" i="11"/>
  <c r="V79" i="11"/>
  <c r="AD22" i="11"/>
  <c r="AC23" i="11"/>
  <c r="AC24" i="11"/>
  <c r="N136" i="11"/>
  <c r="O134" i="11"/>
  <c r="N135" i="11"/>
  <c r="J163" i="11"/>
  <c r="K162" i="11"/>
  <c r="J164" i="11"/>
  <c r="AC30" i="11"/>
  <c r="AC31" i="11"/>
  <c r="AD29" i="11"/>
  <c r="Z51" i="11"/>
  <c r="Z52" i="11"/>
  <c r="AA50" i="11"/>
  <c r="M142" i="11"/>
  <c r="N141" i="11"/>
  <c r="M143" i="11"/>
  <c r="D205" i="11"/>
  <c r="E204" i="11"/>
  <c r="D206" i="11"/>
  <c r="I170" i="11"/>
  <c r="J169" i="11"/>
  <c r="I171" i="11"/>
  <c r="R108" i="11"/>
  <c r="R107" i="11"/>
  <c r="S106" i="11"/>
  <c r="T93" i="11"/>
  <c r="U92" i="11"/>
  <c r="T94" i="11"/>
  <c r="H178" i="11"/>
  <c r="I176" i="11"/>
  <c r="H177" i="11"/>
  <c r="AD10" i="11"/>
  <c r="AE8" i="11"/>
  <c r="AD9" i="11"/>
  <c r="K157" i="11"/>
  <c r="L155" i="11"/>
  <c r="K156" i="11"/>
  <c r="U87" i="11"/>
  <c r="V85" i="11"/>
  <c r="U86" i="11"/>
  <c r="F192" i="11"/>
  <c r="F191" i="11"/>
  <c r="G190" i="11"/>
  <c r="Y59" i="11"/>
  <c r="Z57" i="11"/>
  <c r="Y58" i="11"/>
  <c r="AB43" i="11"/>
  <c r="AA44" i="11"/>
  <c r="AA45" i="11"/>
  <c r="Q120" i="11"/>
  <c r="P122" i="11"/>
  <c r="P121" i="11"/>
  <c r="Q115" i="11"/>
  <c r="R113" i="11"/>
  <c r="Q114" i="11"/>
  <c r="S100" i="11"/>
  <c r="T99" i="11"/>
  <c r="S101" i="11"/>
  <c r="D211" i="11"/>
  <c r="C212" i="11"/>
  <c r="C213" i="11"/>
  <c r="C218" i="11"/>
  <c r="C224" i="11"/>
  <c r="AC17" i="11"/>
  <c r="AC16" i="11"/>
  <c r="AD15" i="11"/>
  <c r="M148" i="11"/>
  <c r="L150" i="11"/>
  <c r="L149" i="11"/>
  <c r="O128" i="11"/>
  <c r="P127" i="11"/>
  <c r="O129" i="11"/>
  <c r="Y64" i="11"/>
  <c r="X65" i="11"/>
  <c r="X66" i="11"/>
  <c r="U16" i="5"/>
  <c r="U17" i="5"/>
  <c r="Q44" i="5"/>
  <c r="R43" i="5"/>
  <c r="R45" i="5" s="1"/>
  <c r="V8" i="5"/>
  <c r="V10" i="5" s="1"/>
  <c r="U9" i="5"/>
  <c r="R37" i="5"/>
  <c r="S36" i="5"/>
  <c r="S38" i="5" s="1"/>
  <c r="J106" i="5"/>
  <c r="J108" i="5" s="1"/>
  <c r="L92" i="5"/>
  <c r="L94" i="5" s="1"/>
  <c r="Q57" i="5"/>
  <c r="Q59" i="5" s="1"/>
  <c r="K99" i="5"/>
  <c r="K101" i="5" s="1"/>
  <c r="F134" i="5"/>
  <c r="F136" i="5" s="1"/>
  <c r="H120" i="5"/>
  <c r="H122" i="5" s="1"/>
  <c r="R50" i="5"/>
  <c r="R52" i="5" s="1"/>
  <c r="Q51" i="5"/>
  <c r="G127" i="5"/>
  <c r="G129" i="5" s="1"/>
  <c r="E141" i="5"/>
  <c r="E143" i="5" s="1"/>
  <c r="U22" i="5"/>
  <c r="U24" i="5" s="1"/>
  <c r="T23" i="5"/>
  <c r="I113" i="5"/>
  <c r="I115" i="5" s="1"/>
  <c r="D148" i="5"/>
  <c r="D150" i="5" s="1"/>
  <c r="V15" i="5"/>
  <c r="V17" i="5" s="1"/>
  <c r="T29" i="5"/>
  <c r="T31" i="5" s="1"/>
  <c r="S30" i="5"/>
  <c r="N78" i="5"/>
  <c r="N80" i="5" s="1"/>
  <c r="O71" i="5"/>
  <c r="O73" i="5" s="1"/>
  <c r="P64" i="5"/>
  <c r="P66" i="5" s="1"/>
  <c r="M85" i="5"/>
  <c r="M87" i="5" s="1"/>
  <c r="E128" i="5"/>
  <c r="K86" i="5"/>
  <c r="N65" i="5"/>
  <c r="L79" i="5"/>
  <c r="G114" i="5"/>
  <c r="F121" i="5"/>
  <c r="J93" i="5"/>
  <c r="M72" i="5"/>
  <c r="I100" i="5"/>
  <c r="C142" i="5"/>
  <c r="C154" i="5"/>
  <c r="C155" i="5" s="1"/>
  <c r="C157" i="5" s="1"/>
  <c r="O58" i="5"/>
  <c r="H107" i="5"/>
  <c r="D135" i="5"/>
  <c r="M150" i="11" l="1"/>
  <c r="M149" i="11"/>
  <c r="N148" i="11"/>
  <c r="AA57" i="11"/>
  <c r="Z59" i="11"/>
  <c r="Z58" i="11"/>
  <c r="AE10" i="11"/>
  <c r="AF8" i="11"/>
  <c r="AE9" i="11"/>
  <c r="AD31" i="11"/>
  <c r="AE29" i="11"/>
  <c r="AD30" i="11"/>
  <c r="J171" i="11"/>
  <c r="K169" i="11"/>
  <c r="J170" i="11"/>
  <c r="X78" i="11"/>
  <c r="W80" i="11"/>
  <c r="W79" i="11"/>
  <c r="F199" i="11"/>
  <c r="G197" i="11"/>
  <c r="F198" i="11"/>
  <c r="G192" i="11"/>
  <c r="G191" i="11"/>
  <c r="H190" i="11"/>
  <c r="X73" i="11"/>
  <c r="Y71" i="11"/>
  <c r="X72" i="11"/>
  <c r="R114" i="11"/>
  <c r="R115" i="11"/>
  <c r="S113" i="11"/>
  <c r="I177" i="11"/>
  <c r="J176" i="11"/>
  <c r="I178" i="11"/>
  <c r="AD17" i="11"/>
  <c r="AD16" i="11"/>
  <c r="AE15" i="11"/>
  <c r="C231" i="11"/>
  <c r="C232" i="11" s="1"/>
  <c r="C225" i="11"/>
  <c r="E206" i="11"/>
  <c r="E205" i="11"/>
  <c r="F204" i="11"/>
  <c r="K163" i="11"/>
  <c r="K164" i="11"/>
  <c r="L162" i="11"/>
  <c r="H184" i="11"/>
  <c r="I183" i="11"/>
  <c r="H185" i="11"/>
  <c r="AA52" i="11"/>
  <c r="AB50" i="11"/>
  <c r="AA51" i="11"/>
  <c r="C220" i="11"/>
  <c r="D218" i="11"/>
  <c r="C219" i="11"/>
  <c r="AB45" i="11"/>
  <c r="AC43" i="11"/>
  <c r="AB44" i="11"/>
  <c r="Y66" i="11"/>
  <c r="Z64" i="11"/>
  <c r="Y65" i="11"/>
  <c r="V86" i="11"/>
  <c r="W85" i="11"/>
  <c r="V87" i="11"/>
  <c r="U94" i="11"/>
  <c r="V92" i="11"/>
  <c r="U93" i="11"/>
  <c r="AE22" i="11"/>
  <c r="AD24" i="11"/>
  <c r="AD23" i="11"/>
  <c r="O141" i="11"/>
  <c r="N142" i="11"/>
  <c r="N143" i="11"/>
  <c r="O136" i="11"/>
  <c r="O135" i="11"/>
  <c r="P134" i="11"/>
  <c r="L157" i="11"/>
  <c r="M155" i="11"/>
  <c r="L156" i="11"/>
  <c r="T101" i="11"/>
  <c r="T100" i="11"/>
  <c r="U99" i="11"/>
  <c r="R120" i="11"/>
  <c r="Q122" i="11"/>
  <c r="Q121" i="11"/>
  <c r="P129" i="11"/>
  <c r="Q127" i="11"/>
  <c r="P128" i="11"/>
  <c r="D213" i="11"/>
  <c r="D212" i="11"/>
  <c r="E211" i="11"/>
  <c r="S108" i="11"/>
  <c r="T106" i="11"/>
  <c r="S107" i="11"/>
  <c r="AC38" i="11"/>
  <c r="AD36" i="11"/>
  <c r="AC37" i="11"/>
  <c r="J113" i="5"/>
  <c r="J115" i="5" s="1"/>
  <c r="M92" i="5"/>
  <c r="M94" i="5" s="1"/>
  <c r="N85" i="5"/>
  <c r="N87" i="5" s="1"/>
  <c r="P71" i="5"/>
  <c r="P73" i="5" s="1"/>
  <c r="U29" i="5"/>
  <c r="U31" i="5" s="1"/>
  <c r="T30" i="5"/>
  <c r="F141" i="5"/>
  <c r="F143" i="5" s="1"/>
  <c r="R51" i="5"/>
  <c r="S50" i="5"/>
  <c r="S52" i="5" s="1"/>
  <c r="R44" i="5"/>
  <c r="S43" i="5"/>
  <c r="S45" i="5" s="1"/>
  <c r="I120" i="5"/>
  <c r="I122" i="5" s="1"/>
  <c r="W8" i="5"/>
  <c r="W10" i="5" s="1"/>
  <c r="V9" i="5"/>
  <c r="E148" i="5"/>
  <c r="E150" i="5" s="1"/>
  <c r="U23" i="5"/>
  <c r="V22" i="5"/>
  <c r="V24" i="5" s="1"/>
  <c r="G134" i="5"/>
  <c r="G136" i="5" s="1"/>
  <c r="R57" i="5"/>
  <c r="R59" i="5" s="1"/>
  <c r="K106" i="5"/>
  <c r="K108" i="5" s="1"/>
  <c r="W15" i="5"/>
  <c r="W17" i="5" s="1"/>
  <c r="L99" i="5"/>
  <c r="L101" i="5" s="1"/>
  <c r="D155" i="5"/>
  <c r="D157" i="5" s="1"/>
  <c r="V16" i="5"/>
  <c r="Q64" i="5"/>
  <c r="Q66" i="5" s="1"/>
  <c r="O78" i="5"/>
  <c r="O80" i="5" s="1"/>
  <c r="H127" i="5"/>
  <c r="H129" i="5" s="1"/>
  <c r="S37" i="5"/>
  <c r="T36" i="5"/>
  <c r="T38" i="5" s="1"/>
  <c r="P58" i="5"/>
  <c r="M79" i="5"/>
  <c r="N72" i="5"/>
  <c r="G121" i="5"/>
  <c r="L86" i="5"/>
  <c r="K93" i="5"/>
  <c r="I107" i="5"/>
  <c r="C161" i="5"/>
  <c r="C162" i="5" s="1"/>
  <c r="C164" i="5" s="1"/>
  <c r="H114" i="5"/>
  <c r="O65" i="5"/>
  <c r="F128" i="5"/>
  <c r="D142" i="5"/>
  <c r="E135" i="5"/>
  <c r="C149" i="5"/>
  <c r="J100" i="5"/>
  <c r="E212" i="11" l="1"/>
  <c r="F211" i="11"/>
  <c r="E213" i="11"/>
  <c r="L163" i="11"/>
  <c r="M162" i="11"/>
  <c r="L164" i="11"/>
  <c r="J178" i="11"/>
  <c r="K176" i="11"/>
  <c r="J177" i="11"/>
  <c r="G199" i="11"/>
  <c r="H197" i="11"/>
  <c r="G198" i="11"/>
  <c r="AF9" i="11"/>
  <c r="AG8" i="11"/>
  <c r="AF10" i="11"/>
  <c r="M157" i="11"/>
  <c r="N155" i="11"/>
  <c r="M156" i="11"/>
  <c r="V93" i="11"/>
  <c r="W92" i="11"/>
  <c r="V94" i="11"/>
  <c r="T113" i="11"/>
  <c r="S115" i="11"/>
  <c r="S114" i="11"/>
  <c r="Q128" i="11"/>
  <c r="R127" i="11"/>
  <c r="Q129" i="11"/>
  <c r="P135" i="11"/>
  <c r="Q134" i="11"/>
  <c r="P136" i="11"/>
  <c r="D220" i="11"/>
  <c r="E218" i="11"/>
  <c r="D219" i="11"/>
  <c r="G204" i="11"/>
  <c r="F206" i="11"/>
  <c r="F205" i="11"/>
  <c r="I185" i="11"/>
  <c r="I184" i="11"/>
  <c r="J183" i="11"/>
  <c r="W87" i="11"/>
  <c r="X85" i="11"/>
  <c r="W86" i="11"/>
  <c r="Y78" i="11"/>
  <c r="X79" i="11"/>
  <c r="X80" i="11"/>
  <c r="AA58" i="11"/>
  <c r="AA59" i="11"/>
  <c r="AB57" i="11"/>
  <c r="N149" i="11"/>
  <c r="N150" i="11"/>
  <c r="O148" i="11"/>
  <c r="AE23" i="11"/>
  <c r="AE24" i="11"/>
  <c r="AF22" i="11"/>
  <c r="AD37" i="11"/>
  <c r="AE36" i="11"/>
  <c r="AD38" i="11"/>
  <c r="C227" i="11"/>
  <c r="D225" i="11"/>
  <c r="C226" i="11"/>
  <c r="Y72" i="11"/>
  <c r="Z71" i="11"/>
  <c r="Y73" i="11"/>
  <c r="K170" i="11"/>
  <c r="L169" i="11"/>
  <c r="K171" i="11"/>
  <c r="AC45" i="11"/>
  <c r="AD43" i="11"/>
  <c r="AC44" i="11"/>
  <c r="R122" i="11"/>
  <c r="S120" i="11"/>
  <c r="R121" i="11"/>
  <c r="Z66" i="11"/>
  <c r="AA64" i="11"/>
  <c r="Z65" i="11"/>
  <c r="AB51" i="11"/>
  <c r="AC50" i="11"/>
  <c r="AB52" i="11"/>
  <c r="C233" i="11"/>
  <c r="C234" i="11"/>
  <c r="D232" i="11"/>
  <c r="O143" i="11"/>
  <c r="O142" i="11"/>
  <c r="P141" i="11"/>
  <c r="AE17" i="11"/>
  <c r="AE16" i="11"/>
  <c r="AF15" i="11"/>
  <c r="H191" i="11"/>
  <c r="H192" i="11"/>
  <c r="I190" i="11"/>
  <c r="T108" i="11"/>
  <c r="U106" i="11"/>
  <c r="T107" i="11"/>
  <c r="V99" i="11"/>
  <c r="U100" i="11"/>
  <c r="U101" i="11"/>
  <c r="AE30" i="11"/>
  <c r="AE31" i="11"/>
  <c r="AF29" i="11"/>
  <c r="X15" i="5"/>
  <c r="X17" i="5" s="1"/>
  <c r="G141" i="5"/>
  <c r="G143" i="5" s="1"/>
  <c r="D162" i="5"/>
  <c r="D164" i="5" s="1"/>
  <c r="W16" i="5"/>
  <c r="T37" i="5"/>
  <c r="U36" i="5"/>
  <c r="U38" i="5" s="1"/>
  <c r="I127" i="5"/>
  <c r="I129" i="5" s="1"/>
  <c r="R64" i="5"/>
  <c r="R66" i="5" s="1"/>
  <c r="T43" i="5"/>
  <c r="T45" i="5" s="1"/>
  <c r="S44" i="5"/>
  <c r="Q71" i="5"/>
  <c r="Q73" i="5" s="1"/>
  <c r="N92" i="5"/>
  <c r="N94" i="5" s="1"/>
  <c r="E155" i="5"/>
  <c r="E157" i="5" s="1"/>
  <c r="J120" i="5"/>
  <c r="J122" i="5" s="1"/>
  <c r="M99" i="5"/>
  <c r="M101" i="5" s="1"/>
  <c r="L106" i="5"/>
  <c r="L108" i="5" s="1"/>
  <c r="H134" i="5"/>
  <c r="H136" i="5" s="1"/>
  <c r="X8" i="5"/>
  <c r="X10" i="5" s="1"/>
  <c r="W9" i="5"/>
  <c r="U30" i="5"/>
  <c r="V29" i="5"/>
  <c r="V31" i="5" s="1"/>
  <c r="S57" i="5"/>
  <c r="S59" i="5" s="1"/>
  <c r="S51" i="5"/>
  <c r="T50" i="5"/>
  <c r="T52" i="5" s="1"/>
  <c r="P78" i="5"/>
  <c r="P80" i="5" s="1"/>
  <c r="V23" i="5"/>
  <c r="W22" i="5"/>
  <c r="W24" i="5" s="1"/>
  <c r="F148" i="5"/>
  <c r="F150" i="5" s="1"/>
  <c r="O85" i="5"/>
  <c r="O87" i="5" s="1"/>
  <c r="K113" i="5"/>
  <c r="K115" i="5" s="1"/>
  <c r="X16" i="5"/>
  <c r="L93" i="5"/>
  <c r="Q58" i="5"/>
  <c r="K100" i="5"/>
  <c r="G128" i="5"/>
  <c r="I114" i="5"/>
  <c r="C156" i="5"/>
  <c r="H121" i="5"/>
  <c r="J107" i="5"/>
  <c r="N79" i="5"/>
  <c r="F135" i="5"/>
  <c r="C168" i="5"/>
  <c r="C169" i="5" s="1"/>
  <c r="C171" i="5" s="1"/>
  <c r="D149" i="5"/>
  <c r="E142" i="5"/>
  <c r="P65" i="5"/>
  <c r="M86" i="5"/>
  <c r="O72" i="5"/>
  <c r="AF24" i="11" l="1"/>
  <c r="AG22" i="11"/>
  <c r="AF23" i="11"/>
  <c r="K178" i="11"/>
  <c r="L176" i="11"/>
  <c r="K177" i="11"/>
  <c r="AC52" i="11"/>
  <c r="AC51" i="11"/>
  <c r="AD50" i="11"/>
  <c r="Z73" i="11"/>
  <c r="AA71" i="11"/>
  <c r="Z72" i="11"/>
  <c r="P148" i="11"/>
  <c r="O150" i="11"/>
  <c r="O149" i="11"/>
  <c r="X86" i="11"/>
  <c r="X87" i="11"/>
  <c r="Y85" i="11"/>
  <c r="R134" i="11"/>
  <c r="Q135" i="11"/>
  <c r="Q136" i="11"/>
  <c r="X92" i="11"/>
  <c r="W93" i="11"/>
  <c r="W94" i="11"/>
  <c r="Q141" i="11"/>
  <c r="P142" i="11"/>
  <c r="P143" i="11"/>
  <c r="N157" i="11"/>
  <c r="O155" i="11"/>
  <c r="N156" i="11"/>
  <c r="J185" i="11"/>
  <c r="J184" i="11"/>
  <c r="K183" i="11"/>
  <c r="M163" i="11"/>
  <c r="M164" i="11"/>
  <c r="N162" i="11"/>
  <c r="AF16" i="11"/>
  <c r="AG15" i="11"/>
  <c r="AF17" i="11"/>
  <c r="R129" i="11"/>
  <c r="S127" i="11"/>
  <c r="R128" i="11"/>
  <c r="L171" i="11"/>
  <c r="M169" i="11"/>
  <c r="L170" i="11"/>
  <c r="V101" i="11"/>
  <c r="W99" i="11"/>
  <c r="V100" i="11"/>
  <c r="D226" i="11"/>
  <c r="E225" i="11"/>
  <c r="D227" i="11"/>
  <c r="AB59" i="11"/>
  <c r="AC57" i="11"/>
  <c r="AB58" i="11"/>
  <c r="AG9" i="11"/>
  <c r="AV9" i="11" s="1"/>
  <c r="AW9" i="11" s="1"/>
  <c r="AG10" i="11"/>
  <c r="AO9" i="11"/>
  <c r="AP9" i="11" s="1"/>
  <c r="E220" i="11"/>
  <c r="E219" i="11"/>
  <c r="F218" i="11"/>
  <c r="D233" i="11"/>
  <c r="D234" i="11"/>
  <c r="E232" i="11"/>
  <c r="AA65" i="11"/>
  <c r="AA66" i="11"/>
  <c r="AB64" i="11"/>
  <c r="AD44" i="11"/>
  <c r="AD45" i="11"/>
  <c r="AE43" i="11"/>
  <c r="F212" i="11"/>
  <c r="F213" i="11"/>
  <c r="G211" i="11"/>
  <c r="H199" i="11"/>
  <c r="I197" i="11"/>
  <c r="H198" i="11"/>
  <c r="Y79" i="11"/>
  <c r="Y80" i="11"/>
  <c r="Z78" i="11"/>
  <c r="AG29" i="11"/>
  <c r="AF31" i="11"/>
  <c r="AF30" i="11"/>
  <c r="S121" i="11"/>
  <c r="T120" i="11"/>
  <c r="S122" i="11"/>
  <c r="U108" i="11"/>
  <c r="V106" i="11"/>
  <c r="U107" i="11"/>
  <c r="I191" i="11"/>
  <c r="I192" i="11"/>
  <c r="J190" i="11"/>
  <c r="AE37" i="11"/>
  <c r="AE38" i="11"/>
  <c r="AF36" i="11"/>
  <c r="H204" i="11"/>
  <c r="G205" i="11"/>
  <c r="G206" i="11"/>
  <c r="T115" i="11"/>
  <c r="T114" i="11"/>
  <c r="U113" i="11"/>
  <c r="D169" i="5"/>
  <c r="D171" i="5" s="1"/>
  <c r="L113" i="5"/>
  <c r="L115" i="5" s="1"/>
  <c r="G148" i="5"/>
  <c r="G150" i="5" s="1"/>
  <c r="Y8" i="5"/>
  <c r="Y10" i="5" s="1"/>
  <c r="X9" i="5"/>
  <c r="M106" i="5"/>
  <c r="M108" i="5" s="1"/>
  <c r="K120" i="5"/>
  <c r="K122" i="5" s="1"/>
  <c r="O92" i="5"/>
  <c r="O94" i="5" s="1"/>
  <c r="T44" i="5"/>
  <c r="U43" i="5"/>
  <c r="U45" i="5" s="1"/>
  <c r="W23" i="5"/>
  <c r="X22" i="5"/>
  <c r="X24" i="5" s="1"/>
  <c r="Q78" i="5"/>
  <c r="Q80" i="5" s="1"/>
  <c r="J127" i="5"/>
  <c r="J129" i="5" s="1"/>
  <c r="H141" i="5"/>
  <c r="H143" i="5" s="1"/>
  <c r="P85" i="5"/>
  <c r="P87" i="5" s="1"/>
  <c r="U50" i="5"/>
  <c r="U52" i="5" s="1"/>
  <c r="T51" i="5"/>
  <c r="T57" i="5"/>
  <c r="T59" i="5" s="1"/>
  <c r="I134" i="5"/>
  <c r="I136" i="5" s="1"/>
  <c r="N99" i="5"/>
  <c r="N101" i="5" s="1"/>
  <c r="F155" i="5"/>
  <c r="F157" i="5" s="1"/>
  <c r="R71" i="5"/>
  <c r="R73" i="5" s="1"/>
  <c r="U37" i="5"/>
  <c r="V36" i="5"/>
  <c r="V38" i="5" s="1"/>
  <c r="V30" i="5"/>
  <c r="W29" i="5"/>
  <c r="W31" i="5" s="1"/>
  <c r="S64" i="5"/>
  <c r="S66" i="5" s="1"/>
  <c r="E162" i="5"/>
  <c r="E164" i="5" s="1"/>
  <c r="Y15" i="5"/>
  <c r="F142" i="5"/>
  <c r="O79" i="5"/>
  <c r="D156" i="5"/>
  <c r="J114" i="5"/>
  <c r="R58" i="5"/>
  <c r="G135" i="5"/>
  <c r="P72" i="5"/>
  <c r="C163" i="5"/>
  <c r="I121" i="5"/>
  <c r="L100" i="5"/>
  <c r="N86" i="5"/>
  <c r="E149" i="5"/>
  <c r="Q65" i="5"/>
  <c r="C175" i="5"/>
  <c r="C176" i="5" s="1"/>
  <c r="C178" i="5" s="1"/>
  <c r="K107" i="5"/>
  <c r="H128" i="5"/>
  <c r="M93" i="5"/>
  <c r="AK11" i="11" l="1"/>
  <c r="AK12" i="11"/>
  <c r="U114" i="11"/>
  <c r="U115" i="11"/>
  <c r="V113" i="11"/>
  <c r="O157" i="11"/>
  <c r="O156" i="11"/>
  <c r="P155" i="11"/>
  <c r="L178" i="11"/>
  <c r="L177" i="11"/>
  <c r="M176" i="11"/>
  <c r="I198" i="11"/>
  <c r="I199" i="11"/>
  <c r="J197" i="11"/>
  <c r="E234" i="11"/>
  <c r="F232" i="11"/>
  <c r="E233" i="11"/>
  <c r="Z79" i="11"/>
  <c r="Z80" i="11"/>
  <c r="AA78" i="11"/>
  <c r="Y87" i="11"/>
  <c r="Z85" i="11"/>
  <c r="Y86" i="11"/>
  <c r="V107" i="11"/>
  <c r="W106" i="11"/>
  <c r="V108" i="11"/>
  <c r="E227" i="11"/>
  <c r="F225" i="11"/>
  <c r="E226" i="11"/>
  <c r="G212" i="11"/>
  <c r="H211" i="11"/>
  <c r="G213" i="11"/>
  <c r="AG16" i="11"/>
  <c r="AV16" i="11" s="1"/>
  <c r="AW16" i="11" s="1"/>
  <c r="AG17" i="11"/>
  <c r="AO16" i="11"/>
  <c r="AP16" i="11" s="1"/>
  <c r="AG23" i="11"/>
  <c r="AV23" i="11" s="1"/>
  <c r="AW23" i="11" s="1"/>
  <c r="AG24" i="11"/>
  <c r="AO23" i="11"/>
  <c r="AP23" i="11" s="1"/>
  <c r="T122" i="11"/>
  <c r="T121" i="11"/>
  <c r="U120" i="11"/>
  <c r="F219" i="11"/>
  <c r="G218" i="11"/>
  <c r="F220" i="11"/>
  <c r="Q143" i="11"/>
  <c r="R141" i="11"/>
  <c r="Q142" i="11"/>
  <c r="P149" i="11"/>
  <c r="P150" i="11"/>
  <c r="Q148" i="11"/>
  <c r="AB66" i="11"/>
  <c r="AC64" i="11"/>
  <c r="AB65" i="11"/>
  <c r="AC58" i="11"/>
  <c r="AC59" i="11"/>
  <c r="AD57" i="11"/>
  <c r="W100" i="11"/>
  <c r="X99" i="11"/>
  <c r="W101" i="11"/>
  <c r="N164" i="11"/>
  <c r="O162" i="11"/>
  <c r="N163" i="11"/>
  <c r="J191" i="11"/>
  <c r="J192" i="11"/>
  <c r="K190" i="11"/>
  <c r="H205" i="11"/>
  <c r="I204" i="11"/>
  <c r="H206" i="11"/>
  <c r="AE45" i="11"/>
  <c r="AF43" i="11"/>
  <c r="AE44" i="11"/>
  <c r="AA72" i="11"/>
  <c r="AB71" i="11"/>
  <c r="AA73" i="11"/>
  <c r="S129" i="11"/>
  <c r="S128" i="11"/>
  <c r="T127" i="11"/>
  <c r="AF37" i="11"/>
  <c r="AF38" i="11"/>
  <c r="AG36" i="11"/>
  <c r="X93" i="11"/>
  <c r="X94" i="11"/>
  <c r="Y92" i="11"/>
  <c r="AX11" i="11"/>
  <c r="AL11" i="11" s="1"/>
  <c r="AX9" i="11"/>
  <c r="R135" i="11"/>
  <c r="S134" i="11"/>
  <c r="R136" i="11"/>
  <c r="AQ9" i="11"/>
  <c r="AG31" i="11"/>
  <c r="AG30" i="11"/>
  <c r="AV30" i="11" s="1"/>
  <c r="AW30" i="11" s="1"/>
  <c r="AO30" i="11"/>
  <c r="AP30" i="11" s="1"/>
  <c r="M171" i="11"/>
  <c r="N169" i="11"/>
  <c r="M170" i="11"/>
  <c r="L183" i="11"/>
  <c r="K185" i="11"/>
  <c r="K184" i="11"/>
  <c r="AD52" i="11"/>
  <c r="AE50" i="11"/>
  <c r="AD51" i="11"/>
  <c r="Y16" i="5"/>
  <c r="Y17" i="5"/>
  <c r="D176" i="5"/>
  <c r="D178" i="5" s="1"/>
  <c r="W30" i="5"/>
  <c r="X29" i="5"/>
  <c r="X31" i="5" s="1"/>
  <c r="Q85" i="5"/>
  <c r="Q87" i="5" s="1"/>
  <c r="K127" i="5"/>
  <c r="K129" i="5" s="1"/>
  <c r="L120" i="5"/>
  <c r="L122" i="5" s="1"/>
  <c r="F162" i="5"/>
  <c r="F164" i="5" s="1"/>
  <c r="G155" i="5"/>
  <c r="G157" i="5" s="1"/>
  <c r="J134" i="5"/>
  <c r="J136" i="5" s="1"/>
  <c r="U51" i="5"/>
  <c r="V50" i="5"/>
  <c r="V52" i="5" s="1"/>
  <c r="Z8" i="5"/>
  <c r="Z10" i="5" s="1"/>
  <c r="Y9" i="5"/>
  <c r="M113" i="5"/>
  <c r="M115" i="5" s="1"/>
  <c r="I141" i="5"/>
  <c r="I143" i="5" s="1"/>
  <c r="R78" i="5"/>
  <c r="R80" i="5" s="1"/>
  <c r="U44" i="5"/>
  <c r="V43" i="5"/>
  <c r="V45" i="5" s="1"/>
  <c r="P92" i="5"/>
  <c r="P94" i="5" s="1"/>
  <c r="N106" i="5"/>
  <c r="N108" i="5" s="1"/>
  <c r="Z15" i="5"/>
  <c r="Z17" i="5" s="1"/>
  <c r="T64" i="5"/>
  <c r="T66" i="5" s="1"/>
  <c r="W36" i="5"/>
  <c r="W38" i="5" s="1"/>
  <c r="V37" i="5"/>
  <c r="S71" i="5"/>
  <c r="S73" i="5" s="1"/>
  <c r="O99" i="5"/>
  <c r="O101" i="5" s="1"/>
  <c r="U57" i="5"/>
  <c r="U59" i="5" s="1"/>
  <c r="Y22" i="5"/>
  <c r="Y24" i="5" s="1"/>
  <c r="X23" i="5"/>
  <c r="H148" i="5"/>
  <c r="H150" i="5" s="1"/>
  <c r="E169" i="5"/>
  <c r="E171" i="5" s="1"/>
  <c r="C170" i="5"/>
  <c r="M100" i="5"/>
  <c r="K114" i="5"/>
  <c r="N93" i="5"/>
  <c r="C182" i="5"/>
  <c r="C183" i="5" s="1"/>
  <c r="C185" i="5" s="1"/>
  <c r="F149" i="5"/>
  <c r="D163" i="5"/>
  <c r="P79" i="5"/>
  <c r="R65" i="5"/>
  <c r="S58" i="5"/>
  <c r="I128" i="5"/>
  <c r="O86" i="5"/>
  <c r="E156" i="5"/>
  <c r="G142" i="5"/>
  <c r="L107" i="5"/>
  <c r="J121" i="5"/>
  <c r="Q72" i="5"/>
  <c r="H135" i="5"/>
  <c r="AY9" i="11" l="1"/>
  <c r="AL12" i="11"/>
  <c r="AQ23" i="11"/>
  <c r="AN26" i="11" s="1"/>
  <c r="BF244" i="11" s="1"/>
  <c r="AX18" i="11"/>
  <c r="AX16" i="11"/>
  <c r="R142" i="11"/>
  <c r="R143" i="11"/>
  <c r="S141" i="11"/>
  <c r="T128" i="11"/>
  <c r="T129" i="11"/>
  <c r="U127" i="11"/>
  <c r="H218" i="11"/>
  <c r="G220" i="11"/>
  <c r="G219" i="11"/>
  <c r="H213" i="11"/>
  <c r="H212" i="11"/>
  <c r="I211" i="11"/>
  <c r="AA80" i="11"/>
  <c r="AB78" i="11"/>
  <c r="AA79" i="11"/>
  <c r="P156" i="11"/>
  <c r="Q155" i="11"/>
  <c r="P157" i="11"/>
  <c r="AX30" i="11"/>
  <c r="AX32" i="11"/>
  <c r="AN25" i="11"/>
  <c r="BE244" i="11" s="1"/>
  <c r="AG43" i="11"/>
  <c r="AF45" i="11"/>
  <c r="AF44" i="11"/>
  <c r="AF50" i="11"/>
  <c r="AE51" i="11"/>
  <c r="AE52" i="11"/>
  <c r="T134" i="11"/>
  <c r="S136" i="11"/>
  <c r="S135" i="11"/>
  <c r="K191" i="11"/>
  <c r="L190" i="11"/>
  <c r="K192" i="11"/>
  <c r="X100" i="11"/>
  <c r="X101" i="11"/>
  <c r="Y99" i="11"/>
  <c r="AQ16" i="11"/>
  <c r="U121" i="11"/>
  <c r="V120" i="11"/>
  <c r="U122" i="11"/>
  <c r="AD59" i="11"/>
  <c r="AE57" i="11"/>
  <c r="AD58" i="11"/>
  <c r="L185" i="11"/>
  <c r="M183" i="11"/>
  <c r="L184" i="11"/>
  <c r="AD64" i="11"/>
  <c r="AC66" i="11"/>
  <c r="AC65" i="11"/>
  <c r="V115" i="11"/>
  <c r="W113" i="11"/>
  <c r="V114" i="11"/>
  <c r="AQ30" i="11"/>
  <c r="F227" i="11"/>
  <c r="G225" i="11"/>
  <c r="F226" i="11"/>
  <c r="F234" i="11"/>
  <c r="G232" i="11"/>
  <c r="F233" i="11"/>
  <c r="M178" i="11"/>
  <c r="N176" i="11"/>
  <c r="M177" i="11"/>
  <c r="I206" i="11"/>
  <c r="J204" i="11"/>
  <c r="I205" i="11"/>
  <c r="N171" i="11"/>
  <c r="N170" i="11"/>
  <c r="O169" i="11"/>
  <c r="AN11" i="11"/>
  <c r="BE242" i="11" s="1"/>
  <c r="AN12" i="11"/>
  <c r="BF242" i="11" s="1"/>
  <c r="AC71" i="11"/>
  <c r="AB73" i="11"/>
  <c r="AB72" i="11"/>
  <c r="P162" i="11"/>
  <c r="O163" i="11"/>
  <c r="O164" i="11"/>
  <c r="Q149" i="11"/>
  <c r="R148" i="11"/>
  <c r="Q150" i="11"/>
  <c r="AG38" i="11"/>
  <c r="AG37" i="11"/>
  <c r="AV37" i="11" s="1"/>
  <c r="AW37" i="11" s="1"/>
  <c r="AO37" i="11"/>
  <c r="AP37" i="11" s="1"/>
  <c r="Z87" i="11"/>
  <c r="AA85" i="11"/>
  <c r="Z86" i="11"/>
  <c r="Y93" i="11"/>
  <c r="Y94" i="11"/>
  <c r="Z92" i="11"/>
  <c r="K197" i="11"/>
  <c r="J199" i="11"/>
  <c r="J198" i="11"/>
  <c r="AX25" i="11"/>
  <c r="AY23" i="11" s="1"/>
  <c r="AX23" i="11"/>
  <c r="X106" i="11"/>
  <c r="W107" i="11"/>
  <c r="W108" i="11"/>
  <c r="Z16" i="5"/>
  <c r="V57" i="5"/>
  <c r="V59" i="5" s="1"/>
  <c r="T71" i="5"/>
  <c r="T73" i="5" s="1"/>
  <c r="V44" i="5"/>
  <c r="W43" i="5"/>
  <c r="W45" i="5" s="1"/>
  <c r="S78" i="5"/>
  <c r="S80" i="5" s="1"/>
  <c r="N113" i="5"/>
  <c r="N115" i="5" s="1"/>
  <c r="V51" i="5"/>
  <c r="W50" i="5"/>
  <c r="W52" i="5" s="1"/>
  <c r="K134" i="5"/>
  <c r="K136" i="5" s="1"/>
  <c r="G162" i="5"/>
  <c r="G164" i="5" s="1"/>
  <c r="L127" i="5"/>
  <c r="L129" i="5" s="1"/>
  <c r="F169" i="5"/>
  <c r="F171" i="5" s="1"/>
  <c r="Y23" i="5"/>
  <c r="Z22" i="5"/>
  <c r="Z24" i="5" s="1"/>
  <c r="U64" i="5"/>
  <c r="U66" i="5" s="1"/>
  <c r="O106" i="5"/>
  <c r="O108" i="5" s="1"/>
  <c r="P99" i="5"/>
  <c r="P101" i="5" s="1"/>
  <c r="W37" i="5"/>
  <c r="X36" i="5"/>
  <c r="X38" i="5" s="1"/>
  <c r="J141" i="5"/>
  <c r="J143" i="5" s="1"/>
  <c r="H155" i="5"/>
  <c r="H157" i="5" s="1"/>
  <c r="M120" i="5"/>
  <c r="M122" i="5" s="1"/>
  <c r="R85" i="5"/>
  <c r="R87" i="5" s="1"/>
  <c r="D183" i="5"/>
  <c r="D185" i="5" s="1"/>
  <c r="I148" i="5"/>
  <c r="I150" i="5" s="1"/>
  <c r="AA15" i="5"/>
  <c r="AA17" i="5" s="1"/>
  <c r="Q92" i="5"/>
  <c r="Q94" i="5" s="1"/>
  <c r="AA8" i="5"/>
  <c r="AA10" i="5" s="1"/>
  <c r="Z9" i="5"/>
  <c r="Y29" i="5"/>
  <c r="Y31" i="5" s="1"/>
  <c r="X30" i="5"/>
  <c r="E176" i="5"/>
  <c r="E178" i="5" s="1"/>
  <c r="R72" i="5"/>
  <c r="K121" i="5"/>
  <c r="P86" i="5"/>
  <c r="E163" i="5"/>
  <c r="G149" i="5"/>
  <c r="N100" i="5"/>
  <c r="M107" i="5"/>
  <c r="J128" i="5"/>
  <c r="S65" i="5"/>
  <c r="Q79" i="5"/>
  <c r="O93" i="5"/>
  <c r="H142" i="5"/>
  <c r="T58" i="5"/>
  <c r="C189" i="5"/>
  <c r="C190" i="5" s="1"/>
  <c r="C192" i="5" s="1"/>
  <c r="L114" i="5"/>
  <c r="D170" i="5"/>
  <c r="F156" i="5"/>
  <c r="I135" i="5"/>
  <c r="C177" i="5"/>
  <c r="AA16" i="5" l="1"/>
  <c r="AX37" i="11"/>
  <c r="AY30" i="11"/>
  <c r="AY16" i="11"/>
  <c r="Z94" i="11"/>
  <c r="AA92" i="11"/>
  <c r="Z93" i="11"/>
  <c r="AC73" i="11"/>
  <c r="AD71" i="11"/>
  <c r="AC72" i="11"/>
  <c r="N177" i="11"/>
  <c r="O176" i="11"/>
  <c r="N178" i="11"/>
  <c r="K199" i="11"/>
  <c r="K198" i="11"/>
  <c r="L197" i="11"/>
  <c r="AN32" i="11"/>
  <c r="BE245" i="11" s="1"/>
  <c r="AN33" i="11"/>
  <c r="BF245" i="11" s="1"/>
  <c r="T136" i="11"/>
  <c r="T135" i="11"/>
  <c r="U134" i="11"/>
  <c r="T141" i="11"/>
  <c r="S143" i="11"/>
  <c r="S142" i="11"/>
  <c r="P164" i="11"/>
  <c r="P163" i="11"/>
  <c r="Q162" i="11"/>
  <c r="Q157" i="11"/>
  <c r="Q156" i="11"/>
  <c r="R155" i="11"/>
  <c r="W115" i="11"/>
  <c r="X113" i="11"/>
  <c r="W114" i="11"/>
  <c r="AB79" i="11"/>
  <c r="AB80" i="11"/>
  <c r="AC78" i="11"/>
  <c r="L192" i="11"/>
  <c r="M190" i="11"/>
  <c r="L191" i="11"/>
  <c r="AE58" i="11"/>
  <c r="AE59" i="11"/>
  <c r="AF57" i="11"/>
  <c r="AN18" i="11"/>
  <c r="BE243" i="11" s="1"/>
  <c r="AN19" i="11"/>
  <c r="BF243" i="11" s="1"/>
  <c r="G234" i="11"/>
  <c r="H232" i="11"/>
  <c r="G233" i="11"/>
  <c r="Y101" i="11"/>
  <c r="Z99" i="11"/>
  <c r="Y100" i="11"/>
  <c r="I213" i="11"/>
  <c r="I212" i="11"/>
  <c r="J211" i="11"/>
  <c r="U129" i="11"/>
  <c r="V127" i="11"/>
  <c r="U128" i="11"/>
  <c r="O171" i="11"/>
  <c r="P169" i="11"/>
  <c r="O170" i="11"/>
  <c r="AF52" i="11"/>
  <c r="AG50" i="11"/>
  <c r="AF51" i="11"/>
  <c r="AG44" i="11"/>
  <c r="AG45" i="11"/>
  <c r="AO44" i="11"/>
  <c r="AP44" i="11" s="1"/>
  <c r="J206" i="11"/>
  <c r="K204" i="11"/>
  <c r="J205" i="11"/>
  <c r="AE64" i="11"/>
  <c r="AD66" i="11"/>
  <c r="AD65" i="11"/>
  <c r="V122" i="11"/>
  <c r="V121" i="11"/>
  <c r="W120" i="11"/>
  <c r="M184" i="11"/>
  <c r="M185" i="11"/>
  <c r="N183" i="11"/>
  <c r="AX39" i="11"/>
  <c r="AY37" i="11" s="1"/>
  <c r="H219" i="11"/>
  <c r="H220" i="11"/>
  <c r="I218" i="11"/>
  <c r="R150" i="11"/>
  <c r="S148" i="11"/>
  <c r="R149" i="11"/>
  <c r="AA86" i="11"/>
  <c r="AB85" i="11"/>
  <c r="AA87" i="11"/>
  <c r="G227" i="11"/>
  <c r="H225" i="11"/>
  <c r="G226" i="11"/>
  <c r="X108" i="11"/>
  <c r="X107" i="11"/>
  <c r="Y106" i="11"/>
  <c r="AQ37" i="11"/>
  <c r="D190" i="5"/>
  <c r="D192" i="5" s="1"/>
  <c r="P106" i="5"/>
  <c r="P108" i="5" s="1"/>
  <c r="T78" i="5"/>
  <c r="T80" i="5" s="1"/>
  <c r="Z29" i="5"/>
  <c r="Z31" i="5" s="1"/>
  <c r="Y30" i="5"/>
  <c r="AB8" i="5"/>
  <c r="AB10" i="5" s="1"/>
  <c r="AA9" i="5"/>
  <c r="AB15" i="5"/>
  <c r="AB17" i="5" s="1"/>
  <c r="E183" i="5"/>
  <c r="E185" i="5" s="1"/>
  <c r="N120" i="5"/>
  <c r="N122" i="5" s="1"/>
  <c r="K141" i="5"/>
  <c r="K143" i="5" s="1"/>
  <c r="M127" i="5"/>
  <c r="M129" i="5" s="1"/>
  <c r="L134" i="5"/>
  <c r="L136" i="5" s="1"/>
  <c r="X43" i="5"/>
  <c r="X45" i="5" s="1"/>
  <c r="W44" i="5"/>
  <c r="U71" i="5"/>
  <c r="U73" i="5" s="1"/>
  <c r="X37" i="5"/>
  <c r="Y36" i="5"/>
  <c r="Y38" i="5" s="1"/>
  <c r="Q99" i="5"/>
  <c r="Q101" i="5" s="1"/>
  <c r="V64" i="5"/>
  <c r="V66" i="5" s="1"/>
  <c r="W51" i="5"/>
  <c r="X50" i="5"/>
  <c r="X52" i="5" s="1"/>
  <c r="O113" i="5"/>
  <c r="O115" i="5" s="1"/>
  <c r="F176" i="5"/>
  <c r="F178" i="5" s="1"/>
  <c r="R92" i="5"/>
  <c r="R94" i="5" s="1"/>
  <c r="J148" i="5"/>
  <c r="J150" i="5" s="1"/>
  <c r="S85" i="5"/>
  <c r="S87" i="5" s="1"/>
  <c r="I155" i="5"/>
  <c r="I157" i="5" s="1"/>
  <c r="AA22" i="5"/>
  <c r="AA24" i="5" s="1"/>
  <c r="Z23" i="5"/>
  <c r="G169" i="5"/>
  <c r="G171" i="5" s="1"/>
  <c r="H162" i="5"/>
  <c r="H164" i="5" s="1"/>
  <c r="W57" i="5"/>
  <c r="W59" i="5" s="1"/>
  <c r="D177" i="5"/>
  <c r="U58" i="5"/>
  <c r="R79" i="5"/>
  <c r="F163" i="5"/>
  <c r="E170" i="5"/>
  <c r="C184" i="5"/>
  <c r="I142" i="5"/>
  <c r="O100" i="5"/>
  <c r="K128" i="5"/>
  <c r="L121" i="5"/>
  <c r="P93" i="5"/>
  <c r="N107" i="5"/>
  <c r="H149" i="5"/>
  <c r="S72" i="5"/>
  <c r="J135" i="5"/>
  <c r="C196" i="5"/>
  <c r="C197" i="5" s="1"/>
  <c r="C199" i="5" s="1"/>
  <c r="G156" i="5"/>
  <c r="M114" i="5"/>
  <c r="T65" i="5"/>
  <c r="Q86" i="5"/>
  <c r="AV44" i="11" l="1"/>
  <c r="AW44" i="11" s="1"/>
  <c r="Y108" i="11"/>
  <c r="Y107" i="11"/>
  <c r="Z106" i="11"/>
  <c r="AF64" i="11"/>
  <c r="AE66" i="11"/>
  <c r="AE65" i="11"/>
  <c r="V134" i="11"/>
  <c r="U136" i="11"/>
  <c r="U135" i="11"/>
  <c r="AN40" i="11"/>
  <c r="BF246" i="11" s="1"/>
  <c r="AN39" i="11"/>
  <c r="BE246" i="11" s="1"/>
  <c r="X115" i="11"/>
  <c r="Y113" i="11"/>
  <c r="X114" i="11"/>
  <c r="AD72" i="11"/>
  <c r="AE71" i="11"/>
  <c r="AD73" i="11"/>
  <c r="I225" i="11"/>
  <c r="H226" i="11"/>
  <c r="H227" i="11"/>
  <c r="K205" i="11"/>
  <c r="K206" i="11"/>
  <c r="L204" i="11"/>
  <c r="V128" i="11"/>
  <c r="W127" i="11"/>
  <c r="V129" i="11"/>
  <c r="AC79" i="11"/>
  <c r="AD78" i="11"/>
  <c r="AC80" i="11"/>
  <c r="H234" i="11"/>
  <c r="I232" i="11"/>
  <c r="H233" i="11"/>
  <c r="AF59" i="11"/>
  <c r="AG57" i="11"/>
  <c r="AF58" i="11"/>
  <c r="R156" i="11"/>
  <c r="S155" i="11"/>
  <c r="R157" i="11"/>
  <c r="N185" i="11"/>
  <c r="N184" i="11"/>
  <c r="O183" i="11"/>
  <c r="AQ44" i="11"/>
  <c r="J213" i="11"/>
  <c r="K211" i="11"/>
  <c r="J212" i="11"/>
  <c r="T142" i="11"/>
  <c r="T143" i="11"/>
  <c r="U141" i="11"/>
  <c r="AC85" i="11"/>
  <c r="AB86" i="11"/>
  <c r="AB87" i="11"/>
  <c r="AA93" i="11"/>
  <c r="AB92" i="11"/>
  <c r="AA94" i="11"/>
  <c r="R162" i="11"/>
  <c r="Q163" i="11"/>
  <c r="Q164" i="11"/>
  <c r="L198" i="11"/>
  <c r="L199" i="11"/>
  <c r="M197" i="11"/>
  <c r="I219" i="11"/>
  <c r="I220" i="11"/>
  <c r="J218" i="11"/>
  <c r="O177" i="11"/>
  <c r="O178" i="11"/>
  <c r="P176" i="11"/>
  <c r="P170" i="11"/>
  <c r="P171" i="11"/>
  <c r="Q169" i="11"/>
  <c r="W122" i="11"/>
  <c r="X120" i="11"/>
  <c r="W121" i="11"/>
  <c r="N190" i="11"/>
  <c r="M192" i="11"/>
  <c r="M191" i="11"/>
  <c r="T148" i="11"/>
  <c r="S149" i="11"/>
  <c r="S150" i="11"/>
  <c r="AG51" i="11"/>
  <c r="AV51" i="11" s="1"/>
  <c r="AW51" i="11" s="1"/>
  <c r="AG52" i="11"/>
  <c r="AO51" i="11"/>
  <c r="AP51" i="11" s="1"/>
  <c r="AQ51" i="11" s="1"/>
  <c r="AA99" i="11"/>
  <c r="Z100" i="11"/>
  <c r="Z101" i="11"/>
  <c r="AB16" i="5"/>
  <c r="D197" i="5"/>
  <c r="D199" i="5" s="1"/>
  <c r="T85" i="5"/>
  <c r="T87" i="5" s="1"/>
  <c r="S92" i="5"/>
  <c r="S94" i="5" s="1"/>
  <c r="P113" i="5"/>
  <c r="P115" i="5" s="1"/>
  <c r="Z36" i="5"/>
  <c r="Z38" i="5" s="1"/>
  <c r="Y37" i="5"/>
  <c r="V71" i="5"/>
  <c r="V73" i="5" s="1"/>
  <c r="Z30" i="5"/>
  <c r="AA29" i="5"/>
  <c r="AA31" i="5" s="1"/>
  <c r="X57" i="5"/>
  <c r="X59" i="5" s="1"/>
  <c r="H169" i="5"/>
  <c r="H171" i="5" s="1"/>
  <c r="Y50" i="5"/>
  <c r="Y52" i="5" s="1"/>
  <c r="X51" i="5"/>
  <c r="W64" i="5"/>
  <c r="W66" i="5" s="1"/>
  <c r="M134" i="5"/>
  <c r="M136" i="5" s="1"/>
  <c r="L141" i="5"/>
  <c r="L143" i="5" s="1"/>
  <c r="F183" i="5"/>
  <c r="F185" i="5" s="1"/>
  <c r="Q106" i="5"/>
  <c r="Q108" i="5" s="1"/>
  <c r="J155" i="5"/>
  <c r="J157" i="5" s="1"/>
  <c r="K148" i="5"/>
  <c r="K150" i="5" s="1"/>
  <c r="G176" i="5"/>
  <c r="G178" i="5" s="1"/>
  <c r="X44" i="5"/>
  <c r="Y43" i="5"/>
  <c r="Y45" i="5" s="1"/>
  <c r="AC8" i="5"/>
  <c r="AC10" i="5" s="1"/>
  <c r="AB9" i="5"/>
  <c r="I162" i="5"/>
  <c r="I164" i="5" s="1"/>
  <c r="AB22" i="5"/>
  <c r="AB24" i="5" s="1"/>
  <c r="AA23" i="5"/>
  <c r="R99" i="5"/>
  <c r="R101" i="5" s="1"/>
  <c r="N127" i="5"/>
  <c r="N129" i="5" s="1"/>
  <c r="O120" i="5"/>
  <c r="O122" i="5" s="1"/>
  <c r="AC15" i="5"/>
  <c r="U78" i="5"/>
  <c r="U80" i="5" s="1"/>
  <c r="E190" i="5"/>
  <c r="E192" i="5" s="1"/>
  <c r="G163" i="5"/>
  <c r="V58" i="5"/>
  <c r="U65" i="5"/>
  <c r="H156" i="5"/>
  <c r="C203" i="5"/>
  <c r="C204" i="5" s="1"/>
  <c r="C206" i="5" s="1"/>
  <c r="O107" i="5"/>
  <c r="D184" i="5"/>
  <c r="C191" i="5"/>
  <c r="T72" i="5"/>
  <c r="M121" i="5"/>
  <c r="P100" i="5"/>
  <c r="R86" i="5"/>
  <c r="K135" i="5"/>
  <c r="I149" i="5"/>
  <c r="E177" i="5"/>
  <c r="N114" i="5"/>
  <c r="Q93" i="5"/>
  <c r="L128" i="5"/>
  <c r="J142" i="5"/>
  <c r="F170" i="5"/>
  <c r="S79" i="5"/>
  <c r="AX46" i="11" l="1"/>
  <c r="AX44" i="11"/>
  <c r="AB94" i="11"/>
  <c r="AC92" i="11"/>
  <c r="AB93" i="11"/>
  <c r="N191" i="11"/>
  <c r="N192" i="11"/>
  <c r="O190" i="11"/>
  <c r="J219" i="11"/>
  <c r="J220" i="11"/>
  <c r="K218" i="11"/>
  <c r="AY44" i="11"/>
  <c r="I234" i="11"/>
  <c r="J232" i="11"/>
  <c r="I233" i="11"/>
  <c r="V136" i="11"/>
  <c r="V135" i="11"/>
  <c r="W134" i="11"/>
  <c r="P183" i="11"/>
  <c r="O185" i="11"/>
  <c r="O184" i="11"/>
  <c r="I226" i="11"/>
  <c r="J225" i="11"/>
  <c r="I227" i="11"/>
  <c r="AG59" i="11"/>
  <c r="AG58" i="11"/>
  <c r="AV58" i="11" s="1"/>
  <c r="AW58" i="11" s="1"/>
  <c r="AO58" i="11"/>
  <c r="AP58" i="11" s="1"/>
  <c r="AQ58" i="11" s="1"/>
  <c r="X121" i="11"/>
  <c r="Y120" i="11"/>
  <c r="X122" i="11"/>
  <c r="AC86" i="11"/>
  <c r="AC87" i="11"/>
  <c r="AD85" i="11"/>
  <c r="R163" i="11"/>
  <c r="R164" i="11"/>
  <c r="S162" i="11"/>
  <c r="AN53" i="11"/>
  <c r="BE248" i="11" s="1"/>
  <c r="AN54" i="11"/>
  <c r="BF248" i="11" s="1"/>
  <c r="U143" i="11"/>
  <c r="V141" i="11"/>
  <c r="U142" i="11"/>
  <c r="AD80" i="11"/>
  <c r="AE78" i="11"/>
  <c r="AD79" i="11"/>
  <c r="AE73" i="11"/>
  <c r="AF71" i="11"/>
  <c r="AE72" i="11"/>
  <c r="AF65" i="11"/>
  <c r="AF66" i="11"/>
  <c r="AG64" i="11"/>
  <c r="Z108" i="11"/>
  <c r="Z107" i="11"/>
  <c r="AA106" i="11"/>
  <c r="L205" i="11"/>
  <c r="M204" i="11"/>
  <c r="L206" i="11"/>
  <c r="M199" i="11"/>
  <c r="M198" i="11"/>
  <c r="N197" i="11"/>
  <c r="P178" i="11"/>
  <c r="Q176" i="11"/>
  <c r="P177" i="11"/>
  <c r="W129" i="11"/>
  <c r="W128" i="11"/>
  <c r="X127" i="11"/>
  <c r="Y115" i="11"/>
  <c r="Z113" i="11"/>
  <c r="Y114" i="11"/>
  <c r="U148" i="11"/>
  <c r="T149" i="11"/>
  <c r="T150" i="11"/>
  <c r="AN47" i="11"/>
  <c r="BF247" i="11" s="1"/>
  <c r="AN46" i="11"/>
  <c r="BE247" i="11" s="1"/>
  <c r="AA101" i="11"/>
  <c r="AA100" i="11"/>
  <c r="AB99" i="11"/>
  <c r="AX51" i="11"/>
  <c r="AX53" i="11"/>
  <c r="AY51" i="11" s="1"/>
  <c r="Q171" i="11"/>
  <c r="R169" i="11"/>
  <c r="Q170" i="11"/>
  <c r="T155" i="11"/>
  <c r="S157" i="11"/>
  <c r="S156" i="11"/>
  <c r="K213" i="11"/>
  <c r="L211" i="11"/>
  <c r="K212" i="11"/>
  <c r="AC16" i="5"/>
  <c r="AC17" i="5"/>
  <c r="L148" i="5"/>
  <c r="L150" i="5" s="1"/>
  <c r="R106" i="5"/>
  <c r="R108" i="5" s="1"/>
  <c r="M141" i="5"/>
  <c r="M143" i="5" s="1"/>
  <c r="X64" i="5"/>
  <c r="X66" i="5" s="1"/>
  <c r="AA30" i="5"/>
  <c r="AB29" i="5"/>
  <c r="AB31" i="5" s="1"/>
  <c r="W71" i="5"/>
  <c r="W73" i="5" s="1"/>
  <c r="D204" i="5"/>
  <c r="D206" i="5" s="1"/>
  <c r="V78" i="5"/>
  <c r="V80" i="5" s="1"/>
  <c r="P120" i="5"/>
  <c r="P122" i="5" s="1"/>
  <c r="S99" i="5"/>
  <c r="S101" i="5" s="1"/>
  <c r="AD8" i="5"/>
  <c r="AD10" i="5" s="1"/>
  <c r="AC9" i="5"/>
  <c r="I169" i="5"/>
  <c r="I171" i="5" s="1"/>
  <c r="Q113" i="5"/>
  <c r="Q115" i="5" s="1"/>
  <c r="U85" i="5"/>
  <c r="U87" i="5" s="1"/>
  <c r="J162" i="5"/>
  <c r="J164" i="5" s="1"/>
  <c r="Y44" i="5"/>
  <c r="Z43" i="5"/>
  <c r="Z45" i="5" s="1"/>
  <c r="H176" i="5"/>
  <c r="H178" i="5" s="1"/>
  <c r="K155" i="5"/>
  <c r="K157" i="5" s="1"/>
  <c r="G183" i="5"/>
  <c r="G185" i="5" s="1"/>
  <c r="N134" i="5"/>
  <c r="N136" i="5" s="1"/>
  <c r="Z50" i="5"/>
  <c r="Z52" i="5" s="1"/>
  <c r="Y51" i="5"/>
  <c r="AA36" i="5"/>
  <c r="AA38" i="5" s="1"/>
  <c r="Z37" i="5"/>
  <c r="F190" i="5"/>
  <c r="F192" i="5" s="1"/>
  <c r="AD15" i="5"/>
  <c r="O127" i="5"/>
  <c r="O129" i="5" s="1"/>
  <c r="AB23" i="5"/>
  <c r="AC22" i="5"/>
  <c r="AC24" i="5" s="1"/>
  <c r="Y57" i="5"/>
  <c r="Y59" i="5" s="1"/>
  <c r="T92" i="5"/>
  <c r="T94" i="5" s="1"/>
  <c r="E197" i="5"/>
  <c r="E199" i="5" s="1"/>
  <c r="E184" i="5"/>
  <c r="I156" i="5"/>
  <c r="T79" i="5"/>
  <c r="O114" i="5"/>
  <c r="F177" i="5"/>
  <c r="J149" i="5"/>
  <c r="N121" i="5"/>
  <c r="P107" i="5"/>
  <c r="K142" i="5"/>
  <c r="G170" i="5"/>
  <c r="M128" i="5"/>
  <c r="Q100" i="5"/>
  <c r="C210" i="5"/>
  <c r="C211" i="5" s="1"/>
  <c r="C213" i="5" s="1"/>
  <c r="S86" i="5"/>
  <c r="D191" i="5"/>
  <c r="W58" i="5"/>
  <c r="R93" i="5"/>
  <c r="L135" i="5"/>
  <c r="U72" i="5"/>
  <c r="C198" i="5"/>
  <c r="V65" i="5"/>
  <c r="H163" i="5"/>
  <c r="AG66" i="11" l="1"/>
  <c r="AG65" i="11"/>
  <c r="AV65" i="11" s="1"/>
  <c r="AW65" i="11" s="1"/>
  <c r="AO65" i="11"/>
  <c r="AP65" i="11" s="1"/>
  <c r="AF72" i="11"/>
  <c r="AF73" i="11"/>
  <c r="AG71" i="11"/>
  <c r="AX58" i="11"/>
  <c r="AX60" i="11"/>
  <c r="AY58" i="11" s="1"/>
  <c r="S164" i="11"/>
  <c r="T162" i="11"/>
  <c r="S163" i="11"/>
  <c r="R170" i="11"/>
  <c r="R171" i="11"/>
  <c r="S169" i="11"/>
  <c r="O197" i="11"/>
  <c r="N198" i="11"/>
  <c r="N199" i="11"/>
  <c r="Z114" i="11"/>
  <c r="AA113" i="11"/>
  <c r="Z115" i="11"/>
  <c r="J234" i="11"/>
  <c r="K232" i="11"/>
  <c r="J233" i="11"/>
  <c r="T156" i="11"/>
  <c r="T157" i="11"/>
  <c r="U155" i="11"/>
  <c r="W135" i="11"/>
  <c r="X134" i="11"/>
  <c r="W136" i="11"/>
  <c r="U150" i="11"/>
  <c r="V148" i="11"/>
  <c r="U149" i="11"/>
  <c r="M206" i="11"/>
  <c r="M205" i="11"/>
  <c r="N204" i="11"/>
  <c r="AE80" i="11"/>
  <c r="AF78" i="11"/>
  <c r="AE79" i="11"/>
  <c r="J227" i="11"/>
  <c r="J226" i="11"/>
  <c r="K225" i="11"/>
  <c r="W141" i="11"/>
  <c r="V142" i="11"/>
  <c r="V143" i="11"/>
  <c r="X128" i="11"/>
  <c r="X129" i="11"/>
  <c r="Y127" i="11"/>
  <c r="AD92" i="11"/>
  <c r="AC93" i="11"/>
  <c r="AC94" i="11"/>
  <c r="Q177" i="11"/>
  <c r="Q178" i="11"/>
  <c r="R176" i="11"/>
  <c r="AC99" i="11"/>
  <c r="AB101" i="11"/>
  <c r="AB100" i="11"/>
  <c r="AA107" i="11"/>
  <c r="AB106" i="11"/>
  <c r="AA108" i="11"/>
  <c r="AD87" i="11"/>
  <c r="AE85" i="11"/>
  <c r="AD86" i="11"/>
  <c r="O192" i="11"/>
  <c r="P190" i="11"/>
  <c r="O191" i="11"/>
  <c r="AN60" i="11"/>
  <c r="BE249" i="11" s="1"/>
  <c r="AN61" i="11"/>
  <c r="BF249" i="11" s="1"/>
  <c r="L213" i="11"/>
  <c r="M211" i="11"/>
  <c r="L212" i="11"/>
  <c r="AQ65" i="11"/>
  <c r="Y122" i="11"/>
  <c r="Z120" i="11"/>
  <c r="Y121" i="11"/>
  <c r="P184" i="11"/>
  <c r="P185" i="11"/>
  <c r="Q183" i="11"/>
  <c r="L218" i="11"/>
  <c r="K219" i="11"/>
  <c r="K220" i="11"/>
  <c r="AD16" i="5"/>
  <c r="AD17" i="5"/>
  <c r="U92" i="5"/>
  <c r="U94" i="5" s="1"/>
  <c r="J169" i="5"/>
  <c r="J171" i="5" s="1"/>
  <c r="D211" i="5"/>
  <c r="D213" i="5" s="1"/>
  <c r="AE15" i="5"/>
  <c r="AE17" i="5" s="1"/>
  <c r="AA37" i="5"/>
  <c r="AB36" i="5"/>
  <c r="AB38" i="5" s="1"/>
  <c r="H183" i="5"/>
  <c r="H185" i="5" s="1"/>
  <c r="I176" i="5"/>
  <c r="I178" i="5" s="1"/>
  <c r="T99" i="5"/>
  <c r="T101" i="5" s="1"/>
  <c r="W78" i="5"/>
  <c r="W80" i="5" s="1"/>
  <c r="X71" i="5"/>
  <c r="X73" i="5" s="1"/>
  <c r="Z51" i="5"/>
  <c r="AA50" i="5"/>
  <c r="AA52" i="5" s="1"/>
  <c r="V85" i="5"/>
  <c r="V87" i="5" s="1"/>
  <c r="F197" i="5"/>
  <c r="F199" i="5" s="1"/>
  <c r="Z57" i="5"/>
  <c r="Z59" i="5" s="1"/>
  <c r="AA43" i="5"/>
  <c r="AA45" i="5" s="1"/>
  <c r="Z44" i="5"/>
  <c r="K162" i="5"/>
  <c r="K164" i="5" s="1"/>
  <c r="R113" i="5"/>
  <c r="R115" i="5" s="1"/>
  <c r="AC29" i="5"/>
  <c r="AC31" i="5" s="1"/>
  <c r="AB30" i="5"/>
  <c r="Y64" i="5"/>
  <c r="Y66" i="5" s="1"/>
  <c r="S106" i="5"/>
  <c r="S108" i="5" s="1"/>
  <c r="AC23" i="5"/>
  <c r="AD22" i="5"/>
  <c r="AD24" i="5" s="1"/>
  <c r="P127" i="5"/>
  <c r="P129" i="5" s="1"/>
  <c r="G190" i="5"/>
  <c r="G192" i="5" s="1"/>
  <c r="O134" i="5"/>
  <c r="O136" i="5" s="1"/>
  <c r="L155" i="5"/>
  <c r="L157" i="5" s="1"/>
  <c r="AE8" i="5"/>
  <c r="AD9" i="5"/>
  <c r="Q120" i="5"/>
  <c r="Q122" i="5" s="1"/>
  <c r="E204" i="5"/>
  <c r="E206" i="5" s="1"/>
  <c r="N141" i="5"/>
  <c r="N143" i="5" s="1"/>
  <c r="M148" i="5"/>
  <c r="M150" i="5" s="1"/>
  <c r="S93" i="5"/>
  <c r="C217" i="5"/>
  <c r="C218" i="5" s="1"/>
  <c r="C220" i="5" s="1"/>
  <c r="H170" i="5"/>
  <c r="J156" i="5"/>
  <c r="V72" i="5"/>
  <c r="E191" i="5"/>
  <c r="C205" i="5"/>
  <c r="O121" i="5"/>
  <c r="G177" i="5"/>
  <c r="L142" i="5"/>
  <c r="D198" i="5"/>
  <c r="N128" i="5"/>
  <c r="Q107" i="5"/>
  <c r="P114" i="5"/>
  <c r="U79" i="5"/>
  <c r="F184" i="5"/>
  <c r="W65" i="5"/>
  <c r="I163" i="5"/>
  <c r="M135" i="5"/>
  <c r="X58" i="5"/>
  <c r="T86" i="5"/>
  <c r="R100" i="5"/>
  <c r="K149" i="5"/>
  <c r="R183" i="11" l="1"/>
  <c r="Q184" i="11"/>
  <c r="Q185" i="11"/>
  <c r="R178" i="11"/>
  <c r="S176" i="11"/>
  <c r="R177" i="11"/>
  <c r="L232" i="11"/>
  <c r="K234" i="11"/>
  <c r="K233" i="11"/>
  <c r="Q190" i="11"/>
  <c r="P191" i="11"/>
  <c r="P192" i="11"/>
  <c r="S171" i="11"/>
  <c r="T169" i="11"/>
  <c r="S170" i="11"/>
  <c r="Z122" i="11"/>
  <c r="Z121" i="11"/>
  <c r="AA120" i="11"/>
  <c r="W142" i="11"/>
  <c r="W143" i="11"/>
  <c r="X141" i="11"/>
  <c r="AN67" i="11"/>
  <c r="BE250" i="11" s="1"/>
  <c r="AM240" i="11" s="1"/>
  <c r="AD242" i="11" s="1"/>
  <c r="AN68" i="11"/>
  <c r="BF250" i="11" s="1"/>
  <c r="K226" i="11"/>
  <c r="K227" i="11"/>
  <c r="L225" i="11"/>
  <c r="V150" i="11"/>
  <c r="V149" i="11"/>
  <c r="W148" i="11"/>
  <c r="AC100" i="11"/>
  <c r="AC101" i="11"/>
  <c r="AD99" i="11"/>
  <c r="AA115" i="11"/>
  <c r="AB113" i="11"/>
  <c r="AA114" i="11"/>
  <c r="T163" i="11"/>
  <c r="U162" i="11"/>
  <c r="T164" i="11"/>
  <c r="AG73" i="11"/>
  <c r="AG72" i="11"/>
  <c r="AV72" i="11" s="1"/>
  <c r="AW72" i="11" s="1"/>
  <c r="AO72" i="11"/>
  <c r="AP72" i="11" s="1"/>
  <c r="AE86" i="11"/>
  <c r="AF85" i="11"/>
  <c r="AE87" i="11"/>
  <c r="O204" i="11"/>
  <c r="N206" i="11"/>
  <c r="N205" i="11"/>
  <c r="M213" i="11"/>
  <c r="N211" i="11"/>
  <c r="M212" i="11"/>
  <c r="AD93" i="11"/>
  <c r="AD94" i="11"/>
  <c r="AE92" i="11"/>
  <c r="Y134" i="11"/>
  <c r="X136" i="11"/>
  <c r="X135" i="11"/>
  <c r="L220" i="11"/>
  <c r="M218" i="11"/>
  <c r="L219" i="11"/>
  <c r="AC106" i="11"/>
  <c r="AB108" i="11"/>
  <c r="AB107" i="11"/>
  <c r="AF80" i="11"/>
  <c r="AG78" i="11"/>
  <c r="AF79" i="11"/>
  <c r="AX67" i="11"/>
  <c r="AY65" i="11" s="1"/>
  <c r="AX65" i="11"/>
  <c r="U156" i="11"/>
  <c r="U157" i="11"/>
  <c r="V155" i="11"/>
  <c r="Z127" i="11"/>
  <c r="Y129" i="11"/>
  <c r="Y128" i="11"/>
  <c r="O198" i="11"/>
  <c r="P197" i="11"/>
  <c r="O199" i="11"/>
  <c r="AE16" i="5"/>
  <c r="AE10" i="5"/>
  <c r="AF8" i="5"/>
  <c r="AG8" i="5" s="1"/>
  <c r="D218" i="5"/>
  <c r="D220" i="5" s="1"/>
  <c r="AE9" i="5"/>
  <c r="P134" i="5"/>
  <c r="P136" i="5" s="1"/>
  <c r="Q127" i="5"/>
  <c r="Q129" i="5" s="1"/>
  <c r="S113" i="5"/>
  <c r="S115" i="5" s="1"/>
  <c r="AB43" i="5"/>
  <c r="AB45" i="5" s="1"/>
  <c r="AA44" i="5"/>
  <c r="AA51" i="5"/>
  <c r="AB50" i="5"/>
  <c r="AB52" i="5" s="1"/>
  <c r="Y71" i="5"/>
  <c r="Y73" i="5" s="1"/>
  <c r="U99" i="5"/>
  <c r="U101" i="5" s="1"/>
  <c r="I183" i="5"/>
  <c r="I185" i="5" s="1"/>
  <c r="O141" i="5"/>
  <c r="O143" i="5" s="1"/>
  <c r="R120" i="5"/>
  <c r="R122" i="5" s="1"/>
  <c r="AE22" i="5"/>
  <c r="AE24" i="5" s="1"/>
  <c r="AD23" i="5"/>
  <c r="T106" i="5"/>
  <c r="T108" i="5" s="1"/>
  <c r="AC30" i="5"/>
  <c r="AD29" i="5"/>
  <c r="AD31" i="5" s="1"/>
  <c r="G197" i="5"/>
  <c r="G199" i="5" s="1"/>
  <c r="AB37" i="5"/>
  <c r="AC36" i="5"/>
  <c r="AC38" i="5" s="1"/>
  <c r="AF15" i="5"/>
  <c r="K169" i="5"/>
  <c r="K171" i="5" s="1"/>
  <c r="M155" i="5"/>
  <c r="M157" i="5" s="1"/>
  <c r="H190" i="5"/>
  <c r="H192" i="5" s="1"/>
  <c r="L162" i="5"/>
  <c r="L164" i="5" s="1"/>
  <c r="X78" i="5"/>
  <c r="X80" i="5" s="1"/>
  <c r="J176" i="5"/>
  <c r="J178" i="5" s="1"/>
  <c r="N148" i="5"/>
  <c r="N150" i="5" s="1"/>
  <c r="F204" i="5"/>
  <c r="F206" i="5" s="1"/>
  <c r="Z64" i="5"/>
  <c r="Z66" i="5" s="1"/>
  <c r="AA57" i="5"/>
  <c r="AA59" i="5" s="1"/>
  <c r="W85" i="5"/>
  <c r="W87" i="5" s="1"/>
  <c r="E211" i="5"/>
  <c r="E213" i="5" s="1"/>
  <c r="V92" i="5"/>
  <c r="V94" i="5" s="1"/>
  <c r="T93" i="5"/>
  <c r="U86" i="5"/>
  <c r="J163" i="5"/>
  <c r="G184" i="5"/>
  <c r="Q114" i="5"/>
  <c r="M142" i="5"/>
  <c r="P121" i="5"/>
  <c r="D205" i="5"/>
  <c r="W72" i="5"/>
  <c r="I170" i="5"/>
  <c r="L149" i="5"/>
  <c r="N135" i="5"/>
  <c r="Y58" i="5"/>
  <c r="X65" i="5"/>
  <c r="V79" i="5"/>
  <c r="E198" i="5"/>
  <c r="H177" i="5"/>
  <c r="F191" i="5"/>
  <c r="C212" i="5"/>
  <c r="S100" i="5"/>
  <c r="T100" i="5"/>
  <c r="R107" i="5"/>
  <c r="O128" i="5"/>
  <c r="K156" i="5"/>
  <c r="C224" i="5"/>
  <c r="AK75" i="11" l="1"/>
  <c r="AK74" i="11"/>
  <c r="Z129" i="11"/>
  <c r="AA127" i="11"/>
  <c r="Z128" i="11"/>
  <c r="AD101" i="11"/>
  <c r="AE99" i="11"/>
  <c r="AD100" i="11"/>
  <c r="AB114" i="11"/>
  <c r="AC113" i="11"/>
  <c r="AB115" i="11"/>
  <c r="AG85" i="11"/>
  <c r="AF87" i="11"/>
  <c r="AF86" i="11"/>
  <c r="L233" i="11"/>
  <c r="L234" i="11"/>
  <c r="M232" i="11"/>
  <c r="Y135" i="11"/>
  <c r="Z134" i="11"/>
  <c r="Y136" i="11"/>
  <c r="AA122" i="11"/>
  <c r="AB120" i="11"/>
  <c r="AA121" i="11"/>
  <c r="Q191" i="11"/>
  <c r="Q192" i="11"/>
  <c r="R190" i="11"/>
  <c r="AE93" i="11"/>
  <c r="AF92" i="11"/>
  <c r="AE94" i="11"/>
  <c r="AQ72" i="11"/>
  <c r="W150" i="11"/>
  <c r="X148" i="11"/>
  <c r="W149" i="11"/>
  <c r="S177" i="11"/>
  <c r="S178" i="11"/>
  <c r="T176" i="11"/>
  <c r="W155" i="11"/>
  <c r="V157" i="11"/>
  <c r="V156" i="11"/>
  <c r="AX72" i="11"/>
  <c r="AX74" i="11"/>
  <c r="X142" i="11"/>
  <c r="X143" i="11"/>
  <c r="Y141" i="11"/>
  <c r="P198" i="11"/>
  <c r="Q197" i="11"/>
  <c r="P199" i="11"/>
  <c r="L226" i="11"/>
  <c r="L227" i="11"/>
  <c r="M225" i="11"/>
  <c r="T170" i="11"/>
  <c r="U169" i="11"/>
  <c r="T171" i="11"/>
  <c r="O205" i="11"/>
  <c r="O206" i="11"/>
  <c r="P204" i="11"/>
  <c r="AG79" i="11"/>
  <c r="AV79" i="11" s="1"/>
  <c r="AW79" i="11" s="1"/>
  <c r="AG80" i="11"/>
  <c r="AO79" i="11"/>
  <c r="AP79" i="11" s="1"/>
  <c r="N212" i="11"/>
  <c r="O211" i="11"/>
  <c r="N213" i="11"/>
  <c r="R184" i="11"/>
  <c r="R185" i="11"/>
  <c r="S183" i="11"/>
  <c r="M220" i="11"/>
  <c r="N218" i="11"/>
  <c r="M219" i="11"/>
  <c r="U164" i="11"/>
  <c r="U163" i="11"/>
  <c r="V162" i="11"/>
  <c r="AC107" i="11"/>
  <c r="AC108" i="11"/>
  <c r="AD106" i="11"/>
  <c r="C225" i="5"/>
  <c r="C227" i="5" s="1"/>
  <c r="C231" i="5"/>
  <c r="AF10" i="5"/>
  <c r="AF17" i="5"/>
  <c r="AG15" i="5"/>
  <c r="AF16" i="5"/>
  <c r="D225" i="5"/>
  <c r="D227" i="5" s="1"/>
  <c r="AD36" i="5"/>
  <c r="AD38" i="5" s="1"/>
  <c r="AC37" i="5"/>
  <c r="H197" i="5"/>
  <c r="H199" i="5" s="1"/>
  <c r="P141" i="5"/>
  <c r="P143" i="5" s="1"/>
  <c r="V99" i="5"/>
  <c r="V101" i="5" s="1"/>
  <c r="R127" i="5"/>
  <c r="R129" i="5" s="1"/>
  <c r="W92" i="5"/>
  <c r="W94" i="5" s="1"/>
  <c r="X85" i="5"/>
  <c r="X87" i="5" s="1"/>
  <c r="AA64" i="5"/>
  <c r="AA66" i="5" s="1"/>
  <c r="O148" i="5"/>
  <c r="O150" i="5" s="1"/>
  <c r="Y78" i="5"/>
  <c r="Y80" i="5" s="1"/>
  <c r="I190" i="5"/>
  <c r="I192" i="5" s="1"/>
  <c r="L169" i="5"/>
  <c r="L171" i="5" s="1"/>
  <c r="AD30" i="5"/>
  <c r="AE29" i="5"/>
  <c r="AE31" i="5" s="1"/>
  <c r="U106" i="5"/>
  <c r="U108" i="5" s="1"/>
  <c r="AG10" i="5"/>
  <c r="AF9" i="5"/>
  <c r="S120" i="5"/>
  <c r="S122" i="5" s="1"/>
  <c r="J183" i="5"/>
  <c r="J185" i="5" s="1"/>
  <c r="Z71" i="5"/>
  <c r="Z73" i="5" s="1"/>
  <c r="T113" i="5"/>
  <c r="T115" i="5" s="1"/>
  <c r="Q134" i="5"/>
  <c r="Q136" i="5" s="1"/>
  <c r="F211" i="5"/>
  <c r="F213" i="5" s="1"/>
  <c r="AB57" i="5"/>
  <c r="AB59" i="5" s="1"/>
  <c r="G204" i="5"/>
  <c r="G206" i="5" s="1"/>
  <c r="K176" i="5"/>
  <c r="K178" i="5" s="1"/>
  <c r="M162" i="5"/>
  <c r="M164" i="5" s="1"/>
  <c r="N155" i="5"/>
  <c r="N157" i="5" s="1"/>
  <c r="AF22" i="5"/>
  <c r="AE23" i="5"/>
  <c r="AC50" i="5"/>
  <c r="AC52" i="5" s="1"/>
  <c r="AB51" i="5"/>
  <c r="AC43" i="5"/>
  <c r="AC45" i="5" s="1"/>
  <c r="AB44" i="5"/>
  <c r="E218" i="5"/>
  <c r="E220" i="5" s="1"/>
  <c r="Z58" i="5"/>
  <c r="X72" i="5"/>
  <c r="V86" i="5"/>
  <c r="C232" i="5"/>
  <c r="C234" i="5" s="1"/>
  <c r="S107" i="5"/>
  <c r="G191" i="5"/>
  <c r="F198" i="5"/>
  <c r="Y65" i="5"/>
  <c r="R114" i="5"/>
  <c r="D212" i="5"/>
  <c r="I177" i="5"/>
  <c r="O135" i="5"/>
  <c r="E205" i="5"/>
  <c r="K163" i="5"/>
  <c r="C219" i="5"/>
  <c r="M149" i="5"/>
  <c r="Q121" i="5"/>
  <c r="L156" i="5"/>
  <c r="P128" i="5"/>
  <c r="W79" i="5"/>
  <c r="J170" i="5"/>
  <c r="N142" i="5"/>
  <c r="H184" i="5"/>
  <c r="U93" i="5"/>
  <c r="AL74" i="11" l="1"/>
  <c r="AY72" i="11" s="1"/>
  <c r="AK81" i="11"/>
  <c r="AK82" i="11"/>
  <c r="AL75" i="11"/>
  <c r="W157" i="11"/>
  <c r="W156" i="11"/>
  <c r="X155" i="11"/>
  <c r="AB122" i="11"/>
  <c r="AB121" i="11"/>
  <c r="AC120" i="11"/>
  <c r="AC114" i="11"/>
  <c r="AC115" i="11"/>
  <c r="AD113" i="11"/>
  <c r="V163" i="11"/>
  <c r="W162" i="11"/>
  <c r="V164" i="11"/>
  <c r="T178" i="11"/>
  <c r="U176" i="11"/>
  <c r="T177" i="11"/>
  <c r="AQ79" i="11"/>
  <c r="Z136" i="11"/>
  <c r="AA134" i="11"/>
  <c r="Z135" i="11"/>
  <c r="AE100" i="11"/>
  <c r="AE101" i="11"/>
  <c r="AF99" i="11"/>
  <c r="AX81" i="11"/>
  <c r="AL82" i="11" s="1"/>
  <c r="AX79" i="11"/>
  <c r="AE106" i="11"/>
  <c r="AD108" i="11"/>
  <c r="AD107" i="11"/>
  <c r="X150" i="11"/>
  <c r="Y148" i="11"/>
  <c r="X149" i="11"/>
  <c r="M233" i="11"/>
  <c r="N232" i="11"/>
  <c r="M234" i="11"/>
  <c r="P211" i="11"/>
  <c r="O213" i="11"/>
  <c r="O212" i="11"/>
  <c r="AF93" i="11"/>
  <c r="AG92" i="11"/>
  <c r="AF94" i="11"/>
  <c r="AA128" i="11"/>
  <c r="AA129" i="11"/>
  <c r="AB127" i="11"/>
  <c r="AG87" i="11"/>
  <c r="AG86" i="11"/>
  <c r="AV86" i="11" s="1"/>
  <c r="AW86" i="11" s="1"/>
  <c r="AO86" i="11"/>
  <c r="AP86" i="11" s="1"/>
  <c r="Y143" i="11"/>
  <c r="Y142" i="11"/>
  <c r="Z141" i="11"/>
  <c r="U171" i="11"/>
  <c r="V169" i="11"/>
  <c r="U170" i="11"/>
  <c r="M226" i="11"/>
  <c r="M227" i="11"/>
  <c r="N225" i="11"/>
  <c r="Q198" i="11"/>
  <c r="R197" i="11"/>
  <c r="Q199" i="11"/>
  <c r="P205" i="11"/>
  <c r="P206" i="11"/>
  <c r="Q204" i="11"/>
  <c r="N220" i="11"/>
  <c r="O218" i="11"/>
  <c r="N219" i="11"/>
  <c r="S184" i="11"/>
  <c r="S185" i="11"/>
  <c r="T183" i="11"/>
  <c r="AN75" i="11"/>
  <c r="BF251" i="11" s="1"/>
  <c r="AN74" i="11"/>
  <c r="BE251" i="11" s="1"/>
  <c r="S190" i="11"/>
  <c r="R192" i="11"/>
  <c r="R191" i="11"/>
  <c r="AF24" i="5"/>
  <c r="AG22" i="5"/>
  <c r="AG16" i="5"/>
  <c r="AG17" i="5"/>
  <c r="D232" i="5"/>
  <c r="D234" i="5" s="1"/>
  <c r="AD50" i="5"/>
  <c r="AD52" i="5" s="1"/>
  <c r="AC51" i="5"/>
  <c r="O155" i="5"/>
  <c r="O157" i="5" s="1"/>
  <c r="L176" i="5"/>
  <c r="L178" i="5" s="1"/>
  <c r="AC57" i="5"/>
  <c r="AC59" i="5" s="1"/>
  <c r="R134" i="5"/>
  <c r="R136" i="5" s="1"/>
  <c r="AA71" i="5"/>
  <c r="AA73" i="5" s="1"/>
  <c r="T120" i="5"/>
  <c r="T122" i="5" s="1"/>
  <c r="J190" i="5"/>
  <c r="J192" i="5" s="1"/>
  <c r="P148" i="5"/>
  <c r="P150" i="5" s="1"/>
  <c r="Y85" i="5"/>
  <c r="Y87" i="5" s="1"/>
  <c r="S127" i="5"/>
  <c r="S129" i="5" s="1"/>
  <c r="Q141" i="5"/>
  <c r="Q143" i="5" s="1"/>
  <c r="AE36" i="5"/>
  <c r="AE38" i="5" s="1"/>
  <c r="AD37" i="5"/>
  <c r="AC44" i="5"/>
  <c r="AD43" i="5"/>
  <c r="AD45" i="5" s="1"/>
  <c r="V106" i="5"/>
  <c r="V108" i="5" s="1"/>
  <c r="AO16" i="5"/>
  <c r="AP16" i="5" s="1"/>
  <c r="N162" i="5"/>
  <c r="N164" i="5" s="1"/>
  <c r="H204" i="5"/>
  <c r="H206" i="5" s="1"/>
  <c r="G211" i="5"/>
  <c r="G213" i="5" s="1"/>
  <c r="U113" i="5"/>
  <c r="U115" i="5" s="1"/>
  <c r="K183" i="5"/>
  <c r="K185" i="5" s="1"/>
  <c r="AE30" i="5"/>
  <c r="AF29" i="5"/>
  <c r="M169" i="5"/>
  <c r="M171" i="5" s="1"/>
  <c r="Z78" i="5"/>
  <c r="Z80" i="5" s="1"/>
  <c r="AB64" i="5"/>
  <c r="AB66" i="5" s="1"/>
  <c r="X92" i="5"/>
  <c r="X94" i="5" s="1"/>
  <c r="W99" i="5"/>
  <c r="W101" i="5" s="1"/>
  <c r="I197" i="5"/>
  <c r="I199" i="5" s="1"/>
  <c r="F218" i="5"/>
  <c r="F220" i="5" s="1"/>
  <c r="AF23" i="5"/>
  <c r="AG24" i="5"/>
  <c r="AG9" i="5"/>
  <c r="AP9" i="5"/>
  <c r="E225" i="5"/>
  <c r="E227" i="5" s="1"/>
  <c r="I184" i="5"/>
  <c r="F205" i="5"/>
  <c r="W86" i="5"/>
  <c r="R121" i="5"/>
  <c r="G198" i="5"/>
  <c r="L163" i="5"/>
  <c r="E212" i="5"/>
  <c r="AA58" i="5"/>
  <c r="O142" i="5"/>
  <c r="M156" i="5"/>
  <c r="D219" i="5"/>
  <c r="U100" i="5"/>
  <c r="S114" i="5"/>
  <c r="H191" i="5"/>
  <c r="Y72" i="5"/>
  <c r="K170" i="5"/>
  <c r="Q128" i="5"/>
  <c r="T107" i="5"/>
  <c r="V93" i="5"/>
  <c r="X79" i="5"/>
  <c r="N149" i="5"/>
  <c r="P135" i="5"/>
  <c r="J177" i="5"/>
  <c r="Z65" i="5"/>
  <c r="C226" i="5"/>
  <c r="AL81" i="11" l="1"/>
  <c r="AK89" i="11"/>
  <c r="AK88" i="11"/>
  <c r="AK12" i="5"/>
  <c r="AK11" i="5"/>
  <c r="AY79" i="11"/>
  <c r="AD114" i="11"/>
  <c r="AE113" i="11"/>
  <c r="AD115" i="11"/>
  <c r="AA135" i="11"/>
  <c r="AB134" i="11"/>
  <c r="AA136" i="11"/>
  <c r="O220" i="11"/>
  <c r="P218" i="11"/>
  <c r="O219" i="11"/>
  <c r="V171" i="11"/>
  <c r="W169" i="11"/>
  <c r="V170" i="11"/>
  <c r="AG94" i="11"/>
  <c r="AG93" i="11"/>
  <c r="AV93" i="11" s="1"/>
  <c r="AW93" i="11" s="1"/>
  <c r="AO93" i="11"/>
  <c r="AP93" i="11" s="1"/>
  <c r="AB129" i="11"/>
  <c r="AC127" i="11"/>
  <c r="AB128" i="11"/>
  <c r="AE108" i="11"/>
  <c r="AE107" i="11"/>
  <c r="AF106" i="11"/>
  <c r="AC122" i="11"/>
  <c r="AD120" i="11"/>
  <c r="AC121" i="11"/>
  <c r="Q205" i="11"/>
  <c r="R204" i="11"/>
  <c r="Q206" i="11"/>
  <c r="Z142" i="11"/>
  <c r="AA141" i="11"/>
  <c r="Z143" i="11"/>
  <c r="AN81" i="11"/>
  <c r="BE252" i="11" s="1"/>
  <c r="AN82" i="11"/>
  <c r="BF252" i="11" s="1"/>
  <c r="T185" i="11"/>
  <c r="U183" i="11"/>
  <c r="T184" i="11"/>
  <c r="Q211" i="11"/>
  <c r="P212" i="11"/>
  <c r="P213" i="11"/>
  <c r="AF100" i="11"/>
  <c r="AF101" i="11"/>
  <c r="AG99" i="11"/>
  <c r="X157" i="11"/>
  <c r="Y155" i="11"/>
  <c r="X156" i="11"/>
  <c r="W164" i="11"/>
  <c r="W163" i="11"/>
  <c r="X162" i="11"/>
  <c r="T190" i="11"/>
  <c r="S192" i="11"/>
  <c r="S191" i="11"/>
  <c r="AQ86" i="11"/>
  <c r="U178" i="11"/>
  <c r="U177" i="11"/>
  <c r="V176" i="11"/>
  <c r="R199" i="11"/>
  <c r="S197" i="11"/>
  <c r="R198" i="11"/>
  <c r="N233" i="11"/>
  <c r="N234" i="11"/>
  <c r="O232" i="11"/>
  <c r="N227" i="11"/>
  <c r="O225" i="11"/>
  <c r="N226" i="11"/>
  <c r="Y149" i="11"/>
  <c r="Z148" i="11"/>
  <c r="Y150" i="11"/>
  <c r="AX86" i="11"/>
  <c r="AX88" i="11"/>
  <c r="AV9" i="5"/>
  <c r="AW9" i="5" s="1"/>
  <c r="AX9" i="5" s="1"/>
  <c r="AQ16" i="5"/>
  <c r="AN19" i="5" s="1"/>
  <c r="BF243" i="5" s="1"/>
  <c r="AV16" i="5"/>
  <c r="AW16" i="5" s="1"/>
  <c r="AF31" i="5"/>
  <c r="AG29" i="5"/>
  <c r="AQ9" i="5"/>
  <c r="AF30" i="5"/>
  <c r="V113" i="5"/>
  <c r="V115" i="5" s="1"/>
  <c r="I204" i="5"/>
  <c r="I206" i="5" s="1"/>
  <c r="T127" i="5"/>
  <c r="T129" i="5" s="1"/>
  <c r="Q148" i="5"/>
  <c r="Q150" i="5" s="1"/>
  <c r="U120" i="5"/>
  <c r="U122" i="5" s="1"/>
  <c r="S134" i="5"/>
  <c r="S136" i="5" s="1"/>
  <c r="M176" i="5"/>
  <c r="M178" i="5" s="1"/>
  <c r="AD51" i="5"/>
  <c r="AE50" i="5"/>
  <c r="AE52" i="5" s="1"/>
  <c r="H211" i="5"/>
  <c r="H213" i="5" s="1"/>
  <c r="O162" i="5"/>
  <c r="O164" i="5" s="1"/>
  <c r="R141" i="5"/>
  <c r="R143" i="5" s="1"/>
  <c r="F225" i="5"/>
  <c r="F227" i="5" s="1"/>
  <c r="AG23" i="5"/>
  <c r="AV23" i="5" s="1"/>
  <c r="AW23" i="5" s="1"/>
  <c r="G218" i="5"/>
  <c r="G220" i="5" s="1"/>
  <c r="X99" i="5"/>
  <c r="X101" i="5" s="1"/>
  <c r="AC64" i="5"/>
  <c r="AC66" i="5" s="1"/>
  <c r="N169" i="5"/>
  <c r="N171" i="5" s="1"/>
  <c r="Z85" i="5"/>
  <c r="Z87" i="5" s="1"/>
  <c r="K190" i="5"/>
  <c r="K192" i="5" s="1"/>
  <c r="AB71" i="5"/>
  <c r="AB73" i="5" s="1"/>
  <c r="AD57" i="5"/>
  <c r="AD59" i="5" s="1"/>
  <c r="P155" i="5"/>
  <c r="P157" i="5" s="1"/>
  <c r="L183" i="5"/>
  <c r="L185" i="5" s="1"/>
  <c r="W106" i="5"/>
  <c r="W108" i="5" s="1"/>
  <c r="J197" i="5"/>
  <c r="J199" i="5" s="1"/>
  <c r="Y92" i="5"/>
  <c r="Y94" i="5" s="1"/>
  <c r="AA78" i="5"/>
  <c r="AA80" i="5" s="1"/>
  <c r="AE43" i="5"/>
  <c r="AE45" i="5" s="1"/>
  <c r="AD44" i="5"/>
  <c r="AF36" i="5"/>
  <c r="AG36" i="5" s="1"/>
  <c r="AE37" i="5"/>
  <c r="E232" i="5"/>
  <c r="E234" i="5" s="1"/>
  <c r="P142" i="5"/>
  <c r="Q135" i="5"/>
  <c r="Z72" i="5"/>
  <c r="I191" i="5"/>
  <c r="V100" i="5"/>
  <c r="E219" i="5"/>
  <c r="M163" i="5"/>
  <c r="S121" i="5"/>
  <c r="G205" i="5"/>
  <c r="AA65" i="5"/>
  <c r="U107" i="5"/>
  <c r="R128" i="5"/>
  <c r="W93" i="5"/>
  <c r="AO23" i="5"/>
  <c r="AP23" i="5" s="1"/>
  <c r="L170" i="5"/>
  <c r="C233" i="5"/>
  <c r="T114" i="5"/>
  <c r="N156" i="5"/>
  <c r="AB58" i="5"/>
  <c r="F212" i="5"/>
  <c r="H198" i="5"/>
  <c r="J184" i="5"/>
  <c r="Y79" i="5"/>
  <c r="D226" i="5"/>
  <c r="K177" i="5"/>
  <c r="O149" i="5"/>
  <c r="X86" i="5"/>
  <c r="AK96" i="11" l="1"/>
  <c r="AK95" i="11"/>
  <c r="AL88" i="11"/>
  <c r="AY86" i="11" s="1"/>
  <c r="AL89" i="11"/>
  <c r="AX11" i="5"/>
  <c r="AA148" i="11"/>
  <c r="Z150" i="11"/>
  <c r="Z149" i="11"/>
  <c r="O227" i="11"/>
  <c r="P225" i="11"/>
  <c r="O226" i="11"/>
  <c r="Y157" i="11"/>
  <c r="Z155" i="11"/>
  <c r="Y156" i="11"/>
  <c r="V177" i="11"/>
  <c r="W176" i="11"/>
  <c r="V178" i="11"/>
  <c r="P220" i="11"/>
  <c r="Q218" i="11"/>
  <c r="P219" i="11"/>
  <c r="U184" i="11"/>
  <c r="U185" i="11"/>
  <c r="V183" i="11"/>
  <c r="AB141" i="11"/>
  <c r="AA143" i="11"/>
  <c r="AA142" i="11"/>
  <c r="AD127" i="11"/>
  <c r="AC128" i="11"/>
  <c r="AC129" i="11"/>
  <c r="AB136" i="11"/>
  <c r="AC134" i="11"/>
  <c r="AB135" i="11"/>
  <c r="AD122" i="11"/>
  <c r="AE120" i="11"/>
  <c r="AD121" i="11"/>
  <c r="AF108" i="11"/>
  <c r="AG106" i="11"/>
  <c r="AF107" i="11"/>
  <c r="O233" i="11"/>
  <c r="O234" i="11"/>
  <c r="P232" i="11"/>
  <c r="AN89" i="11"/>
  <c r="BF253" i="11" s="1"/>
  <c r="AN88" i="11"/>
  <c r="BE253" i="11" s="1"/>
  <c r="AG101" i="11"/>
  <c r="AG100" i="11"/>
  <c r="AV100" i="11" s="1"/>
  <c r="AW100" i="11" s="1"/>
  <c r="AO100" i="11"/>
  <c r="AP100" i="11" s="1"/>
  <c r="AQ93" i="11"/>
  <c r="AX95" i="11"/>
  <c r="AL96" i="11" s="1"/>
  <c r="AX93" i="11"/>
  <c r="AE114" i="11"/>
  <c r="AF113" i="11"/>
  <c r="AE115" i="11"/>
  <c r="W170" i="11"/>
  <c r="W171" i="11"/>
  <c r="X169" i="11"/>
  <c r="R206" i="11"/>
  <c r="R205" i="11"/>
  <c r="S204" i="11"/>
  <c r="S199" i="11"/>
  <c r="T197" i="11"/>
  <c r="S198" i="11"/>
  <c r="X163" i="11"/>
  <c r="Y162" i="11"/>
  <c r="X164" i="11"/>
  <c r="T192" i="11"/>
  <c r="T191" i="11"/>
  <c r="U190" i="11"/>
  <c r="Q212" i="11"/>
  <c r="Q213" i="11"/>
  <c r="R211" i="11"/>
  <c r="AN12" i="5"/>
  <c r="BF242" i="5" s="1"/>
  <c r="AN11" i="5"/>
  <c r="BE242" i="5" s="1"/>
  <c r="AX18" i="5"/>
  <c r="AX16" i="5"/>
  <c r="AX23" i="5"/>
  <c r="AX25" i="5"/>
  <c r="AY23" i="5" s="1"/>
  <c r="AQ23" i="5"/>
  <c r="AN26" i="5" s="1"/>
  <c r="BF244" i="5" s="1"/>
  <c r="AO30" i="5"/>
  <c r="AP30" i="5" s="1"/>
  <c r="AG31" i="5"/>
  <c r="AG38" i="5"/>
  <c r="AF38" i="5"/>
  <c r="AF37" i="5"/>
  <c r="AO37" i="5"/>
  <c r="AP37" i="5" s="1"/>
  <c r="AB78" i="5"/>
  <c r="AB80" i="5" s="1"/>
  <c r="K197" i="5"/>
  <c r="K199" i="5" s="1"/>
  <c r="M183" i="5"/>
  <c r="M185" i="5" s="1"/>
  <c r="AN18" i="5"/>
  <c r="BE243" i="5" s="1"/>
  <c r="AE57" i="5"/>
  <c r="AE59" i="5" s="1"/>
  <c r="L190" i="5"/>
  <c r="L192" i="5" s="1"/>
  <c r="O169" i="5"/>
  <c r="O171" i="5" s="1"/>
  <c r="Y99" i="5"/>
  <c r="Y101" i="5" s="1"/>
  <c r="T134" i="5"/>
  <c r="T136" i="5" s="1"/>
  <c r="R148" i="5"/>
  <c r="R150" i="5" s="1"/>
  <c r="J204" i="5"/>
  <c r="J206" i="5" s="1"/>
  <c r="AG30" i="5"/>
  <c r="S141" i="5"/>
  <c r="S143" i="5" s="1"/>
  <c r="I211" i="5"/>
  <c r="I213" i="5" s="1"/>
  <c r="F232" i="5"/>
  <c r="F234" i="5" s="1"/>
  <c r="E233" i="5"/>
  <c r="Z92" i="5"/>
  <c r="Z94" i="5" s="1"/>
  <c r="X106" i="5"/>
  <c r="X108" i="5" s="1"/>
  <c r="Q155" i="5"/>
  <c r="Q157" i="5" s="1"/>
  <c r="AC71" i="5"/>
  <c r="AC73" i="5" s="1"/>
  <c r="AA85" i="5"/>
  <c r="AA87" i="5" s="1"/>
  <c r="AD64" i="5"/>
  <c r="AD66" i="5" s="1"/>
  <c r="H218" i="5"/>
  <c r="H220" i="5" s="1"/>
  <c r="G225" i="5"/>
  <c r="G227" i="5" s="1"/>
  <c r="AF50" i="5"/>
  <c r="AF52" i="5" s="1"/>
  <c r="AE51" i="5"/>
  <c r="N176" i="5"/>
  <c r="N178" i="5" s="1"/>
  <c r="V120" i="5"/>
  <c r="V122" i="5" s="1"/>
  <c r="U127" i="5"/>
  <c r="U129" i="5" s="1"/>
  <c r="W113" i="5"/>
  <c r="W115" i="5" s="1"/>
  <c r="AE44" i="5"/>
  <c r="AF43" i="5"/>
  <c r="P162" i="5"/>
  <c r="P164" i="5" s="1"/>
  <c r="P149" i="5"/>
  <c r="E226" i="5"/>
  <c r="S128" i="5"/>
  <c r="J191" i="5"/>
  <c r="Y86" i="5"/>
  <c r="K184" i="5"/>
  <c r="G212" i="5"/>
  <c r="O156" i="5"/>
  <c r="D233" i="5"/>
  <c r="N163" i="5"/>
  <c r="F219" i="5"/>
  <c r="AB65" i="5"/>
  <c r="R135" i="5"/>
  <c r="L177" i="5"/>
  <c r="Z79" i="5"/>
  <c r="I198" i="5"/>
  <c r="X93" i="5"/>
  <c r="T121" i="5"/>
  <c r="AC58" i="5"/>
  <c r="U114" i="5"/>
  <c r="M170" i="5"/>
  <c r="V107" i="5"/>
  <c r="H205" i="5"/>
  <c r="W100" i="5"/>
  <c r="AA72" i="5"/>
  <c r="Q142" i="5"/>
  <c r="AL95" i="11" l="1"/>
  <c r="AK103" i="11"/>
  <c r="AK102" i="11"/>
  <c r="AL11" i="5"/>
  <c r="AL12" i="5"/>
  <c r="AV30" i="5"/>
  <c r="AW30" i="5" s="1"/>
  <c r="AY16" i="5"/>
  <c r="AY93" i="11"/>
  <c r="AG108" i="11"/>
  <c r="AG107" i="11"/>
  <c r="AV107" i="11" s="1"/>
  <c r="AW107" i="11" s="1"/>
  <c r="AO107" i="11"/>
  <c r="AP107" i="11" s="1"/>
  <c r="Z157" i="11"/>
  <c r="AA155" i="11"/>
  <c r="Z156" i="11"/>
  <c r="U191" i="11"/>
  <c r="U192" i="11"/>
  <c r="V190" i="11"/>
  <c r="X170" i="11"/>
  <c r="X171" i="11"/>
  <c r="Y169" i="11"/>
  <c r="AB143" i="11"/>
  <c r="AB142" i="11"/>
  <c r="AC141" i="11"/>
  <c r="V185" i="11"/>
  <c r="V184" i="11"/>
  <c r="W183" i="11"/>
  <c r="AQ100" i="11"/>
  <c r="AE121" i="11"/>
  <c r="AE122" i="11"/>
  <c r="AF120" i="11"/>
  <c r="AX100" i="11"/>
  <c r="AX102" i="11"/>
  <c r="AL102" i="11" s="1"/>
  <c r="Q225" i="11"/>
  <c r="P227" i="11"/>
  <c r="P226" i="11"/>
  <c r="R212" i="11"/>
  <c r="R213" i="11"/>
  <c r="S211" i="11"/>
  <c r="AF115" i="11"/>
  <c r="AF114" i="11"/>
  <c r="AG113" i="11"/>
  <c r="AD134" i="11"/>
  <c r="AC135" i="11"/>
  <c r="AC136" i="11"/>
  <c r="R218" i="11"/>
  <c r="Q220" i="11"/>
  <c r="Q219" i="11"/>
  <c r="S205" i="11"/>
  <c r="T204" i="11"/>
  <c r="S206" i="11"/>
  <c r="AD129" i="11"/>
  <c r="AE127" i="11"/>
  <c r="AD128" i="11"/>
  <c r="T199" i="11"/>
  <c r="T198" i="11"/>
  <c r="U197" i="11"/>
  <c r="P233" i="11"/>
  <c r="Q232" i="11"/>
  <c r="P234" i="11"/>
  <c r="AA150" i="11"/>
  <c r="AA149" i="11"/>
  <c r="AB148" i="11"/>
  <c r="Y164" i="11"/>
  <c r="Z162" i="11"/>
  <c r="Y163" i="11"/>
  <c r="AN95" i="11"/>
  <c r="BE254" i="11" s="1"/>
  <c r="AN96" i="11"/>
  <c r="BF254" i="11" s="1"/>
  <c r="W177" i="11"/>
  <c r="X176" i="11"/>
  <c r="W178" i="11"/>
  <c r="AQ30" i="5"/>
  <c r="AN33" i="5" s="1"/>
  <c r="BF245" i="5" s="1"/>
  <c r="AY9" i="5"/>
  <c r="AF45" i="5"/>
  <c r="AG43" i="5"/>
  <c r="AG45" i="5" s="1"/>
  <c r="AF44" i="5"/>
  <c r="X113" i="5"/>
  <c r="X115" i="5" s="1"/>
  <c r="W120" i="5"/>
  <c r="W122" i="5" s="1"/>
  <c r="AF51" i="5"/>
  <c r="AG50" i="5"/>
  <c r="AG52" i="5" s="1"/>
  <c r="T141" i="5"/>
  <c r="T143" i="5" s="1"/>
  <c r="K204" i="5"/>
  <c r="K206" i="5" s="1"/>
  <c r="U134" i="5"/>
  <c r="U136" i="5" s="1"/>
  <c r="P169" i="5"/>
  <c r="P171" i="5" s="1"/>
  <c r="AF57" i="5"/>
  <c r="AF59" i="5" s="1"/>
  <c r="N183" i="5"/>
  <c r="N185" i="5" s="1"/>
  <c r="AC78" i="5"/>
  <c r="AC80" i="5" s="1"/>
  <c r="Q162" i="5"/>
  <c r="Q164" i="5" s="1"/>
  <c r="I218" i="5"/>
  <c r="I220" i="5" s="1"/>
  <c r="AB85" i="5"/>
  <c r="AB87" i="5" s="1"/>
  <c r="R155" i="5"/>
  <c r="R157" i="5" s="1"/>
  <c r="AA92" i="5"/>
  <c r="AA94" i="5" s="1"/>
  <c r="AG37" i="5"/>
  <c r="AV37" i="5" s="1"/>
  <c r="AW37" i="5" s="1"/>
  <c r="V127" i="5"/>
  <c r="V129" i="5" s="1"/>
  <c r="O176" i="5"/>
  <c r="O178" i="5" s="1"/>
  <c r="J211" i="5"/>
  <c r="J213" i="5" s="1"/>
  <c r="S148" i="5"/>
  <c r="S150" i="5" s="1"/>
  <c r="Z99" i="5"/>
  <c r="Z101" i="5" s="1"/>
  <c r="M190" i="5"/>
  <c r="M192" i="5" s="1"/>
  <c r="L197" i="5"/>
  <c r="L199" i="5" s="1"/>
  <c r="H225" i="5"/>
  <c r="H227" i="5" s="1"/>
  <c r="AE64" i="5"/>
  <c r="AE66" i="5" s="1"/>
  <c r="AD71" i="5"/>
  <c r="AD73" i="5" s="1"/>
  <c r="Y106" i="5"/>
  <c r="Y108" i="5" s="1"/>
  <c r="G232" i="5"/>
  <c r="G234" i="5" s="1"/>
  <c r="F233" i="5"/>
  <c r="AN25" i="5"/>
  <c r="BE244" i="5" s="1"/>
  <c r="AQ37" i="5"/>
  <c r="I205" i="5"/>
  <c r="S135" i="5"/>
  <c r="K191" i="5"/>
  <c r="F226" i="5"/>
  <c r="R142" i="5"/>
  <c r="N170" i="5"/>
  <c r="AD58" i="5"/>
  <c r="J198" i="5"/>
  <c r="H212" i="5"/>
  <c r="G219" i="5"/>
  <c r="U121" i="5"/>
  <c r="O163" i="5"/>
  <c r="Z86" i="5"/>
  <c r="Q149" i="5"/>
  <c r="X100" i="5"/>
  <c r="M177" i="5"/>
  <c r="AB72" i="5"/>
  <c r="W107" i="5"/>
  <c r="V114" i="5"/>
  <c r="Y93" i="5"/>
  <c r="AA79" i="5"/>
  <c r="AC65" i="5"/>
  <c r="P156" i="5"/>
  <c r="L184" i="5"/>
  <c r="T128" i="5"/>
  <c r="AL103" i="11" l="1"/>
  <c r="AK109" i="11"/>
  <c r="AK110" i="11"/>
  <c r="AY100" i="11"/>
  <c r="AX30" i="5"/>
  <c r="AX32" i="5"/>
  <c r="V191" i="11"/>
  <c r="W190" i="11"/>
  <c r="V192" i="11"/>
  <c r="S212" i="11"/>
  <c r="S213" i="11"/>
  <c r="T211" i="11"/>
  <c r="Q234" i="11"/>
  <c r="R232" i="11"/>
  <c r="Q233" i="11"/>
  <c r="AB149" i="11"/>
  <c r="AC148" i="11"/>
  <c r="AB150" i="11"/>
  <c r="R219" i="11"/>
  <c r="S218" i="11"/>
  <c r="R220" i="11"/>
  <c r="Q227" i="11"/>
  <c r="R225" i="11"/>
  <c r="Q226" i="11"/>
  <c r="W185" i="11"/>
  <c r="X183" i="11"/>
  <c r="W184" i="11"/>
  <c r="AA157" i="11"/>
  <c r="AA156" i="11"/>
  <c r="AB155" i="11"/>
  <c r="U199" i="11"/>
  <c r="V197" i="11"/>
  <c r="U198" i="11"/>
  <c r="AD135" i="11"/>
  <c r="AD136" i="11"/>
  <c r="AE134" i="11"/>
  <c r="AF121" i="11"/>
  <c r="AF122" i="11"/>
  <c r="AG120" i="11"/>
  <c r="AC143" i="11"/>
  <c r="AD141" i="11"/>
  <c r="AC142" i="11"/>
  <c r="AQ107" i="11"/>
  <c r="T206" i="11"/>
  <c r="T205" i="11"/>
  <c r="U204" i="11"/>
  <c r="AX107" i="11"/>
  <c r="AX109" i="11"/>
  <c r="AL110" i="11" s="1"/>
  <c r="X178" i="11"/>
  <c r="Y176" i="11"/>
  <c r="X177" i="11"/>
  <c r="Z164" i="11"/>
  <c r="AA162" i="11"/>
  <c r="Z163" i="11"/>
  <c r="AG115" i="11"/>
  <c r="AG114" i="11"/>
  <c r="AV114" i="11" s="1"/>
  <c r="AW114" i="11" s="1"/>
  <c r="AO114" i="11"/>
  <c r="AP114" i="11" s="1"/>
  <c r="AE129" i="11"/>
  <c r="AE128" i="11"/>
  <c r="AF127" i="11"/>
  <c r="AN102" i="11"/>
  <c r="BE255" i="11" s="1"/>
  <c r="AN103" i="11"/>
  <c r="BF255" i="11" s="1"/>
  <c r="Y170" i="11"/>
  <c r="Z169" i="11"/>
  <c r="Y171" i="11"/>
  <c r="AN40" i="5"/>
  <c r="BF246" i="5" s="1"/>
  <c r="AN39" i="5"/>
  <c r="BE246" i="5" s="1"/>
  <c r="AN32" i="5"/>
  <c r="BE245" i="5" s="1"/>
  <c r="AX39" i="5"/>
  <c r="AX37" i="5"/>
  <c r="Z106" i="5"/>
  <c r="Z108" i="5" s="1"/>
  <c r="AF64" i="5"/>
  <c r="AF66" i="5" s="1"/>
  <c r="AE65" i="5"/>
  <c r="Y113" i="5"/>
  <c r="Y115" i="5" s="1"/>
  <c r="G233" i="5"/>
  <c r="H232" i="5"/>
  <c r="H234" i="5" s="1"/>
  <c r="N190" i="5"/>
  <c r="N192" i="5" s="1"/>
  <c r="T148" i="5"/>
  <c r="T150" i="5" s="1"/>
  <c r="P176" i="5"/>
  <c r="P178" i="5" s="1"/>
  <c r="S155" i="5"/>
  <c r="S157" i="5" s="1"/>
  <c r="J218" i="5"/>
  <c r="J220" i="5" s="1"/>
  <c r="AD78" i="5"/>
  <c r="AD80" i="5" s="1"/>
  <c r="AG57" i="5"/>
  <c r="AG59" i="5" s="1"/>
  <c r="V134" i="5"/>
  <c r="V136" i="5" s="1"/>
  <c r="U141" i="5"/>
  <c r="U143" i="5" s="1"/>
  <c r="AG44" i="5"/>
  <c r="AV44" i="5" s="1"/>
  <c r="AW44" i="5" s="1"/>
  <c r="AO44" i="5"/>
  <c r="AP44" i="5" s="1"/>
  <c r="AE71" i="5"/>
  <c r="AE73" i="5" s="1"/>
  <c r="I225" i="5"/>
  <c r="I227" i="5" s="1"/>
  <c r="AG51" i="5"/>
  <c r="AV51" i="5" s="1"/>
  <c r="AW51" i="5" s="1"/>
  <c r="X120" i="5"/>
  <c r="X122" i="5" s="1"/>
  <c r="M197" i="5"/>
  <c r="M199" i="5" s="1"/>
  <c r="AA99" i="5"/>
  <c r="AA101" i="5" s="1"/>
  <c r="K211" i="5"/>
  <c r="K213" i="5" s="1"/>
  <c r="W127" i="5"/>
  <c r="W129" i="5" s="1"/>
  <c r="AB92" i="5"/>
  <c r="AB94" i="5" s="1"/>
  <c r="AC85" i="5"/>
  <c r="AC87" i="5" s="1"/>
  <c r="R162" i="5"/>
  <c r="R164" i="5" s="1"/>
  <c r="O183" i="5"/>
  <c r="O185" i="5" s="1"/>
  <c r="Q169" i="5"/>
  <c r="Q171" i="5" s="1"/>
  <c r="L204" i="5"/>
  <c r="L206" i="5" s="1"/>
  <c r="H219" i="5"/>
  <c r="AB79" i="5"/>
  <c r="W114" i="5"/>
  <c r="N177" i="5"/>
  <c r="R149" i="5"/>
  <c r="G226" i="5"/>
  <c r="T135" i="5"/>
  <c r="M184" i="5"/>
  <c r="AC72" i="5"/>
  <c r="O170" i="5"/>
  <c r="AD65" i="5"/>
  <c r="U128" i="5"/>
  <c r="Q156" i="5"/>
  <c r="AO51" i="5"/>
  <c r="AP51" i="5" s="1"/>
  <c r="Y100" i="5"/>
  <c r="AA86" i="5"/>
  <c r="AE58" i="5"/>
  <c r="S142" i="5"/>
  <c r="L191" i="5"/>
  <c r="J205" i="5"/>
  <c r="P163" i="5"/>
  <c r="Z93" i="5"/>
  <c r="X107" i="5"/>
  <c r="V121" i="5"/>
  <c r="I212" i="5"/>
  <c r="K198" i="5"/>
  <c r="AK117" i="11" l="1"/>
  <c r="AK116" i="11"/>
  <c r="AL109" i="11"/>
  <c r="AY107" i="11"/>
  <c r="AY37" i="5"/>
  <c r="AY30" i="5"/>
  <c r="X185" i="11"/>
  <c r="Y183" i="11"/>
  <c r="X184" i="11"/>
  <c r="R234" i="11"/>
  <c r="S232" i="11"/>
  <c r="R233" i="11"/>
  <c r="AX114" i="11"/>
  <c r="AX116" i="11"/>
  <c r="AL117" i="11" s="1"/>
  <c r="AE141" i="11"/>
  <c r="AD143" i="11"/>
  <c r="AD142" i="11"/>
  <c r="AF134" i="11"/>
  <c r="AE136" i="11"/>
  <c r="AE135" i="11"/>
  <c r="T213" i="11"/>
  <c r="T212" i="11"/>
  <c r="U211" i="11"/>
  <c r="R227" i="11"/>
  <c r="S225" i="11"/>
  <c r="R226" i="11"/>
  <c r="AG121" i="11"/>
  <c r="AV121" i="11" s="1"/>
  <c r="AW121" i="11" s="1"/>
  <c r="AG122" i="11"/>
  <c r="AO121" i="11"/>
  <c r="AP121" i="11" s="1"/>
  <c r="AB162" i="11"/>
  <c r="AA163" i="11"/>
  <c r="AA164" i="11"/>
  <c r="AF128" i="11"/>
  <c r="AF129" i="11"/>
  <c r="AG127" i="11"/>
  <c r="Z170" i="11"/>
  <c r="Z171" i="11"/>
  <c r="AA169" i="11"/>
  <c r="AQ114" i="11"/>
  <c r="AN109" i="11"/>
  <c r="BE256" i="11" s="1"/>
  <c r="AN110" i="11"/>
  <c r="BF256" i="11" s="1"/>
  <c r="T218" i="11"/>
  <c r="S219" i="11"/>
  <c r="S220" i="11"/>
  <c r="W192" i="11"/>
  <c r="W191" i="11"/>
  <c r="X190" i="11"/>
  <c r="U206" i="11"/>
  <c r="V204" i="11"/>
  <c r="U205" i="11"/>
  <c r="AC149" i="11"/>
  <c r="AC150" i="11"/>
  <c r="AD148" i="11"/>
  <c r="V199" i="11"/>
  <c r="V198" i="11"/>
  <c r="W197" i="11"/>
  <c r="Y178" i="11"/>
  <c r="Z176" i="11"/>
  <c r="Y177" i="11"/>
  <c r="AB156" i="11"/>
  <c r="AC155" i="11"/>
  <c r="AB157" i="11"/>
  <c r="AX53" i="5"/>
  <c r="AY51" i="5" s="1"/>
  <c r="AX51" i="5"/>
  <c r="AX46" i="5"/>
  <c r="AY44" i="5" s="1"/>
  <c r="AX44" i="5"/>
  <c r="AF71" i="5"/>
  <c r="AF73" i="5" s="1"/>
  <c r="R169" i="5"/>
  <c r="R171" i="5" s="1"/>
  <c r="S162" i="5"/>
  <c r="S164" i="5" s="1"/>
  <c r="AC92" i="5"/>
  <c r="AC94" i="5" s="1"/>
  <c r="L211" i="5"/>
  <c r="L213" i="5" s="1"/>
  <c r="N197" i="5"/>
  <c r="N199" i="5" s="1"/>
  <c r="AQ44" i="5"/>
  <c r="AN47" i="5" s="1"/>
  <c r="BF247" i="5" s="1"/>
  <c r="V141" i="5"/>
  <c r="V143" i="5" s="1"/>
  <c r="K218" i="5"/>
  <c r="K220" i="5" s="1"/>
  <c r="Q176" i="5"/>
  <c r="Q178" i="5" s="1"/>
  <c r="O190" i="5"/>
  <c r="O192" i="5" s="1"/>
  <c r="AG64" i="5"/>
  <c r="AF65" i="5"/>
  <c r="Y120" i="5"/>
  <c r="Y122" i="5" s="1"/>
  <c r="J225" i="5"/>
  <c r="J227" i="5" s="1"/>
  <c r="I232" i="5"/>
  <c r="I234" i="5" s="1"/>
  <c r="H233" i="5"/>
  <c r="Z113" i="5"/>
  <c r="Z115" i="5" s="1"/>
  <c r="M204" i="5"/>
  <c r="M206" i="5" s="1"/>
  <c r="P183" i="5"/>
  <c r="P185" i="5" s="1"/>
  <c r="AD85" i="5"/>
  <c r="AD87" i="5" s="1"/>
  <c r="X127" i="5"/>
  <c r="X129" i="5" s="1"/>
  <c r="AB99" i="5"/>
  <c r="AB101" i="5" s="1"/>
  <c r="W134" i="5"/>
  <c r="W136" i="5" s="1"/>
  <c r="AE78" i="5"/>
  <c r="AE80" i="5" s="1"/>
  <c r="T155" i="5"/>
  <c r="T157" i="5" s="1"/>
  <c r="U148" i="5"/>
  <c r="U150" i="5" s="1"/>
  <c r="AA106" i="5"/>
  <c r="AA108" i="5" s="1"/>
  <c r="AQ51" i="5"/>
  <c r="AN54" i="5" s="1"/>
  <c r="BF248" i="5" s="1"/>
  <c r="L198" i="5"/>
  <c r="T142" i="5"/>
  <c r="V128" i="5"/>
  <c r="N184" i="5"/>
  <c r="W121" i="5"/>
  <c r="K205" i="5"/>
  <c r="AB86" i="5"/>
  <c r="H226" i="5"/>
  <c r="O177" i="5"/>
  <c r="AC79" i="5"/>
  <c r="J212" i="5"/>
  <c r="Y107" i="5"/>
  <c r="AF58" i="5"/>
  <c r="AO58" i="5"/>
  <c r="AP58" i="5" s="1"/>
  <c r="R156" i="5"/>
  <c r="X114" i="5"/>
  <c r="I219" i="5"/>
  <c r="AA93" i="5"/>
  <c r="P170" i="5"/>
  <c r="Q163" i="5"/>
  <c r="M191" i="5"/>
  <c r="Z100" i="5"/>
  <c r="AD72" i="5"/>
  <c r="U135" i="5"/>
  <c r="S149" i="5"/>
  <c r="AK123" i="11" l="1"/>
  <c r="AK124" i="11"/>
  <c r="AL116" i="11"/>
  <c r="AY114" i="11"/>
  <c r="W198" i="11"/>
  <c r="X197" i="11"/>
  <c r="W199" i="11"/>
  <c r="S227" i="11"/>
  <c r="T225" i="11"/>
  <c r="S226" i="11"/>
  <c r="AA171" i="11"/>
  <c r="AB169" i="11"/>
  <c r="AA170" i="11"/>
  <c r="X192" i="11"/>
  <c r="Y190" i="11"/>
  <c r="X191" i="11"/>
  <c r="T219" i="11"/>
  <c r="T220" i="11"/>
  <c r="U218" i="11"/>
  <c r="AG129" i="11"/>
  <c r="AG128" i="11"/>
  <c r="AV128" i="11" s="1"/>
  <c r="AW128" i="11" s="1"/>
  <c r="AO128" i="11"/>
  <c r="AP128" i="11" s="1"/>
  <c r="U213" i="11"/>
  <c r="U212" i="11"/>
  <c r="V211" i="11"/>
  <c r="S234" i="11"/>
  <c r="S233" i="11"/>
  <c r="T232" i="11"/>
  <c r="Z177" i="11"/>
  <c r="Z178" i="11"/>
  <c r="AA176" i="11"/>
  <c r="AE148" i="11"/>
  <c r="AD149" i="11"/>
  <c r="AD150" i="11"/>
  <c r="AE142" i="11"/>
  <c r="AE143" i="11"/>
  <c r="AF141" i="11"/>
  <c r="AN116" i="11"/>
  <c r="BE257" i="11" s="1"/>
  <c r="AN117" i="11"/>
  <c r="BF257" i="11" s="1"/>
  <c r="Z183" i="11"/>
  <c r="Y184" i="11"/>
  <c r="Y185" i="11"/>
  <c r="AC157" i="11"/>
  <c r="AC156" i="11"/>
  <c r="AD155" i="11"/>
  <c r="V206" i="11"/>
  <c r="W204" i="11"/>
  <c r="V205" i="11"/>
  <c r="AB164" i="11"/>
  <c r="AC162" i="11"/>
  <c r="AB163" i="11"/>
  <c r="AX121" i="11"/>
  <c r="AX123" i="11"/>
  <c r="AQ121" i="11"/>
  <c r="AF135" i="11"/>
  <c r="AF136" i="11"/>
  <c r="AG134" i="11"/>
  <c r="AG66" i="5"/>
  <c r="AO65" i="5"/>
  <c r="AP65" i="5" s="1"/>
  <c r="AX65" i="5" s="1"/>
  <c r="V148" i="5"/>
  <c r="V150" i="5" s="1"/>
  <c r="J232" i="5"/>
  <c r="J234" i="5" s="1"/>
  <c r="I233" i="5"/>
  <c r="AF78" i="5"/>
  <c r="AF80" i="5" s="1"/>
  <c r="AE85" i="5"/>
  <c r="AE87" i="5" s="1"/>
  <c r="AG65" i="5"/>
  <c r="AV65" i="5" s="1"/>
  <c r="AW65" i="5" s="1"/>
  <c r="W141" i="5"/>
  <c r="W143" i="5" s="1"/>
  <c r="Z120" i="5"/>
  <c r="Z122" i="5" s="1"/>
  <c r="O197" i="5"/>
  <c r="O199" i="5" s="1"/>
  <c r="AD92" i="5"/>
  <c r="AD94" i="5" s="1"/>
  <c r="S169" i="5"/>
  <c r="S171" i="5" s="1"/>
  <c r="AC99" i="5"/>
  <c r="AC101" i="5" s="1"/>
  <c r="N204" i="5"/>
  <c r="N206" i="5" s="1"/>
  <c r="R176" i="5"/>
  <c r="R178" i="5" s="1"/>
  <c r="AB106" i="5"/>
  <c r="AB108" i="5" s="1"/>
  <c r="U155" i="5"/>
  <c r="U157" i="5" s="1"/>
  <c r="X134" i="5"/>
  <c r="X136" i="5" s="1"/>
  <c r="Y127" i="5"/>
  <c r="Y129" i="5" s="1"/>
  <c r="Q183" i="5"/>
  <c r="Q185" i="5" s="1"/>
  <c r="AA113" i="5"/>
  <c r="AA115" i="5" s="1"/>
  <c r="P190" i="5"/>
  <c r="P192" i="5" s="1"/>
  <c r="L218" i="5"/>
  <c r="L220" i="5" s="1"/>
  <c r="K225" i="5"/>
  <c r="K227" i="5" s="1"/>
  <c r="AN46" i="5"/>
  <c r="BE247" i="5" s="1"/>
  <c r="M211" i="5"/>
  <c r="M213" i="5" s="1"/>
  <c r="T162" i="5"/>
  <c r="T164" i="5" s="1"/>
  <c r="AG71" i="5"/>
  <c r="AG73" i="5" s="1"/>
  <c r="AN53" i="5"/>
  <c r="BE248" i="5" s="1"/>
  <c r="AQ58" i="5"/>
  <c r="AN61" i="5" s="1"/>
  <c r="BF249" i="5" s="1"/>
  <c r="AG58" i="5"/>
  <c r="AV58" i="5" s="1"/>
  <c r="AW58" i="5" s="1"/>
  <c r="V135" i="5"/>
  <c r="AA100" i="5"/>
  <c r="R163" i="5"/>
  <c r="Y114" i="5"/>
  <c r="S156" i="5"/>
  <c r="L205" i="5"/>
  <c r="O184" i="5"/>
  <c r="U142" i="5"/>
  <c r="K212" i="5"/>
  <c r="N191" i="5"/>
  <c r="J219" i="5"/>
  <c r="Z107" i="5"/>
  <c r="AD79" i="5"/>
  <c r="P177" i="5"/>
  <c r="M198" i="5"/>
  <c r="AB93" i="5"/>
  <c r="I226" i="5"/>
  <c r="T149" i="5"/>
  <c r="AE72" i="5"/>
  <c r="Q170" i="5"/>
  <c r="AC86" i="5"/>
  <c r="X121" i="5"/>
  <c r="W128" i="5"/>
  <c r="AL123" i="11" l="1"/>
  <c r="AY121" i="11" s="1"/>
  <c r="AK130" i="11"/>
  <c r="AK131" i="11"/>
  <c r="AL124" i="11"/>
  <c r="AK67" i="5"/>
  <c r="AK68" i="5"/>
  <c r="X204" i="11"/>
  <c r="W206" i="11"/>
  <c r="W205" i="11"/>
  <c r="Z190" i="11"/>
  <c r="Y192" i="11"/>
  <c r="Y191" i="11"/>
  <c r="AQ128" i="11"/>
  <c r="AX130" i="11"/>
  <c r="AL130" i="11" s="1"/>
  <c r="AX128" i="11"/>
  <c r="T226" i="11"/>
  <c r="T227" i="11"/>
  <c r="U225" i="11"/>
  <c r="AG136" i="11"/>
  <c r="AG135" i="11"/>
  <c r="AV135" i="11" s="1"/>
  <c r="AW135" i="11" s="1"/>
  <c r="AO135" i="11"/>
  <c r="AP135" i="11" s="1"/>
  <c r="AN123" i="11"/>
  <c r="BE258" i="11" s="1"/>
  <c r="AN124" i="11"/>
  <c r="BF258" i="11" s="1"/>
  <c r="AE149" i="11"/>
  <c r="AE150" i="11"/>
  <c r="AF148" i="11"/>
  <c r="AB170" i="11"/>
  <c r="AC169" i="11"/>
  <c r="AB171" i="11"/>
  <c r="AB176" i="11"/>
  <c r="AA178" i="11"/>
  <c r="AA177" i="11"/>
  <c r="U219" i="11"/>
  <c r="U220" i="11"/>
  <c r="V218" i="11"/>
  <c r="W211" i="11"/>
  <c r="V213" i="11"/>
  <c r="V212" i="11"/>
  <c r="AD156" i="11"/>
  <c r="AD157" i="11"/>
  <c r="AE155" i="11"/>
  <c r="X198" i="11"/>
  <c r="X199" i="11"/>
  <c r="Y197" i="11"/>
  <c r="AD162" i="11"/>
  <c r="AC164" i="11"/>
  <c r="AC163" i="11"/>
  <c r="AG141" i="11"/>
  <c r="AF143" i="11"/>
  <c r="AF142" i="11"/>
  <c r="Z184" i="11"/>
  <c r="AA183" i="11"/>
  <c r="Z185" i="11"/>
  <c r="T234" i="11"/>
  <c r="U232" i="11"/>
  <c r="T233" i="11"/>
  <c r="AQ65" i="5"/>
  <c r="AN67" i="5" s="1"/>
  <c r="AX60" i="5"/>
  <c r="AX58" i="5"/>
  <c r="AX67" i="5"/>
  <c r="AL68" i="5" s="1"/>
  <c r="M218" i="5"/>
  <c r="M220" i="5" s="1"/>
  <c r="AB113" i="5"/>
  <c r="AB115" i="5" s="1"/>
  <c r="Z127" i="5"/>
  <c r="Z129" i="5" s="1"/>
  <c r="V155" i="5"/>
  <c r="V157" i="5" s="1"/>
  <c r="S176" i="5"/>
  <c r="S178" i="5" s="1"/>
  <c r="AD99" i="5"/>
  <c r="AD101" i="5" s="1"/>
  <c r="X141" i="5"/>
  <c r="X143" i="5" s="1"/>
  <c r="AF85" i="5"/>
  <c r="AF87" i="5" s="1"/>
  <c r="K232" i="5"/>
  <c r="K234" i="5" s="1"/>
  <c r="J233" i="5"/>
  <c r="U162" i="5"/>
  <c r="U164" i="5" s="1"/>
  <c r="AE92" i="5"/>
  <c r="AE94" i="5" s="1"/>
  <c r="L225" i="5"/>
  <c r="L227" i="5" s="1"/>
  <c r="Q190" i="5"/>
  <c r="Q192" i="5" s="1"/>
  <c r="R183" i="5"/>
  <c r="R185" i="5" s="1"/>
  <c r="Y134" i="5"/>
  <c r="Y136" i="5" s="1"/>
  <c r="AC106" i="5"/>
  <c r="AC108" i="5" s="1"/>
  <c r="O204" i="5"/>
  <c r="O206" i="5" s="1"/>
  <c r="AA120" i="5"/>
  <c r="AA122" i="5" s="1"/>
  <c r="AG78" i="5"/>
  <c r="N211" i="5"/>
  <c r="N213" i="5" s="1"/>
  <c r="T169" i="5"/>
  <c r="T171" i="5" s="1"/>
  <c r="P197" i="5"/>
  <c r="P199" i="5" s="1"/>
  <c r="W148" i="5"/>
  <c r="W150" i="5" s="1"/>
  <c r="AN60" i="5"/>
  <c r="BE249" i="5" s="1"/>
  <c r="M205" i="5"/>
  <c r="X128" i="5"/>
  <c r="R170" i="5"/>
  <c r="AC93" i="5"/>
  <c r="AA107" i="5"/>
  <c r="V142" i="5"/>
  <c r="T156" i="5"/>
  <c r="S163" i="5"/>
  <c r="Y121" i="5"/>
  <c r="AO72" i="5"/>
  <c r="AP72" i="5" s="1"/>
  <c r="AF72" i="5"/>
  <c r="J226" i="5"/>
  <c r="K219" i="5"/>
  <c r="AB100" i="5"/>
  <c r="W135" i="5"/>
  <c r="AD86" i="5"/>
  <c r="U149" i="5"/>
  <c r="Q177" i="5"/>
  <c r="O191" i="5"/>
  <c r="N198" i="5"/>
  <c r="AE79" i="5"/>
  <c r="L212" i="5"/>
  <c r="P184" i="5"/>
  <c r="Z114" i="5"/>
  <c r="AK138" i="11" l="1"/>
  <c r="AK137" i="11"/>
  <c r="AL131" i="11"/>
  <c r="AL67" i="5"/>
  <c r="AY65" i="5" s="1"/>
  <c r="AK74" i="5"/>
  <c r="AK75" i="5"/>
  <c r="AY58" i="5"/>
  <c r="AY128" i="11"/>
  <c r="AG142" i="11"/>
  <c r="AV142" i="11" s="1"/>
  <c r="AW142" i="11" s="1"/>
  <c r="AG143" i="11"/>
  <c r="AO142" i="11"/>
  <c r="AP142" i="11" s="1"/>
  <c r="AD164" i="11"/>
  <c r="AD163" i="11"/>
  <c r="AE162" i="11"/>
  <c r="AQ135" i="11"/>
  <c r="AX135" i="11"/>
  <c r="AX137" i="11"/>
  <c r="AL138" i="11" s="1"/>
  <c r="W213" i="11"/>
  <c r="X211" i="11"/>
  <c r="W212" i="11"/>
  <c r="U234" i="11"/>
  <c r="V232" i="11"/>
  <c r="U233" i="11"/>
  <c r="V219" i="11"/>
  <c r="W218" i="11"/>
  <c r="V220" i="11"/>
  <c r="AC176" i="11"/>
  <c r="AB178" i="11"/>
  <c r="AB177" i="11"/>
  <c r="U226" i="11"/>
  <c r="V225" i="11"/>
  <c r="U227" i="11"/>
  <c r="AE156" i="11"/>
  <c r="AF155" i="11"/>
  <c r="AE157" i="11"/>
  <c r="Z192" i="11"/>
  <c r="Z191" i="11"/>
  <c r="AA190" i="11"/>
  <c r="Z197" i="11"/>
  <c r="Y198" i="11"/>
  <c r="Y199" i="11"/>
  <c r="AC171" i="11"/>
  <c r="AD169" i="11"/>
  <c r="AC170" i="11"/>
  <c r="AB183" i="11"/>
  <c r="AA185" i="11"/>
  <c r="AA184" i="11"/>
  <c r="Y204" i="11"/>
  <c r="X205" i="11"/>
  <c r="X206" i="11"/>
  <c r="AG148" i="11"/>
  <c r="AF150" i="11"/>
  <c r="AF149" i="11"/>
  <c r="AN131" i="11"/>
  <c r="BF259" i="11" s="1"/>
  <c r="AN130" i="11"/>
  <c r="BE259" i="11" s="1"/>
  <c r="AN68" i="5"/>
  <c r="BF250" i="5" s="1"/>
  <c r="BE250" i="5"/>
  <c r="AM240" i="5" s="1"/>
  <c r="AO79" i="5"/>
  <c r="AP79" i="5" s="1"/>
  <c r="AG80" i="5"/>
  <c r="AG79" i="5"/>
  <c r="P204" i="5"/>
  <c r="P206" i="5" s="1"/>
  <c r="Z134" i="5"/>
  <c r="Z136" i="5" s="1"/>
  <c r="R190" i="5"/>
  <c r="R192" i="5" s="1"/>
  <c r="AF92" i="5"/>
  <c r="AF94" i="5" s="1"/>
  <c r="L232" i="5"/>
  <c r="L234" i="5" s="1"/>
  <c r="K233" i="5"/>
  <c r="X148" i="5"/>
  <c r="X150" i="5" s="1"/>
  <c r="U169" i="5"/>
  <c r="U171" i="5" s="1"/>
  <c r="Y141" i="5"/>
  <c r="Y143" i="5" s="1"/>
  <c r="AE99" i="5"/>
  <c r="AE101" i="5" s="1"/>
  <c r="W155" i="5"/>
  <c r="W157" i="5" s="1"/>
  <c r="AC113" i="5"/>
  <c r="AC115" i="5" s="1"/>
  <c r="O211" i="5"/>
  <c r="O213" i="5" s="1"/>
  <c r="AB120" i="5"/>
  <c r="AB122" i="5" s="1"/>
  <c r="AD106" i="5"/>
  <c r="AD108" i="5" s="1"/>
  <c r="S183" i="5"/>
  <c r="S185" i="5" s="1"/>
  <c r="M225" i="5"/>
  <c r="M227" i="5" s="1"/>
  <c r="V162" i="5"/>
  <c r="V164" i="5" s="1"/>
  <c r="Q197" i="5"/>
  <c r="Q199" i="5" s="1"/>
  <c r="AG85" i="5"/>
  <c r="AG87" i="5" s="1"/>
  <c r="T176" i="5"/>
  <c r="T178" i="5" s="1"/>
  <c r="AA127" i="5"/>
  <c r="AA129" i="5" s="1"/>
  <c r="N218" i="5"/>
  <c r="N220" i="5" s="1"/>
  <c r="AQ72" i="5"/>
  <c r="AN75" i="5" s="1"/>
  <c r="BF251" i="5" s="1"/>
  <c r="AG72" i="5"/>
  <c r="AV72" i="5" s="1"/>
  <c r="AW72" i="5" s="1"/>
  <c r="AE86" i="5"/>
  <c r="Y128" i="5"/>
  <c r="M212" i="5"/>
  <c r="O198" i="5"/>
  <c r="R177" i="5"/>
  <c r="K226" i="5"/>
  <c r="Z121" i="5"/>
  <c r="AD93" i="5"/>
  <c r="W142" i="5"/>
  <c r="AA114" i="5"/>
  <c r="Q184" i="5"/>
  <c r="P191" i="5"/>
  <c r="U156" i="5"/>
  <c r="S170" i="5"/>
  <c r="N205" i="5"/>
  <c r="AC100" i="5"/>
  <c r="AF79" i="5"/>
  <c r="V149" i="5"/>
  <c r="X135" i="5"/>
  <c r="L219" i="5"/>
  <c r="T163" i="5"/>
  <c r="AB107" i="5"/>
  <c r="AL137" i="11" l="1"/>
  <c r="AK145" i="11"/>
  <c r="AK144" i="11"/>
  <c r="AY135" i="11"/>
  <c r="AK82" i="5"/>
  <c r="AK81" i="5"/>
  <c r="AD242" i="5"/>
  <c r="AF156" i="11"/>
  <c r="AG155" i="11"/>
  <c r="AF157" i="11"/>
  <c r="V234" i="11"/>
  <c r="W232" i="11"/>
  <c r="V233" i="11"/>
  <c r="AE164" i="11"/>
  <c r="AF162" i="11"/>
  <c r="AE163" i="11"/>
  <c r="Y205" i="11"/>
  <c r="Y206" i="11"/>
  <c r="Z204" i="11"/>
  <c r="V226" i="11"/>
  <c r="V227" i="11"/>
  <c r="W225" i="11"/>
  <c r="X213" i="11"/>
  <c r="Y211" i="11"/>
  <c r="X212" i="11"/>
  <c r="AQ142" i="11"/>
  <c r="AA192" i="11"/>
  <c r="AB190" i="11"/>
  <c r="AA191" i="11"/>
  <c r="AX144" i="11"/>
  <c r="AX142" i="11"/>
  <c r="W220" i="11"/>
  <c r="W219" i="11"/>
  <c r="X218" i="11"/>
  <c r="AB184" i="11"/>
  <c r="AC183" i="11"/>
  <c r="AB185" i="11"/>
  <c r="AE169" i="11"/>
  <c r="AD170" i="11"/>
  <c r="AD171" i="11"/>
  <c r="AG150" i="11"/>
  <c r="AG149" i="11"/>
  <c r="AV149" i="11" s="1"/>
  <c r="AW149" i="11" s="1"/>
  <c r="AO149" i="11"/>
  <c r="AP149" i="11" s="1"/>
  <c r="AA197" i="11"/>
  <c r="Z198" i="11"/>
  <c r="Z199" i="11"/>
  <c r="AC177" i="11"/>
  <c r="AC178" i="11"/>
  <c r="AD176" i="11"/>
  <c r="AN138" i="11"/>
  <c r="BF260" i="11" s="1"/>
  <c r="AN137" i="11"/>
  <c r="BE260" i="11" s="1"/>
  <c r="AX74" i="5"/>
  <c r="AX72" i="5"/>
  <c r="AV79" i="5"/>
  <c r="AW79" i="5" s="1"/>
  <c r="AQ79" i="5"/>
  <c r="AN74" i="5"/>
  <c r="BE251" i="5" s="1"/>
  <c r="W162" i="5"/>
  <c r="W164" i="5" s="1"/>
  <c r="T183" i="5"/>
  <c r="T185" i="5" s="1"/>
  <c r="AC120" i="5"/>
  <c r="AC122" i="5" s="1"/>
  <c r="AD113" i="5"/>
  <c r="AD115" i="5" s="1"/>
  <c r="AF99" i="5"/>
  <c r="AF101" i="5" s="1"/>
  <c r="V169" i="5"/>
  <c r="V171" i="5" s="1"/>
  <c r="M232" i="5"/>
  <c r="M234" i="5" s="1"/>
  <c r="L233" i="5"/>
  <c r="AB127" i="5"/>
  <c r="AB129" i="5" s="1"/>
  <c r="S190" i="5"/>
  <c r="S192" i="5" s="1"/>
  <c r="Q204" i="5"/>
  <c r="Q206" i="5" s="1"/>
  <c r="R197" i="5"/>
  <c r="R199" i="5" s="1"/>
  <c r="N225" i="5"/>
  <c r="N227" i="5" s="1"/>
  <c r="AE106" i="5"/>
  <c r="AE108" i="5" s="1"/>
  <c r="P211" i="5"/>
  <c r="P213" i="5" s="1"/>
  <c r="X155" i="5"/>
  <c r="X157" i="5" s="1"/>
  <c r="Z141" i="5"/>
  <c r="Z143" i="5" s="1"/>
  <c r="Y148" i="5"/>
  <c r="Y150" i="5" s="1"/>
  <c r="O218" i="5"/>
  <c r="O220" i="5" s="1"/>
  <c r="U176" i="5"/>
  <c r="U178" i="5" s="1"/>
  <c r="AG92" i="5"/>
  <c r="AA134" i="5"/>
  <c r="AA136" i="5" s="1"/>
  <c r="Q191" i="5"/>
  <c r="W149" i="5"/>
  <c r="AD100" i="5"/>
  <c r="AA121" i="5"/>
  <c r="S177" i="5"/>
  <c r="AO86" i="5"/>
  <c r="AP86" i="5" s="1"/>
  <c r="AF86" i="5"/>
  <c r="AC107" i="5"/>
  <c r="M219" i="5"/>
  <c r="T170" i="5"/>
  <c r="AE93" i="5"/>
  <c r="N212" i="5"/>
  <c r="V156" i="5"/>
  <c r="R184" i="5"/>
  <c r="X142" i="5"/>
  <c r="P198" i="5"/>
  <c r="Z128" i="5"/>
  <c r="AB114" i="5"/>
  <c r="U163" i="5"/>
  <c r="Y135" i="5"/>
  <c r="O205" i="5"/>
  <c r="L226" i="5"/>
  <c r="AK152" i="11" l="1"/>
  <c r="AK151" i="11"/>
  <c r="AL144" i="11"/>
  <c r="AY142" i="11" s="1"/>
  <c r="AL145" i="11"/>
  <c r="AL75" i="5"/>
  <c r="AL74" i="5"/>
  <c r="AK88" i="5"/>
  <c r="AK89" i="5"/>
  <c r="X220" i="11"/>
  <c r="Y218" i="11"/>
  <c r="X219" i="11"/>
  <c r="AF163" i="11"/>
  <c r="AG162" i="11"/>
  <c r="AF164" i="11"/>
  <c r="AC185" i="11"/>
  <c r="AC184" i="11"/>
  <c r="AD183" i="11"/>
  <c r="Y213" i="11"/>
  <c r="Z211" i="11"/>
  <c r="Y212" i="11"/>
  <c r="X232" i="11"/>
  <c r="W234" i="11"/>
  <c r="W233" i="11"/>
  <c r="AX149" i="11"/>
  <c r="AX151" i="11"/>
  <c r="AL151" i="11" s="1"/>
  <c r="W226" i="11"/>
  <c r="W227" i="11"/>
  <c r="X225" i="11"/>
  <c r="AQ149" i="11"/>
  <c r="AG157" i="11"/>
  <c r="AG156" i="11"/>
  <c r="AV156" i="11" s="1"/>
  <c r="AW156" i="11" s="1"/>
  <c r="AO156" i="11"/>
  <c r="AP156" i="11" s="1"/>
  <c r="AA199" i="11"/>
  <c r="AA198" i="11"/>
  <c r="AB197" i="11"/>
  <c r="AD178" i="11"/>
  <c r="AE176" i="11"/>
  <c r="AD177" i="11"/>
  <c r="AC190" i="11"/>
  <c r="AB192" i="11"/>
  <c r="AB191" i="11"/>
  <c r="AE171" i="11"/>
  <c r="AE170" i="11"/>
  <c r="AF169" i="11"/>
  <c r="AN144" i="11"/>
  <c r="BE261" i="11" s="1"/>
  <c r="AN145" i="11"/>
  <c r="BF261" i="11" s="1"/>
  <c r="Z206" i="11"/>
  <c r="AA204" i="11"/>
  <c r="Z205" i="11"/>
  <c r="AN81" i="5"/>
  <c r="BE252" i="5" s="1"/>
  <c r="AN82" i="5"/>
  <c r="BF252" i="5" s="1"/>
  <c r="AX81" i="5"/>
  <c r="AX79" i="5"/>
  <c r="AY72" i="5"/>
  <c r="AO93" i="5"/>
  <c r="AP93" i="5" s="1"/>
  <c r="AG94" i="5"/>
  <c r="AA141" i="5"/>
  <c r="AA143" i="5" s="1"/>
  <c r="R204" i="5"/>
  <c r="R206" i="5" s="1"/>
  <c r="AG93" i="5"/>
  <c r="W169" i="5"/>
  <c r="W171" i="5" s="1"/>
  <c r="AE113" i="5"/>
  <c r="AE115" i="5" s="1"/>
  <c r="U183" i="5"/>
  <c r="U185" i="5" s="1"/>
  <c r="P218" i="5"/>
  <c r="P220" i="5" s="1"/>
  <c r="O225" i="5"/>
  <c r="O227" i="5" s="1"/>
  <c r="V176" i="5"/>
  <c r="V178" i="5" s="1"/>
  <c r="Z148" i="5"/>
  <c r="Z150" i="5" s="1"/>
  <c r="Y155" i="5"/>
  <c r="Y157" i="5" s="1"/>
  <c r="AF106" i="5"/>
  <c r="AF108" i="5" s="1"/>
  <c r="S197" i="5"/>
  <c r="S199" i="5" s="1"/>
  <c r="T190" i="5"/>
  <c r="T192" i="5" s="1"/>
  <c r="N232" i="5"/>
  <c r="N234" i="5" s="1"/>
  <c r="M233" i="5"/>
  <c r="Q211" i="5"/>
  <c r="Q213" i="5" s="1"/>
  <c r="AC127" i="5"/>
  <c r="AC129" i="5" s="1"/>
  <c r="AB134" i="5"/>
  <c r="AB136" i="5" s="1"/>
  <c r="AG99" i="5"/>
  <c r="AG101" i="5" s="1"/>
  <c r="AD120" i="5"/>
  <c r="AD122" i="5" s="1"/>
  <c r="X162" i="5"/>
  <c r="X164" i="5" s="1"/>
  <c r="AQ93" i="5"/>
  <c r="AN96" i="5" s="1"/>
  <c r="BF254" i="5" s="1"/>
  <c r="AQ86" i="5"/>
  <c r="AN89" i="5" s="1"/>
  <c r="BF253" i="5" s="1"/>
  <c r="AG86" i="5"/>
  <c r="AV86" i="5" s="1"/>
  <c r="AW86" i="5" s="1"/>
  <c r="V163" i="5"/>
  <c r="N219" i="5"/>
  <c r="Y142" i="5"/>
  <c r="W156" i="5"/>
  <c r="Q198" i="5"/>
  <c r="X149" i="5"/>
  <c r="P205" i="5"/>
  <c r="M226" i="5"/>
  <c r="Z135" i="5"/>
  <c r="AA128" i="5"/>
  <c r="O212" i="5"/>
  <c r="AD107" i="5"/>
  <c r="T177" i="5"/>
  <c r="AF93" i="5"/>
  <c r="AB121" i="5"/>
  <c r="AC114" i="5"/>
  <c r="S184" i="5"/>
  <c r="U170" i="5"/>
  <c r="AE100" i="5"/>
  <c r="R191" i="5"/>
  <c r="AK159" i="11" l="1"/>
  <c r="AK158" i="11"/>
  <c r="AY149" i="11"/>
  <c r="AL152" i="11"/>
  <c r="AK96" i="5"/>
  <c r="AK95" i="5"/>
  <c r="AL82" i="5"/>
  <c r="AL81" i="5"/>
  <c r="AY79" i="5" s="1"/>
  <c r="AE177" i="11"/>
  <c r="AE178" i="11"/>
  <c r="AF176" i="11"/>
  <c r="X226" i="11"/>
  <c r="X227" i="11"/>
  <c r="Y225" i="11"/>
  <c r="AD184" i="11"/>
  <c r="AE183" i="11"/>
  <c r="AD185" i="11"/>
  <c r="AA205" i="11"/>
  <c r="AA206" i="11"/>
  <c r="AB204" i="11"/>
  <c r="AQ156" i="11"/>
  <c r="AG164" i="11"/>
  <c r="AG163" i="11"/>
  <c r="AV163" i="11" s="1"/>
  <c r="AW163" i="11" s="1"/>
  <c r="AO163" i="11"/>
  <c r="AP163" i="11" s="1"/>
  <c r="AX158" i="11"/>
  <c r="AX156" i="11"/>
  <c r="AC197" i="11"/>
  <c r="AB199" i="11"/>
  <c r="AB198" i="11"/>
  <c r="AN151" i="11"/>
  <c r="BE262" i="11" s="1"/>
  <c r="AN152" i="11"/>
  <c r="BF262" i="11" s="1"/>
  <c r="Z218" i="11"/>
  <c r="Y220" i="11"/>
  <c r="Y219" i="11"/>
  <c r="Z213" i="11"/>
  <c r="Z212" i="11"/>
  <c r="AA211" i="11"/>
  <c r="AF170" i="11"/>
  <c r="AG169" i="11"/>
  <c r="AF171" i="11"/>
  <c r="X233" i="11"/>
  <c r="Y232" i="11"/>
  <c r="X234" i="11"/>
  <c r="AC192" i="11"/>
  <c r="AC191" i="11"/>
  <c r="AD190" i="11"/>
  <c r="AX88" i="5"/>
  <c r="AX86" i="5"/>
  <c r="AV93" i="5"/>
  <c r="AW93" i="5" s="1"/>
  <c r="AC134" i="5"/>
  <c r="AC136" i="5" s="1"/>
  <c r="R211" i="5"/>
  <c r="R213" i="5" s="1"/>
  <c r="AE120" i="5"/>
  <c r="AE122" i="5" s="1"/>
  <c r="U190" i="5"/>
  <c r="U192" i="5" s="1"/>
  <c r="AG106" i="5"/>
  <c r="AG108" i="5" s="1"/>
  <c r="AA148" i="5"/>
  <c r="AA150" i="5" s="1"/>
  <c r="P225" i="5"/>
  <c r="P227" i="5" s="1"/>
  <c r="V183" i="5"/>
  <c r="V185" i="5" s="1"/>
  <c r="X169" i="5"/>
  <c r="X171" i="5" s="1"/>
  <c r="S204" i="5"/>
  <c r="S206" i="5" s="1"/>
  <c r="AD127" i="5"/>
  <c r="AD129" i="5" s="1"/>
  <c r="N233" i="5"/>
  <c r="O232" i="5"/>
  <c r="O234" i="5" s="1"/>
  <c r="Y162" i="5"/>
  <c r="Y164" i="5" s="1"/>
  <c r="T197" i="5"/>
  <c r="T199" i="5" s="1"/>
  <c r="Z155" i="5"/>
  <c r="Z157" i="5" s="1"/>
  <c r="W176" i="5"/>
  <c r="W178" i="5" s="1"/>
  <c r="Q218" i="5"/>
  <c r="Q220" i="5" s="1"/>
  <c r="AF113" i="5"/>
  <c r="AF115" i="5" s="1"/>
  <c r="AB141" i="5"/>
  <c r="AB143" i="5" s="1"/>
  <c r="AN88" i="5"/>
  <c r="BE253" i="5" s="1"/>
  <c r="AN95" i="5"/>
  <c r="BE254" i="5" s="1"/>
  <c r="V170" i="5"/>
  <c r="AD114" i="5"/>
  <c r="AE107" i="5"/>
  <c r="X156" i="5"/>
  <c r="AA135" i="5"/>
  <c r="Y149" i="5"/>
  <c r="AF100" i="5"/>
  <c r="AO100" i="5"/>
  <c r="AP100" i="5" s="1"/>
  <c r="AC121" i="5"/>
  <c r="U177" i="5"/>
  <c r="N226" i="5"/>
  <c r="Q205" i="5"/>
  <c r="W163" i="5"/>
  <c r="S191" i="5"/>
  <c r="O219" i="5"/>
  <c r="T184" i="5"/>
  <c r="P212" i="5"/>
  <c r="AB128" i="5"/>
  <c r="R198" i="5"/>
  <c r="Z142" i="5"/>
  <c r="AK166" i="11" l="1"/>
  <c r="AK165" i="11"/>
  <c r="AL158" i="11"/>
  <c r="AY156" i="11" s="1"/>
  <c r="AL159" i="11"/>
  <c r="AK103" i="5"/>
  <c r="AK102" i="5"/>
  <c r="AL89" i="5"/>
  <c r="AL88" i="5"/>
  <c r="AA212" i="11"/>
  <c r="AB211" i="11"/>
  <c r="AA213" i="11"/>
  <c r="AD192" i="11"/>
  <c r="AD191" i="11"/>
  <c r="AE190" i="11"/>
  <c r="Z220" i="11"/>
  <c r="AA218" i="11"/>
  <c r="Z219" i="11"/>
  <c r="AE185" i="11"/>
  <c r="AF183" i="11"/>
  <c r="AE184" i="11"/>
  <c r="Z232" i="11"/>
  <c r="Y234" i="11"/>
  <c r="Y233" i="11"/>
  <c r="AF178" i="11"/>
  <c r="AG176" i="11"/>
  <c r="AF177" i="11"/>
  <c r="Y226" i="11"/>
  <c r="Y227" i="11"/>
  <c r="Z225" i="11"/>
  <c r="AX165" i="11"/>
  <c r="AL165" i="11" s="1"/>
  <c r="AX163" i="11"/>
  <c r="AN159" i="11"/>
  <c r="BF263" i="11" s="1"/>
  <c r="AN158" i="11"/>
  <c r="BE263" i="11" s="1"/>
  <c r="AQ163" i="11"/>
  <c r="AG171" i="11"/>
  <c r="AG170" i="11"/>
  <c r="AV170" i="11" s="1"/>
  <c r="AW170" i="11" s="1"/>
  <c r="AO170" i="11"/>
  <c r="AP170" i="11" s="1"/>
  <c r="AC199" i="11"/>
  <c r="AC198" i="11"/>
  <c r="AD197" i="11"/>
  <c r="AB205" i="11"/>
  <c r="AC204" i="11"/>
  <c r="AB206" i="11"/>
  <c r="AX95" i="5"/>
  <c r="AX93" i="5"/>
  <c r="AY86" i="5"/>
  <c r="P232" i="5"/>
  <c r="P234" i="5" s="1"/>
  <c r="O233" i="5"/>
  <c r="AE127" i="5"/>
  <c r="AE129" i="5" s="1"/>
  <c r="Y169" i="5"/>
  <c r="Y171" i="5" s="1"/>
  <c r="Q225" i="5"/>
  <c r="Q227" i="5" s="1"/>
  <c r="AG113" i="5"/>
  <c r="AG115" i="5" s="1"/>
  <c r="X176" i="5"/>
  <c r="X178" i="5" s="1"/>
  <c r="U197" i="5"/>
  <c r="U199" i="5" s="1"/>
  <c r="S211" i="5"/>
  <c r="S213" i="5" s="1"/>
  <c r="T204" i="5"/>
  <c r="T206" i="5" s="1"/>
  <c r="W183" i="5"/>
  <c r="W185" i="5" s="1"/>
  <c r="AB148" i="5"/>
  <c r="AB150" i="5" s="1"/>
  <c r="V190" i="5"/>
  <c r="V192" i="5" s="1"/>
  <c r="AC141" i="5"/>
  <c r="AC143" i="5" s="1"/>
  <c r="R218" i="5"/>
  <c r="R220" i="5" s="1"/>
  <c r="AA155" i="5"/>
  <c r="AA157" i="5" s="1"/>
  <c r="Z162" i="5"/>
  <c r="Z164" i="5" s="1"/>
  <c r="AF120" i="5"/>
  <c r="AF122" i="5" s="1"/>
  <c r="AD134" i="5"/>
  <c r="AD136" i="5" s="1"/>
  <c r="AQ100" i="5"/>
  <c r="AN103" i="5" s="1"/>
  <c r="BF255" i="5" s="1"/>
  <c r="AG100" i="5"/>
  <c r="AV100" i="5" s="1"/>
  <c r="AW100" i="5" s="1"/>
  <c r="Y156" i="5"/>
  <c r="S198" i="5"/>
  <c r="Q212" i="5"/>
  <c r="X163" i="5"/>
  <c r="O226" i="5"/>
  <c r="AD121" i="5"/>
  <c r="Z149" i="5"/>
  <c r="AE114" i="5"/>
  <c r="P219" i="5"/>
  <c r="AA142" i="5"/>
  <c r="AC128" i="5"/>
  <c r="U184" i="5"/>
  <c r="T191" i="5"/>
  <c r="R205" i="5"/>
  <c r="W170" i="5"/>
  <c r="V177" i="5"/>
  <c r="AB135" i="5"/>
  <c r="AF107" i="5"/>
  <c r="AO107" i="5"/>
  <c r="AP107" i="5" s="1"/>
  <c r="AL166" i="11" l="1"/>
  <c r="AK172" i="11"/>
  <c r="AL173" i="11"/>
  <c r="AK173" i="11"/>
  <c r="AL96" i="5"/>
  <c r="AL95" i="5"/>
  <c r="AK110" i="5"/>
  <c r="AK109" i="5"/>
  <c r="AA220" i="11"/>
  <c r="AB218" i="11"/>
  <c r="AA219" i="11"/>
  <c r="AX172" i="11"/>
  <c r="AL172" i="11" s="1"/>
  <c r="AX170" i="11"/>
  <c r="AY163" i="11"/>
  <c r="AG178" i="11"/>
  <c r="AG177" i="11"/>
  <c r="AV177" i="11" s="1"/>
  <c r="AW177" i="11" s="1"/>
  <c r="AO177" i="11"/>
  <c r="AP177" i="11" s="1"/>
  <c r="AF190" i="11"/>
  <c r="AE192" i="11"/>
  <c r="AE191" i="11"/>
  <c r="AC206" i="11"/>
  <c r="AD204" i="11"/>
  <c r="AC205" i="11"/>
  <c r="AD199" i="11"/>
  <c r="AE197" i="11"/>
  <c r="AD198" i="11"/>
  <c r="AB212" i="11"/>
  <c r="AC211" i="11"/>
  <c r="AB213" i="11"/>
  <c r="AQ170" i="11"/>
  <c r="AA225" i="11"/>
  <c r="Z227" i="11"/>
  <c r="Z226" i="11"/>
  <c r="AN165" i="11"/>
  <c r="BE264" i="11" s="1"/>
  <c r="AN166" i="11"/>
  <c r="BF264" i="11" s="1"/>
  <c r="Z233" i="11"/>
  <c r="Z234" i="11"/>
  <c r="AA232" i="11"/>
  <c r="AF184" i="11"/>
  <c r="AG183" i="11"/>
  <c r="AF185" i="11"/>
  <c r="AX102" i="5"/>
  <c r="AX100" i="5"/>
  <c r="AY93" i="5"/>
  <c r="AO114" i="5"/>
  <c r="AP114" i="5" s="1"/>
  <c r="AA162" i="5"/>
  <c r="AA164" i="5" s="1"/>
  <c r="S218" i="5"/>
  <c r="S220" i="5" s="1"/>
  <c r="W190" i="5"/>
  <c r="W192" i="5" s="1"/>
  <c r="X183" i="5"/>
  <c r="X185" i="5" s="1"/>
  <c r="T211" i="5"/>
  <c r="T213" i="5" s="1"/>
  <c r="Y176" i="5"/>
  <c r="Y178" i="5" s="1"/>
  <c r="R225" i="5"/>
  <c r="R227" i="5" s="1"/>
  <c r="AF127" i="5"/>
  <c r="AF129" i="5" s="1"/>
  <c r="AE134" i="5"/>
  <c r="AE136" i="5" s="1"/>
  <c r="AB155" i="5"/>
  <c r="AB157" i="5" s="1"/>
  <c r="AD141" i="5"/>
  <c r="AD143" i="5" s="1"/>
  <c r="AC148" i="5"/>
  <c r="AC150" i="5" s="1"/>
  <c r="U204" i="5"/>
  <c r="U206" i="5" s="1"/>
  <c r="V197" i="5"/>
  <c r="V199" i="5" s="1"/>
  <c r="AG114" i="5"/>
  <c r="Z169" i="5"/>
  <c r="Z171" i="5" s="1"/>
  <c r="Q232" i="5"/>
  <c r="Q234" i="5" s="1"/>
  <c r="P233" i="5"/>
  <c r="AG120" i="5"/>
  <c r="AG122" i="5" s="1"/>
  <c r="AQ107" i="5"/>
  <c r="AN110" i="5" s="1"/>
  <c r="BF256" i="5" s="1"/>
  <c r="AN102" i="5"/>
  <c r="BE255" i="5" s="1"/>
  <c r="AG107" i="5"/>
  <c r="AV107" i="5" s="1"/>
  <c r="AW107" i="5" s="1"/>
  <c r="T198" i="5"/>
  <c r="U191" i="5"/>
  <c r="AE121" i="5"/>
  <c r="Y163" i="5"/>
  <c r="Q219" i="5"/>
  <c r="W177" i="5"/>
  <c r="X170" i="5"/>
  <c r="V184" i="5"/>
  <c r="AB142" i="5"/>
  <c r="AF114" i="5"/>
  <c r="R212" i="5"/>
  <c r="Z156" i="5"/>
  <c r="AD128" i="5"/>
  <c r="AC135" i="5"/>
  <c r="S205" i="5"/>
  <c r="AA149" i="5"/>
  <c r="P226" i="5"/>
  <c r="AK180" i="11" l="1"/>
  <c r="AK179" i="11"/>
  <c r="AY170" i="11"/>
  <c r="AL103" i="5"/>
  <c r="AL102" i="5"/>
  <c r="AK117" i="5"/>
  <c r="AK116" i="5"/>
  <c r="AQ177" i="11"/>
  <c r="AX177" i="11"/>
  <c r="AX179" i="11"/>
  <c r="AL180" i="11" s="1"/>
  <c r="AF191" i="11"/>
  <c r="AG190" i="11"/>
  <c r="AF192" i="11"/>
  <c r="AE199" i="11"/>
  <c r="AE198" i="11"/>
  <c r="AF197" i="11"/>
  <c r="AA233" i="11"/>
  <c r="AA234" i="11"/>
  <c r="AB232" i="11"/>
  <c r="AA227" i="11"/>
  <c r="AB225" i="11"/>
  <c r="AA226" i="11"/>
  <c r="AB220" i="11"/>
  <c r="AC218" i="11"/>
  <c r="AB219" i="11"/>
  <c r="AC213" i="11"/>
  <c r="AC212" i="11"/>
  <c r="AD211" i="11"/>
  <c r="AN172" i="11"/>
  <c r="BE265" i="11" s="1"/>
  <c r="AN173" i="11"/>
  <c r="BF265" i="11" s="1"/>
  <c r="AE204" i="11"/>
  <c r="AD206" i="11"/>
  <c r="AD205" i="11"/>
  <c r="AG184" i="11"/>
  <c r="AV184" i="11" s="1"/>
  <c r="AW184" i="11" s="1"/>
  <c r="AG185" i="11"/>
  <c r="AO184" i="11"/>
  <c r="AP184" i="11" s="1"/>
  <c r="AQ114" i="5"/>
  <c r="AN117" i="5" s="1"/>
  <c r="BF257" i="5" s="1"/>
  <c r="AV114" i="5"/>
  <c r="AW114" i="5" s="1"/>
  <c r="AX114" i="5" s="1"/>
  <c r="AX107" i="5"/>
  <c r="AX109" i="5"/>
  <c r="AY100" i="5"/>
  <c r="V204" i="5"/>
  <c r="V206" i="5" s="1"/>
  <c r="AE141" i="5"/>
  <c r="AE143" i="5" s="1"/>
  <c r="AG127" i="5"/>
  <c r="Z176" i="5"/>
  <c r="Z178" i="5" s="1"/>
  <c r="Y183" i="5"/>
  <c r="Y185" i="5" s="1"/>
  <c r="T218" i="5"/>
  <c r="T220" i="5" s="1"/>
  <c r="AA169" i="5"/>
  <c r="AA171" i="5" s="1"/>
  <c r="W197" i="5"/>
  <c r="W199" i="5" s="1"/>
  <c r="AD148" i="5"/>
  <c r="AD150" i="5" s="1"/>
  <c r="AC155" i="5"/>
  <c r="AC157" i="5" s="1"/>
  <c r="R232" i="5"/>
  <c r="R234" i="5" s="1"/>
  <c r="Q233" i="5"/>
  <c r="AF134" i="5"/>
  <c r="AF136" i="5" s="1"/>
  <c r="S225" i="5"/>
  <c r="S227" i="5" s="1"/>
  <c r="U211" i="5"/>
  <c r="U213" i="5" s="1"/>
  <c r="X190" i="5"/>
  <c r="X192" i="5" s="1"/>
  <c r="AB162" i="5"/>
  <c r="AB164" i="5" s="1"/>
  <c r="AN109" i="5"/>
  <c r="BE256" i="5" s="1"/>
  <c r="AB149" i="5"/>
  <c r="X177" i="5"/>
  <c r="AA156" i="5"/>
  <c r="W184" i="5"/>
  <c r="AF121" i="5"/>
  <c r="AO121" i="5"/>
  <c r="AP121" i="5" s="1"/>
  <c r="AD135" i="5"/>
  <c r="R219" i="5"/>
  <c r="U198" i="5"/>
  <c r="Q226" i="5"/>
  <c r="V191" i="5"/>
  <c r="T205" i="5"/>
  <c r="AE128" i="5"/>
  <c r="S212" i="5"/>
  <c r="AC142" i="5"/>
  <c r="Y170" i="5"/>
  <c r="Z163" i="5"/>
  <c r="AL179" i="11" l="1"/>
  <c r="AK187" i="11"/>
  <c r="AK186" i="11"/>
  <c r="AK124" i="5"/>
  <c r="AK123" i="5"/>
  <c r="AL110" i="5"/>
  <c r="AL109" i="5"/>
  <c r="AY107" i="5" s="1"/>
  <c r="AN116" i="5"/>
  <c r="BE257" i="5" s="1"/>
  <c r="AG191" i="11"/>
  <c r="AV191" i="11" s="1"/>
  <c r="AW191" i="11" s="1"/>
  <c r="AG192" i="11"/>
  <c r="AO191" i="11"/>
  <c r="AP191" i="11" s="1"/>
  <c r="AC225" i="11"/>
  <c r="AB227" i="11"/>
  <c r="AB226" i="11"/>
  <c r="AB233" i="11"/>
  <c r="AB234" i="11"/>
  <c r="AC232" i="11"/>
  <c r="AN179" i="11"/>
  <c r="BE266" i="11" s="1"/>
  <c r="AN180" i="11"/>
  <c r="BF266" i="11" s="1"/>
  <c r="AE205" i="11"/>
  <c r="AF204" i="11"/>
  <c r="AE206" i="11"/>
  <c r="AY177" i="11"/>
  <c r="AQ184" i="11"/>
  <c r="AD212" i="11"/>
  <c r="AD213" i="11"/>
  <c r="AE211" i="11"/>
  <c r="AF198" i="11"/>
  <c r="AG197" i="11"/>
  <c r="AF199" i="11"/>
  <c r="AX184" i="11"/>
  <c r="AX186" i="11"/>
  <c r="AD218" i="11"/>
  <c r="AC219" i="11"/>
  <c r="AC220" i="11"/>
  <c r="AX116" i="5"/>
  <c r="AO128" i="5"/>
  <c r="AP128" i="5" s="1"/>
  <c r="AG129" i="5"/>
  <c r="U218" i="5"/>
  <c r="U220" i="5" s="1"/>
  <c r="AE148" i="5"/>
  <c r="AE150" i="5" s="1"/>
  <c r="AB169" i="5"/>
  <c r="AB171" i="5" s="1"/>
  <c r="Z183" i="5"/>
  <c r="Z185" i="5" s="1"/>
  <c r="AG128" i="5"/>
  <c r="AD155" i="5"/>
  <c r="AD157" i="5" s="1"/>
  <c r="AA176" i="5"/>
  <c r="AA178" i="5" s="1"/>
  <c r="AC162" i="5"/>
  <c r="AC164" i="5" s="1"/>
  <c r="V211" i="5"/>
  <c r="V213" i="5" s="1"/>
  <c r="AG134" i="5"/>
  <c r="AG136" i="5" s="1"/>
  <c r="AF141" i="5"/>
  <c r="AF143" i="5" s="1"/>
  <c r="X197" i="5"/>
  <c r="X199" i="5" s="1"/>
  <c r="Y190" i="5"/>
  <c r="Y192" i="5" s="1"/>
  <c r="T225" i="5"/>
  <c r="T227" i="5" s="1"/>
  <c r="S232" i="5"/>
  <c r="S234" i="5" s="1"/>
  <c r="R233" i="5"/>
  <c r="W204" i="5"/>
  <c r="W206" i="5" s="1"/>
  <c r="AQ121" i="5"/>
  <c r="AN124" i="5" s="1"/>
  <c r="BF258" i="5" s="1"/>
  <c r="AG121" i="5"/>
  <c r="AV121" i="5" s="1"/>
  <c r="AW121" i="5" s="1"/>
  <c r="U205" i="5"/>
  <c r="Y177" i="5"/>
  <c r="Z170" i="5"/>
  <c r="T212" i="5"/>
  <c r="V198" i="5"/>
  <c r="X184" i="5"/>
  <c r="AA163" i="5"/>
  <c r="R226" i="5"/>
  <c r="S219" i="5"/>
  <c r="AC149" i="5"/>
  <c r="AE135" i="5"/>
  <c r="AD142" i="5"/>
  <c r="AF128" i="5"/>
  <c r="W191" i="5"/>
  <c r="AB156" i="5"/>
  <c r="AL186" i="11" l="1"/>
  <c r="AY184" i="11" s="1"/>
  <c r="AL187" i="11"/>
  <c r="AK193" i="11"/>
  <c r="AK194" i="11"/>
  <c r="AK130" i="5"/>
  <c r="AK131" i="5"/>
  <c r="AL116" i="5"/>
  <c r="AY114" i="5" s="1"/>
  <c r="AL117" i="5"/>
  <c r="AE212" i="11"/>
  <c r="AE213" i="11"/>
  <c r="AF211" i="11"/>
  <c r="AN186" i="11"/>
  <c r="BE267" i="11" s="1"/>
  <c r="AN187" i="11"/>
  <c r="BF267" i="11" s="1"/>
  <c r="AC233" i="11"/>
  <c r="AD232" i="11"/>
  <c r="AC234" i="11"/>
  <c r="AC227" i="11"/>
  <c r="AD225" i="11"/>
  <c r="AC226" i="11"/>
  <c r="AQ191" i="11"/>
  <c r="AD219" i="11"/>
  <c r="AD220" i="11"/>
  <c r="AE218" i="11"/>
  <c r="AG199" i="11"/>
  <c r="AG198" i="11"/>
  <c r="AV198" i="11" s="1"/>
  <c r="AW198" i="11" s="1"/>
  <c r="AO198" i="11"/>
  <c r="AP198" i="11" s="1"/>
  <c r="AF205" i="11"/>
  <c r="AF206" i="11"/>
  <c r="AG204" i="11"/>
  <c r="AX191" i="11"/>
  <c r="AX193" i="11"/>
  <c r="AX123" i="5"/>
  <c r="AX121" i="5"/>
  <c r="AV128" i="5"/>
  <c r="AW128" i="5" s="1"/>
  <c r="AQ128" i="5"/>
  <c r="Z190" i="5"/>
  <c r="Z192" i="5" s="1"/>
  <c r="X204" i="5"/>
  <c r="X206" i="5" s="1"/>
  <c r="Y197" i="5"/>
  <c r="Y199" i="5" s="1"/>
  <c r="AD162" i="5"/>
  <c r="AD164" i="5" s="1"/>
  <c r="AE155" i="5"/>
  <c r="AE157" i="5" s="1"/>
  <c r="AA183" i="5"/>
  <c r="AA185" i="5" s="1"/>
  <c r="AF148" i="5"/>
  <c r="AF150" i="5" s="1"/>
  <c r="U225" i="5"/>
  <c r="U227" i="5" s="1"/>
  <c r="T232" i="5"/>
  <c r="T234" i="5" s="1"/>
  <c r="S233" i="5"/>
  <c r="AG141" i="5"/>
  <c r="AG143" i="5" s="1"/>
  <c r="W211" i="5"/>
  <c r="W213" i="5" s="1"/>
  <c r="AB176" i="5"/>
  <c r="AB178" i="5" s="1"/>
  <c r="AC169" i="5"/>
  <c r="AC171" i="5" s="1"/>
  <c r="V218" i="5"/>
  <c r="V220" i="5" s="1"/>
  <c r="AN123" i="5"/>
  <c r="BE258" i="5" s="1"/>
  <c r="Y184" i="5"/>
  <c r="AD149" i="5"/>
  <c r="S226" i="5"/>
  <c r="Z177" i="5"/>
  <c r="AE142" i="5"/>
  <c r="AA170" i="5"/>
  <c r="AC156" i="5"/>
  <c r="AB163" i="5"/>
  <c r="U212" i="5"/>
  <c r="V205" i="5"/>
  <c r="X191" i="5"/>
  <c r="AO135" i="5"/>
  <c r="AP135" i="5" s="1"/>
  <c r="AF135" i="5"/>
  <c r="T219" i="5"/>
  <c r="W198" i="5"/>
  <c r="AL194" i="11" l="1"/>
  <c r="AL193" i="11"/>
  <c r="AY191" i="11" s="1"/>
  <c r="AL200" i="11"/>
  <c r="AK201" i="11"/>
  <c r="AK200" i="11"/>
  <c r="AL123" i="5"/>
  <c r="AL124" i="5"/>
  <c r="AK138" i="5"/>
  <c r="AK137" i="5"/>
  <c r="AF218" i="11"/>
  <c r="AE219" i="11"/>
  <c r="AE220" i="11"/>
  <c r="AX200" i="11"/>
  <c r="AL201" i="11" s="1"/>
  <c r="AX198" i="11"/>
  <c r="AD234" i="11"/>
  <c r="AE232" i="11"/>
  <c r="AD233" i="11"/>
  <c r="AD227" i="11"/>
  <c r="AE225" i="11"/>
  <c r="AD226" i="11"/>
  <c r="AN194" i="11"/>
  <c r="BF268" i="11" s="1"/>
  <c r="AN193" i="11"/>
  <c r="BE268" i="11" s="1"/>
  <c r="AQ198" i="11"/>
  <c r="AG206" i="11"/>
  <c r="AG205" i="11"/>
  <c r="AV205" i="11" s="1"/>
  <c r="AW205" i="11" s="1"/>
  <c r="AO205" i="11"/>
  <c r="AP205" i="11" s="1"/>
  <c r="AG211" i="11"/>
  <c r="AF213" i="11"/>
  <c r="AF212" i="11"/>
  <c r="AN130" i="5"/>
  <c r="BE259" i="5" s="1"/>
  <c r="AN131" i="5"/>
  <c r="BF259" i="5" s="1"/>
  <c r="AX130" i="5"/>
  <c r="AX128" i="5"/>
  <c r="AY121" i="5"/>
  <c r="AF149" i="5"/>
  <c r="AG148" i="5"/>
  <c r="AG150" i="5" s="1"/>
  <c r="AF155" i="5"/>
  <c r="AF157" i="5" s="1"/>
  <c r="Z197" i="5"/>
  <c r="Z199" i="5" s="1"/>
  <c r="W218" i="5"/>
  <c r="W220" i="5" s="1"/>
  <c r="AC176" i="5"/>
  <c r="AC178" i="5" s="1"/>
  <c r="Y204" i="5"/>
  <c r="Y206" i="5" s="1"/>
  <c r="V225" i="5"/>
  <c r="V227" i="5" s="1"/>
  <c r="AB183" i="5"/>
  <c r="AB185" i="5" s="1"/>
  <c r="AE162" i="5"/>
  <c r="AE164" i="5" s="1"/>
  <c r="AD169" i="5"/>
  <c r="AD171" i="5" s="1"/>
  <c r="X211" i="5"/>
  <c r="X213" i="5" s="1"/>
  <c r="U232" i="5"/>
  <c r="U234" i="5" s="1"/>
  <c r="T233" i="5"/>
  <c r="AA190" i="5"/>
  <c r="AA192" i="5" s="1"/>
  <c r="AQ135" i="5"/>
  <c r="AN138" i="5" s="1"/>
  <c r="BF260" i="5" s="1"/>
  <c r="AG135" i="5"/>
  <c r="AV135" i="5" s="1"/>
  <c r="AW135" i="5" s="1"/>
  <c r="AD156" i="5"/>
  <c r="W205" i="5"/>
  <c r="AE149" i="5"/>
  <c r="X198" i="5"/>
  <c r="V212" i="5"/>
  <c r="AB170" i="5"/>
  <c r="Z184" i="5"/>
  <c r="AO142" i="5"/>
  <c r="AP142" i="5" s="1"/>
  <c r="AF142" i="5"/>
  <c r="U219" i="5"/>
  <c r="Y191" i="5"/>
  <c r="AC163" i="5"/>
  <c r="AA177" i="5"/>
  <c r="T226" i="5"/>
  <c r="AK207" i="11" l="1"/>
  <c r="AL208" i="11"/>
  <c r="AK208" i="11"/>
  <c r="AY198" i="11"/>
  <c r="AL131" i="5"/>
  <c r="AL130" i="5"/>
  <c r="AK145" i="5"/>
  <c r="AK144" i="5"/>
  <c r="AE234" i="11"/>
  <c r="AF232" i="11"/>
  <c r="AE233" i="11"/>
  <c r="AX207" i="11"/>
  <c r="AX205" i="11"/>
  <c r="AN200" i="11"/>
  <c r="BE269" i="11" s="1"/>
  <c r="AN201" i="11"/>
  <c r="BF269" i="11" s="1"/>
  <c r="AE227" i="11"/>
  <c r="AF225" i="11"/>
  <c r="AE226" i="11"/>
  <c r="AG213" i="11"/>
  <c r="AG212" i="11"/>
  <c r="AV212" i="11" s="1"/>
  <c r="AW212" i="11" s="1"/>
  <c r="AO212" i="11"/>
  <c r="AP212" i="11" s="1"/>
  <c r="AQ205" i="11"/>
  <c r="AF219" i="11"/>
  <c r="AF220" i="11"/>
  <c r="AG218" i="11"/>
  <c r="AX137" i="5"/>
  <c r="AX135" i="5"/>
  <c r="AY128" i="5"/>
  <c r="V232" i="5"/>
  <c r="V234" i="5" s="1"/>
  <c r="U233" i="5"/>
  <c r="AC183" i="5"/>
  <c r="AC185" i="5" s="1"/>
  <c r="Z204" i="5"/>
  <c r="Z206" i="5" s="1"/>
  <c r="X218" i="5"/>
  <c r="X220" i="5" s="1"/>
  <c r="AG155" i="5"/>
  <c r="AG157" i="5" s="1"/>
  <c r="AE169" i="5"/>
  <c r="AE171" i="5" s="1"/>
  <c r="AG149" i="5"/>
  <c r="AV149" i="5" s="1"/>
  <c r="AW149" i="5" s="1"/>
  <c r="AO149" i="5"/>
  <c r="AP149" i="5" s="1"/>
  <c r="AB190" i="5"/>
  <c r="AB192" i="5" s="1"/>
  <c r="AF162" i="5"/>
  <c r="AF164" i="5" s="1"/>
  <c r="W225" i="5"/>
  <c r="W227" i="5" s="1"/>
  <c r="AD176" i="5"/>
  <c r="AD178" i="5" s="1"/>
  <c r="AA197" i="5"/>
  <c r="AA199" i="5" s="1"/>
  <c r="Y211" i="5"/>
  <c r="Y213" i="5" s="1"/>
  <c r="AQ142" i="5"/>
  <c r="AN145" i="5" s="1"/>
  <c r="BF261" i="5" s="1"/>
  <c r="AN137" i="5"/>
  <c r="BE260" i="5" s="1"/>
  <c r="AG142" i="5"/>
  <c r="AV142" i="5" s="1"/>
  <c r="AW142" i="5" s="1"/>
  <c r="AB177" i="5"/>
  <c r="Z191" i="5"/>
  <c r="AC170" i="5"/>
  <c r="W212" i="5"/>
  <c r="U226" i="5"/>
  <c r="Y198" i="5"/>
  <c r="AD163" i="5"/>
  <c r="V219" i="5"/>
  <c r="AA184" i="5"/>
  <c r="X205" i="5"/>
  <c r="AE156" i="5"/>
  <c r="AK215" i="11" l="1"/>
  <c r="AK214" i="11"/>
  <c r="AL207" i="11"/>
  <c r="AY205" i="11" s="1"/>
  <c r="AL138" i="5"/>
  <c r="AL137" i="5"/>
  <c r="AK151" i="5"/>
  <c r="AK152" i="5"/>
  <c r="AN208" i="11"/>
  <c r="BF270" i="11" s="1"/>
  <c r="AN207" i="11"/>
  <c r="BE270" i="11" s="1"/>
  <c r="AG225" i="11"/>
  <c r="AF227" i="11"/>
  <c r="AF226" i="11"/>
  <c r="AF234" i="11"/>
  <c r="AG232" i="11"/>
  <c r="AF233" i="11"/>
  <c r="AG219" i="11"/>
  <c r="AV219" i="11" s="1"/>
  <c r="AW219" i="11" s="1"/>
  <c r="AG220" i="11"/>
  <c r="AO219" i="11"/>
  <c r="AP219" i="11" s="1"/>
  <c r="AQ212" i="11"/>
  <c r="AX212" i="11"/>
  <c r="AX214" i="11"/>
  <c r="AL215" i="11" s="1"/>
  <c r="AX144" i="5"/>
  <c r="AX142" i="5"/>
  <c r="AX149" i="5"/>
  <c r="AX151" i="5"/>
  <c r="AL152" i="5" s="1"/>
  <c r="AY135" i="5"/>
  <c r="AQ149" i="5"/>
  <c r="AB197" i="5"/>
  <c r="AB199" i="5" s="1"/>
  <c r="X225" i="5"/>
  <c r="X227" i="5" s="1"/>
  <c r="AF169" i="5"/>
  <c r="AF171" i="5" s="1"/>
  <c r="Y218" i="5"/>
  <c r="Y220" i="5" s="1"/>
  <c r="AD183" i="5"/>
  <c r="AD185" i="5" s="1"/>
  <c r="Z211" i="5"/>
  <c r="Z213" i="5" s="1"/>
  <c r="AE176" i="5"/>
  <c r="AE178" i="5" s="1"/>
  <c r="AG162" i="5"/>
  <c r="AA204" i="5"/>
  <c r="AA206" i="5" s="1"/>
  <c r="W232" i="5"/>
  <c r="W234" i="5" s="1"/>
  <c r="V233" i="5"/>
  <c r="AC190" i="5"/>
  <c r="AC192" i="5" s="1"/>
  <c r="AN144" i="5"/>
  <c r="BE261" i="5" s="1"/>
  <c r="AF156" i="5"/>
  <c r="AO156" i="5"/>
  <c r="AP156" i="5" s="1"/>
  <c r="AD170" i="5"/>
  <c r="W219" i="5"/>
  <c r="V226" i="5"/>
  <c r="Y205" i="5"/>
  <c r="AE163" i="5"/>
  <c r="AA191" i="5"/>
  <c r="AC177" i="5"/>
  <c r="AB184" i="5"/>
  <c r="Z198" i="5"/>
  <c r="X212" i="5"/>
  <c r="AK222" i="11" l="1"/>
  <c r="AK221" i="11"/>
  <c r="AL214" i="11"/>
  <c r="AL145" i="5"/>
  <c r="AL144" i="5"/>
  <c r="AK158" i="5"/>
  <c r="AK159" i="5"/>
  <c r="AL151" i="5"/>
  <c r="AY149" i="5" s="1"/>
  <c r="AG234" i="11"/>
  <c r="AG233" i="11"/>
  <c r="AV233" i="11" s="1"/>
  <c r="AW233" i="11" s="1"/>
  <c r="AO233" i="11"/>
  <c r="AP233" i="11" s="1"/>
  <c r="AX221" i="11"/>
  <c r="AX219" i="11"/>
  <c r="AQ219" i="11"/>
  <c r="AG226" i="11"/>
  <c r="AV226" i="11" s="1"/>
  <c r="AW226" i="11" s="1"/>
  <c r="AG227" i="11"/>
  <c r="AO226" i="11"/>
  <c r="AP226" i="11" s="1"/>
  <c r="AY212" i="11"/>
  <c r="AN215" i="11"/>
  <c r="BF271" i="11" s="1"/>
  <c r="AN214" i="11"/>
  <c r="BE271" i="11" s="1"/>
  <c r="AN151" i="5"/>
  <c r="BE262" i="5" s="1"/>
  <c r="AN152" i="5"/>
  <c r="BF262" i="5" s="1"/>
  <c r="AY142" i="5"/>
  <c r="AO163" i="5"/>
  <c r="AP163" i="5" s="1"/>
  <c r="AG164" i="5"/>
  <c r="AD190" i="5"/>
  <c r="AD192" i="5" s="1"/>
  <c r="AB204" i="5"/>
  <c r="AB206" i="5" s="1"/>
  <c r="AF176" i="5"/>
  <c r="AF178" i="5" s="1"/>
  <c r="AE183" i="5"/>
  <c r="AE185" i="5" s="1"/>
  <c r="AG169" i="5"/>
  <c r="AG171" i="5" s="1"/>
  <c r="Y225" i="5"/>
  <c r="Y227" i="5" s="1"/>
  <c r="W233" i="5"/>
  <c r="X232" i="5"/>
  <c r="X234" i="5" s="1"/>
  <c r="AG163" i="5"/>
  <c r="AA211" i="5"/>
  <c r="AA213" i="5" s="1"/>
  <c r="Z218" i="5"/>
  <c r="Z220" i="5" s="1"/>
  <c r="AC197" i="5"/>
  <c r="AC199" i="5" s="1"/>
  <c r="AQ156" i="5"/>
  <c r="AN159" i="5" s="1"/>
  <c r="BF263" i="5" s="1"/>
  <c r="AG156" i="5"/>
  <c r="AV156" i="5" s="1"/>
  <c r="AW156" i="5" s="1"/>
  <c r="AA198" i="5"/>
  <c r="AD177" i="5"/>
  <c r="W226" i="5"/>
  <c r="AF163" i="5"/>
  <c r="AC184" i="5"/>
  <c r="AB191" i="5"/>
  <c r="Z205" i="5"/>
  <c r="X219" i="5"/>
  <c r="AE170" i="5"/>
  <c r="Y212" i="5"/>
  <c r="AL221" i="11" l="1"/>
  <c r="AY219" i="11" s="1"/>
  <c r="AK235" i="11"/>
  <c r="AK236" i="11"/>
  <c r="AL222" i="11"/>
  <c r="AK228" i="11"/>
  <c r="AK229" i="11"/>
  <c r="AK166" i="5"/>
  <c r="AK165" i="5"/>
  <c r="AN222" i="11"/>
  <c r="BF272" i="11" s="1"/>
  <c r="AN221" i="11"/>
  <c r="BE272" i="11" s="1"/>
  <c r="AX226" i="11"/>
  <c r="AX228" i="11"/>
  <c r="AQ233" i="11"/>
  <c r="AX235" i="11"/>
  <c r="AX233" i="11"/>
  <c r="AQ226" i="11"/>
  <c r="AX156" i="5"/>
  <c r="AX158" i="5"/>
  <c r="AV163" i="5"/>
  <c r="AW163" i="5" s="1"/>
  <c r="AQ163" i="5"/>
  <c r="AA218" i="5"/>
  <c r="AA220" i="5" s="1"/>
  <c r="Y232" i="5"/>
  <c r="Y234" i="5" s="1"/>
  <c r="X233" i="5"/>
  <c r="Z225" i="5"/>
  <c r="Z227" i="5" s="1"/>
  <c r="AF183" i="5"/>
  <c r="AF185" i="5" s="1"/>
  <c r="AC204" i="5"/>
  <c r="AC206" i="5" s="1"/>
  <c r="AD197" i="5"/>
  <c r="AD199" i="5" s="1"/>
  <c r="AB211" i="5"/>
  <c r="AB213" i="5" s="1"/>
  <c r="AG176" i="5"/>
  <c r="AE190" i="5"/>
  <c r="AE192" i="5" s="1"/>
  <c r="AN158" i="5"/>
  <c r="BE263" i="5" s="1"/>
  <c r="Z212" i="5"/>
  <c r="AC191" i="5"/>
  <c r="X226" i="5"/>
  <c r="AB198" i="5"/>
  <c r="AO170" i="5"/>
  <c r="AP170" i="5" s="1"/>
  <c r="AF170" i="5"/>
  <c r="AD184" i="5"/>
  <c r="Y219" i="5"/>
  <c r="AA205" i="5"/>
  <c r="AE177" i="5"/>
  <c r="AL236" i="11" l="1"/>
  <c r="AL235" i="11"/>
  <c r="AY233" i="11" s="1"/>
  <c r="AL228" i="11"/>
  <c r="AY226" i="11" s="1"/>
  <c r="AL229" i="11"/>
  <c r="AL158" i="5"/>
  <c r="AL159" i="5"/>
  <c r="AK173" i="5"/>
  <c r="AK172" i="5"/>
  <c r="AN228" i="11"/>
  <c r="BE273" i="11" s="1"/>
  <c r="AN229" i="11"/>
  <c r="BF273" i="11" s="1"/>
  <c r="B241" i="11"/>
  <c r="AN235" i="11"/>
  <c r="BE274" i="11" s="1"/>
  <c r="AN236" i="11"/>
  <c r="AN165" i="5"/>
  <c r="BE264" i="5" s="1"/>
  <c r="AN166" i="5"/>
  <c r="BF264" i="5" s="1"/>
  <c r="AX165" i="5"/>
  <c r="AX163" i="5"/>
  <c r="AY156" i="5"/>
  <c r="AO177" i="5"/>
  <c r="AP177" i="5" s="1"/>
  <c r="AG178" i="5"/>
  <c r="AE197" i="5"/>
  <c r="AE199" i="5" s="1"/>
  <c r="AG183" i="5"/>
  <c r="AG185" i="5" s="1"/>
  <c r="Z232" i="5"/>
  <c r="Z234" i="5" s="1"/>
  <c r="Y233" i="5"/>
  <c r="AG177" i="5"/>
  <c r="AC211" i="5"/>
  <c r="AC213" i="5" s="1"/>
  <c r="AD204" i="5"/>
  <c r="AD206" i="5" s="1"/>
  <c r="AA225" i="5"/>
  <c r="AA227" i="5" s="1"/>
  <c r="AF190" i="5"/>
  <c r="AF192" i="5" s="1"/>
  <c r="AB218" i="5"/>
  <c r="AB220" i="5" s="1"/>
  <c r="AQ177" i="5"/>
  <c r="AN180" i="5" s="1"/>
  <c r="BF266" i="5" s="1"/>
  <c r="AQ170" i="5"/>
  <c r="AN173" i="5" s="1"/>
  <c r="BF265" i="5" s="1"/>
  <c r="AG170" i="5"/>
  <c r="AV170" i="5" s="1"/>
  <c r="AW170" i="5" s="1"/>
  <c r="AB205" i="5"/>
  <c r="AE184" i="5"/>
  <c r="AD191" i="5"/>
  <c r="AC198" i="5"/>
  <c r="AF177" i="5"/>
  <c r="Z219" i="5"/>
  <c r="Y226" i="5"/>
  <c r="AA212" i="5"/>
  <c r="AX241" i="11" l="1"/>
  <c r="AD243" i="11" s="1"/>
  <c r="AK180" i="5"/>
  <c r="AK179" i="5"/>
  <c r="AL165" i="5"/>
  <c r="AL166" i="5"/>
  <c r="AY163" i="5"/>
  <c r="AX172" i="5"/>
  <c r="AX170" i="5"/>
  <c r="AV177" i="5"/>
  <c r="AW177" i="5" s="1"/>
  <c r="AG190" i="5"/>
  <c r="AG192" i="5" s="1"/>
  <c r="AE204" i="5"/>
  <c r="AE206" i="5" s="1"/>
  <c r="AA232" i="5"/>
  <c r="AA234" i="5" s="1"/>
  <c r="Z233" i="5"/>
  <c r="AC218" i="5"/>
  <c r="AC220" i="5" s="1"/>
  <c r="AB225" i="5"/>
  <c r="AB227" i="5" s="1"/>
  <c r="AD211" i="5"/>
  <c r="AD213" i="5" s="1"/>
  <c r="AF197" i="5"/>
  <c r="AF199" i="5" s="1"/>
  <c r="AN172" i="5"/>
  <c r="BE265" i="5" s="1"/>
  <c r="AN179" i="5"/>
  <c r="BE266" i="5" s="1"/>
  <c r="AB212" i="5"/>
  <c r="AE191" i="5"/>
  <c r="Z226" i="5"/>
  <c r="AA219" i="5"/>
  <c r="AC205" i="5"/>
  <c r="AD198" i="5"/>
  <c r="AF184" i="5"/>
  <c r="AO184" i="5"/>
  <c r="AP184" i="5" s="1"/>
  <c r="AL173" i="5" l="1"/>
  <c r="AL172" i="5"/>
  <c r="AK187" i="5"/>
  <c r="AK186" i="5"/>
  <c r="AX179" i="5"/>
  <c r="AX177" i="5"/>
  <c r="AY170" i="5"/>
  <c r="AE211" i="5"/>
  <c r="AE213" i="5" s="1"/>
  <c r="AD218" i="5"/>
  <c r="AD220" i="5" s="1"/>
  <c r="AF204" i="5"/>
  <c r="AF206" i="5" s="1"/>
  <c r="AG197" i="5"/>
  <c r="AC225" i="5"/>
  <c r="AC227" i="5" s="1"/>
  <c r="AB232" i="5"/>
  <c r="AB234" i="5" s="1"/>
  <c r="AA233" i="5"/>
  <c r="AQ184" i="5"/>
  <c r="AN187" i="5" s="1"/>
  <c r="BF267" i="5" s="1"/>
  <c r="AG184" i="5"/>
  <c r="AV184" i="5" s="1"/>
  <c r="AW184" i="5" s="1"/>
  <c r="AE198" i="5"/>
  <c r="AB219" i="5"/>
  <c r="AD205" i="5"/>
  <c r="AF191" i="5"/>
  <c r="AO191" i="5"/>
  <c r="AP191" i="5" s="1"/>
  <c r="AA226" i="5"/>
  <c r="AC212" i="5"/>
  <c r="AL180" i="5" l="1"/>
  <c r="AL179" i="5"/>
  <c r="AK193" i="5"/>
  <c r="AK194" i="5"/>
  <c r="AY177" i="5"/>
  <c r="AX186" i="5"/>
  <c r="AX184" i="5"/>
  <c r="AO198" i="5"/>
  <c r="AP198" i="5" s="1"/>
  <c r="AG199" i="5"/>
  <c r="AD225" i="5"/>
  <c r="AD227" i="5" s="1"/>
  <c r="AC232" i="5"/>
  <c r="AC234" i="5" s="1"/>
  <c r="AB233" i="5"/>
  <c r="AE218" i="5"/>
  <c r="AE220" i="5" s="1"/>
  <c r="AG198" i="5"/>
  <c r="AG204" i="5"/>
  <c r="AG206" i="5" s="1"/>
  <c r="AF211" i="5"/>
  <c r="AF213" i="5" s="1"/>
  <c r="AQ191" i="5"/>
  <c r="AN194" i="5" s="1"/>
  <c r="BF268" i="5" s="1"/>
  <c r="AN186" i="5"/>
  <c r="BE267" i="5" s="1"/>
  <c r="AG191" i="5"/>
  <c r="AV191" i="5" s="1"/>
  <c r="AW191" i="5" s="1"/>
  <c r="AX193" i="5" s="1"/>
  <c r="AL194" i="5" s="1"/>
  <c r="AD212" i="5"/>
  <c r="AC219" i="5"/>
  <c r="AF198" i="5"/>
  <c r="AB226" i="5"/>
  <c r="AE205" i="5"/>
  <c r="AL187" i="5" l="1"/>
  <c r="AL186" i="5"/>
  <c r="AK201" i="5"/>
  <c r="AK200" i="5"/>
  <c r="AL193" i="5"/>
  <c r="AV198" i="5"/>
  <c r="AW198" i="5" s="1"/>
  <c r="AX200" i="5" s="1"/>
  <c r="AL200" i="5" s="1"/>
  <c r="AX191" i="5"/>
  <c r="AY184" i="5"/>
  <c r="AQ198" i="5"/>
  <c r="AD232" i="5"/>
  <c r="AD234" i="5" s="1"/>
  <c r="AC233" i="5"/>
  <c r="AG211" i="5"/>
  <c r="AF218" i="5"/>
  <c r="AF220" i="5" s="1"/>
  <c r="AE225" i="5"/>
  <c r="AE227" i="5" s="1"/>
  <c r="AN193" i="5"/>
  <c r="BE268" i="5" s="1"/>
  <c r="AC226" i="5"/>
  <c r="AD219" i="5"/>
  <c r="AE212" i="5"/>
  <c r="AF205" i="5"/>
  <c r="AO205" i="5"/>
  <c r="AP205" i="5" s="1"/>
  <c r="AL201" i="5" l="1"/>
  <c r="AK208" i="5"/>
  <c r="AK207" i="5"/>
  <c r="AX198" i="5"/>
  <c r="AN200" i="5"/>
  <c r="BE269" i="5" s="1"/>
  <c r="AN201" i="5"/>
  <c r="BF269" i="5" s="1"/>
  <c r="AY191" i="5"/>
  <c r="AY198" i="5"/>
  <c r="AO212" i="5"/>
  <c r="AP212" i="5" s="1"/>
  <c r="AG213" i="5"/>
  <c r="AG212" i="5"/>
  <c r="AF225" i="5"/>
  <c r="AF227" i="5" s="1"/>
  <c r="AE232" i="5"/>
  <c r="AE234" i="5" s="1"/>
  <c r="AD233" i="5"/>
  <c r="AG218" i="5"/>
  <c r="AG220" i="5" s="1"/>
  <c r="AQ205" i="5"/>
  <c r="AN208" i="5" s="1"/>
  <c r="BF270" i="5" s="1"/>
  <c r="AG205" i="5"/>
  <c r="AV205" i="5" s="1"/>
  <c r="AW205" i="5" s="1"/>
  <c r="AE219" i="5"/>
  <c r="AD226" i="5"/>
  <c r="AF212" i="5"/>
  <c r="AK214" i="5" l="1"/>
  <c r="AK215" i="5"/>
  <c r="AV212" i="5"/>
  <c r="AW212" i="5" s="1"/>
  <c r="AX214" i="5" s="1"/>
  <c r="AX207" i="5"/>
  <c r="AX205" i="5"/>
  <c r="AQ212" i="5"/>
  <c r="AG225" i="5"/>
  <c r="AG227" i="5" s="1"/>
  <c r="AF232" i="5"/>
  <c r="AF234" i="5" s="1"/>
  <c r="AE233" i="5"/>
  <c r="AN207" i="5"/>
  <c r="BE270" i="5" s="1"/>
  <c r="AF219" i="5"/>
  <c r="AO219" i="5"/>
  <c r="AP219" i="5" s="1"/>
  <c r="AE226" i="5"/>
  <c r="AL215" i="5" l="1"/>
  <c r="AL214" i="5"/>
  <c r="AL207" i="5"/>
  <c r="AL208" i="5"/>
  <c r="AX212" i="5"/>
  <c r="AK222" i="5"/>
  <c r="AK221" i="5"/>
  <c r="AN214" i="5"/>
  <c r="BE271" i="5" s="1"/>
  <c r="AN215" i="5"/>
  <c r="BF271" i="5" s="1"/>
  <c r="AY205" i="5"/>
  <c r="AY212" i="5"/>
  <c r="AG232" i="5"/>
  <c r="AF233" i="5"/>
  <c r="AQ219" i="5"/>
  <c r="AN222" i="5" s="1"/>
  <c r="BF272" i="5" s="1"/>
  <c r="AG219" i="5"/>
  <c r="AV219" i="5" s="1"/>
  <c r="AW219" i="5" s="1"/>
  <c r="AF226" i="5"/>
  <c r="AO226" i="5"/>
  <c r="AP226" i="5" s="1"/>
  <c r="AK229" i="5" l="1"/>
  <c r="AK228" i="5"/>
  <c r="AX221" i="5"/>
  <c r="AX219" i="5"/>
  <c r="AO233" i="5"/>
  <c r="AP233" i="5" s="1"/>
  <c r="AG234" i="5"/>
  <c r="AG233" i="5"/>
  <c r="AV233" i="5" s="1"/>
  <c r="AW233" i="5" s="1"/>
  <c r="AQ226" i="5"/>
  <c r="AN229" i="5" s="1"/>
  <c r="BF273" i="5" s="1"/>
  <c r="AN221" i="5"/>
  <c r="BE272" i="5" s="1"/>
  <c r="AQ233" i="5"/>
  <c r="AN236" i="5" s="1"/>
  <c r="AG226" i="5"/>
  <c r="AV226" i="5" s="1"/>
  <c r="AW226" i="5" s="1"/>
  <c r="AK236" i="5" l="1"/>
  <c r="AK235" i="5"/>
  <c r="AL221" i="5"/>
  <c r="AL222" i="5"/>
  <c r="AX228" i="5"/>
  <c r="AX226" i="5"/>
  <c r="AX233" i="5"/>
  <c r="AX235" i="5"/>
  <c r="AL236" i="5" s="1"/>
  <c r="AY219" i="5"/>
  <c r="AN228" i="5"/>
  <c r="BE273" i="5" s="1"/>
  <c r="AN235" i="5"/>
  <c r="BE274" i="5" s="1"/>
  <c r="AL229" i="5" l="1"/>
  <c r="AL228" i="5"/>
  <c r="AL235" i="5"/>
  <c r="AY226" i="5"/>
  <c r="B241" i="5" l="1"/>
  <c r="AY233" i="5"/>
  <c r="AX241" i="5" s="1"/>
  <c r="AD243" i="5" s="1"/>
</calcChain>
</file>

<file path=xl/sharedStrings.xml><?xml version="1.0" encoding="utf-8"?>
<sst xmlns="http://schemas.openxmlformats.org/spreadsheetml/2006/main" count="2172" uniqueCount="109">
  <si>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</si>
  <si>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</si>
  <si>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</si>
  <si>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</si>
  <si>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</si>
  <si>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</si>
  <si>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</si>
  <si>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</si>
  <si>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</si>
  <si>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</si>
  <si>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</si>
  <si>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</si>
  <si>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</si>
  <si>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</si>
  <si>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</si>
  <si>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</si>
  <si>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</si>
  <si>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</si>
  <si>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</si>
  <si>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</si>
  <si>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</si>
  <si>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</si>
  <si>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</si>
  <si>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</si>
  <si>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</si>
  <si>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</si>
  <si>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</si>
  <si>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</si>
  <si>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</si>
  <si>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</si>
  <si>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</si>
  <si>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</si>
  <si>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</si>
  <si>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</si>
  <si>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</si>
  <si>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</si>
  <si>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</si>
  <si>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土</t>
    <phoneticPr fontId="1"/>
  </si>
  <si>
    <t>金</t>
    <phoneticPr fontId="1"/>
  </si>
  <si>
    <t>木</t>
    <phoneticPr fontId="1"/>
  </si>
  <si>
    <t>水</t>
    <phoneticPr fontId="1"/>
  </si>
  <si>
    <t>火</t>
    <phoneticPr fontId="1"/>
  </si>
  <si>
    <t>月</t>
    <phoneticPr fontId="1"/>
  </si>
  <si>
    <t>日</t>
    <phoneticPr fontId="1"/>
  </si>
  <si>
    <t>土</t>
    <phoneticPr fontId="1"/>
  </si>
  <si>
    <t>金</t>
    <phoneticPr fontId="1"/>
  </si>
  <si>
    <t>工事名：</t>
    <rPh sb="0" eb="3">
      <t>コウジメイ</t>
    </rPh>
    <phoneticPr fontId="1"/>
  </si>
  <si>
    <t>期　間：</t>
    <rPh sb="0" eb="1">
      <t>キ</t>
    </rPh>
    <rPh sb="2" eb="3">
      <t>アイダ</t>
    </rPh>
    <phoneticPr fontId="1"/>
  </si>
  <si>
    <t>年末年始休暇</t>
    <phoneticPr fontId="1"/>
  </si>
  <si>
    <t>○</t>
  </si>
  <si>
    <t>○○線　○○道路改良工事</t>
  </si>
  <si>
    <t>○計</t>
    <rPh sb="1" eb="2">
      <t>ケイ</t>
    </rPh>
    <phoneticPr fontId="1"/>
  </si>
  <si>
    <t>国民の休日</t>
  </si>
  <si>
    <t>スポーツの日</t>
  </si>
  <si>
    <t>（参考様式）</t>
    <rPh sb="1" eb="3">
      <t>サンコウ</t>
    </rPh>
    <rPh sb="3" eb="5">
      <t>ヨウシキ</t>
    </rPh>
    <phoneticPr fontId="1"/>
  </si>
  <si>
    <t>○</t>
    <phoneticPr fontId="1"/>
  </si>
  <si>
    <t>－記入例－</t>
    <rPh sb="1" eb="3">
      <t>キニュウ</t>
    </rPh>
    <rPh sb="3" eb="4">
      <t>レイ</t>
    </rPh>
    <phoneticPr fontId="1"/>
  </si>
  <si>
    <t>月単位</t>
    <rPh sb="0" eb="1">
      <t>ツキ</t>
    </rPh>
    <rPh sb="1" eb="3">
      <t>タンイ</t>
    </rPh>
    <phoneticPr fontId="1"/>
  </si>
  <si>
    <t>達成状況(月単位)</t>
    <rPh sb="0" eb="4">
      <t>タッセイジョウキョウ</t>
    </rPh>
    <rPh sb="5" eb="8">
      <t>ツキタンイ</t>
    </rPh>
    <phoneticPr fontId="1"/>
  </si>
  <si>
    <t>月の土日の数</t>
    <rPh sb="0" eb="1">
      <t>ツキ</t>
    </rPh>
    <rPh sb="2" eb="4">
      <t>ドニチ</t>
    </rPh>
    <rPh sb="5" eb="6">
      <t>カズ</t>
    </rPh>
    <phoneticPr fontId="1"/>
  </si>
  <si>
    <t>対象期間外日数(土日のみ)</t>
    <rPh sb="0" eb="2">
      <t>タイショウ</t>
    </rPh>
    <rPh sb="2" eb="5">
      <t>キカンガイ</t>
    </rPh>
    <rPh sb="5" eb="7">
      <t>ニッスウ</t>
    </rPh>
    <rPh sb="8" eb="10">
      <t>ドニチ</t>
    </rPh>
    <phoneticPr fontId="1"/>
  </si>
  <si>
    <t>対象日数(土日のみ)</t>
    <rPh sb="0" eb="2">
      <t>タイショウ</t>
    </rPh>
    <rPh sb="2" eb="4">
      <t>ニッスウ</t>
    </rPh>
    <rPh sb="5" eb="7">
      <t>ドニチ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</si>
  <si>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</si>
  <si>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</si>
  <si>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</si>
  <si>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</si>
  <si>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</si>
  <si>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</si>
  <si>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</si>
  <si>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</si>
  <si>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特例判定</t>
    <rPh sb="0" eb="2">
      <t>トクレイ</t>
    </rPh>
    <rPh sb="2" eb="4">
      <t>ハンテイ</t>
    </rPh>
    <phoneticPr fontId="1"/>
  </si>
  <si>
    <t>判定結果(通期)　：</t>
    <rPh sb="0" eb="2">
      <t>ハンテイ</t>
    </rPh>
    <rPh sb="2" eb="4">
      <t>ケッカ</t>
    </rPh>
    <rPh sb="5" eb="7">
      <t>ツウキ</t>
    </rPh>
    <phoneticPr fontId="1"/>
  </si>
  <si>
    <t>判定結果(月単位)　：</t>
    <rPh sb="0" eb="2">
      <t>ハンテイ</t>
    </rPh>
    <rPh sb="2" eb="4">
      <t>ケッカ</t>
    </rPh>
    <rPh sb="5" eb="8">
      <t>ツキタンイ</t>
    </rPh>
    <phoneticPr fontId="1"/>
  </si>
  <si>
    <t>月単位
判定用</t>
    <rPh sb="0" eb="3">
      <t>ツキタンイ</t>
    </rPh>
    <rPh sb="4" eb="7">
      <t>ハンテイヨウ</t>
    </rPh>
    <phoneticPr fontId="1"/>
  </si>
  <si>
    <t>月単位</t>
    <rPh sb="0" eb="3">
      <t>ツキタンイ</t>
    </rPh>
    <phoneticPr fontId="1"/>
  </si>
  <si>
    <t>対象月数
カウント</t>
    <rPh sb="0" eb="2">
      <t>タイショウ</t>
    </rPh>
    <rPh sb="2" eb="3">
      <t>ツキ</t>
    </rPh>
    <rPh sb="3" eb="4">
      <t>スウ</t>
    </rPh>
    <phoneticPr fontId="1"/>
  </si>
  <si>
    <t>月単位達成月数</t>
    <rPh sb="0" eb="3">
      <t>ツキタンイ</t>
    </rPh>
    <rPh sb="3" eb="7">
      <t>タッセイツキスウ</t>
    </rPh>
    <phoneticPr fontId="1"/>
  </si>
  <si>
    <t>※暦上の土曜日・日曜日の閉所では２８．５％に満たない月は、その月の土曜日・日曜日の合計日数以上に閉所を行っている場合に、月単位４週８休（２８．５％）以上を達成しているものとみなす</t>
    <phoneticPr fontId="1"/>
  </si>
  <si>
    <t>始月</t>
    <rPh sb="0" eb="1">
      <t>ハジメ</t>
    </rPh>
    <rPh sb="1" eb="2">
      <t>ツキ</t>
    </rPh>
    <phoneticPr fontId="1"/>
  </si>
  <si>
    <t>終月</t>
    <rPh sb="0" eb="1">
      <t>シュウ</t>
    </rPh>
    <rPh sb="1" eb="2">
      <t>ガツ</t>
    </rPh>
    <phoneticPr fontId="1"/>
  </si>
  <si>
    <t>日</t>
    <phoneticPr fontId="1"/>
  </si>
  <si>
    <t>月</t>
    <phoneticPr fontId="1"/>
  </si>
  <si>
    <t>振替休日</t>
    <phoneticPr fontId="1"/>
  </si>
  <si>
    <t>水</t>
    <phoneticPr fontId="1"/>
  </si>
  <si>
    <t>火</t>
    <phoneticPr fontId="1"/>
  </si>
  <si>
    <t>秋分の日</t>
    <phoneticPr fontId="1"/>
  </si>
  <si>
    <t>土</t>
    <phoneticPr fontId="1"/>
  </si>
  <si>
    <t>木</t>
    <phoneticPr fontId="1"/>
  </si>
  <si>
    <t>日</t>
    <rPh sb="0" eb="1">
      <t>ヒ</t>
    </rPh>
    <phoneticPr fontId="1"/>
  </si>
  <si>
    <t>火</t>
    <rPh sb="0" eb="1">
      <t>ヒ</t>
    </rPh>
    <phoneticPr fontId="1"/>
  </si>
  <si>
    <t>2025/10/13</t>
  </si>
  <si>
    <t>2025/11/3</t>
  </si>
  <si>
    <t>2025/11/23</t>
  </si>
  <si>
    <t>2025/11/24</t>
  </si>
  <si>
    <t>月単位：達成</t>
    <rPh sb="0" eb="3">
      <t>ツキタンイ</t>
    </rPh>
    <rPh sb="4" eb="6">
      <t>タッセイ</t>
    </rPh>
    <phoneticPr fontId="1"/>
  </si>
  <si>
    <t>通期：達成</t>
    <rPh sb="0" eb="2">
      <t>ツウキ</t>
    </rPh>
    <rPh sb="3" eb="5">
      <t>タッセイ</t>
    </rPh>
    <phoneticPr fontId="1"/>
  </si>
  <si>
    <t>数</t>
    <rPh sb="0" eb="1">
      <t>スウ</t>
    </rPh>
    <phoneticPr fontId="1"/>
  </si>
  <si>
    <t>休日日数</t>
    <rPh sb="0" eb="2">
      <t>キュウジツ</t>
    </rPh>
    <rPh sb="2" eb="4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</si>
  <si>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</si>
  <si>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</si>
  <si>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</t>
    <rPh sb="0" eb="2">
      <t>ジッセキ</t>
    </rPh>
    <rPh sb="2" eb="4">
      <t>キュウジツ</t>
    </rPh>
    <phoneticPr fontId="1"/>
  </si>
  <si>
    <t>累計実績</t>
    <rPh sb="0" eb="2">
      <t>ルイケイ</t>
    </rPh>
    <rPh sb="2" eb="4">
      <t>ジッセキ</t>
    </rPh>
    <phoneticPr fontId="1"/>
  </si>
  <si>
    <r>
      <t>休日</t>
    </r>
    <r>
      <rPr>
        <sz val="11"/>
        <color rgb="FFFF0000"/>
        <rFont val="ＭＳ Ｐゴシック"/>
        <family val="3"/>
        <charset val="128"/>
        <scheme val="minor"/>
      </rPr>
      <t>実績</t>
    </r>
    <rPh sb="0" eb="2">
      <t>キュウジツ</t>
    </rPh>
    <rPh sb="2" eb="4">
      <t>ジッセキ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</si>
  <si>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</si>
  <si>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</si>
  <si>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実績現場閉所率(通期)</t>
    <rPh sb="0" eb="2">
      <t>ジッセキ</t>
    </rPh>
    <rPh sb="2" eb="4">
      <t>ゲンバ</t>
    </rPh>
    <rPh sb="4" eb="6">
      <t>ヘイショ</t>
    </rPh>
    <rPh sb="6" eb="7">
      <t>リツ</t>
    </rPh>
    <rPh sb="8" eb="10">
      <t>ツウキ</t>
    </rPh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</si>
  <si>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</si>
  <si>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計画</t>
  </si>
  <si>
    <t>休日計画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</si>
</sst>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5" fillId="0" borderId="11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255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3" borderId="0" xfId="0" applyFill="1" applyAlignment="1">
      <alignment vertical="center" wrapText="1"/>
    </xf>
    <xf numFmtId="0" fontId="6" fillId="0" borderId="0" xfId="0" quotePrefix="1" applyFont="1" applyFill="1">
      <alignment vertical="center"/>
    </xf>
    <xf numFmtId="0" fontId="3" fillId="2" borderId="16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/>
    <xf numFmtId="176" fontId="3" fillId="2" borderId="5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top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179" fontId="5" fillId="0" borderId="2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textRotation="255" shrinkToFit="1"/>
    </xf>
    <xf numFmtId="0" fontId="5" fillId="0" borderId="27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textRotation="255" shrinkToFi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textRotation="255" shrinkToFit="1"/>
    </xf>
    <xf numFmtId="0" fontId="5" fillId="0" borderId="3" xfId="0" applyFont="1" applyFill="1" applyBorder="1" applyAlignment="1">
      <alignment horizontal="center" vertical="center" wrapText="1"/>
    </xf>
    <xf numFmtId="14" fontId="0" fillId="0" borderId="0" xfId="0" applyNumberFormat="1" applyFont="1">
      <alignment vertical="center"/>
    </xf>
    <xf numFmtId="0" fontId="3" fillId="4" borderId="24" xfId="0" applyFont="1" applyFill="1" applyBorder="1" applyAlignment="1">
      <alignment horizontal="center" vertical="center"/>
    </xf>
    <xf numFmtId="176" fontId="3" fillId="4" borderId="37" xfId="0" applyNumberFormat="1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/>
    </xf>
    <xf numFmtId="176" fontId="3" fillId="4" borderId="12" xfId="0" applyNumberFormat="1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vertical="center" shrinkToFit="1"/>
    </xf>
    <xf numFmtId="176" fontId="3" fillId="4" borderId="27" xfId="0" applyNumberFormat="1" applyFont="1" applyFill="1" applyBorder="1" applyAlignment="1">
      <alignment vertical="center" shrinkToFit="1"/>
    </xf>
    <xf numFmtId="0" fontId="3" fillId="4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8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3" fillId="3" borderId="2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81" fontId="5" fillId="3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80" fontId="5" fillId="3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textRotation="255"/>
    </xf>
    <xf numFmtId="0" fontId="3" fillId="4" borderId="14" xfId="0" applyFont="1" applyFill="1" applyBorder="1" applyAlignment="1">
      <alignment horizontal="center" vertical="center" textRotation="255"/>
    </xf>
    <xf numFmtId="0" fontId="3" fillId="4" borderId="37" xfId="0" applyFont="1" applyFill="1" applyBorder="1" applyAlignment="1">
      <alignment horizontal="center" vertical="center" textRotation="255" shrinkToFit="1"/>
    </xf>
    <xf numFmtId="0" fontId="3" fillId="4" borderId="39" xfId="0" applyFont="1" applyFill="1" applyBorder="1" applyAlignment="1">
      <alignment horizontal="center" vertical="center" textRotation="255" shrinkToFi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4" borderId="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textRotation="255" shrinkToFit="1"/>
    </xf>
    <xf numFmtId="0" fontId="3" fillId="4" borderId="10" xfId="0" applyFont="1" applyFill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255"/>
    </xf>
    <xf numFmtId="0" fontId="3" fillId="4" borderId="26" xfId="0" applyFont="1" applyFill="1" applyBorder="1" applyAlignment="1">
      <alignment horizontal="center" vertical="center" textRotation="255" shrinkToFit="1"/>
    </xf>
    <xf numFmtId="0" fontId="3" fillId="4" borderId="3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3" fillId="4" borderId="13" xfId="0" applyFont="1" applyFill="1" applyBorder="1" applyAlignment="1">
      <alignment horizontal="center" vertical="center" textRotation="255"/>
    </xf>
    <xf numFmtId="0" fontId="3" fillId="4" borderId="40" xfId="0" applyFont="1" applyFill="1" applyBorder="1" applyAlignment="1">
      <alignment horizontal="center" vertical="center" textRotation="255" shrinkToFit="1"/>
    </xf>
    <xf numFmtId="0" fontId="0" fillId="0" borderId="2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textRotation="255"/>
    </xf>
    <xf numFmtId="0" fontId="3" fillId="4" borderId="36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98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3896140" y="2494197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27</xdr:col>
      <xdr:colOff>36862</xdr:colOff>
      <xdr:row>2</xdr:row>
      <xdr:rowOff>37112</xdr:rowOff>
    </xdr:from>
    <xdr:ext cx="1327335" cy="525785"/>
    <xdr:sp macro="" textlink="">
      <xdr:nvSpPr>
        <xdr:cNvPr id="3" name="正方形/長方形 2"/>
        <xdr:cNvSpPr/>
      </xdr:nvSpPr>
      <xdr:spPr>
        <a:xfrm>
          <a:off x="7637812" y="634012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4" name="正方形/長方形 3"/>
        <xdr:cNvSpPr/>
      </xdr:nvSpPr>
      <xdr:spPr>
        <a:xfrm>
          <a:off x="6679509" y="24961850"/>
          <a:ext cx="733425" cy="279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5" name="正方形/長方形 4"/>
        <xdr:cNvSpPr/>
      </xdr:nvSpPr>
      <xdr:spPr>
        <a:xfrm>
          <a:off x="4835776" y="24952325"/>
          <a:ext cx="762000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248558</xdr:colOff>
      <xdr:row>247</xdr:row>
      <xdr:rowOff>64858</xdr:rowOff>
    </xdr:from>
    <xdr:to>
      <xdr:col>22</xdr:col>
      <xdr:colOff>188923</xdr:colOff>
      <xdr:row>251</xdr:row>
      <xdr:rowOff>54426</xdr:rowOff>
    </xdr:to>
    <xdr:sp macro="" textlink="">
      <xdr:nvSpPr>
        <xdr:cNvPr id="6" name="正方形/長方形 5"/>
        <xdr:cNvSpPr/>
      </xdr:nvSpPr>
      <xdr:spPr>
        <a:xfrm>
          <a:off x="752022" y="25755144"/>
          <a:ext cx="6199651" cy="69713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28575</xdr:rowOff>
    </xdr:from>
    <xdr:to>
      <xdr:col>4</xdr:col>
      <xdr:colOff>247650</xdr:colOff>
      <xdr:row>108</xdr:row>
      <xdr:rowOff>314325</xdr:rowOff>
    </xdr:to>
    <xdr:sp macro="" textlink="">
      <xdr:nvSpPr>
        <xdr:cNvPr id="7" name="正方形/長方形 6"/>
        <xdr:cNvSpPr/>
      </xdr:nvSpPr>
      <xdr:spPr>
        <a:xfrm>
          <a:off x="514350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74545</xdr:colOff>
      <xdr:row>101</xdr:row>
      <xdr:rowOff>19050</xdr:rowOff>
    </xdr:from>
    <xdr:to>
      <xdr:col>32</xdr:col>
      <xdr:colOff>254253</xdr:colOff>
      <xdr:row>101</xdr:row>
      <xdr:rowOff>323850</xdr:rowOff>
    </xdr:to>
    <xdr:sp macro="" textlink="">
      <xdr:nvSpPr>
        <xdr:cNvPr id="8" name="正方形/長方形 7"/>
        <xdr:cNvSpPr/>
      </xdr:nvSpPr>
      <xdr:spPr>
        <a:xfrm>
          <a:off x="8532745" y="23526750"/>
          <a:ext cx="751208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304800</xdr:rowOff>
    </xdr:to>
    <xdr:sp macro="" textlink="">
      <xdr:nvSpPr>
        <xdr:cNvPr id="9" name="正方形/長方形 8"/>
        <xdr:cNvSpPr/>
      </xdr:nvSpPr>
      <xdr:spPr>
        <a:xfrm>
          <a:off x="514350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55469</xdr:colOff>
      <xdr:row>185</xdr:row>
      <xdr:rowOff>19050</xdr:rowOff>
    </xdr:from>
    <xdr:to>
      <xdr:col>32</xdr:col>
      <xdr:colOff>245969</xdr:colOff>
      <xdr:row>185</xdr:row>
      <xdr:rowOff>304800</xdr:rowOff>
    </xdr:to>
    <xdr:sp macro="" textlink="">
      <xdr:nvSpPr>
        <xdr:cNvPr id="10" name="正方形/長方形 9"/>
        <xdr:cNvSpPr/>
      </xdr:nvSpPr>
      <xdr:spPr>
        <a:xfrm>
          <a:off x="8513669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7</xdr:col>
      <xdr:colOff>267517</xdr:colOff>
      <xdr:row>9</xdr:row>
      <xdr:rowOff>196002</xdr:rowOff>
    </xdr:from>
    <xdr:ext cx="359714" cy="765594"/>
    <xdr:sp macro="" textlink="">
      <xdr:nvSpPr>
        <xdr:cNvPr id="11" name="テキスト ボックス 10"/>
        <xdr:cNvSpPr txBox="1"/>
      </xdr:nvSpPr>
      <xdr:spPr>
        <a:xfrm>
          <a:off x="2172517" y="2110073"/>
          <a:ext cx="359714" cy="765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29</xdr:col>
      <xdr:colOff>312458</xdr:colOff>
      <xdr:row>65</xdr:row>
      <xdr:rowOff>12007</xdr:rowOff>
    </xdr:from>
    <xdr:ext cx="334707" cy="1046923"/>
    <xdr:sp macro="" textlink="">
      <xdr:nvSpPr>
        <xdr:cNvPr id="12" name="テキスト ボックス 11"/>
        <xdr:cNvSpPr txBox="1"/>
      </xdr:nvSpPr>
      <xdr:spPr>
        <a:xfrm>
          <a:off x="8459508" y="21589307"/>
          <a:ext cx="334707" cy="1046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60462</xdr:colOff>
      <xdr:row>157</xdr:row>
      <xdr:rowOff>19050</xdr:rowOff>
    </xdr:from>
    <xdr:to>
      <xdr:col>15</xdr:col>
      <xdr:colOff>250962</xdr:colOff>
      <xdr:row>157</xdr:row>
      <xdr:rowOff>314325</xdr:rowOff>
    </xdr:to>
    <xdr:sp macro="" textlink="">
      <xdr:nvSpPr>
        <xdr:cNvPr id="13" name="正方形/長方形 12"/>
        <xdr:cNvSpPr/>
      </xdr:nvSpPr>
      <xdr:spPr>
        <a:xfrm>
          <a:off x="3660912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4" name="正方形/長方形 13"/>
        <xdr:cNvSpPr/>
      </xdr:nvSpPr>
      <xdr:spPr>
        <a:xfrm>
          <a:off x="5778751" y="24961850"/>
          <a:ext cx="733425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</xdr:col>
      <xdr:colOff>135165</xdr:colOff>
      <xdr:row>257</xdr:row>
      <xdr:rowOff>77109</xdr:rowOff>
    </xdr:from>
    <xdr:to>
      <xdr:col>3</xdr:col>
      <xdr:colOff>281215</xdr:colOff>
      <xdr:row>260</xdr:row>
      <xdr:rowOff>154213</xdr:rowOff>
    </xdr:to>
    <xdr:sp macro="" textlink="">
      <xdr:nvSpPr>
        <xdr:cNvPr id="15" name="正方形/長方形 14"/>
        <xdr:cNvSpPr/>
      </xdr:nvSpPr>
      <xdr:spPr>
        <a:xfrm>
          <a:off x="234951" y="27109966"/>
          <a:ext cx="790121" cy="5760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23</xdr:col>
      <xdr:colOff>6351</xdr:colOff>
      <xdr:row>247</xdr:row>
      <xdr:rowOff>28120</xdr:rowOff>
    </xdr:from>
    <xdr:to>
      <xdr:col>25</xdr:col>
      <xdr:colOff>244928</xdr:colOff>
      <xdr:row>251</xdr:row>
      <xdr:rowOff>45357</xdr:rowOff>
    </xdr:to>
    <xdr:sp macro="" textlink="">
      <xdr:nvSpPr>
        <xdr:cNvPr id="17" name="正方形/長方形 16"/>
        <xdr:cNvSpPr/>
      </xdr:nvSpPr>
      <xdr:spPr>
        <a:xfrm>
          <a:off x="6555922" y="25419049"/>
          <a:ext cx="819149" cy="67037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25</xdr:col>
      <xdr:colOff>274865</xdr:colOff>
      <xdr:row>247</xdr:row>
      <xdr:rowOff>55335</xdr:rowOff>
    </xdr:from>
    <xdr:to>
      <xdr:col>28</xdr:col>
      <xdr:colOff>274864</xdr:colOff>
      <xdr:row>251</xdr:row>
      <xdr:rowOff>40822</xdr:rowOff>
    </xdr:to>
    <xdr:sp macro="" textlink="">
      <xdr:nvSpPr>
        <xdr:cNvPr id="18" name="正方形/長方形 17"/>
        <xdr:cNvSpPr/>
      </xdr:nvSpPr>
      <xdr:spPr>
        <a:xfrm>
          <a:off x="7976508" y="25745621"/>
          <a:ext cx="938892" cy="6930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41</xdr:col>
      <xdr:colOff>156937</xdr:colOff>
      <xdr:row>0</xdr:row>
      <xdr:rowOff>0</xdr:rowOff>
    </xdr:from>
    <xdr:to>
      <xdr:col>43</xdr:col>
      <xdr:colOff>535216</xdr:colOff>
      <xdr:row>4</xdr:row>
      <xdr:rowOff>102507</xdr:rowOff>
    </xdr:to>
    <xdr:sp macro="" textlink="">
      <xdr:nvSpPr>
        <xdr:cNvPr id="19" name="角丸四角形吹き出し 18"/>
        <xdr:cNvSpPr/>
      </xdr:nvSpPr>
      <xdr:spPr>
        <a:xfrm>
          <a:off x="12545787" y="0"/>
          <a:ext cx="1597479" cy="1118507"/>
        </a:xfrm>
        <a:prstGeom prst="wedgeRoundRectCallout">
          <a:avLst>
            <a:gd name="adj1" fmla="val -211487"/>
            <a:gd name="adj2" fmla="val 677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5</xdr:col>
      <xdr:colOff>45357</xdr:colOff>
      <xdr:row>257</xdr:row>
      <xdr:rowOff>48080</xdr:rowOff>
    </xdr:from>
    <xdr:to>
      <xdr:col>30</xdr:col>
      <xdr:colOff>283937</xdr:colOff>
      <xdr:row>261</xdr:row>
      <xdr:rowOff>9071</xdr:rowOff>
    </xdr:to>
    <xdr:sp macro="" textlink="">
      <xdr:nvSpPr>
        <xdr:cNvPr id="20" name="正方形/長方形 19"/>
        <xdr:cNvSpPr/>
      </xdr:nvSpPr>
      <xdr:spPr>
        <a:xfrm>
          <a:off x="1369786" y="27080937"/>
          <a:ext cx="7495722" cy="6232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251278</xdr:colOff>
      <xdr:row>252</xdr:row>
      <xdr:rowOff>84366</xdr:rowOff>
    </xdr:from>
    <xdr:to>
      <xdr:col>31</xdr:col>
      <xdr:colOff>208643</xdr:colOff>
      <xdr:row>255</xdr:row>
      <xdr:rowOff>161470</xdr:rowOff>
    </xdr:to>
    <xdr:sp macro="" textlink="">
      <xdr:nvSpPr>
        <xdr:cNvPr id="21" name="正方形/長方形 20"/>
        <xdr:cNvSpPr/>
      </xdr:nvSpPr>
      <xdr:spPr>
        <a:xfrm>
          <a:off x="351064" y="26291723"/>
          <a:ext cx="8729436" cy="5760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40</xdr:col>
      <xdr:colOff>88900</xdr:colOff>
      <xdr:row>242</xdr:row>
      <xdr:rowOff>80202</xdr:rowOff>
    </xdr:from>
    <xdr:to>
      <xdr:col>43</xdr:col>
      <xdr:colOff>356400</xdr:colOff>
      <xdr:row>244</xdr:row>
      <xdr:rowOff>33884</xdr:rowOff>
    </xdr:to>
    <xdr:sp macro="" textlink="">
      <xdr:nvSpPr>
        <xdr:cNvPr id="22" name="角丸四角形吹き出し 21"/>
        <xdr:cNvSpPr/>
      </xdr:nvSpPr>
      <xdr:spPr>
        <a:xfrm>
          <a:off x="11868150" y="24457852"/>
          <a:ext cx="2096300" cy="385482"/>
        </a:xfrm>
        <a:prstGeom prst="wedgeRoundRectCallout">
          <a:avLst>
            <a:gd name="adj1" fmla="val -97911"/>
            <a:gd name="adj2" fmla="val -170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計画か実績か選んでください</a:t>
          </a:r>
          <a:r>
            <a:rPr kumimoji="1" lang="en-US" altLang="ja-JP" sz="1100"/>
            <a:t>.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40</xdr:col>
      <xdr:colOff>145459</xdr:colOff>
      <xdr:row>238</xdr:row>
      <xdr:rowOff>69850</xdr:rowOff>
    </xdr:from>
    <xdr:to>
      <xdr:col>44</xdr:col>
      <xdr:colOff>98448</xdr:colOff>
      <xdr:row>241</xdr:row>
      <xdr:rowOff>56296</xdr:rowOff>
    </xdr:to>
    <xdr:sp macro="" textlink="">
      <xdr:nvSpPr>
        <xdr:cNvPr id="23" name="角丸四角形吹き出し 22"/>
        <xdr:cNvSpPr/>
      </xdr:nvSpPr>
      <xdr:spPr>
        <a:xfrm>
          <a:off x="11924709" y="23596600"/>
          <a:ext cx="2391389" cy="570646"/>
        </a:xfrm>
        <a:prstGeom prst="wedgeRoundRectCallout">
          <a:avLst>
            <a:gd name="adj1" fmla="val -145452"/>
            <a:gd name="adj2" fmla="val -10838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工期以降の日数についても対象期間外として計上してください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27</xdr:col>
      <xdr:colOff>36862</xdr:colOff>
      <xdr:row>2</xdr:row>
      <xdr:rowOff>37112</xdr:rowOff>
    </xdr:from>
    <xdr:ext cx="1327335" cy="525785"/>
    <xdr:sp macro="" textlink="">
      <xdr:nvSpPr>
        <xdr:cNvPr id="5" name="正方形/長方形 4"/>
        <xdr:cNvSpPr/>
      </xdr:nvSpPr>
      <xdr:spPr>
        <a:xfrm>
          <a:off x="8410579" y="343569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13" name="正方形/長方形 12"/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74333</xdr:colOff>
      <xdr:row>66</xdr:row>
      <xdr:rowOff>46716</xdr:rowOff>
    </xdr:from>
    <xdr:to>
      <xdr:col>22</xdr:col>
      <xdr:colOff>16565</xdr:colOff>
      <xdr:row>67</xdr:row>
      <xdr:rowOff>317498</xdr:rowOff>
    </xdr:to>
    <xdr:sp macro="" textlink="">
      <xdr:nvSpPr>
        <xdr:cNvPr id="8" name="正方形/長方形 7"/>
        <xdr:cNvSpPr/>
      </xdr:nvSpPr>
      <xdr:spPr>
        <a:xfrm>
          <a:off x="537509" y="22615363"/>
          <a:ext cx="5619880" cy="63684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28575</xdr:rowOff>
    </xdr:from>
    <xdr:to>
      <xdr:col>4</xdr:col>
      <xdr:colOff>247650</xdr:colOff>
      <xdr:row>108</xdr:row>
      <xdr:rowOff>314325</xdr:rowOff>
    </xdr:to>
    <xdr:sp macro="" textlink="">
      <xdr:nvSpPr>
        <xdr:cNvPr id="32" name="正方形/長方形 31"/>
        <xdr:cNvSpPr/>
      </xdr:nvSpPr>
      <xdr:spPr>
        <a:xfrm>
          <a:off x="561975" y="31613475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74545</xdr:colOff>
      <xdr:row>101</xdr:row>
      <xdr:rowOff>19050</xdr:rowOff>
    </xdr:from>
    <xdr:to>
      <xdr:col>32</xdr:col>
      <xdr:colOff>254253</xdr:colOff>
      <xdr:row>101</xdr:row>
      <xdr:rowOff>323850</xdr:rowOff>
    </xdr:to>
    <xdr:sp macro="" textlink="">
      <xdr:nvSpPr>
        <xdr:cNvPr id="33" name="正方形/長方形 32"/>
        <xdr:cNvSpPr/>
      </xdr:nvSpPr>
      <xdr:spPr>
        <a:xfrm>
          <a:off x="9380470" y="29498925"/>
          <a:ext cx="808358" cy="3048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304800</xdr:rowOff>
    </xdr:to>
    <xdr:sp macro="" textlink="">
      <xdr:nvSpPr>
        <xdr:cNvPr id="38" name="正方形/長方形 37"/>
        <xdr:cNvSpPr/>
      </xdr:nvSpPr>
      <xdr:spPr>
        <a:xfrm>
          <a:off x="561975" y="53778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55469</xdr:colOff>
      <xdr:row>185</xdr:row>
      <xdr:rowOff>19050</xdr:rowOff>
    </xdr:from>
    <xdr:to>
      <xdr:col>32</xdr:col>
      <xdr:colOff>245969</xdr:colOff>
      <xdr:row>185</xdr:row>
      <xdr:rowOff>304800</xdr:rowOff>
    </xdr:to>
    <xdr:sp macro="" textlink="">
      <xdr:nvSpPr>
        <xdr:cNvPr id="39" name="正方形/長方形 38"/>
        <xdr:cNvSpPr/>
      </xdr:nvSpPr>
      <xdr:spPr>
        <a:xfrm>
          <a:off x="9361394" y="51673125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27</xdr:col>
      <xdr:colOff>258447</xdr:colOff>
      <xdr:row>9</xdr:row>
      <xdr:rowOff>155981</xdr:rowOff>
    </xdr:from>
    <xdr:ext cx="359714" cy="765594"/>
    <xdr:sp macro="" textlink="">
      <xdr:nvSpPr>
        <xdr:cNvPr id="4" name="テキスト ボックス 3"/>
        <xdr:cNvSpPr txBox="1"/>
      </xdr:nvSpPr>
      <xdr:spPr>
        <a:xfrm>
          <a:off x="7818682" y="2068452"/>
          <a:ext cx="359714" cy="765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21</xdr:col>
      <xdr:colOff>3176</xdr:colOff>
      <xdr:row>65</xdr:row>
      <xdr:rowOff>34418</xdr:rowOff>
    </xdr:from>
    <xdr:ext cx="334707" cy="1046923"/>
    <xdr:sp macro="" textlink="">
      <xdr:nvSpPr>
        <xdr:cNvPr id="24" name="テキスト ボックス 23"/>
        <xdr:cNvSpPr txBox="1"/>
      </xdr:nvSpPr>
      <xdr:spPr>
        <a:xfrm>
          <a:off x="5860117" y="21557183"/>
          <a:ext cx="334707" cy="1046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60462</xdr:colOff>
      <xdr:row>157</xdr:row>
      <xdr:rowOff>19050</xdr:rowOff>
    </xdr:from>
    <xdr:to>
      <xdr:col>15</xdr:col>
      <xdr:colOff>250962</xdr:colOff>
      <xdr:row>157</xdr:row>
      <xdr:rowOff>314325</xdr:rowOff>
    </xdr:to>
    <xdr:sp macro="" textlink="">
      <xdr:nvSpPr>
        <xdr:cNvPr id="47" name="正方形/長方形 46"/>
        <xdr:cNvSpPr/>
      </xdr:nvSpPr>
      <xdr:spPr>
        <a:xfrm>
          <a:off x="4022862" y="435959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13</xdr:col>
      <xdr:colOff>61527</xdr:colOff>
      <xdr:row>52</xdr:row>
      <xdr:rowOff>82979</xdr:rowOff>
    </xdr:from>
    <xdr:to>
      <xdr:col>15</xdr:col>
      <xdr:colOff>264673</xdr:colOff>
      <xdr:row>53</xdr:row>
      <xdr:rowOff>287083</xdr:rowOff>
    </xdr:to>
    <xdr:sp macro="" textlink="">
      <xdr:nvSpPr>
        <xdr:cNvPr id="17" name="正方形/長方形 16"/>
        <xdr:cNvSpPr/>
      </xdr:nvSpPr>
      <xdr:spPr>
        <a:xfrm>
          <a:off x="3647409" y="17750920"/>
          <a:ext cx="770911" cy="57016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40</xdr:col>
      <xdr:colOff>106991</xdr:colOff>
      <xdr:row>242</xdr:row>
      <xdr:rowOff>51547</xdr:rowOff>
    </xdr:from>
    <xdr:to>
      <xdr:col>43</xdr:col>
      <xdr:colOff>365527</xdr:colOff>
      <xdr:row>244</xdr:row>
      <xdr:rowOff>3735</xdr:rowOff>
    </xdr:to>
    <xdr:sp macro="" textlink="">
      <xdr:nvSpPr>
        <xdr:cNvPr id="6" name="角丸四角形吹き出し 5"/>
        <xdr:cNvSpPr/>
      </xdr:nvSpPr>
      <xdr:spPr>
        <a:xfrm>
          <a:off x="11835815" y="24368312"/>
          <a:ext cx="2096300" cy="385482"/>
        </a:xfrm>
        <a:prstGeom prst="wedgeRoundRectCallout">
          <a:avLst>
            <a:gd name="adj1" fmla="val -97911"/>
            <a:gd name="adj2" fmla="val -170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計画か実績か選んでください</a:t>
          </a:r>
          <a:r>
            <a:rPr kumimoji="1" lang="en-US" altLang="ja-JP" sz="1100"/>
            <a:t>.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41</xdr:col>
      <xdr:colOff>156937</xdr:colOff>
      <xdr:row>0</xdr:row>
      <xdr:rowOff>0</xdr:rowOff>
    </xdr:from>
    <xdr:to>
      <xdr:col>43</xdr:col>
      <xdr:colOff>535216</xdr:colOff>
      <xdr:row>4</xdr:row>
      <xdr:rowOff>102507</xdr:rowOff>
    </xdr:to>
    <xdr:sp macro="" textlink="">
      <xdr:nvSpPr>
        <xdr:cNvPr id="23" name="角丸四角形吹き出し 22"/>
        <xdr:cNvSpPr/>
      </xdr:nvSpPr>
      <xdr:spPr>
        <a:xfrm>
          <a:off x="12498349" y="0"/>
          <a:ext cx="1603455" cy="1118507"/>
        </a:xfrm>
        <a:prstGeom prst="wedgeRoundRectCallout">
          <a:avLst>
            <a:gd name="adj1" fmla="val -211021"/>
            <a:gd name="adj2" fmla="val 7107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2</xdr:col>
      <xdr:colOff>42636</xdr:colOff>
      <xdr:row>10</xdr:row>
      <xdr:rowOff>39009</xdr:rowOff>
    </xdr:from>
    <xdr:to>
      <xdr:col>27</xdr:col>
      <xdr:colOff>281215</xdr:colOff>
      <xdr:row>11</xdr:row>
      <xdr:rowOff>290285</xdr:rowOff>
    </xdr:to>
    <xdr:sp macro="" textlink="">
      <xdr:nvSpPr>
        <xdr:cNvPr id="25" name="正方形/長方形 24"/>
        <xdr:cNvSpPr/>
      </xdr:nvSpPr>
      <xdr:spPr>
        <a:xfrm>
          <a:off x="496207" y="3005366"/>
          <a:ext cx="7495722" cy="6232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日以内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163550</xdr:colOff>
      <xdr:row>238</xdr:row>
      <xdr:rowOff>41942</xdr:rowOff>
    </xdr:from>
    <xdr:to>
      <xdr:col>44</xdr:col>
      <xdr:colOff>104587</xdr:colOff>
      <xdr:row>241</xdr:row>
      <xdr:rowOff>29882</xdr:rowOff>
    </xdr:to>
    <xdr:sp macro="" textlink="">
      <xdr:nvSpPr>
        <xdr:cNvPr id="19" name="角丸四角形吹き出し 18"/>
        <xdr:cNvSpPr/>
      </xdr:nvSpPr>
      <xdr:spPr>
        <a:xfrm>
          <a:off x="11892374" y="23507060"/>
          <a:ext cx="2391389" cy="570646"/>
        </a:xfrm>
        <a:prstGeom prst="wedgeRoundRectCallout">
          <a:avLst>
            <a:gd name="adj1" fmla="val -145452"/>
            <a:gd name="adj2" fmla="val -10838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工期以降の日数についても対象期間外として計上してください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4"/>
  <sheetViews>
    <sheetView view="pageBreakPreview" topLeftCell="A57" zoomScaleNormal="100" zoomScaleSheetLayoutView="100" workbookViewId="0">
      <selection activeCell="X240" sqref="X240"/>
    </sheetView>
  </sheetViews>
  <sheetFormatPr defaultColWidth="9" defaultRowHeight="13" outlineLevelRow="1" x14ac:dyDescent="0.2"/>
  <cols>
    <col min="1" max="1" width="1.453125" style="2" customWidth="1"/>
    <col min="2" max="2" width="5.08984375" style="15" customWidth="1"/>
    <col min="3" max="33" width="4.08984375" style="15" customWidth="1"/>
    <col min="34" max="34" width="4.90625" style="2" customWidth="1"/>
    <col min="35" max="35" width="5.26953125" style="2" customWidth="1"/>
    <col min="36" max="36" width="4.08984375" style="2" customWidth="1"/>
    <col min="37" max="38" width="5.6328125" style="2" customWidth="1"/>
    <col min="39" max="39" width="4.08984375" style="2" customWidth="1"/>
    <col min="40" max="40" width="5.6328125" style="2" customWidth="1"/>
    <col min="41" max="44" width="8.7265625" style="9" customWidth="1"/>
    <col min="48" max="48" width="10.26953125" bestFit="1" customWidth="1"/>
    <col min="49" max="49" width="9" style="2"/>
    <col min="50" max="50" width="9.7265625" style="40" customWidth="1"/>
    <col min="51" max="51" width="9.7265625" style="2" customWidth="1"/>
    <col min="52" max="55" width="9" style="2"/>
    <col min="56" max="56" width="10.90625" style="2" bestFit="1" customWidth="1"/>
    <col min="57" max="16384" width="9" style="2"/>
  </cols>
  <sheetData>
    <row r="1" spans="2:52" ht="23.5" x14ac:dyDescent="0.2">
      <c r="B1" s="14" t="s">
        <v>106</v>
      </c>
      <c r="AQ1" s="45"/>
      <c r="AR1" s="45"/>
      <c r="AS1" s="45"/>
      <c r="AT1" s="45"/>
      <c r="AU1" s="45"/>
      <c r="AV1" s="45"/>
    </row>
    <row r="2" spans="2:52" customFormat="1" ht="23.5" x14ac:dyDescent="0.2">
      <c r="B2" s="36"/>
      <c r="C2" s="15"/>
      <c r="D2" s="15"/>
      <c r="E2" s="15"/>
      <c r="F2" s="15"/>
      <c r="G2" s="15"/>
      <c r="H2" s="15"/>
      <c r="I2" s="15"/>
      <c r="J2" s="15"/>
      <c r="K2" s="15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4"/>
      <c r="AC2" s="15"/>
      <c r="AD2" s="15"/>
      <c r="AE2" s="15"/>
      <c r="AF2" s="15"/>
      <c r="AG2" s="15"/>
      <c r="AJ2" s="114" t="s">
        <v>54</v>
      </c>
      <c r="AK2" s="114"/>
      <c r="AL2" s="114"/>
      <c r="AM2" s="114"/>
      <c r="AN2" s="114"/>
      <c r="AO2" s="8" t="s">
        <v>55</v>
      </c>
      <c r="AP2" s="8"/>
      <c r="AQ2" s="115"/>
      <c r="AR2" s="115"/>
      <c r="AS2" s="116"/>
      <c r="AT2" s="100"/>
      <c r="AU2" s="100"/>
      <c r="AV2" s="116"/>
      <c r="AX2" s="41"/>
    </row>
    <row r="3" spans="2:52" customFormat="1" ht="16.5" customHeight="1" x14ac:dyDescent="0.2">
      <c r="B3" s="15"/>
      <c r="C3" s="15"/>
      <c r="D3" s="15"/>
      <c r="E3" s="15"/>
      <c r="F3" s="15"/>
      <c r="G3" s="25"/>
      <c r="H3" s="25"/>
      <c r="I3" s="25"/>
      <c r="J3" s="25"/>
      <c r="K3" s="25"/>
      <c r="L3" s="2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J3" s="114"/>
      <c r="AK3" s="114"/>
      <c r="AL3" s="114"/>
      <c r="AM3" s="114"/>
      <c r="AN3" s="114"/>
      <c r="AO3" s="8"/>
      <c r="AP3" s="8"/>
      <c r="AQ3" s="116"/>
      <c r="AR3" s="116"/>
      <c r="AS3" s="116"/>
      <c r="AT3" s="100"/>
      <c r="AU3" s="100"/>
      <c r="AV3" s="116"/>
      <c r="AX3" s="41"/>
    </row>
    <row r="4" spans="2:52" customFormat="1" ht="16.5" x14ac:dyDescent="0.2">
      <c r="B4" s="112" t="s">
        <v>46</v>
      </c>
      <c r="C4" s="112"/>
      <c r="D4" s="15" t="s">
        <v>50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O4" s="11"/>
      <c r="AP4" s="11"/>
      <c r="AQ4" s="8"/>
      <c r="AR4" s="8"/>
      <c r="AX4" s="41"/>
    </row>
    <row r="5" spans="2:52" customFormat="1" ht="16.5" x14ac:dyDescent="0.2">
      <c r="B5" s="112" t="s">
        <v>47</v>
      </c>
      <c r="C5" s="112"/>
      <c r="D5" s="113">
        <v>2024</v>
      </c>
      <c r="E5" s="113"/>
      <c r="F5" s="102">
        <v>10</v>
      </c>
      <c r="G5" s="102"/>
      <c r="H5" s="103">
        <v>1</v>
      </c>
      <c r="I5" s="103"/>
      <c r="J5" s="15" t="s">
        <v>19</v>
      </c>
      <c r="K5" s="113">
        <v>2025</v>
      </c>
      <c r="L5" s="113"/>
      <c r="M5" s="102">
        <v>6</v>
      </c>
      <c r="N5" s="102"/>
      <c r="O5" s="103">
        <v>1</v>
      </c>
      <c r="P5" s="103"/>
      <c r="Q5" s="15"/>
      <c r="R5" s="15"/>
      <c r="S5" s="15"/>
      <c r="T5" s="15"/>
      <c r="U5" s="15"/>
      <c r="V5" s="15"/>
      <c r="W5" s="15"/>
      <c r="X5" s="104"/>
      <c r="Y5" s="104"/>
      <c r="Z5" s="104"/>
      <c r="AA5" s="15"/>
      <c r="AB5" s="15"/>
      <c r="AC5" s="15"/>
      <c r="AD5" s="15"/>
      <c r="AE5" s="15"/>
      <c r="AF5" s="15"/>
      <c r="AG5" s="15"/>
      <c r="AO5" s="8"/>
      <c r="AP5" s="8"/>
      <c r="AQ5" s="8"/>
      <c r="AR5" s="8"/>
      <c r="AX5" s="41"/>
    </row>
    <row r="6" spans="2:52" ht="14.25" customHeight="1" thickBot="1" x14ac:dyDescent="0.25">
      <c r="AO6" s="9" t="s">
        <v>62</v>
      </c>
      <c r="AP6" s="9" t="s">
        <v>63</v>
      </c>
      <c r="AQ6" s="9" t="s">
        <v>64</v>
      </c>
      <c r="AR6" s="9" t="s">
        <v>65</v>
      </c>
      <c r="AS6" s="9" t="s">
        <v>66</v>
      </c>
      <c r="AT6" s="9"/>
      <c r="AU6" s="9"/>
      <c r="AV6" s="9" t="s">
        <v>67</v>
      </c>
      <c r="AW6" s="9" t="s">
        <v>68</v>
      </c>
      <c r="AX6" s="42" t="s">
        <v>69</v>
      </c>
    </row>
    <row r="7" spans="2:52" ht="13.5" customHeight="1" x14ac:dyDescent="0.2">
      <c r="B7" s="16" t="s">
        <v>0</v>
      </c>
      <c r="C7" s="105">
        <f>DATE(D5,F5,1)</f>
        <v>45566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  <c r="AH7" s="108" t="s">
        <v>16</v>
      </c>
      <c r="AI7" s="110" t="s">
        <v>60</v>
      </c>
      <c r="AJ7" s="124" t="s">
        <v>57</v>
      </c>
      <c r="AK7" s="125"/>
      <c r="AL7" s="126"/>
      <c r="AM7" s="130" t="s">
        <v>11</v>
      </c>
      <c r="AN7" s="131"/>
      <c r="AO7" s="134" t="s">
        <v>15</v>
      </c>
      <c r="AP7" s="117" t="s">
        <v>17</v>
      </c>
      <c r="AQ7" s="117" t="s">
        <v>18</v>
      </c>
      <c r="AR7" s="117" t="s">
        <v>98</v>
      </c>
      <c r="AS7" s="117" t="s">
        <v>99</v>
      </c>
      <c r="AT7" s="95" t="s">
        <v>100</v>
      </c>
      <c r="AU7" s="95" t="s">
        <v>101</v>
      </c>
      <c r="AV7" s="119" t="s">
        <v>59</v>
      </c>
      <c r="AW7" s="120" t="s">
        <v>61</v>
      </c>
      <c r="AX7" s="122" t="s">
        <v>70</v>
      </c>
      <c r="AY7" s="119" t="s">
        <v>73</v>
      </c>
    </row>
    <row r="8" spans="2:52" x14ac:dyDescent="0.2">
      <c r="B8" s="17" t="s">
        <v>1</v>
      </c>
      <c r="C8" s="18">
        <f>DATE(YEAR(C7),MONTH(C7),DAY(C7))</f>
        <v>45566</v>
      </c>
      <c r="D8" s="18">
        <f>IF(MONTH(DATE(YEAR(C8),MONTH(C8),DAY(C8)+1))=MONTH($C7),DATE(YEAR(C8),MONTH(C8),DAY(C8)+1),"")</f>
        <v>45567</v>
      </c>
      <c r="E8" s="18">
        <f t="shared" ref="E8:AC8" si="0">IF(MONTH(DATE(YEAR(D8),MONTH(D8),DAY(D8)+1))=MONTH($C$7),DATE(YEAR(D8),MONTH(D8),DAY(D8)+1),"")</f>
        <v>45568</v>
      </c>
      <c r="F8" s="18">
        <f t="shared" si="0"/>
        <v>45569</v>
      </c>
      <c r="G8" s="18">
        <f t="shared" si="0"/>
        <v>45570</v>
      </c>
      <c r="H8" s="18">
        <f t="shared" si="0"/>
        <v>45571</v>
      </c>
      <c r="I8" s="18">
        <f t="shared" si="0"/>
        <v>45572</v>
      </c>
      <c r="J8" s="18">
        <f t="shared" si="0"/>
        <v>45573</v>
      </c>
      <c r="K8" s="18">
        <f t="shared" si="0"/>
        <v>45574</v>
      </c>
      <c r="L8" s="18">
        <f t="shared" si="0"/>
        <v>45575</v>
      </c>
      <c r="M8" s="18">
        <f t="shared" si="0"/>
        <v>45576</v>
      </c>
      <c r="N8" s="18">
        <f t="shared" si="0"/>
        <v>45577</v>
      </c>
      <c r="O8" s="18">
        <f t="shared" si="0"/>
        <v>45578</v>
      </c>
      <c r="P8" s="18">
        <f t="shared" si="0"/>
        <v>45579</v>
      </c>
      <c r="Q8" s="18">
        <f t="shared" si="0"/>
        <v>45580</v>
      </c>
      <c r="R8" s="18">
        <f t="shared" si="0"/>
        <v>45581</v>
      </c>
      <c r="S8" s="18">
        <f t="shared" si="0"/>
        <v>45582</v>
      </c>
      <c r="T8" s="18">
        <f t="shared" si="0"/>
        <v>45583</v>
      </c>
      <c r="U8" s="18">
        <f t="shared" si="0"/>
        <v>45584</v>
      </c>
      <c r="V8" s="18">
        <f t="shared" si="0"/>
        <v>45585</v>
      </c>
      <c r="W8" s="18">
        <f t="shared" si="0"/>
        <v>45586</v>
      </c>
      <c r="X8" s="18">
        <f t="shared" si="0"/>
        <v>45587</v>
      </c>
      <c r="Y8" s="18">
        <f t="shared" si="0"/>
        <v>45588</v>
      </c>
      <c r="Z8" s="18">
        <f t="shared" si="0"/>
        <v>45589</v>
      </c>
      <c r="AA8" s="18">
        <f t="shared" si="0"/>
        <v>45590</v>
      </c>
      <c r="AB8" s="18">
        <f t="shared" si="0"/>
        <v>45591</v>
      </c>
      <c r="AC8" s="18">
        <f t="shared" si="0"/>
        <v>45592</v>
      </c>
      <c r="AD8" s="18">
        <f>IF(MONTH(DATE(YEAR(AC8),MONTH(AC8),DAY(AC8)+1))=MONTH($C$7),DATE(YEAR(AC8),MONTH(AC8),DAY(AC8)+1),"")</f>
        <v>45593</v>
      </c>
      <c r="AE8" s="18">
        <f>IF(MONTH(DATE(YEAR(AD8),MONTH(AD8),DAY(AD8)+1))=MONTH($C$7),DATE(YEAR(AD8),MONTH(AD8),DAY(AD8)+1),"")</f>
        <v>45594</v>
      </c>
      <c r="AF8" s="18">
        <f t="shared" ref="AF8:AG8" si="1">IF(MONTH(DATE(YEAR(AE8),MONTH(AE8),DAY(AE8)+1))=MONTH($C$7),DATE(YEAR(AE8),MONTH(AE8),DAY(AE8)+1),"")</f>
        <v>45595</v>
      </c>
      <c r="AG8" s="64">
        <f t="shared" si="1"/>
        <v>45596</v>
      </c>
      <c r="AH8" s="109"/>
      <c r="AI8" s="111"/>
      <c r="AJ8" s="127"/>
      <c r="AK8" s="128"/>
      <c r="AL8" s="129"/>
      <c r="AM8" s="132"/>
      <c r="AN8" s="133"/>
      <c r="AO8" s="135"/>
      <c r="AP8" s="118"/>
      <c r="AQ8" s="118"/>
      <c r="AR8" s="118"/>
      <c r="AS8" s="118"/>
      <c r="AT8" s="96" t="s">
        <v>96</v>
      </c>
      <c r="AU8" s="96" t="s">
        <v>97</v>
      </c>
      <c r="AV8" s="119"/>
      <c r="AW8" s="121"/>
      <c r="AX8" s="122"/>
      <c r="AY8" s="119"/>
    </row>
    <row r="9" spans="2:52" ht="13.5" customHeight="1" x14ac:dyDescent="0.2">
      <c r="B9" s="17" t="s">
        <v>2</v>
      </c>
      <c r="C9" s="19" t="str">
        <f>TEXT(C8,"aaa")</f>
        <v>火</v>
      </c>
      <c r="D9" s="19" t="str">
        <f t="shared" ref="D9:AG9" si="2">TEXT(D8,"aaa")</f>
        <v>水</v>
      </c>
      <c r="E9" s="19" t="str">
        <f t="shared" si="2"/>
        <v>木</v>
      </c>
      <c r="F9" s="19" t="str">
        <f t="shared" si="2"/>
        <v>金</v>
      </c>
      <c r="G9" s="19" t="str">
        <f t="shared" si="2"/>
        <v>土</v>
      </c>
      <c r="H9" s="19" t="str">
        <f t="shared" si="2"/>
        <v>日</v>
      </c>
      <c r="I9" s="19" t="str">
        <f t="shared" si="2"/>
        <v>月</v>
      </c>
      <c r="J9" s="19" t="str">
        <f t="shared" si="2"/>
        <v>火</v>
      </c>
      <c r="K9" s="19" t="str">
        <f t="shared" si="2"/>
        <v>水</v>
      </c>
      <c r="L9" s="19" t="str">
        <f t="shared" si="2"/>
        <v>木</v>
      </c>
      <c r="M9" s="19" t="str">
        <f t="shared" si="2"/>
        <v>金</v>
      </c>
      <c r="N9" s="19" t="str">
        <f t="shared" si="2"/>
        <v>土</v>
      </c>
      <c r="O9" s="19" t="str">
        <f t="shared" si="2"/>
        <v>日</v>
      </c>
      <c r="P9" s="19" t="str">
        <f t="shared" si="2"/>
        <v>月</v>
      </c>
      <c r="Q9" s="19" t="str">
        <f t="shared" si="2"/>
        <v>火</v>
      </c>
      <c r="R9" s="19" t="str">
        <f t="shared" si="2"/>
        <v>水</v>
      </c>
      <c r="S9" s="19" t="str">
        <f t="shared" si="2"/>
        <v>木</v>
      </c>
      <c r="T9" s="19" t="str">
        <f t="shared" si="2"/>
        <v>金</v>
      </c>
      <c r="U9" s="19" t="str">
        <f t="shared" si="2"/>
        <v>土</v>
      </c>
      <c r="V9" s="19" t="str">
        <f t="shared" si="2"/>
        <v>日</v>
      </c>
      <c r="W9" s="19" t="str">
        <f t="shared" si="2"/>
        <v>月</v>
      </c>
      <c r="X9" s="19" t="str">
        <f t="shared" si="2"/>
        <v>火</v>
      </c>
      <c r="Y9" s="19" t="str">
        <f t="shared" si="2"/>
        <v>水</v>
      </c>
      <c r="Z9" s="19" t="str">
        <f t="shared" si="2"/>
        <v>木</v>
      </c>
      <c r="AA9" s="19" t="str">
        <f t="shared" si="2"/>
        <v>金</v>
      </c>
      <c r="AB9" s="19" t="str">
        <f t="shared" si="2"/>
        <v>土</v>
      </c>
      <c r="AC9" s="19" t="str">
        <f t="shared" si="2"/>
        <v>日</v>
      </c>
      <c r="AD9" s="19" t="str">
        <f t="shared" si="2"/>
        <v>月</v>
      </c>
      <c r="AE9" s="19" t="str">
        <f t="shared" si="2"/>
        <v>火</v>
      </c>
      <c r="AF9" s="19" t="str">
        <f t="shared" si="2"/>
        <v>水</v>
      </c>
      <c r="AG9" s="65" t="str">
        <f t="shared" si="2"/>
        <v>木</v>
      </c>
      <c r="AH9" s="144"/>
      <c r="AI9" s="146"/>
      <c r="AJ9" s="148" t="s">
        <v>51</v>
      </c>
      <c r="AK9" s="149" t="s">
        <v>12</v>
      </c>
      <c r="AL9" s="123" t="s">
        <v>58</v>
      </c>
      <c r="AM9" s="140" t="s">
        <v>51</v>
      </c>
      <c r="AN9" s="142" t="s">
        <v>13</v>
      </c>
      <c r="AO9" s="119">
        <f>COUNT(C8:AG8)</f>
        <v>31</v>
      </c>
      <c r="AP9" s="119">
        <f>AO9-AH9</f>
        <v>31</v>
      </c>
      <c r="AQ9" s="119">
        <f>SUM(AP$7:AP11)</f>
        <v>31</v>
      </c>
      <c r="AR9" s="119">
        <f>COUNTIF(C11:AG11,"○")</f>
        <v>0</v>
      </c>
      <c r="AS9" s="119">
        <f>SUM(AR$7:AR11)</f>
        <v>0</v>
      </c>
      <c r="AT9" s="119">
        <f>COUNTIF(C12:AG12,"○")</f>
        <v>0</v>
      </c>
      <c r="AU9" s="119">
        <f>SUM(AT$7:AT11)</f>
        <v>0</v>
      </c>
      <c r="AV9" s="122">
        <f>COUNTIF(C9:AG9,"土")+COUNTIF(C9:AG9,"日")</f>
        <v>8</v>
      </c>
      <c r="AW9" s="122">
        <f>AV9-AI9</f>
        <v>8</v>
      </c>
      <c r="AX9" s="122" t="str">
        <f>IF(OR(AW9/AP9&lt;0.285,AW9=0),"特例","特例なし")</f>
        <v>特例</v>
      </c>
      <c r="AY9" s="122">
        <f>IF($AL$240="計画",IF(AP9=0,1,IF(AL11="達成",1,IF(AL11="達成※",1,0))),IF(AP9=0,1,IF(AL12="達成",1,IF(AL12="達成※",1,0))))</f>
        <v>0</v>
      </c>
    </row>
    <row r="10" spans="2:52" s="3" customFormat="1" ht="82.5" customHeight="1" x14ac:dyDescent="0.2">
      <c r="B10" s="20" t="s">
        <v>3</v>
      </c>
      <c r="C10" s="13" t="str">
        <f>IFERROR(VLOOKUP(C8,祝日一覧!A:C,3,FALSE),"")</f>
        <v/>
      </c>
      <c r="D10" s="13" t="str">
        <f>IFERROR(VLOOKUP(D8,祝日一覧!A:C,3,FALSE),"")</f>
        <v/>
      </c>
      <c r="E10" s="13" t="str">
        <f>IFERROR(VLOOKUP(E8,祝日一覧!A:C,3,FALSE),"")</f>
        <v/>
      </c>
      <c r="F10" s="13" t="str">
        <f>IFERROR(VLOOKUP(F8,祝日一覧!A:C,3,FALSE),"")</f>
        <v/>
      </c>
      <c r="G10" s="13" t="str">
        <f>IFERROR(VLOOKUP(G8,祝日一覧!A:C,3,FALSE),"")</f>
        <v/>
      </c>
      <c r="H10" s="13" t="str">
        <f>IFERROR(VLOOKUP(H8,祝日一覧!A:C,3,FALSE),"")</f>
        <v/>
      </c>
      <c r="I10" s="13" t="str">
        <f>IFERROR(VLOOKUP(I8,祝日一覧!A:C,3,FALSE),"")</f>
        <v/>
      </c>
      <c r="J10" s="13" t="str">
        <f>IFERROR(VLOOKUP(J8,祝日一覧!A:C,3,FALSE),"")</f>
        <v/>
      </c>
      <c r="K10" s="13" t="str">
        <f>IFERROR(VLOOKUP(K8,祝日一覧!A:C,3,FALSE),"")</f>
        <v/>
      </c>
      <c r="L10" s="13" t="str">
        <f>IFERROR(VLOOKUP(L8,祝日一覧!A:C,3,FALSE),"")</f>
        <v/>
      </c>
      <c r="M10" s="13" t="str">
        <f>IFERROR(VLOOKUP(M8,祝日一覧!A:C,3,FALSE),"")</f>
        <v/>
      </c>
      <c r="N10" s="13" t="str">
        <f>IFERROR(VLOOKUP(N8,祝日一覧!A:C,3,FALSE),"")</f>
        <v/>
      </c>
      <c r="O10" s="13" t="str">
        <f>IFERROR(VLOOKUP(O8,祝日一覧!A:C,3,FALSE),"")</f>
        <v/>
      </c>
      <c r="P10" s="13" t="str">
        <f>IFERROR(VLOOKUP(P8,祝日一覧!A:C,3,FALSE),"")</f>
        <v>体育の日</v>
      </c>
      <c r="Q10" s="13" t="str">
        <f>IFERROR(VLOOKUP(Q8,祝日一覧!A:C,3,FALSE),"")</f>
        <v/>
      </c>
      <c r="R10" s="13" t="str">
        <f>IFERROR(VLOOKUP(R8,祝日一覧!A:C,3,FALSE),"")</f>
        <v/>
      </c>
      <c r="S10" s="13" t="str">
        <f>IFERROR(VLOOKUP(S8,祝日一覧!A:C,3,FALSE),"")</f>
        <v/>
      </c>
      <c r="T10" s="13" t="str">
        <f>IFERROR(VLOOKUP(T8,祝日一覧!A:C,3,FALSE),"")</f>
        <v/>
      </c>
      <c r="U10" s="13" t="str">
        <f>IFERROR(VLOOKUP(U8,祝日一覧!A:C,3,FALSE),"")</f>
        <v/>
      </c>
      <c r="V10" s="13" t="str">
        <f>IFERROR(VLOOKUP(V8,祝日一覧!A:C,3,FALSE),"")</f>
        <v/>
      </c>
      <c r="W10" s="13" t="str">
        <f>IFERROR(VLOOKUP(W8,祝日一覧!A:C,3,FALSE),"")</f>
        <v/>
      </c>
      <c r="X10" s="13" t="str">
        <f>IFERROR(VLOOKUP(X8,祝日一覧!A:C,3,FALSE),"")</f>
        <v/>
      </c>
      <c r="Y10" s="13" t="str">
        <f>IFERROR(VLOOKUP(Y8,祝日一覧!A:C,3,FALSE),"")</f>
        <v/>
      </c>
      <c r="Z10" s="12" t="str">
        <f>IFERROR(VLOOKUP(Z8,祝日一覧!A:C,3,FALSE),"")</f>
        <v/>
      </c>
      <c r="AA10" s="13" t="str">
        <f>IFERROR(VLOOKUP(AA8,祝日一覧!A:C,3,FALSE),"")</f>
        <v/>
      </c>
      <c r="AB10" s="13" t="str">
        <f>IFERROR(VLOOKUP(AB8,祝日一覧!A:C,3,FALSE),"")</f>
        <v/>
      </c>
      <c r="AC10" s="13" t="str">
        <f>IFERROR(VLOOKUP(AC8,祝日一覧!A:C,3,FALSE),"")</f>
        <v/>
      </c>
      <c r="AD10" s="13" t="str">
        <f>IFERROR(VLOOKUP(AD8,祝日一覧!A:C,3,FALSE),"")</f>
        <v/>
      </c>
      <c r="AE10" s="13" t="str">
        <f>IFERROR(VLOOKUP(AE8,祝日一覧!A:C,3,FALSE),"")</f>
        <v/>
      </c>
      <c r="AF10" s="13" t="str">
        <f>IFERROR(VLOOKUP(AF8,祝日一覧!A:C,3,FALSE),"")</f>
        <v/>
      </c>
      <c r="AG10" s="66" t="str">
        <f>IFERROR(VLOOKUP(AG8,祝日一覧!A:C,3,FALSE),"")</f>
        <v/>
      </c>
      <c r="AH10" s="144"/>
      <c r="AI10" s="146"/>
      <c r="AJ10" s="148"/>
      <c r="AK10" s="149"/>
      <c r="AL10" s="123"/>
      <c r="AM10" s="141"/>
      <c r="AN10" s="143"/>
      <c r="AO10" s="119"/>
      <c r="AP10" s="119"/>
      <c r="AQ10" s="119"/>
      <c r="AR10" s="119"/>
      <c r="AS10" s="119"/>
      <c r="AT10" s="119"/>
      <c r="AU10" s="119"/>
      <c r="AV10" s="122"/>
      <c r="AW10" s="122"/>
      <c r="AX10" s="122"/>
      <c r="AY10" s="122"/>
      <c r="AZ10" s="2"/>
    </row>
    <row r="11" spans="2:52" s="4" customFormat="1" ht="29.15" customHeight="1" x14ac:dyDescent="0.2">
      <c r="B11" s="57" t="s">
        <v>108</v>
      </c>
      <c r="C11" s="58"/>
      <c r="D11" s="58"/>
      <c r="E11" s="58"/>
      <c r="F11" s="58"/>
      <c r="G11" s="58"/>
      <c r="H11" s="58"/>
      <c r="I11" s="5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60"/>
      <c r="AA11" s="58"/>
      <c r="AB11" s="58"/>
      <c r="AC11" s="58"/>
      <c r="AD11" s="58"/>
      <c r="AE11" s="58"/>
      <c r="AF11" s="58"/>
      <c r="AG11" s="65"/>
      <c r="AH11" s="144"/>
      <c r="AI11" s="146"/>
      <c r="AJ11" s="63">
        <f>AR9</f>
        <v>0</v>
      </c>
      <c r="AK11" s="61">
        <f>IF(AP9=0,"対象外",AJ11/AP9)</f>
        <v>0</v>
      </c>
      <c r="AL11" s="62" t="str">
        <f>IF(AP9=0,"対象外",IF(AJ11/AP9&gt;=0.285,"達成",IF(AJ11&gt;=AX11,"達成※","未")))</f>
        <v>未</v>
      </c>
      <c r="AM11" s="75">
        <f>AS9</f>
        <v>0</v>
      </c>
      <c r="AN11" s="76">
        <f>IFERROR(AM11/AQ9,"")</f>
        <v>0</v>
      </c>
      <c r="AO11" s="119"/>
      <c r="AP11" s="119"/>
      <c r="AQ11" s="119"/>
      <c r="AR11" s="119"/>
      <c r="AS11" s="119"/>
      <c r="AT11" s="119"/>
      <c r="AU11" s="119"/>
      <c r="AV11" s="122"/>
      <c r="AW11" s="122"/>
      <c r="AX11" s="122">
        <f>IF(OR(AW9/AP9&lt;0.285,AW9=0),AW9,"-")</f>
        <v>8</v>
      </c>
      <c r="AY11" s="122"/>
      <c r="AZ11" s="2"/>
    </row>
    <row r="12" spans="2:52" s="4" customFormat="1" ht="29.15" customHeight="1" thickBot="1" x14ac:dyDescent="0.25">
      <c r="B12" s="56" t="s">
        <v>102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67"/>
      <c r="AH12" s="145"/>
      <c r="AI12" s="147"/>
      <c r="AJ12" s="5">
        <f>AT9</f>
        <v>0</v>
      </c>
      <c r="AK12" s="47">
        <f>IF(AP9=0,"対象外",AJ12/AP9)</f>
        <v>0</v>
      </c>
      <c r="AL12" s="39" t="str">
        <f>IF(AP9=0,"対象外",IF(AJ12/AP9&gt;=0.285,"達成",IF(AJ12&gt;=AX11,"達成※","未")))</f>
        <v>未</v>
      </c>
      <c r="AM12" s="77">
        <f>AU9</f>
        <v>0</v>
      </c>
      <c r="AN12" s="78">
        <f>IFERROR(AM12/AQ9,"")</f>
        <v>0</v>
      </c>
      <c r="AO12" s="119"/>
      <c r="AP12" s="119"/>
      <c r="AQ12" s="119"/>
      <c r="AR12" s="119"/>
      <c r="AS12" s="119"/>
      <c r="AT12" s="119"/>
      <c r="AU12" s="119"/>
      <c r="AV12" s="122"/>
      <c r="AW12" s="122"/>
      <c r="AX12" s="122"/>
      <c r="AY12" s="122"/>
      <c r="AZ12" s="2"/>
    </row>
    <row r="13" spans="2:52" ht="13.5" thickBot="1" x14ac:dyDescent="0.25">
      <c r="AS13" s="9"/>
      <c r="AT13" s="9"/>
      <c r="AU13" s="9"/>
      <c r="AV13" s="2"/>
    </row>
    <row r="14" spans="2:52" ht="13.5" customHeight="1" x14ac:dyDescent="0.2">
      <c r="B14" s="70" t="s">
        <v>0</v>
      </c>
      <c r="C14" s="136">
        <f>DATE(YEAR(C7),MONTH(C7)+1,DAY(C7))</f>
        <v>45597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05"/>
      <c r="AH14" s="108" t="s">
        <v>16</v>
      </c>
      <c r="AI14" s="138" t="s">
        <v>60</v>
      </c>
      <c r="AJ14" s="124" t="s">
        <v>57</v>
      </c>
      <c r="AK14" s="125"/>
      <c r="AL14" s="126"/>
      <c r="AM14" s="130" t="s">
        <v>11</v>
      </c>
      <c r="AN14" s="131"/>
      <c r="AO14" s="134" t="s">
        <v>15</v>
      </c>
      <c r="AP14" s="117" t="s">
        <v>17</v>
      </c>
      <c r="AQ14" s="117" t="s">
        <v>18</v>
      </c>
      <c r="AR14" s="117" t="s">
        <v>98</v>
      </c>
      <c r="AS14" s="117" t="s">
        <v>99</v>
      </c>
      <c r="AT14" s="95" t="s">
        <v>100</v>
      </c>
      <c r="AU14" s="95" t="s">
        <v>101</v>
      </c>
      <c r="AV14" s="119" t="s">
        <v>59</v>
      </c>
      <c r="AW14" s="120" t="s">
        <v>61</v>
      </c>
      <c r="AX14" s="122" t="s">
        <v>70</v>
      </c>
      <c r="AY14" s="119" t="s">
        <v>73</v>
      </c>
    </row>
    <row r="15" spans="2:52" x14ac:dyDescent="0.2">
      <c r="B15" s="71" t="s">
        <v>1</v>
      </c>
      <c r="C15" s="68">
        <f>DATE(YEAR(C14),MONTH(C14),DAY(C14))</f>
        <v>45597</v>
      </c>
      <c r="D15" s="18">
        <f>IF(MONTH(DATE(YEAR(C15),MONTH(C15),DAY(C15)+1))=MONTH($C14),DATE(YEAR(C15),MONTH(C15),DAY(C15)+1),"")</f>
        <v>45598</v>
      </c>
      <c r="E15" s="18">
        <f t="shared" ref="E15:AG15" si="3">IF(MONTH(DATE(YEAR(D15),MONTH(D15),DAY(D15)+1))=MONTH($C14),DATE(YEAR(D15),MONTH(D15),DAY(D15)+1),"")</f>
        <v>45599</v>
      </c>
      <c r="F15" s="18">
        <f t="shared" si="3"/>
        <v>45600</v>
      </c>
      <c r="G15" s="18">
        <f t="shared" si="3"/>
        <v>45601</v>
      </c>
      <c r="H15" s="18">
        <f t="shared" si="3"/>
        <v>45602</v>
      </c>
      <c r="I15" s="18">
        <f t="shared" si="3"/>
        <v>45603</v>
      </c>
      <c r="J15" s="18">
        <f t="shared" si="3"/>
        <v>45604</v>
      </c>
      <c r="K15" s="18">
        <f t="shared" si="3"/>
        <v>45605</v>
      </c>
      <c r="L15" s="18">
        <f t="shared" si="3"/>
        <v>45606</v>
      </c>
      <c r="M15" s="18">
        <f t="shared" si="3"/>
        <v>45607</v>
      </c>
      <c r="N15" s="18">
        <f t="shared" si="3"/>
        <v>45608</v>
      </c>
      <c r="O15" s="18">
        <f t="shared" si="3"/>
        <v>45609</v>
      </c>
      <c r="P15" s="18">
        <f t="shared" si="3"/>
        <v>45610</v>
      </c>
      <c r="Q15" s="18">
        <f t="shared" si="3"/>
        <v>45611</v>
      </c>
      <c r="R15" s="18">
        <f t="shared" si="3"/>
        <v>45612</v>
      </c>
      <c r="S15" s="18">
        <f t="shared" si="3"/>
        <v>45613</v>
      </c>
      <c r="T15" s="18">
        <f t="shared" si="3"/>
        <v>45614</v>
      </c>
      <c r="U15" s="18">
        <f t="shared" si="3"/>
        <v>45615</v>
      </c>
      <c r="V15" s="18">
        <f t="shared" si="3"/>
        <v>45616</v>
      </c>
      <c r="W15" s="18">
        <f t="shared" si="3"/>
        <v>45617</v>
      </c>
      <c r="X15" s="18">
        <f t="shared" si="3"/>
        <v>45618</v>
      </c>
      <c r="Y15" s="18">
        <f t="shared" si="3"/>
        <v>45619</v>
      </c>
      <c r="Z15" s="18">
        <f t="shared" si="3"/>
        <v>45620</v>
      </c>
      <c r="AA15" s="18">
        <f t="shared" si="3"/>
        <v>45621</v>
      </c>
      <c r="AB15" s="18">
        <f t="shared" si="3"/>
        <v>45622</v>
      </c>
      <c r="AC15" s="18">
        <f t="shared" si="3"/>
        <v>45623</v>
      </c>
      <c r="AD15" s="18">
        <f t="shared" si="3"/>
        <v>45624</v>
      </c>
      <c r="AE15" s="18">
        <f t="shared" si="3"/>
        <v>45625</v>
      </c>
      <c r="AF15" s="18">
        <f t="shared" si="3"/>
        <v>45626</v>
      </c>
      <c r="AG15" s="38" t="str">
        <f t="shared" si="3"/>
        <v/>
      </c>
      <c r="AH15" s="109"/>
      <c r="AI15" s="139"/>
      <c r="AJ15" s="127"/>
      <c r="AK15" s="128"/>
      <c r="AL15" s="129"/>
      <c r="AM15" s="132"/>
      <c r="AN15" s="133"/>
      <c r="AO15" s="135"/>
      <c r="AP15" s="118"/>
      <c r="AQ15" s="118"/>
      <c r="AR15" s="118"/>
      <c r="AS15" s="118"/>
      <c r="AT15" s="96" t="s">
        <v>96</v>
      </c>
      <c r="AU15" s="96" t="s">
        <v>97</v>
      </c>
      <c r="AV15" s="119"/>
      <c r="AW15" s="121"/>
      <c r="AX15" s="122"/>
      <c r="AY15" s="119"/>
    </row>
    <row r="16" spans="2:52" ht="13.5" customHeight="1" x14ac:dyDescent="0.2">
      <c r="B16" s="71" t="s">
        <v>2</v>
      </c>
      <c r="C16" s="17" t="str">
        <f t="shared" ref="C16:AG16" si="4">TEXT(C15,"aaa")</f>
        <v>金</v>
      </c>
      <c r="D16" s="19" t="str">
        <f t="shared" si="4"/>
        <v>土</v>
      </c>
      <c r="E16" s="19" t="str">
        <f t="shared" si="4"/>
        <v>日</v>
      </c>
      <c r="F16" s="19" t="str">
        <f t="shared" si="4"/>
        <v>月</v>
      </c>
      <c r="G16" s="19" t="str">
        <f t="shared" si="4"/>
        <v>火</v>
      </c>
      <c r="H16" s="19" t="str">
        <f t="shared" si="4"/>
        <v>水</v>
      </c>
      <c r="I16" s="19" t="str">
        <f t="shared" si="4"/>
        <v>木</v>
      </c>
      <c r="J16" s="19" t="str">
        <f t="shared" si="4"/>
        <v>金</v>
      </c>
      <c r="K16" s="19" t="str">
        <f t="shared" si="4"/>
        <v>土</v>
      </c>
      <c r="L16" s="19" t="str">
        <f t="shared" si="4"/>
        <v>日</v>
      </c>
      <c r="M16" s="19" t="str">
        <f t="shared" si="4"/>
        <v>月</v>
      </c>
      <c r="N16" s="19" t="str">
        <f t="shared" si="4"/>
        <v>火</v>
      </c>
      <c r="O16" s="19" t="str">
        <f t="shared" si="4"/>
        <v>水</v>
      </c>
      <c r="P16" s="19" t="str">
        <f t="shared" si="4"/>
        <v>木</v>
      </c>
      <c r="Q16" s="19" t="str">
        <f t="shared" si="4"/>
        <v>金</v>
      </c>
      <c r="R16" s="19" t="str">
        <f t="shared" si="4"/>
        <v>土</v>
      </c>
      <c r="S16" s="19" t="str">
        <f t="shared" si="4"/>
        <v>日</v>
      </c>
      <c r="T16" s="19" t="str">
        <f t="shared" si="4"/>
        <v>月</v>
      </c>
      <c r="U16" s="19" t="str">
        <f t="shared" si="4"/>
        <v>火</v>
      </c>
      <c r="V16" s="19" t="str">
        <f t="shared" si="4"/>
        <v>水</v>
      </c>
      <c r="W16" s="19" t="str">
        <f t="shared" si="4"/>
        <v>木</v>
      </c>
      <c r="X16" s="19" t="str">
        <f t="shared" si="4"/>
        <v>金</v>
      </c>
      <c r="Y16" s="19" t="str">
        <f t="shared" si="4"/>
        <v>土</v>
      </c>
      <c r="Z16" s="19" t="str">
        <f t="shared" si="4"/>
        <v>日</v>
      </c>
      <c r="AA16" s="19" t="str">
        <f t="shared" si="4"/>
        <v>月</v>
      </c>
      <c r="AB16" s="19" t="str">
        <f t="shared" si="4"/>
        <v>火</v>
      </c>
      <c r="AC16" s="19" t="str">
        <f t="shared" si="4"/>
        <v>水</v>
      </c>
      <c r="AD16" s="19" t="str">
        <f t="shared" si="4"/>
        <v>木</v>
      </c>
      <c r="AE16" s="19" t="str">
        <f t="shared" si="4"/>
        <v>金</v>
      </c>
      <c r="AF16" s="19" t="str">
        <f t="shared" si="4"/>
        <v>土</v>
      </c>
      <c r="AG16" s="92" t="str">
        <f t="shared" si="4"/>
        <v/>
      </c>
      <c r="AH16" s="144"/>
      <c r="AI16" s="157"/>
      <c r="AJ16" s="148" t="s">
        <v>51</v>
      </c>
      <c r="AK16" s="149" t="s">
        <v>12</v>
      </c>
      <c r="AL16" s="123" t="s">
        <v>58</v>
      </c>
      <c r="AM16" s="140" t="s">
        <v>51</v>
      </c>
      <c r="AN16" s="154" t="s">
        <v>13</v>
      </c>
      <c r="AO16" s="156">
        <f>COUNT(C15:AG15)</f>
        <v>30</v>
      </c>
      <c r="AP16" s="119">
        <f>AO16-AH16</f>
        <v>30</v>
      </c>
      <c r="AQ16" s="119">
        <f>SUM(AP$7:AP18)</f>
        <v>61</v>
      </c>
      <c r="AR16" s="119">
        <f>COUNTIF(C18:AG18,"○")</f>
        <v>0</v>
      </c>
      <c r="AS16" s="119">
        <f>SUM(AR$7:AR18)</f>
        <v>0</v>
      </c>
      <c r="AT16" s="119">
        <f>COUNTIF(C19:AG19,"○")</f>
        <v>0</v>
      </c>
      <c r="AU16" s="119">
        <f>SUM(AT$7:AT18)</f>
        <v>0</v>
      </c>
      <c r="AV16" s="122">
        <f>COUNTIF(C16:AG16,"土")+COUNTIF(C16:AG16,"日")</f>
        <v>9</v>
      </c>
      <c r="AW16" s="122">
        <f>AV16-AI16</f>
        <v>9</v>
      </c>
      <c r="AX16" s="122" t="str">
        <f>IF(OR(AW16/AP16&lt;0.285,AW16=0),"特例","特例なし")</f>
        <v>特例なし</v>
      </c>
      <c r="AY16" s="122">
        <f>IF($AL$240="計画",IF(AP16=0,1,IF(AL18="達成",1,IF(AL18="達成※",1,0))),IF(AP16=0,1,IF(AL19="達成",1,IF(AL19="達成※",1,0))))</f>
        <v>0</v>
      </c>
    </row>
    <row r="17" spans="2:52" s="3" customFormat="1" ht="82.5" customHeight="1" x14ac:dyDescent="0.2">
      <c r="B17" s="72" t="s">
        <v>3</v>
      </c>
      <c r="C17" s="69" t="str">
        <f>IFERROR(VLOOKUP(C15,祝日一覧!A:C,3,FALSE),"")</f>
        <v/>
      </c>
      <c r="D17" s="13" t="str">
        <f>IFERROR(VLOOKUP(D15,祝日一覧!A:C,3,FALSE),"")</f>
        <v/>
      </c>
      <c r="E17" s="13" t="str">
        <f>IFERROR(VLOOKUP(E15,祝日一覧!A:C,3,FALSE),"")</f>
        <v>文化の日</v>
      </c>
      <c r="F17" s="13" t="str">
        <f>IFERROR(VLOOKUP(F15,祝日一覧!A:C,3,FALSE),"")</f>
        <v>振替休日</v>
      </c>
      <c r="G17" s="13" t="str">
        <f>IFERROR(VLOOKUP(G15,祝日一覧!A:C,3,FALSE),"")</f>
        <v/>
      </c>
      <c r="H17" s="13" t="str">
        <f>IFERROR(VLOOKUP(H15,祝日一覧!A:C,3,FALSE),"")</f>
        <v/>
      </c>
      <c r="I17" s="13" t="str">
        <f>IFERROR(VLOOKUP(I15,祝日一覧!A:C,3,FALSE),"")</f>
        <v/>
      </c>
      <c r="J17" s="13" t="str">
        <f>IFERROR(VLOOKUP(J15,祝日一覧!A:C,3,FALSE),"")</f>
        <v/>
      </c>
      <c r="K17" s="13" t="str">
        <f>IFERROR(VLOOKUP(K15,祝日一覧!A:C,3,FALSE),"")</f>
        <v/>
      </c>
      <c r="L17" s="13" t="str">
        <f>IFERROR(VLOOKUP(L15,祝日一覧!A:C,3,FALSE),"")</f>
        <v/>
      </c>
      <c r="M17" s="13" t="str">
        <f>IFERROR(VLOOKUP(M15,祝日一覧!A:C,3,FALSE),"")</f>
        <v/>
      </c>
      <c r="N17" s="13" t="str">
        <f>IFERROR(VLOOKUP(N15,祝日一覧!A:C,3,FALSE),"")</f>
        <v/>
      </c>
      <c r="O17" s="13" t="str">
        <f>IFERROR(VLOOKUP(O15,祝日一覧!A:C,3,FALSE),"")</f>
        <v/>
      </c>
      <c r="P17" s="13" t="str">
        <f>IFERROR(VLOOKUP(P15,祝日一覧!A:C,3,FALSE),"")</f>
        <v/>
      </c>
      <c r="Q17" s="13" t="str">
        <f>IFERROR(VLOOKUP(Q15,祝日一覧!A:C,3,FALSE),"")</f>
        <v/>
      </c>
      <c r="R17" s="13" t="str">
        <f>IFERROR(VLOOKUP(R15,祝日一覧!A:C,3,FALSE),"")</f>
        <v/>
      </c>
      <c r="S17" s="13" t="str">
        <f>IFERROR(VLOOKUP(S15,祝日一覧!A:C,3,FALSE),"")</f>
        <v/>
      </c>
      <c r="T17" s="13" t="str">
        <f>IFERROR(VLOOKUP(T15,祝日一覧!A:C,3,FALSE),"")</f>
        <v/>
      </c>
      <c r="U17" s="13" t="str">
        <f>IFERROR(VLOOKUP(U15,祝日一覧!A:C,3,FALSE),"")</f>
        <v/>
      </c>
      <c r="V17" s="13" t="str">
        <f>IFERROR(VLOOKUP(V15,祝日一覧!A:C,3,FALSE),"")</f>
        <v/>
      </c>
      <c r="W17" s="13" t="str">
        <f>IFERROR(VLOOKUP(W15,祝日一覧!A:C,3,FALSE),"")</f>
        <v/>
      </c>
      <c r="X17" s="13" t="str">
        <f>IFERROR(VLOOKUP(X15,祝日一覧!A:C,3,FALSE),"")</f>
        <v/>
      </c>
      <c r="Y17" s="13" t="str">
        <f>IFERROR(VLOOKUP(Y15,祝日一覧!A:C,3,FALSE),"")</f>
        <v>勤労感謝の日</v>
      </c>
      <c r="Z17" s="13" t="str">
        <f>IFERROR(VLOOKUP(Z15,祝日一覧!A:C,3,FALSE),"")</f>
        <v/>
      </c>
      <c r="AA17" s="13" t="str">
        <f>IFERROR(VLOOKUP(AA15,祝日一覧!A:C,3,FALSE),"")</f>
        <v/>
      </c>
      <c r="AB17" s="13" t="str">
        <f>IFERROR(VLOOKUP(AB15,祝日一覧!A:C,3,FALSE),"")</f>
        <v/>
      </c>
      <c r="AC17" s="13" t="str">
        <f>IFERROR(VLOOKUP(AC15,祝日一覧!A:C,3,FALSE),"")</f>
        <v/>
      </c>
      <c r="AD17" s="13" t="str">
        <f>IFERROR(VLOOKUP(AD15,祝日一覧!A:C,3,FALSE),"")</f>
        <v/>
      </c>
      <c r="AE17" s="13" t="str">
        <f>IFERROR(VLOOKUP(AE15,祝日一覧!A:C,3,FALSE),"")</f>
        <v/>
      </c>
      <c r="AF17" s="13" t="str">
        <f>IFERROR(VLOOKUP(AF15,祝日一覧!A:C,3,FALSE),"")</f>
        <v/>
      </c>
      <c r="AG17" s="12" t="str">
        <f>IFERROR(VLOOKUP(AG15,祝日一覧!A:C,3,FALSE),"")</f>
        <v/>
      </c>
      <c r="AH17" s="144"/>
      <c r="AI17" s="157"/>
      <c r="AJ17" s="148"/>
      <c r="AK17" s="149"/>
      <c r="AL17" s="123"/>
      <c r="AM17" s="141"/>
      <c r="AN17" s="155"/>
      <c r="AO17" s="156"/>
      <c r="AP17" s="119"/>
      <c r="AQ17" s="119"/>
      <c r="AR17" s="119"/>
      <c r="AS17" s="119"/>
      <c r="AT17" s="119"/>
      <c r="AU17" s="119"/>
      <c r="AV17" s="122"/>
      <c r="AW17" s="122"/>
      <c r="AX17" s="122"/>
      <c r="AY17" s="122"/>
      <c r="AZ17" s="2"/>
    </row>
    <row r="18" spans="2:52" s="4" customFormat="1" ht="29.15" customHeight="1" x14ac:dyDescent="0.2">
      <c r="B18" s="57" t="s">
        <v>108</v>
      </c>
      <c r="C18" s="1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92"/>
      <c r="AH18" s="144"/>
      <c r="AI18" s="157"/>
      <c r="AJ18" s="97">
        <f>AR16</f>
        <v>0</v>
      </c>
      <c r="AK18" s="61">
        <f>IF(AP16=0,"対象外",AJ18/AP16)</f>
        <v>0</v>
      </c>
      <c r="AL18" s="62" t="str">
        <f>IF(AP16=0,"対象外",IF(AJ18/AP16&gt;=0.285,"達成",IF(AJ18&gt;=AX18,"達成※","未")))</f>
        <v>未</v>
      </c>
      <c r="AM18" s="99">
        <f>AS16</f>
        <v>0</v>
      </c>
      <c r="AN18" s="80">
        <f>AM18/AQ16</f>
        <v>0</v>
      </c>
      <c r="AO18" s="156"/>
      <c r="AP18" s="119"/>
      <c r="AQ18" s="119"/>
      <c r="AR18" s="119"/>
      <c r="AS18" s="119"/>
      <c r="AT18" s="119"/>
      <c r="AU18" s="119"/>
      <c r="AV18" s="122"/>
      <c r="AW18" s="122"/>
      <c r="AX18" s="122" t="str">
        <f>IF(OR(AW16/AP16&lt;0.285,AW16=0),AW16,"-")</f>
        <v>-</v>
      </c>
      <c r="AY18" s="122"/>
      <c r="AZ18" s="2"/>
    </row>
    <row r="19" spans="2:52" s="4" customFormat="1" ht="29.15" customHeight="1" thickBot="1" x14ac:dyDescent="0.25">
      <c r="B19" s="56" t="s">
        <v>102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/>
      <c r="AH19" s="145"/>
      <c r="AI19" s="158"/>
      <c r="AJ19" s="5">
        <f>AT16</f>
        <v>0</v>
      </c>
      <c r="AK19" s="47">
        <f>IF(AP16=0,"対象外",AJ19/AP16)</f>
        <v>0</v>
      </c>
      <c r="AL19" s="39" t="str">
        <f>IF(AP16=0,"対象外",IF(AJ19/AP16&gt;=0.285,"達成",IF(AJ19&gt;=AX18,"達成※","未")))</f>
        <v>未</v>
      </c>
      <c r="AM19" s="77">
        <f>AU16</f>
        <v>0</v>
      </c>
      <c r="AN19" s="81">
        <f>IFERROR(AM19/AQ16,"")</f>
        <v>0</v>
      </c>
      <c r="AO19" s="156"/>
      <c r="AP19" s="119"/>
      <c r="AQ19" s="119"/>
      <c r="AR19" s="119"/>
      <c r="AS19" s="119"/>
      <c r="AT19" s="119"/>
      <c r="AU19" s="119"/>
      <c r="AV19" s="122"/>
      <c r="AW19" s="122"/>
      <c r="AX19" s="122"/>
      <c r="AY19" s="122"/>
      <c r="AZ19" s="2"/>
    </row>
    <row r="20" spans="2:52" ht="13.5" thickBot="1" x14ac:dyDescent="0.25">
      <c r="AS20" s="9"/>
      <c r="AT20" s="9"/>
      <c r="AU20" s="9"/>
      <c r="AV20" s="2"/>
    </row>
    <row r="21" spans="2:52" ht="13.5" customHeight="1" x14ac:dyDescent="0.2">
      <c r="B21" s="16" t="s">
        <v>0</v>
      </c>
      <c r="C21" s="137">
        <f>DATE(YEAR(C14),MONTH(C14)+1,DAY(C14))</f>
        <v>45627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05"/>
      <c r="AH21" s="108" t="s">
        <v>16</v>
      </c>
      <c r="AI21" s="110" t="s">
        <v>60</v>
      </c>
      <c r="AJ21" s="124" t="s">
        <v>57</v>
      </c>
      <c r="AK21" s="125"/>
      <c r="AL21" s="126"/>
      <c r="AM21" s="150" t="s">
        <v>11</v>
      </c>
      <c r="AN21" s="151"/>
      <c r="AO21" s="134" t="s">
        <v>15</v>
      </c>
      <c r="AP21" s="117" t="s">
        <v>17</v>
      </c>
      <c r="AQ21" s="117" t="s">
        <v>18</v>
      </c>
      <c r="AR21" s="117" t="s">
        <v>98</v>
      </c>
      <c r="AS21" s="117" t="s">
        <v>99</v>
      </c>
      <c r="AT21" s="95" t="s">
        <v>100</v>
      </c>
      <c r="AU21" s="95" t="s">
        <v>101</v>
      </c>
      <c r="AV21" s="119" t="s">
        <v>59</v>
      </c>
      <c r="AW21" s="120" t="s">
        <v>61</v>
      </c>
      <c r="AX21" s="122" t="s">
        <v>70</v>
      </c>
      <c r="AY21" s="119" t="s">
        <v>73</v>
      </c>
    </row>
    <row r="22" spans="2:52" x14ac:dyDescent="0.2">
      <c r="B22" s="17" t="s">
        <v>1</v>
      </c>
      <c r="C22" s="18">
        <f>DATE(YEAR(C21),MONTH(C21),DAY(C21))</f>
        <v>45627</v>
      </c>
      <c r="D22" s="18">
        <f>IF(MONTH(DATE(YEAR(C22),MONTH(C22),DAY(C22)+1))=MONTH($C21),DATE(YEAR(C22),MONTH(C22),DAY(C22)+1),"")</f>
        <v>45628</v>
      </c>
      <c r="E22" s="18">
        <f t="shared" ref="E22:AG22" si="5">IF(MONTH(DATE(YEAR(D22),MONTH(D22),DAY(D22)+1))=MONTH($C21),DATE(YEAR(D22),MONTH(D22),DAY(D22)+1),"")</f>
        <v>45629</v>
      </c>
      <c r="F22" s="18">
        <f t="shared" si="5"/>
        <v>45630</v>
      </c>
      <c r="G22" s="18">
        <f t="shared" si="5"/>
        <v>45631</v>
      </c>
      <c r="H22" s="18">
        <f t="shared" si="5"/>
        <v>45632</v>
      </c>
      <c r="I22" s="18">
        <f t="shared" si="5"/>
        <v>45633</v>
      </c>
      <c r="J22" s="18">
        <f t="shared" si="5"/>
        <v>45634</v>
      </c>
      <c r="K22" s="18">
        <f t="shared" si="5"/>
        <v>45635</v>
      </c>
      <c r="L22" s="18">
        <f t="shared" si="5"/>
        <v>45636</v>
      </c>
      <c r="M22" s="18">
        <f t="shared" si="5"/>
        <v>45637</v>
      </c>
      <c r="N22" s="18">
        <f t="shared" si="5"/>
        <v>45638</v>
      </c>
      <c r="O22" s="18">
        <f t="shared" si="5"/>
        <v>45639</v>
      </c>
      <c r="P22" s="18">
        <f t="shared" si="5"/>
        <v>45640</v>
      </c>
      <c r="Q22" s="18">
        <f t="shared" si="5"/>
        <v>45641</v>
      </c>
      <c r="R22" s="18">
        <f t="shared" si="5"/>
        <v>45642</v>
      </c>
      <c r="S22" s="18">
        <f t="shared" si="5"/>
        <v>45643</v>
      </c>
      <c r="T22" s="18">
        <f t="shared" si="5"/>
        <v>45644</v>
      </c>
      <c r="U22" s="18">
        <f t="shared" si="5"/>
        <v>45645</v>
      </c>
      <c r="V22" s="18">
        <f t="shared" si="5"/>
        <v>45646</v>
      </c>
      <c r="W22" s="18">
        <f t="shared" si="5"/>
        <v>45647</v>
      </c>
      <c r="X22" s="18">
        <f t="shared" si="5"/>
        <v>45648</v>
      </c>
      <c r="Y22" s="18">
        <f t="shared" si="5"/>
        <v>45649</v>
      </c>
      <c r="Z22" s="18">
        <f t="shared" si="5"/>
        <v>45650</v>
      </c>
      <c r="AA22" s="18">
        <f t="shared" si="5"/>
        <v>45651</v>
      </c>
      <c r="AB22" s="18">
        <f t="shared" si="5"/>
        <v>45652</v>
      </c>
      <c r="AC22" s="18">
        <f t="shared" si="5"/>
        <v>45653</v>
      </c>
      <c r="AD22" s="18">
        <f t="shared" si="5"/>
        <v>45654</v>
      </c>
      <c r="AE22" s="18">
        <f t="shared" si="5"/>
        <v>45655</v>
      </c>
      <c r="AF22" s="18">
        <f t="shared" si="5"/>
        <v>45656</v>
      </c>
      <c r="AG22" s="38">
        <f t="shared" si="5"/>
        <v>45657</v>
      </c>
      <c r="AH22" s="109"/>
      <c r="AI22" s="111"/>
      <c r="AJ22" s="127"/>
      <c r="AK22" s="128"/>
      <c r="AL22" s="129"/>
      <c r="AM22" s="152"/>
      <c r="AN22" s="153"/>
      <c r="AO22" s="135"/>
      <c r="AP22" s="118"/>
      <c r="AQ22" s="118"/>
      <c r="AR22" s="118"/>
      <c r="AS22" s="118"/>
      <c r="AT22" s="96" t="s">
        <v>96</v>
      </c>
      <c r="AU22" s="96" t="s">
        <v>97</v>
      </c>
      <c r="AV22" s="119"/>
      <c r="AW22" s="121"/>
      <c r="AX22" s="122"/>
      <c r="AY22" s="119"/>
    </row>
    <row r="23" spans="2:52" x14ac:dyDescent="0.2">
      <c r="B23" s="17" t="s">
        <v>2</v>
      </c>
      <c r="C23" s="19" t="str">
        <f t="shared" ref="C23:AG23" si="6">TEXT(C22,"aaa")</f>
        <v>日</v>
      </c>
      <c r="D23" s="19" t="str">
        <f t="shared" si="6"/>
        <v>月</v>
      </c>
      <c r="E23" s="19" t="str">
        <f t="shared" si="6"/>
        <v>火</v>
      </c>
      <c r="F23" s="19" t="str">
        <f t="shared" si="6"/>
        <v>水</v>
      </c>
      <c r="G23" s="19" t="str">
        <f t="shared" si="6"/>
        <v>木</v>
      </c>
      <c r="H23" s="19" t="str">
        <f t="shared" si="6"/>
        <v>金</v>
      </c>
      <c r="I23" s="19" t="str">
        <f t="shared" si="6"/>
        <v>土</v>
      </c>
      <c r="J23" s="19" t="str">
        <f t="shared" si="6"/>
        <v>日</v>
      </c>
      <c r="K23" s="19" t="str">
        <f t="shared" si="6"/>
        <v>月</v>
      </c>
      <c r="L23" s="19" t="str">
        <f t="shared" si="6"/>
        <v>火</v>
      </c>
      <c r="M23" s="19" t="str">
        <f t="shared" si="6"/>
        <v>水</v>
      </c>
      <c r="N23" s="19" t="str">
        <f t="shared" si="6"/>
        <v>木</v>
      </c>
      <c r="O23" s="19" t="str">
        <f t="shared" si="6"/>
        <v>金</v>
      </c>
      <c r="P23" s="19" t="str">
        <f t="shared" si="6"/>
        <v>土</v>
      </c>
      <c r="Q23" s="19" t="str">
        <f t="shared" si="6"/>
        <v>日</v>
      </c>
      <c r="R23" s="19" t="str">
        <f t="shared" si="6"/>
        <v>月</v>
      </c>
      <c r="S23" s="19" t="str">
        <f t="shared" si="6"/>
        <v>火</v>
      </c>
      <c r="T23" s="19" t="str">
        <f t="shared" si="6"/>
        <v>水</v>
      </c>
      <c r="U23" s="19" t="str">
        <f t="shared" si="6"/>
        <v>木</v>
      </c>
      <c r="V23" s="19" t="str">
        <f t="shared" si="6"/>
        <v>金</v>
      </c>
      <c r="W23" s="19" t="str">
        <f t="shared" si="6"/>
        <v>土</v>
      </c>
      <c r="X23" s="19" t="str">
        <f t="shared" si="6"/>
        <v>日</v>
      </c>
      <c r="Y23" s="19" t="str">
        <f t="shared" si="6"/>
        <v>月</v>
      </c>
      <c r="Z23" s="19" t="str">
        <f t="shared" si="6"/>
        <v>火</v>
      </c>
      <c r="AA23" s="19" t="str">
        <f t="shared" si="6"/>
        <v>水</v>
      </c>
      <c r="AB23" s="19" t="str">
        <f t="shared" si="6"/>
        <v>木</v>
      </c>
      <c r="AC23" s="19" t="str">
        <f t="shared" si="6"/>
        <v>金</v>
      </c>
      <c r="AD23" s="19" t="str">
        <f t="shared" si="6"/>
        <v>土</v>
      </c>
      <c r="AE23" s="19" t="str">
        <f t="shared" si="6"/>
        <v>日</v>
      </c>
      <c r="AF23" s="19" t="str">
        <f t="shared" si="6"/>
        <v>月</v>
      </c>
      <c r="AG23" s="92" t="str">
        <f t="shared" si="6"/>
        <v>火</v>
      </c>
      <c r="AH23" s="144"/>
      <c r="AI23" s="146"/>
      <c r="AJ23" s="148" t="s">
        <v>51</v>
      </c>
      <c r="AK23" s="149" t="s">
        <v>12</v>
      </c>
      <c r="AL23" s="123" t="s">
        <v>58</v>
      </c>
      <c r="AM23" s="159" t="s">
        <v>51</v>
      </c>
      <c r="AN23" s="160" t="s">
        <v>13</v>
      </c>
      <c r="AO23" s="156">
        <f t="shared" ref="AO23" si="7">COUNT(C22:AG22)</f>
        <v>31</v>
      </c>
      <c r="AP23" s="119">
        <f t="shared" ref="AP23" si="8">AO23-AH23</f>
        <v>31</v>
      </c>
      <c r="AQ23" s="119">
        <f>SUM(AP$7:AP25)</f>
        <v>92</v>
      </c>
      <c r="AR23" s="119">
        <f>COUNTIF(C25:AG25,"○")</f>
        <v>0</v>
      </c>
      <c r="AS23" s="119">
        <f>SUM(AR$7:AR25)</f>
        <v>0</v>
      </c>
      <c r="AT23" s="119">
        <f>COUNTIF(C26:AG26,"○")</f>
        <v>0</v>
      </c>
      <c r="AU23" s="119">
        <f>SUM(AT$7:AT25)</f>
        <v>0</v>
      </c>
      <c r="AV23" s="122">
        <f>COUNTIF(C23:AG23,"土")+COUNTIF(C23:AG23,"日")</f>
        <v>9</v>
      </c>
      <c r="AW23" s="122">
        <f>AV23-AI23</f>
        <v>9</v>
      </c>
      <c r="AX23" s="122" t="str">
        <f>IF(OR(AW23/AP23&lt;0.285,AW23=0),"特例","特例なし")</f>
        <v>特例なし</v>
      </c>
      <c r="AY23" s="122">
        <f>IF($AL$240="計画",IF(AP23=0,1,IF(AL25="達成",1,IF(AL25="達成※",1,0))),IF(AP23=0,1,IF(AL26="達成",1,IF(AL26="達成※",1,0))))</f>
        <v>0</v>
      </c>
    </row>
    <row r="24" spans="2:52" s="3" customFormat="1" ht="82.5" customHeight="1" x14ac:dyDescent="0.2">
      <c r="B24" s="20" t="s">
        <v>3</v>
      </c>
      <c r="C24" s="13" t="str">
        <f>IFERROR(VLOOKUP(C22,祝日一覧!A:C,3,FALSE),"")</f>
        <v/>
      </c>
      <c r="D24" s="13" t="str">
        <f>IFERROR(VLOOKUP(D22,祝日一覧!A:C,3,FALSE),"")</f>
        <v/>
      </c>
      <c r="E24" s="13" t="str">
        <f>IFERROR(VLOOKUP(E22,祝日一覧!A:C,3,FALSE),"")</f>
        <v/>
      </c>
      <c r="F24" s="13" t="str">
        <f>IFERROR(VLOOKUP(F22,祝日一覧!A:C,3,FALSE),"")</f>
        <v/>
      </c>
      <c r="G24" s="13" t="str">
        <f>IFERROR(VLOOKUP(G22,祝日一覧!A:C,3,FALSE),"")</f>
        <v/>
      </c>
      <c r="H24" s="13" t="str">
        <f>IFERROR(VLOOKUP(H22,祝日一覧!A:C,3,FALSE),"")</f>
        <v/>
      </c>
      <c r="I24" s="13" t="str">
        <f>IFERROR(VLOOKUP(I22,祝日一覧!A:C,3,FALSE),"")</f>
        <v/>
      </c>
      <c r="J24" s="13" t="str">
        <f>IFERROR(VLOOKUP(J22,祝日一覧!A:C,3,FALSE),"")</f>
        <v/>
      </c>
      <c r="K24" s="13" t="str">
        <f>IFERROR(VLOOKUP(K22,祝日一覧!A:C,3,FALSE),"")</f>
        <v/>
      </c>
      <c r="L24" s="13" t="str">
        <f>IFERROR(VLOOKUP(L22,祝日一覧!A:C,3,FALSE),"")</f>
        <v/>
      </c>
      <c r="M24" s="13" t="str">
        <f>IFERROR(VLOOKUP(M22,祝日一覧!A:C,3,FALSE),"")</f>
        <v/>
      </c>
      <c r="N24" s="13" t="str">
        <f>IFERROR(VLOOKUP(N22,祝日一覧!A:C,3,FALSE),"")</f>
        <v/>
      </c>
      <c r="O24" s="13" t="str">
        <f>IFERROR(VLOOKUP(O22,祝日一覧!A:C,3,FALSE),"")</f>
        <v/>
      </c>
      <c r="P24" s="13" t="str">
        <f>IFERROR(VLOOKUP(P22,祝日一覧!A:C,3,FALSE),"")</f>
        <v/>
      </c>
      <c r="Q24" s="13" t="str">
        <f>IFERROR(VLOOKUP(Q22,祝日一覧!A:C,3,FALSE),"")</f>
        <v/>
      </c>
      <c r="R24" s="13" t="str">
        <f>IFERROR(VLOOKUP(R22,祝日一覧!A:C,3,FALSE),"")</f>
        <v/>
      </c>
      <c r="S24" s="13" t="str">
        <f>IFERROR(VLOOKUP(S22,祝日一覧!A:C,3,FALSE),"")</f>
        <v/>
      </c>
      <c r="T24" s="13" t="str">
        <f>IFERROR(VLOOKUP(T22,祝日一覧!A:C,3,FALSE),"")</f>
        <v/>
      </c>
      <c r="U24" s="13" t="str">
        <f>IFERROR(VLOOKUP(U22,祝日一覧!A:C,3,FALSE),"")</f>
        <v/>
      </c>
      <c r="V24" s="13" t="str">
        <f>IFERROR(VLOOKUP(V22,祝日一覧!A:C,3,FALSE),"")</f>
        <v/>
      </c>
      <c r="W24" s="13" t="str">
        <f>IFERROR(VLOOKUP(W22,祝日一覧!A:C,3,FALSE),"")</f>
        <v/>
      </c>
      <c r="X24" s="13" t="str">
        <f>IFERROR(VLOOKUP(X22,祝日一覧!A:C,3,FALSE),"")</f>
        <v/>
      </c>
      <c r="Y24" s="13" t="str">
        <f>IFERROR(VLOOKUP(Y22,祝日一覧!A:C,3,FALSE),"")</f>
        <v/>
      </c>
      <c r="Z24" s="13" t="str">
        <f>IFERROR(VLOOKUP(Z22,祝日一覧!A:C,3,FALSE),"")</f>
        <v/>
      </c>
      <c r="AA24" s="13" t="str">
        <f>IFERROR(VLOOKUP(AA22,祝日一覧!A:C,3,FALSE),"")</f>
        <v/>
      </c>
      <c r="AB24" s="13" t="str">
        <f>IFERROR(VLOOKUP(AB22,祝日一覧!A:C,3,FALSE),"")</f>
        <v/>
      </c>
      <c r="AC24" s="13" t="str">
        <f>IFERROR(VLOOKUP(AC22,祝日一覧!A:C,3,FALSE),"")</f>
        <v/>
      </c>
      <c r="AD24" s="13" t="str">
        <f>IFERROR(VLOOKUP(AD22,祝日一覧!A:C,3,FALSE),"")</f>
        <v/>
      </c>
      <c r="AE24" s="13" t="str">
        <f>IFERROR(VLOOKUP(AE22,祝日一覧!A:C,3,FALSE),"")</f>
        <v>年末年始休暇</v>
      </c>
      <c r="AF24" s="13" t="str">
        <f>IFERROR(VLOOKUP(AF22,祝日一覧!A:C,3,FALSE),"")</f>
        <v>年末年始休暇</v>
      </c>
      <c r="AG24" s="12" t="str">
        <f>IFERROR(VLOOKUP(AG22,祝日一覧!A:C,3,FALSE),"")</f>
        <v>年末年始休暇</v>
      </c>
      <c r="AH24" s="144"/>
      <c r="AI24" s="146"/>
      <c r="AJ24" s="148"/>
      <c r="AK24" s="149"/>
      <c r="AL24" s="123"/>
      <c r="AM24" s="159"/>
      <c r="AN24" s="160"/>
      <c r="AO24" s="156"/>
      <c r="AP24" s="119"/>
      <c r="AQ24" s="119"/>
      <c r="AR24" s="119"/>
      <c r="AS24" s="119"/>
      <c r="AT24" s="119"/>
      <c r="AU24" s="119"/>
      <c r="AV24" s="122"/>
      <c r="AW24" s="122"/>
      <c r="AX24" s="122"/>
      <c r="AY24" s="122"/>
    </row>
    <row r="25" spans="2:52" s="4" customFormat="1" ht="29.15" customHeight="1" x14ac:dyDescent="0.2">
      <c r="B25" s="57" t="s">
        <v>108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92"/>
      <c r="AH25" s="144"/>
      <c r="AI25" s="146"/>
      <c r="AJ25" s="97">
        <f>AR23</f>
        <v>0</v>
      </c>
      <c r="AK25" s="61">
        <f>IF(AP23=0,"対象外",AJ25/AP23)</f>
        <v>0</v>
      </c>
      <c r="AL25" s="62" t="str">
        <f>IF(AP23=0,"対象外",IF(AJ25/AP23&gt;=0.285,"達成",IF(AJ25&gt;=AX25,"達成※","未")))</f>
        <v>未</v>
      </c>
      <c r="AM25" s="99">
        <f>AS23</f>
        <v>0</v>
      </c>
      <c r="AN25" s="80">
        <f>AM25/AQ23</f>
        <v>0</v>
      </c>
      <c r="AO25" s="156"/>
      <c r="AP25" s="119"/>
      <c r="AQ25" s="119"/>
      <c r="AR25" s="119"/>
      <c r="AS25" s="119"/>
      <c r="AT25" s="119"/>
      <c r="AU25" s="119"/>
      <c r="AV25" s="122"/>
      <c r="AW25" s="122"/>
      <c r="AX25" s="122" t="str">
        <f>IF(OR(AW23/AP23&lt;0.285,AW23=0),AW23,"-")</f>
        <v>-</v>
      </c>
      <c r="AY25" s="122"/>
    </row>
    <row r="26" spans="2:52" s="4" customFormat="1" ht="29.15" customHeight="1" thickBot="1" x14ac:dyDescent="0.25">
      <c r="B26" s="56" t="s">
        <v>102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  <c r="AH26" s="145"/>
      <c r="AI26" s="147"/>
      <c r="AJ26" s="5">
        <f>AT23</f>
        <v>0</v>
      </c>
      <c r="AK26" s="47">
        <f>IF(AP23=0,"対象外",AJ26/AP23)</f>
        <v>0</v>
      </c>
      <c r="AL26" s="39" t="str">
        <f>IF(AP23=0,"対象外",IF(AJ26/AP23&gt;=0.285,"達成",IF(AJ26&gt;=AX25,"達成※","未")))</f>
        <v>未</v>
      </c>
      <c r="AM26" s="77">
        <f>AU23</f>
        <v>0</v>
      </c>
      <c r="AN26" s="81">
        <f>IFERROR(AM26/AQ23,"")</f>
        <v>0</v>
      </c>
      <c r="AO26" s="156"/>
      <c r="AP26" s="119"/>
      <c r="AQ26" s="119"/>
      <c r="AR26" s="119"/>
      <c r="AS26" s="119"/>
      <c r="AT26" s="119"/>
      <c r="AU26" s="119"/>
      <c r="AV26" s="122"/>
      <c r="AW26" s="122"/>
      <c r="AX26" s="122"/>
      <c r="AY26" s="122"/>
    </row>
    <row r="27" spans="2:52" ht="13.5" thickBot="1" x14ac:dyDescent="0.25">
      <c r="AS27" s="9"/>
      <c r="AT27" s="9"/>
      <c r="AU27" s="9"/>
      <c r="AV27" s="2"/>
    </row>
    <row r="28" spans="2:52" ht="13.5" customHeight="1" x14ac:dyDescent="0.2">
      <c r="B28" s="16" t="s">
        <v>0</v>
      </c>
      <c r="C28" s="137">
        <f>DATE(YEAR(C21),MONTH(C21)+1,DAY(C21))</f>
        <v>45658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05"/>
      <c r="AH28" s="108" t="s">
        <v>16</v>
      </c>
      <c r="AI28" s="110" t="s">
        <v>60</v>
      </c>
      <c r="AJ28" s="124" t="s">
        <v>57</v>
      </c>
      <c r="AK28" s="125"/>
      <c r="AL28" s="126"/>
      <c r="AM28" s="150" t="s">
        <v>11</v>
      </c>
      <c r="AN28" s="151"/>
      <c r="AO28" s="134" t="s">
        <v>15</v>
      </c>
      <c r="AP28" s="117" t="s">
        <v>17</v>
      </c>
      <c r="AQ28" s="117" t="s">
        <v>18</v>
      </c>
      <c r="AR28" s="117" t="s">
        <v>98</v>
      </c>
      <c r="AS28" s="117" t="s">
        <v>99</v>
      </c>
      <c r="AT28" s="95" t="s">
        <v>100</v>
      </c>
      <c r="AU28" s="95" t="s">
        <v>101</v>
      </c>
      <c r="AV28" s="119" t="s">
        <v>59</v>
      </c>
      <c r="AW28" s="120" t="s">
        <v>61</v>
      </c>
      <c r="AX28" s="122" t="s">
        <v>70</v>
      </c>
      <c r="AY28" s="119" t="s">
        <v>73</v>
      </c>
    </row>
    <row r="29" spans="2:52" x14ac:dyDescent="0.2">
      <c r="B29" s="17" t="s">
        <v>1</v>
      </c>
      <c r="C29" s="18">
        <f>DATE(YEAR(C28),MONTH(C28),DAY(C28))</f>
        <v>45658</v>
      </c>
      <c r="D29" s="18">
        <f>IF(MONTH(DATE(YEAR(C29),MONTH(C29),DAY(C29)+1))=MONTH($C28),DATE(YEAR(C29),MONTH(C29),DAY(C29)+1),"")</f>
        <v>45659</v>
      </c>
      <c r="E29" s="18">
        <f t="shared" ref="E29:AG29" si="9">IF(MONTH(DATE(YEAR(D29),MONTH(D29),DAY(D29)+1))=MONTH($C28),DATE(YEAR(D29),MONTH(D29),DAY(D29)+1),"")</f>
        <v>45660</v>
      </c>
      <c r="F29" s="18">
        <f t="shared" si="9"/>
        <v>45661</v>
      </c>
      <c r="G29" s="18">
        <f t="shared" si="9"/>
        <v>45662</v>
      </c>
      <c r="H29" s="18">
        <f t="shared" si="9"/>
        <v>45663</v>
      </c>
      <c r="I29" s="18">
        <f t="shared" si="9"/>
        <v>45664</v>
      </c>
      <c r="J29" s="18">
        <f t="shared" si="9"/>
        <v>45665</v>
      </c>
      <c r="K29" s="18">
        <f t="shared" si="9"/>
        <v>45666</v>
      </c>
      <c r="L29" s="18">
        <f t="shared" si="9"/>
        <v>45667</v>
      </c>
      <c r="M29" s="18">
        <f t="shared" si="9"/>
        <v>45668</v>
      </c>
      <c r="N29" s="18">
        <f t="shared" si="9"/>
        <v>45669</v>
      </c>
      <c r="O29" s="18">
        <f t="shared" si="9"/>
        <v>45670</v>
      </c>
      <c r="P29" s="18">
        <f t="shared" si="9"/>
        <v>45671</v>
      </c>
      <c r="Q29" s="18">
        <f t="shared" si="9"/>
        <v>45672</v>
      </c>
      <c r="R29" s="18">
        <f t="shared" si="9"/>
        <v>45673</v>
      </c>
      <c r="S29" s="18">
        <f t="shared" si="9"/>
        <v>45674</v>
      </c>
      <c r="T29" s="18">
        <f t="shared" si="9"/>
        <v>45675</v>
      </c>
      <c r="U29" s="18">
        <f t="shared" si="9"/>
        <v>45676</v>
      </c>
      <c r="V29" s="18">
        <f t="shared" si="9"/>
        <v>45677</v>
      </c>
      <c r="W29" s="18">
        <f t="shared" si="9"/>
        <v>45678</v>
      </c>
      <c r="X29" s="18">
        <f t="shared" si="9"/>
        <v>45679</v>
      </c>
      <c r="Y29" s="18">
        <f t="shared" si="9"/>
        <v>45680</v>
      </c>
      <c r="Z29" s="18">
        <f t="shared" si="9"/>
        <v>45681</v>
      </c>
      <c r="AA29" s="18">
        <f t="shared" si="9"/>
        <v>45682</v>
      </c>
      <c r="AB29" s="18">
        <f t="shared" si="9"/>
        <v>45683</v>
      </c>
      <c r="AC29" s="18">
        <f t="shared" si="9"/>
        <v>45684</v>
      </c>
      <c r="AD29" s="18">
        <f t="shared" si="9"/>
        <v>45685</v>
      </c>
      <c r="AE29" s="18">
        <f t="shared" si="9"/>
        <v>45686</v>
      </c>
      <c r="AF29" s="18">
        <f t="shared" si="9"/>
        <v>45687</v>
      </c>
      <c r="AG29" s="38">
        <f t="shared" si="9"/>
        <v>45688</v>
      </c>
      <c r="AH29" s="109"/>
      <c r="AI29" s="111"/>
      <c r="AJ29" s="127"/>
      <c r="AK29" s="128"/>
      <c r="AL29" s="129"/>
      <c r="AM29" s="152"/>
      <c r="AN29" s="153"/>
      <c r="AO29" s="135"/>
      <c r="AP29" s="118"/>
      <c r="AQ29" s="118"/>
      <c r="AR29" s="118"/>
      <c r="AS29" s="118"/>
      <c r="AT29" s="96" t="s">
        <v>96</v>
      </c>
      <c r="AU29" s="96" t="s">
        <v>97</v>
      </c>
      <c r="AV29" s="119"/>
      <c r="AW29" s="121"/>
      <c r="AX29" s="122"/>
      <c r="AY29" s="119"/>
    </row>
    <row r="30" spans="2:52" x14ac:dyDescent="0.2">
      <c r="B30" s="17" t="s">
        <v>2</v>
      </c>
      <c r="C30" s="19" t="str">
        <f t="shared" ref="C30:AG30" si="10">TEXT(C29,"aaa")</f>
        <v>水</v>
      </c>
      <c r="D30" s="19" t="str">
        <f t="shared" si="10"/>
        <v>木</v>
      </c>
      <c r="E30" s="19" t="str">
        <f t="shared" si="10"/>
        <v>金</v>
      </c>
      <c r="F30" s="19" t="str">
        <f t="shared" si="10"/>
        <v>土</v>
      </c>
      <c r="G30" s="19" t="str">
        <f t="shared" si="10"/>
        <v>日</v>
      </c>
      <c r="H30" s="19" t="str">
        <f t="shared" si="10"/>
        <v>月</v>
      </c>
      <c r="I30" s="19" t="str">
        <f t="shared" si="10"/>
        <v>火</v>
      </c>
      <c r="J30" s="19" t="str">
        <f t="shared" si="10"/>
        <v>水</v>
      </c>
      <c r="K30" s="19" t="str">
        <f t="shared" si="10"/>
        <v>木</v>
      </c>
      <c r="L30" s="19" t="str">
        <f t="shared" si="10"/>
        <v>金</v>
      </c>
      <c r="M30" s="19" t="str">
        <f t="shared" si="10"/>
        <v>土</v>
      </c>
      <c r="N30" s="19" t="str">
        <f t="shared" si="10"/>
        <v>日</v>
      </c>
      <c r="O30" s="19" t="str">
        <f t="shared" si="10"/>
        <v>月</v>
      </c>
      <c r="P30" s="19" t="str">
        <f t="shared" si="10"/>
        <v>火</v>
      </c>
      <c r="Q30" s="19" t="str">
        <f t="shared" si="10"/>
        <v>水</v>
      </c>
      <c r="R30" s="19" t="str">
        <f t="shared" si="10"/>
        <v>木</v>
      </c>
      <c r="S30" s="19" t="str">
        <f t="shared" si="10"/>
        <v>金</v>
      </c>
      <c r="T30" s="19" t="str">
        <f t="shared" si="10"/>
        <v>土</v>
      </c>
      <c r="U30" s="19" t="str">
        <f t="shared" si="10"/>
        <v>日</v>
      </c>
      <c r="V30" s="19" t="str">
        <f t="shared" si="10"/>
        <v>月</v>
      </c>
      <c r="W30" s="19" t="str">
        <f t="shared" si="10"/>
        <v>火</v>
      </c>
      <c r="X30" s="19" t="str">
        <f t="shared" si="10"/>
        <v>水</v>
      </c>
      <c r="Y30" s="19" t="str">
        <f t="shared" si="10"/>
        <v>木</v>
      </c>
      <c r="Z30" s="19" t="str">
        <f t="shared" si="10"/>
        <v>金</v>
      </c>
      <c r="AA30" s="19" t="str">
        <f t="shared" si="10"/>
        <v>土</v>
      </c>
      <c r="AB30" s="19" t="str">
        <f t="shared" si="10"/>
        <v>日</v>
      </c>
      <c r="AC30" s="19" t="str">
        <f t="shared" si="10"/>
        <v>月</v>
      </c>
      <c r="AD30" s="19" t="str">
        <f t="shared" si="10"/>
        <v>火</v>
      </c>
      <c r="AE30" s="19" t="str">
        <f t="shared" si="10"/>
        <v>水</v>
      </c>
      <c r="AF30" s="19" t="str">
        <f t="shared" si="10"/>
        <v>木</v>
      </c>
      <c r="AG30" s="92" t="str">
        <f t="shared" si="10"/>
        <v>金</v>
      </c>
      <c r="AH30" s="144"/>
      <c r="AI30" s="146"/>
      <c r="AJ30" s="148" t="s">
        <v>51</v>
      </c>
      <c r="AK30" s="149" t="s">
        <v>12</v>
      </c>
      <c r="AL30" s="123" t="s">
        <v>58</v>
      </c>
      <c r="AM30" s="159" t="s">
        <v>51</v>
      </c>
      <c r="AN30" s="160" t="s">
        <v>13</v>
      </c>
      <c r="AO30" s="156">
        <f t="shared" ref="AO30" si="11">COUNT(C29:AG29)</f>
        <v>31</v>
      </c>
      <c r="AP30" s="119">
        <f t="shared" ref="AP30" si="12">AO30-AH30</f>
        <v>31</v>
      </c>
      <c r="AQ30" s="119">
        <f>SUM(AP$7:AP32)</f>
        <v>123</v>
      </c>
      <c r="AR30" s="119">
        <f>COUNTIF(C32:AG32,"○")</f>
        <v>0</v>
      </c>
      <c r="AS30" s="119">
        <f>SUM(AR$7:AR32)</f>
        <v>0</v>
      </c>
      <c r="AT30" s="119">
        <f>COUNTIF(C33:AG33,"○")</f>
        <v>0</v>
      </c>
      <c r="AU30" s="119">
        <f>SUM(AT$7:AT32)</f>
        <v>0</v>
      </c>
      <c r="AV30" s="122">
        <f>COUNTIF(C30:AG30,"土")+COUNTIF(C30:AG30,"日")</f>
        <v>8</v>
      </c>
      <c r="AW30" s="122">
        <f>AV30-AI30</f>
        <v>8</v>
      </c>
      <c r="AX30" s="122" t="str">
        <f>IF(OR(AW30/AP30&lt;0.285,AW30=0),"特例","特例なし")</f>
        <v>特例</v>
      </c>
      <c r="AY30" s="122">
        <f>IF($AL$240="計画",IF(AP30=0,1,IF(AL32="達成",1,IF(AL32="達成※",1,0))),IF(AP30=0,1,IF(AL33="達成",1,IF(AL33="達成※",1,0))))</f>
        <v>0</v>
      </c>
    </row>
    <row r="31" spans="2:52" s="3" customFormat="1" ht="82.5" customHeight="1" x14ac:dyDescent="0.2">
      <c r="B31" s="20" t="s">
        <v>3</v>
      </c>
      <c r="C31" s="13" t="str">
        <f>IFERROR(VLOOKUP(C29,祝日一覧!A:C,3,FALSE),"")</f>
        <v>元日</v>
      </c>
      <c r="D31" s="13" t="str">
        <f>IFERROR(VLOOKUP(D29,祝日一覧!A:C,3,FALSE),"")</f>
        <v>年末年始休暇</v>
      </c>
      <c r="E31" s="13" t="str">
        <f>IFERROR(VLOOKUP(E29,祝日一覧!A:C,3,FALSE),"")</f>
        <v>年末年始休暇</v>
      </c>
      <c r="F31" s="13" t="str">
        <f>IFERROR(VLOOKUP(F29,祝日一覧!A:C,3,FALSE),"")</f>
        <v/>
      </c>
      <c r="G31" s="13" t="str">
        <f>IFERROR(VLOOKUP(G29,祝日一覧!A:C,3,FALSE),"")</f>
        <v/>
      </c>
      <c r="H31" s="13" t="str">
        <f>IFERROR(VLOOKUP(H29,祝日一覧!A:C,3,FALSE),"")</f>
        <v/>
      </c>
      <c r="I31" s="13" t="str">
        <f>IFERROR(VLOOKUP(I29,祝日一覧!A:C,3,FALSE),"")</f>
        <v/>
      </c>
      <c r="J31" s="13" t="str">
        <f>IFERROR(VLOOKUP(J29,祝日一覧!A:C,3,FALSE),"")</f>
        <v/>
      </c>
      <c r="K31" s="13" t="str">
        <f>IFERROR(VLOOKUP(K29,祝日一覧!A:C,3,FALSE),"")</f>
        <v/>
      </c>
      <c r="L31" s="13" t="str">
        <f>IFERROR(VLOOKUP(L29,祝日一覧!A:C,3,FALSE),"")</f>
        <v/>
      </c>
      <c r="M31" s="13" t="str">
        <f>IFERROR(VLOOKUP(M29,祝日一覧!A:C,3,FALSE),"")</f>
        <v/>
      </c>
      <c r="N31" s="13" t="str">
        <f>IFERROR(VLOOKUP(N29,祝日一覧!A:C,3,FALSE),"")</f>
        <v/>
      </c>
      <c r="O31" s="13" t="str">
        <f>IFERROR(VLOOKUP(O29,祝日一覧!A:C,3,FALSE),"")</f>
        <v>成人の日</v>
      </c>
      <c r="P31" s="13" t="str">
        <f>IFERROR(VLOOKUP(P29,祝日一覧!A:C,3,FALSE),"")</f>
        <v/>
      </c>
      <c r="Q31" s="13" t="str">
        <f>IFERROR(VLOOKUP(Q29,祝日一覧!A:C,3,FALSE),"")</f>
        <v/>
      </c>
      <c r="R31" s="13" t="str">
        <f>IFERROR(VLOOKUP(R29,祝日一覧!A:C,3,FALSE),"")</f>
        <v/>
      </c>
      <c r="S31" s="13" t="str">
        <f>IFERROR(VLOOKUP(S29,祝日一覧!A:C,3,FALSE),"")</f>
        <v/>
      </c>
      <c r="T31" s="13" t="str">
        <f>IFERROR(VLOOKUP(T29,祝日一覧!A:C,3,FALSE),"")</f>
        <v/>
      </c>
      <c r="U31" s="13" t="str">
        <f>IFERROR(VLOOKUP(U29,祝日一覧!A:C,3,FALSE),"")</f>
        <v/>
      </c>
      <c r="V31" s="13" t="str">
        <f>IFERROR(VLOOKUP(V29,祝日一覧!A:C,3,FALSE),"")</f>
        <v/>
      </c>
      <c r="W31" s="13" t="str">
        <f>IFERROR(VLOOKUP(W29,祝日一覧!A:C,3,FALSE),"")</f>
        <v/>
      </c>
      <c r="X31" s="13" t="str">
        <f>IFERROR(VLOOKUP(X29,祝日一覧!A:C,3,FALSE),"")</f>
        <v/>
      </c>
      <c r="Y31" s="13" t="str">
        <f>IFERROR(VLOOKUP(Y29,祝日一覧!A:C,3,FALSE),"")</f>
        <v/>
      </c>
      <c r="Z31" s="13" t="str">
        <f>IFERROR(VLOOKUP(Z29,祝日一覧!A:C,3,FALSE),"")</f>
        <v/>
      </c>
      <c r="AA31" s="13" t="str">
        <f>IFERROR(VLOOKUP(AA29,祝日一覧!A:C,3,FALSE),"")</f>
        <v/>
      </c>
      <c r="AB31" s="13" t="str">
        <f>IFERROR(VLOOKUP(AB29,祝日一覧!A:C,3,FALSE),"")</f>
        <v/>
      </c>
      <c r="AC31" s="13" t="str">
        <f>IFERROR(VLOOKUP(AC29,祝日一覧!A:C,3,FALSE),"")</f>
        <v/>
      </c>
      <c r="AD31" s="13" t="str">
        <f>IFERROR(VLOOKUP(AD29,祝日一覧!A:C,3,FALSE),"")</f>
        <v/>
      </c>
      <c r="AE31" s="13" t="str">
        <f>IFERROR(VLOOKUP(AE29,祝日一覧!A:C,3,FALSE),"")</f>
        <v/>
      </c>
      <c r="AF31" s="13" t="str">
        <f>IFERROR(VLOOKUP(AF29,祝日一覧!A:C,3,FALSE),"")</f>
        <v/>
      </c>
      <c r="AG31" s="12" t="str">
        <f>IFERROR(VLOOKUP(AG29,祝日一覧!A:C,3,FALSE),"")</f>
        <v/>
      </c>
      <c r="AH31" s="144"/>
      <c r="AI31" s="146"/>
      <c r="AJ31" s="148"/>
      <c r="AK31" s="149"/>
      <c r="AL31" s="123"/>
      <c r="AM31" s="159"/>
      <c r="AN31" s="160"/>
      <c r="AO31" s="156"/>
      <c r="AP31" s="119"/>
      <c r="AQ31" s="119"/>
      <c r="AR31" s="119"/>
      <c r="AS31" s="119"/>
      <c r="AT31" s="119"/>
      <c r="AU31" s="119"/>
      <c r="AV31" s="122"/>
      <c r="AW31" s="122"/>
      <c r="AX31" s="122"/>
      <c r="AY31" s="122"/>
    </row>
    <row r="32" spans="2:52" s="4" customFormat="1" ht="29.15" customHeight="1" x14ac:dyDescent="0.2">
      <c r="B32" s="57" t="s">
        <v>108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92"/>
      <c r="AH32" s="144"/>
      <c r="AI32" s="146"/>
      <c r="AJ32" s="97">
        <f>AR30</f>
        <v>0</v>
      </c>
      <c r="AK32" s="61">
        <f>IF(AP30=0,"対象外",AJ32/AP30)</f>
        <v>0</v>
      </c>
      <c r="AL32" s="62" t="str">
        <f>IF(AP30=0,"対象外",IF(AJ32/AP30&gt;=0.285,"達成",IF(AJ32&gt;=AX32,"達成※","未")))</f>
        <v>未</v>
      </c>
      <c r="AM32" s="99">
        <f>AS30</f>
        <v>0</v>
      </c>
      <c r="AN32" s="80">
        <f>AM32/AQ30</f>
        <v>0</v>
      </c>
      <c r="AO32" s="156"/>
      <c r="AP32" s="119"/>
      <c r="AQ32" s="119"/>
      <c r="AR32" s="119"/>
      <c r="AS32" s="119"/>
      <c r="AT32" s="119"/>
      <c r="AU32" s="119"/>
      <c r="AV32" s="122"/>
      <c r="AW32" s="122"/>
      <c r="AX32" s="122">
        <f>IF(OR(AW30/AP30&lt;0.285,AW30=0),AW30,"-")</f>
        <v>8</v>
      </c>
      <c r="AY32" s="122"/>
    </row>
    <row r="33" spans="2:51" s="4" customFormat="1" ht="29.15" customHeight="1" thickBot="1" x14ac:dyDescent="0.25">
      <c r="B33" s="56" t="s">
        <v>102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  <c r="AH33" s="145"/>
      <c r="AI33" s="147"/>
      <c r="AJ33" s="5">
        <f>AT30</f>
        <v>0</v>
      </c>
      <c r="AK33" s="47">
        <f>IF(AP30=0,"対象外",AJ33/AP30)</f>
        <v>0</v>
      </c>
      <c r="AL33" s="39" t="str">
        <f>IF(AP30=0,"対象外",IF(AJ33/AP30&gt;=0.285,"達成",IF(AJ33&gt;=AX32,"達成※","未")))</f>
        <v>未</v>
      </c>
      <c r="AM33" s="77">
        <f>AU30</f>
        <v>0</v>
      </c>
      <c r="AN33" s="81">
        <f>IFERROR(AM33/AQ30,"")</f>
        <v>0</v>
      </c>
      <c r="AO33" s="156"/>
      <c r="AP33" s="119"/>
      <c r="AQ33" s="119"/>
      <c r="AR33" s="119"/>
      <c r="AS33" s="119"/>
      <c r="AT33" s="119"/>
      <c r="AU33" s="119"/>
      <c r="AV33" s="122"/>
      <c r="AW33" s="122"/>
      <c r="AX33" s="122"/>
      <c r="AY33" s="122"/>
    </row>
    <row r="34" spans="2:51" ht="13.5" thickBot="1" x14ac:dyDescent="0.25">
      <c r="AS34" s="9"/>
      <c r="AT34" s="9"/>
      <c r="AU34" s="9"/>
      <c r="AV34" s="2"/>
    </row>
    <row r="35" spans="2:51" ht="13.5" customHeight="1" x14ac:dyDescent="0.2">
      <c r="B35" s="16" t="s">
        <v>0</v>
      </c>
      <c r="C35" s="137">
        <f>DATE(YEAR(C28),MONTH(C28)+1,DAY(C28))</f>
        <v>45689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08" t="s">
        <v>16</v>
      </c>
      <c r="AI35" s="110" t="s">
        <v>60</v>
      </c>
      <c r="AJ35" s="124" t="s">
        <v>57</v>
      </c>
      <c r="AK35" s="125"/>
      <c r="AL35" s="126"/>
      <c r="AM35" s="150" t="s">
        <v>11</v>
      </c>
      <c r="AN35" s="151"/>
      <c r="AO35" s="134" t="s">
        <v>15</v>
      </c>
      <c r="AP35" s="117" t="s">
        <v>17</v>
      </c>
      <c r="AQ35" s="117" t="s">
        <v>18</v>
      </c>
      <c r="AR35" s="117" t="s">
        <v>98</v>
      </c>
      <c r="AS35" s="117" t="s">
        <v>99</v>
      </c>
      <c r="AT35" s="95" t="s">
        <v>100</v>
      </c>
      <c r="AU35" s="95" t="s">
        <v>101</v>
      </c>
      <c r="AV35" s="119" t="s">
        <v>59</v>
      </c>
      <c r="AW35" s="120" t="s">
        <v>61</v>
      </c>
      <c r="AX35" s="122" t="s">
        <v>70</v>
      </c>
      <c r="AY35" s="119" t="s">
        <v>73</v>
      </c>
    </row>
    <row r="36" spans="2:51" x14ac:dyDescent="0.2">
      <c r="B36" s="17" t="s">
        <v>1</v>
      </c>
      <c r="C36" s="18">
        <f>DATE(YEAR(C35),MONTH(C35),DAY(C35))</f>
        <v>45689</v>
      </c>
      <c r="D36" s="18">
        <f>IF(MONTH(DATE(YEAR(C36),MONTH(C36),DAY(C36)+1))=MONTH($C35),DATE(YEAR(C36),MONTH(C36),DAY(C36)+1),"")</f>
        <v>45690</v>
      </c>
      <c r="E36" s="18">
        <f t="shared" ref="E36:AF36" si="13">IF(MONTH(DATE(YEAR(D36),MONTH(D36),DAY(D36)+1))=MONTH($C35),DATE(YEAR(D36),MONTH(D36),DAY(D36)+1),"")</f>
        <v>45691</v>
      </c>
      <c r="F36" s="18">
        <f t="shared" si="13"/>
        <v>45692</v>
      </c>
      <c r="G36" s="18">
        <f t="shared" si="13"/>
        <v>45693</v>
      </c>
      <c r="H36" s="18">
        <f t="shared" si="13"/>
        <v>45694</v>
      </c>
      <c r="I36" s="18">
        <f t="shared" si="13"/>
        <v>45695</v>
      </c>
      <c r="J36" s="18">
        <f>IF(MONTH(DATE(YEAR(I36),MONTH(I36),DAY(I36)+1))=MONTH($C35),DATE(YEAR(I36),MONTH(I36),DAY(I36)+1),"")</f>
        <v>45696</v>
      </c>
      <c r="K36" s="18">
        <f t="shared" si="13"/>
        <v>45697</v>
      </c>
      <c r="L36" s="18">
        <f t="shared" si="13"/>
        <v>45698</v>
      </c>
      <c r="M36" s="18">
        <f t="shared" si="13"/>
        <v>45699</v>
      </c>
      <c r="N36" s="18">
        <f t="shared" si="13"/>
        <v>45700</v>
      </c>
      <c r="O36" s="18">
        <f t="shared" si="13"/>
        <v>45701</v>
      </c>
      <c r="P36" s="18">
        <f t="shared" si="13"/>
        <v>45702</v>
      </c>
      <c r="Q36" s="18">
        <f t="shared" si="13"/>
        <v>45703</v>
      </c>
      <c r="R36" s="18">
        <f t="shared" si="13"/>
        <v>45704</v>
      </c>
      <c r="S36" s="18">
        <f t="shared" si="13"/>
        <v>45705</v>
      </c>
      <c r="T36" s="18">
        <f t="shared" si="13"/>
        <v>45706</v>
      </c>
      <c r="U36" s="18">
        <f t="shared" si="13"/>
        <v>45707</v>
      </c>
      <c r="V36" s="18">
        <f t="shared" si="13"/>
        <v>45708</v>
      </c>
      <c r="W36" s="18">
        <f t="shared" si="13"/>
        <v>45709</v>
      </c>
      <c r="X36" s="18">
        <f t="shared" si="13"/>
        <v>45710</v>
      </c>
      <c r="Y36" s="18">
        <f t="shared" si="13"/>
        <v>45711</v>
      </c>
      <c r="Z36" s="18">
        <f t="shared" si="13"/>
        <v>45712</v>
      </c>
      <c r="AA36" s="18">
        <f t="shared" si="13"/>
        <v>45713</v>
      </c>
      <c r="AB36" s="18">
        <f t="shared" si="13"/>
        <v>45714</v>
      </c>
      <c r="AC36" s="18">
        <f t="shared" si="13"/>
        <v>45715</v>
      </c>
      <c r="AD36" s="18">
        <f t="shared" si="13"/>
        <v>45716</v>
      </c>
      <c r="AE36" s="18" t="str">
        <f t="shared" si="13"/>
        <v/>
      </c>
      <c r="AF36" s="18" t="e">
        <f t="shared" si="13"/>
        <v>#VALUE!</v>
      </c>
      <c r="AG36" s="18" t="e">
        <f>IF(MONTH(DATE(YEAR(AF36),MONTH(AF36),DAY(AF36)+1))=MONTH($C35),DATE(YEAR(AF36),MONTH(AF36),DAY(AF36)+1),"")</f>
        <v>#VALUE!</v>
      </c>
      <c r="AH36" s="109"/>
      <c r="AI36" s="111"/>
      <c r="AJ36" s="127"/>
      <c r="AK36" s="128"/>
      <c r="AL36" s="129"/>
      <c r="AM36" s="152"/>
      <c r="AN36" s="153"/>
      <c r="AO36" s="135"/>
      <c r="AP36" s="118"/>
      <c r="AQ36" s="118"/>
      <c r="AR36" s="118"/>
      <c r="AS36" s="118"/>
      <c r="AT36" s="96" t="s">
        <v>96</v>
      </c>
      <c r="AU36" s="96" t="s">
        <v>97</v>
      </c>
      <c r="AV36" s="119"/>
      <c r="AW36" s="121"/>
      <c r="AX36" s="122"/>
      <c r="AY36" s="119"/>
    </row>
    <row r="37" spans="2:51" x14ac:dyDescent="0.2">
      <c r="B37" s="17" t="s">
        <v>2</v>
      </c>
      <c r="C37" s="19" t="str">
        <f t="shared" ref="C37:AG37" si="14">TEXT(C36,"aaa")</f>
        <v>土</v>
      </c>
      <c r="D37" s="19" t="str">
        <f t="shared" si="14"/>
        <v>日</v>
      </c>
      <c r="E37" s="19" t="str">
        <f t="shared" si="14"/>
        <v>月</v>
      </c>
      <c r="F37" s="19" t="str">
        <f t="shared" si="14"/>
        <v>火</v>
      </c>
      <c r="G37" s="19" t="str">
        <f t="shared" si="14"/>
        <v>水</v>
      </c>
      <c r="H37" s="19" t="str">
        <f t="shared" si="14"/>
        <v>木</v>
      </c>
      <c r="I37" s="19" t="str">
        <f t="shared" si="14"/>
        <v>金</v>
      </c>
      <c r="J37" s="19" t="str">
        <f t="shared" si="14"/>
        <v>土</v>
      </c>
      <c r="K37" s="19" t="str">
        <f t="shared" si="14"/>
        <v>日</v>
      </c>
      <c r="L37" s="19" t="str">
        <f t="shared" si="14"/>
        <v>月</v>
      </c>
      <c r="M37" s="19" t="str">
        <f t="shared" si="14"/>
        <v>火</v>
      </c>
      <c r="N37" s="19" t="str">
        <f t="shared" si="14"/>
        <v>水</v>
      </c>
      <c r="O37" s="19" t="str">
        <f t="shared" si="14"/>
        <v>木</v>
      </c>
      <c r="P37" s="19" t="str">
        <f t="shared" si="14"/>
        <v>金</v>
      </c>
      <c r="Q37" s="19" t="str">
        <f t="shared" si="14"/>
        <v>土</v>
      </c>
      <c r="R37" s="19" t="str">
        <f t="shared" si="14"/>
        <v>日</v>
      </c>
      <c r="S37" s="19" t="str">
        <f t="shared" si="14"/>
        <v>月</v>
      </c>
      <c r="T37" s="19" t="str">
        <f t="shared" si="14"/>
        <v>火</v>
      </c>
      <c r="U37" s="19" t="str">
        <f t="shared" si="14"/>
        <v>水</v>
      </c>
      <c r="V37" s="19" t="str">
        <f t="shared" si="14"/>
        <v>木</v>
      </c>
      <c r="W37" s="19" t="str">
        <f t="shared" si="14"/>
        <v>金</v>
      </c>
      <c r="X37" s="19" t="str">
        <f t="shared" si="14"/>
        <v>土</v>
      </c>
      <c r="Y37" s="19" t="str">
        <f t="shared" si="14"/>
        <v>日</v>
      </c>
      <c r="Z37" s="19" t="str">
        <f t="shared" si="14"/>
        <v>月</v>
      </c>
      <c r="AA37" s="19" t="str">
        <f t="shared" si="14"/>
        <v>火</v>
      </c>
      <c r="AB37" s="19" t="str">
        <f t="shared" si="14"/>
        <v>水</v>
      </c>
      <c r="AC37" s="19" t="str">
        <f t="shared" si="14"/>
        <v>木</v>
      </c>
      <c r="AD37" s="19" t="str">
        <f t="shared" si="14"/>
        <v>金</v>
      </c>
      <c r="AE37" s="19" t="str">
        <f t="shared" si="14"/>
        <v/>
      </c>
      <c r="AF37" s="19" t="e">
        <f t="shared" si="14"/>
        <v>#VALUE!</v>
      </c>
      <c r="AG37" s="19" t="e">
        <f t="shared" si="14"/>
        <v>#VALUE!</v>
      </c>
      <c r="AH37" s="144"/>
      <c r="AI37" s="146"/>
      <c r="AJ37" s="148" t="s">
        <v>51</v>
      </c>
      <c r="AK37" s="149" t="s">
        <v>12</v>
      </c>
      <c r="AL37" s="123" t="s">
        <v>58</v>
      </c>
      <c r="AM37" s="159" t="s">
        <v>51</v>
      </c>
      <c r="AN37" s="160" t="s">
        <v>13</v>
      </c>
      <c r="AO37" s="156">
        <f t="shared" ref="AO37" si="15">COUNT(C36:AG36)</f>
        <v>28</v>
      </c>
      <c r="AP37" s="119">
        <f t="shared" ref="AP37" si="16">AO37-AH37</f>
        <v>28</v>
      </c>
      <c r="AQ37" s="119">
        <f>SUM(AP$7:AP39)</f>
        <v>151</v>
      </c>
      <c r="AR37" s="119">
        <f>COUNTIF(C39:AG39,"○")</f>
        <v>0</v>
      </c>
      <c r="AS37" s="119">
        <f>SUM(AR$7:AR39)</f>
        <v>0</v>
      </c>
      <c r="AT37" s="119">
        <f>COUNTIF(C40:AG40,"○")</f>
        <v>0</v>
      </c>
      <c r="AU37" s="119">
        <f>SUM(AT$7:AT39)</f>
        <v>0</v>
      </c>
      <c r="AV37" s="122">
        <f>COUNTIF(C37:AG37,"土")+COUNTIF(C37:AG37,"日")</f>
        <v>8</v>
      </c>
      <c r="AW37" s="122">
        <f>AV37-AI37</f>
        <v>8</v>
      </c>
      <c r="AX37" s="122" t="str">
        <f>IF(OR(AW37/AP37&lt;0.285,AW37=0),"特例","特例なし")</f>
        <v>特例なし</v>
      </c>
      <c r="AY37" s="122">
        <f>IF($AL$240="計画",IF(AP37=0,1,IF(AL39="達成",1,IF(AL39="達成※",1,0))),IF(AP37=0,1,IF(AL40="達成",1,IF(AL40="達成※",1,0))))</f>
        <v>0</v>
      </c>
    </row>
    <row r="38" spans="2:51" s="3" customFormat="1" ht="82.5" customHeight="1" x14ac:dyDescent="0.2">
      <c r="B38" s="20" t="s">
        <v>3</v>
      </c>
      <c r="C38" s="13" t="str">
        <f>IFERROR(VLOOKUP(C36,祝日一覧!A:C,3,FALSE),"")</f>
        <v/>
      </c>
      <c r="D38" s="13" t="str">
        <f>IFERROR(VLOOKUP(D36,祝日一覧!A:C,3,FALSE),"")</f>
        <v/>
      </c>
      <c r="E38" s="13" t="str">
        <f>IFERROR(VLOOKUP(E36,祝日一覧!A:C,3,FALSE),"")</f>
        <v/>
      </c>
      <c r="F38" s="13" t="str">
        <f>IFERROR(VLOOKUP(F36,祝日一覧!A:C,3,FALSE),"")</f>
        <v/>
      </c>
      <c r="G38" s="13" t="str">
        <f>IFERROR(VLOOKUP(G36,祝日一覧!A:C,3,FALSE),"")</f>
        <v/>
      </c>
      <c r="H38" s="13" t="str">
        <f>IFERROR(VLOOKUP(H36,祝日一覧!A:C,3,FALSE),"")</f>
        <v/>
      </c>
      <c r="I38" s="13" t="str">
        <f>IFERROR(VLOOKUP(I36,祝日一覧!A:C,3,FALSE),"")</f>
        <v/>
      </c>
      <c r="J38" s="13" t="str">
        <f>IFERROR(VLOOKUP(J36,祝日一覧!A:C,3,FALSE),"")</f>
        <v/>
      </c>
      <c r="K38" s="13" t="str">
        <f>IFERROR(VLOOKUP(K36,祝日一覧!A:C,3,FALSE),"")</f>
        <v/>
      </c>
      <c r="L38" s="13" t="str">
        <f>IFERROR(VLOOKUP(L36,祝日一覧!A:C,3,FALSE),"")</f>
        <v/>
      </c>
      <c r="M38" s="13" t="str">
        <f>IFERROR(VLOOKUP(M36,祝日一覧!A:C,3,FALSE),"")</f>
        <v>建国記念の日</v>
      </c>
      <c r="N38" s="13" t="str">
        <f>IFERROR(VLOOKUP(N36,祝日一覧!A:C,3,FALSE),"")</f>
        <v/>
      </c>
      <c r="O38" s="13" t="str">
        <f>IFERROR(VLOOKUP(O36,祝日一覧!A:C,3,FALSE),"")</f>
        <v/>
      </c>
      <c r="P38" s="13" t="str">
        <f>IFERROR(VLOOKUP(P36,祝日一覧!A:C,3,FALSE),"")</f>
        <v/>
      </c>
      <c r="Q38" s="13" t="str">
        <f>IFERROR(VLOOKUP(Q36,祝日一覧!A:C,3,FALSE),"")</f>
        <v/>
      </c>
      <c r="R38" s="13" t="str">
        <f>IFERROR(VLOOKUP(R36,祝日一覧!A:C,3,FALSE),"")</f>
        <v/>
      </c>
      <c r="S38" s="13" t="str">
        <f>IFERROR(VLOOKUP(S36,祝日一覧!A:C,3,FALSE),"")</f>
        <v/>
      </c>
      <c r="T38" s="13" t="str">
        <f>IFERROR(VLOOKUP(T36,祝日一覧!A:C,3,FALSE),"")</f>
        <v/>
      </c>
      <c r="U38" s="13" t="str">
        <f>IFERROR(VLOOKUP(U36,祝日一覧!A:C,3,FALSE),"")</f>
        <v/>
      </c>
      <c r="V38" s="13" t="str">
        <f>IFERROR(VLOOKUP(V36,祝日一覧!A:C,3,FALSE),"")</f>
        <v/>
      </c>
      <c r="W38" s="13" t="str">
        <f>IFERROR(VLOOKUP(W36,祝日一覧!A:C,3,FALSE),"")</f>
        <v/>
      </c>
      <c r="X38" s="13" t="str">
        <f>IFERROR(VLOOKUP(X36,祝日一覧!A:C,3,FALSE),"")</f>
        <v/>
      </c>
      <c r="Y38" s="13" t="str">
        <f>IFERROR(VLOOKUP(Y36,祝日一覧!A:C,3,FALSE),"")</f>
        <v>天皇誕生日</v>
      </c>
      <c r="Z38" s="13" t="str">
        <f>IFERROR(VLOOKUP(Z36,祝日一覧!A:C,3,FALSE),"")</f>
        <v>振替休日</v>
      </c>
      <c r="AA38" s="13" t="str">
        <f>IFERROR(VLOOKUP(AA36,祝日一覧!A:C,3,FALSE),"")</f>
        <v/>
      </c>
      <c r="AB38" s="13" t="str">
        <f>IFERROR(VLOOKUP(AB36,祝日一覧!A:C,3,FALSE),"")</f>
        <v/>
      </c>
      <c r="AC38" s="13" t="str">
        <f>IFERROR(VLOOKUP(AC36,祝日一覧!A:C,3,FALSE),"")</f>
        <v/>
      </c>
      <c r="AD38" s="13" t="str">
        <f>IFERROR(VLOOKUP(AD36,祝日一覧!A:C,3,FALSE),"")</f>
        <v/>
      </c>
      <c r="AE38" s="13" t="str">
        <f>IFERROR(VLOOKUP(AE36,祝日一覧!A:C,3,FALSE),"")</f>
        <v/>
      </c>
      <c r="AF38" s="13" t="str">
        <f>IFERROR(VLOOKUP(AF36,祝日一覧!A:C,3,FALSE),"")</f>
        <v/>
      </c>
      <c r="AG38" s="13" t="str">
        <f>IFERROR(VLOOKUP(AG36,祝日一覧!A:C,3,FALSE),"")</f>
        <v/>
      </c>
      <c r="AH38" s="144"/>
      <c r="AI38" s="146"/>
      <c r="AJ38" s="148"/>
      <c r="AK38" s="149"/>
      <c r="AL38" s="123"/>
      <c r="AM38" s="159"/>
      <c r="AN38" s="160"/>
      <c r="AO38" s="156"/>
      <c r="AP38" s="119"/>
      <c r="AQ38" s="119"/>
      <c r="AR38" s="119"/>
      <c r="AS38" s="119"/>
      <c r="AT38" s="119"/>
      <c r="AU38" s="119"/>
      <c r="AV38" s="122"/>
      <c r="AW38" s="122"/>
      <c r="AX38" s="122"/>
      <c r="AY38" s="122"/>
    </row>
    <row r="39" spans="2:51" s="4" customFormat="1" ht="29.15" customHeight="1" x14ac:dyDescent="0.2">
      <c r="B39" s="57" t="s">
        <v>108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44"/>
      <c r="AI39" s="146"/>
      <c r="AJ39" s="97">
        <f>AR37</f>
        <v>0</v>
      </c>
      <c r="AK39" s="61">
        <f>IF(AP37=0,"対象外",AJ39/AP37)</f>
        <v>0</v>
      </c>
      <c r="AL39" s="62" t="str">
        <f>IF(AP37=0,"対象外",IF(AJ39/AP37&gt;=0.285,"達成",IF(AJ39&gt;=AX39,"達成※","未")))</f>
        <v>未</v>
      </c>
      <c r="AM39" s="99">
        <f>AS37</f>
        <v>0</v>
      </c>
      <c r="AN39" s="80">
        <f>AM39/AQ37</f>
        <v>0</v>
      </c>
      <c r="AO39" s="156"/>
      <c r="AP39" s="119"/>
      <c r="AQ39" s="119"/>
      <c r="AR39" s="119"/>
      <c r="AS39" s="119"/>
      <c r="AT39" s="119"/>
      <c r="AU39" s="119"/>
      <c r="AV39" s="122"/>
      <c r="AW39" s="122"/>
      <c r="AX39" s="122" t="str">
        <f>IF(OR(AW37/AP37&lt;0.285,AW37=0),AW37,"-")</f>
        <v>-</v>
      </c>
      <c r="AY39" s="122"/>
    </row>
    <row r="40" spans="2:51" s="4" customFormat="1" ht="29.15" customHeight="1" thickBot="1" x14ac:dyDescent="0.25">
      <c r="B40" s="56" t="s">
        <v>102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145"/>
      <c r="AI40" s="147"/>
      <c r="AJ40" s="5">
        <f>AT37</f>
        <v>0</v>
      </c>
      <c r="AK40" s="47">
        <f>IF(AP37=0,"対象外",AJ40/AP37)</f>
        <v>0</v>
      </c>
      <c r="AL40" s="39" t="str">
        <f>IF(AP37=0,"対象外",IF(AJ40/AP37&gt;=0.285,"達成",IF(AJ40&gt;=AX39,"達成※","未")))</f>
        <v>未</v>
      </c>
      <c r="AM40" s="77">
        <f>AU37</f>
        <v>0</v>
      </c>
      <c r="AN40" s="81">
        <f>IFERROR(AM40/AQ37,"")</f>
        <v>0</v>
      </c>
      <c r="AO40" s="156"/>
      <c r="AP40" s="119"/>
      <c r="AQ40" s="119"/>
      <c r="AR40" s="119"/>
      <c r="AS40" s="119"/>
      <c r="AT40" s="119"/>
      <c r="AU40" s="119"/>
      <c r="AV40" s="122"/>
      <c r="AW40" s="122"/>
      <c r="AX40" s="122"/>
      <c r="AY40" s="122"/>
    </row>
    <row r="41" spans="2:51" ht="13.5" thickBot="1" x14ac:dyDescent="0.25">
      <c r="AS41" s="9"/>
      <c r="AT41" s="9"/>
      <c r="AU41" s="9"/>
      <c r="AV41" s="2"/>
    </row>
    <row r="42" spans="2:51" ht="13.5" customHeight="1" x14ac:dyDescent="0.2">
      <c r="B42" s="16" t="s">
        <v>0</v>
      </c>
      <c r="C42" s="137">
        <f>DATE(YEAR(C35),MONTH(C35)+1,DAY(C35))</f>
        <v>45717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05"/>
      <c r="AH42" s="108" t="s">
        <v>16</v>
      </c>
      <c r="AI42" s="110" t="s">
        <v>60</v>
      </c>
      <c r="AJ42" s="124" t="s">
        <v>57</v>
      </c>
      <c r="AK42" s="125"/>
      <c r="AL42" s="126"/>
      <c r="AM42" s="150" t="s">
        <v>11</v>
      </c>
      <c r="AN42" s="151"/>
      <c r="AO42" s="134" t="s">
        <v>15</v>
      </c>
      <c r="AP42" s="117" t="s">
        <v>17</v>
      </c>
      <c r="AQ42" s="117" t="s">
        <v>18</v>
      </c>
      <c r="AR42" s="117" t="s">
        <v>98</v>
      </c>
      <c r="AS42" s="117" t="s">
        <v>99</v>
      </c>
      <c r="AT42" s="95" t="s">
        <v>100</v>
      </c>
      <c r="AU42" s="95" t="s">
        <v>101</v>
      </c>
      <c r="AV42" s="119" t="s">
        <v>59</v>
      </c>
      <c r="AW42" s="120" t="s">
        <v>61</v>
      </c>
      <c r="AX42" s="122" t="s">
        <v>70</v>
      </c>
      <c r="AY42" s="119" t="s">
        <v>73</v>
      </c>
    </row>
    <row r="43" spans="2:51" x14ac:dyDescent="0.2">
      <c r="B43" s="17" t="s">
        <v>1</v>
      </c>
      <c r="C43" s="18">
        <f>DATE(YEAR(C42),MONTH(C42),DAY(C42))</f>
        <v>45717</v>
      </c>
      <c r="D43" s="18">
        <f>IF(MONTH(DATE(YEAR(C43),MONTH(C43),DAY(C43)+1))=MONTH($C42),DATE(YEAR(C43),MONTH(C43),DAY(C43)+1),"")</f>
        <v>45718</v>
      </c>
      <c r="E43" s="18">
        <f t="shared" ref="E43:AG43" si="17">IF(MONTH(DATE(YEAR(D43),MONTH(D43),DAY(D43)+1))=MONTH($C42),DATE(YEAR(D43),MONTH(D43),DAY(D43)+1),"")</f>
        <v>45719</v>
      </c>
      <c r="F43" s="18">
        <f t="shared" si="17"/>
        <v>45720</v>
      </c>
      <c r="G43" s="18">
        <f t="shared" si="17"/>
        <v>45721</v>
      </c>
      <c r="H43" s="18">
        <f t="shared" si="17"/>
        <v>45722</v>
      </c>
      <c r="I43" s="18">
        <f t="shared" si="17"/>
        <v>45723</v>
      </c>
      <c r="J43" s="18">
        <f t="shared" si="17"/>
        <v>45724</v>
      </c>
      <c r="K43" s="18">
        <f t="shared" si="17"/>
        <v>45725</v>
      </c>
      <c r="L43" s="18">
        <f t="shared" si="17"/>
        <v>45726</v>
      </c>
      <c r="M43" s="18">
        <f t="shared" si="17"/>
        <v>45727</v>
      </c>
      <c r="N43" s="18">
        <f t="shared" si="17"/>
        <v>45728</v>
      </c>
      <c r="O43" s="18">
        <f t="shared" si="17"/>
        <v>45729</v>
      </c>
      <c r="P43" s="18">
        <f t="shared" si="17"/>
        <v>45730</v>
      </c>
      <c r="Q43" s="18">
        <f t="shared" si="17"/>
        <v>45731</v>
      </c>
      <c r="R43" s="18">
        <f t="shared" si="17"/>
        <v>45732</v>
      </c>
      <c r="S43" s="18">
        <f t="shared" si="17"/>
        <v>45733</v>
      </c>
      <c r="T43" s="18">
        <f t="shared" si="17"/>
        <v>45734</v>
      </c>
      <c r="U43" s="18">
        <f t="shared" si="17"/>
        <v>45735</v>
      </c>
      <c r="V43" s="18">
        <f t="shared" si="17"/>
        <v>45736</v>
      </c>
      <c r="W43" s="18">
        <f t="shared" si="17"/>
        <v>45737</v>
      </c>
      <c r="X43" s="18">
        <f t="shared" si="17"/>
        <v>45738</v>
      </c>
      <c r="Y43" s="18">
        <f t="shared" si="17"/>
        <v>45739</v>
      </c>
      <c r="Z43" s="18">
        <f t="shared" si="17"/>
        <v>45740</v>
      </c>
      <c r="AA43" s="18">
        <f t="shared" si="17"/>
        <v>45741</v>
      </c>
      <c r="AB43" s="18">
        <f t="shared" si="17"/>
        <v>45742</v>
      </c>
      <c r="AC43" s="18">
        <f t="shared" si="17"/>
        <v>45743</v>
      </c>
      <c r="AD43" s="18">
        <f t="shared" si="17"/>
        <v>45744</v>
      </c>
      <c r="AE43" s="18">
        <f t="shared" si="17"/>
        <v>45745</v>
      </c>
      <c r="AF43" s="18">
        <f t="shared" si="17"/>
        <v>45746</v>
      </c>
      <c r="AG43" s="38">
        <f t="shared" si="17"/>
        <v>45747</v>
      </c>
      <c r="AH43" s="109"/>
      <c r="AI43" s="111"/>
      <c r="AJ43" s="127"/>
      <c r="AK43" s="128"/>
      <c r="AL43" s="129"/>
      <c r="AM43" s="152"/>
      <c r="AN43" s="153"/>
      <c r="AO43" s="135"/>
      <c r="AP43" s="118"/>
      <c r="AQ43" s="118"/>
      <c r="AR43" s="118"/>
      <c r="AS43" s="118"/>
      <c r="AT43" s="96" t="s">
        <v>96</v>
      </c>
      <c r="AU43" s="96" t="s">
        <v>97</v>
      </c>
      <c r="AV43" s="119"/>
      <c r="AW43" s="121"/>
      <c r="AX43" s="122"/>
      <c r="AY43" s="119"/>
    </row>
    <row r="44" spans="2:51" x14ac:dyDescent="0.2">
      <c r="B44" s="17" t="s">
        <v>2</v>
      </c>
      <c r="C44" s="19" t="str">
        <f t="shared" ref="C44:AG44" si="18">TEXT(C43,"aaa")</f>
        <v>土</v>
      </c>
      <c r="D44" s="19" t="str">
        <f t="shared" si="18"/>
        <v>日</v>
      </c>
      <c r="E44" s="19" t="str">
        <f t="shared" si="18"/>
        <v>月</v>
      </c>
      <c r="F44" s="19" t="str">
        <f t="shared" si="18"/>
        <v>火</v>
      </c>
      <c r="G44" s="19" t="str">
        <f t="shared" si="18"/>
        <v>水</v>
      </c>
      <c r="H44" s="19" t="str">
        <f t="shared" si="18"/>
        <v>木</v>
      </c>
      <c r="I44" s="19" t="str">
        <f t="shared" si="18"/>
        <v>金</v>
      </c>
      <c r="J44" s="19" t="str">
        <f t="shared" si="18"/>
        <v>土</v>
      </c>
      <c r="K44" s="19" t="str">
        <f t="shared" si="18"/>
        <v>日</v>
      </c>
      <c r="L44" s="19" t="str">
        <f t="shared" si="18"/>
        <v>月</v>
      </c>
      <c r="M44" s="19" t="str">
        <f t="shared" si="18"/>
        <v>火</v>
      </c>
      <c r="N44" s="19" t="str">
        <f t="shared" si="18"/>
        <v>水</v>
      </c>
      <c r="O44" s="19" t="str">
        <f t="shared" si="18"/>
        <v>木</v>
      </c>
      <c r="P44" s="19" t="str">
        <f t="shared" si="18"/>
        <v>金</v>
      </c>
      <c r="Q44" s="19" t="str">
        <f t="shared" si="18"/>
        <v>土</v>
      </c>
      <c r="R44" s="19" t="str">
        <f t="shared" si="18"/>
        <v>日</v>
      </c>
      <c r="S44" s="19" t="str">
        <f t="shared" si="18"/>
        <v>月</v>
      </c>
      <c r="T44" s="19" t="str">
        <f t="shared" si="18"/>
        <v>火</v>
      </c>
      <c r="U44" s="19" t="str">
        <f t="shared" si="18"/>
        <v>水</v>
      </c>
      <c r="V44" s="19" t="str">
        <f t="shared" si="18"/>
        <v>木</v>
      </c>
      <c r="W44" s="19" t="str">
        <f t="shared" si="18"/>
        <v>金</v>
      </c>
      <c r="X44" s="19" t="str">
        <f t="shared" si="18"/>
        <v>土</v>
      </c>
      <c r="Y44" s="19" t="str">
        <f t="shared" si="18"/>
        <v>日</v>
      </c>
      <c r="Z44" s="19" t="str">
        <f t="shared" si="18"/>
        <v>月</v>
      </c>
      <c r="AA44" s="19" t="str">
        <f t="shared" si="18"/>
        <v>火</v>
      </c>
      <c r="AB44" s="19" t="str">
        <f t="shared" si="18"/>
        <v>水</v>
      </c>
      <c r="AC44" s="19" t="str">
        <f t="shared" si="18"/>
        <v>木</v>
      </c>
      <c r="AD44" s="19" t="str">
        <f t="shared" si="18"/>
        <v>金</v>
      </c>
      <c r="AE44" s="19" t="str">
        <f t="shared" si="18"/>
        <v>土</v>
      </c>
      <c r="AF44" s="19" t="str">
        <f t="shared" si="18"/>
        <v>日</v>
      </c>
      <c r="AG44" s="92" t="str">
        <f t="shared" si="18"/>
        <v>月</v>
      </c>
      <c r="AH44" s="144"/>
      <c r="AI44" s="146"/>
      <c r="AJ44" s="148" t="s">
        <v>51</v>
      </c>
      <c r="AK44" s="149" t="s">
        <v>12</v>
      </c>
      <c r="AL44" s="123" t="s">
        <v>58</v>
      </c>
      <c r="AM44" s="159" t="s">
        <v>51</v>
      </c>
      <c r="AN44" s="160" t="s">
        <v>13</v>
      </c>
      <c r="AO44" s="156">
        <f t="shared" ref="AO44" si="19">COUNT(C43:AG43)</f>
        <v>31</v>
      </c>
      <c r="AP44" s="119">
        <f t="shared" ref="AP44" si="20">AO44-AH44</f>
        <v>31</v>
      </c>
      <c r="AQ44" s="119">
        <f>SUM(AP$7:AP46)</f>
        <v>182</v>
      </c>
      <c r="AR44" s="119">
        <f>COUNTIF(C46:AG46,"○")</f>
        <v>0</v>
      </c>
      <c r="AS44" s="119">
        <f>SUM(AR$7:AR46)</f>
        <v>0</v>
      </c>
      <c r="AT44" s="119">
        <f>COUNTIF(C47:AG47,"○")</f>
        <v>0</v>
      </c>
      <c r="AU44" s="119">
        <f>SUM(AT$7:AT46)</f>
        <v>0</v>
      </c>
      <c r="AV44" s="122">
        <f>COUNTIF(C44:AG44,"土")+COUNTIF(C44:AG44,"日")</f>
        <v>10</v>
      </c>
      <c r="AW44" s="122">
        <f>AV44-AI44</f>
        <v>10</v>
      </c>
      <c r="AX44" s="122" t="str">
        <f>IF(OR(AW44/AP44&lt;0.285,AW44=0),"特例","特例なし")</f>
        <v>特例なし</v>
      </c>
      <c r="AY44" s="122">
        <f>IF($AL$240="計画",IF(AP44=0,1,IF(AL46="達成",1,IF(AL46="達成※",1,0))),IF(AP44=0,1,IF(AL47="達成",1,IF(AL47="達成※",1,0))))</f>
        <v>0</v>
      </c>
    </row>
    <row r="45" spans="2:51" s="3" customFormat="1" ht="82.5" customHeight="1" x14ac:dyDescent="0.2">
      <c r="B45" s="20" t="s">
        <v>3</v>
      </c>
      <c r="C45" s="13" t="str">
        <f>IFERROR(VLOOKUP(C43,祝日一覧!A:C,3,FALSE),"")</f>
        <v/>
      </c>
      <c r="D45" s="13" t="str">
        <f>IFERROR(VLOOKUP(D43,祝日一覧!A:C,3,FALSE),"")</f>
        <v/>
      </c>
      <c r="E45" s="13" t="str">
        <f>IFERROR(VLOOKUP(E43,祝日一覧!A:C,3,FALSE),"")</f>
        <v/>
      </c>
      <c r="F45" s="13" t="str">
        <f>IFERROR(VLOOKUP(F43,祝日一覧!A:C,3,FALSE),"")</f>
        <v/>
      </c>
      <c r="G45" s="13" t="str">
        <f>IFERROR(VLOOKUP(G43,祝日一覧!A:C,3,FALSE),"")</f>
        <v/>
      </c>
      <c r="H45" s="13" t="str">
        <f>IFERROR(VLOOKUP(H43,祝日一覧!A:C,3,FALSE),"")</f>
        <v/>
      </c>
      <c r="I45" s="13" t="str">
        <f>IFERROR(VLOOKUP(I43,祝日一覧!A:C,3,FALSE),"")</f>
        <v/>
      </c>
      <c r="J45" s="13" t="str">
        <f>IFERROR(VLOOKUP(J43,祝日一覧!A:C,3,FALSE),"")</f>
        <v/>
      </c>
      <c r="K45" s="13" t="str">
        <f>IFERROR(VLOOKUP(K43,祝日一覧!A:C,3,FALSE),"")</f>
        <v/>
      </c>
      <c r="L45" s="13" t="str">
        <f>IFERROR(VLOOKUP(L43,祝日一覧!A:C,3,FALSE),"")</f>
        <v/>
      </c>
      <c r="M45" s="13" t="str">
        <f>IFERROR(VLOOKUP(M43,祝日一覧!A:C,3,FALSE),"")</f>
        <v/>
      </c>
      <c r="N45" s="13" t="str">
        <f>IFERROR(VLOOKUP(N43,祝日一覧!A:C,3,FALSE),"")</f>
        <v/>
      </c>
      <c r="O45" s="13" t="str">
        <f>IFERROR(VLOOKUP(O43,祝日一覧!A:C,3,FALSE),"")</f>
        <v/>
      </c>
      <c r="P45" s="13" t="str">
        <f>IFERROR(VLOOKUP(P43,祝日一覧!A:C,3,FALSE),"")</f>
        <v/>
      </c>
      <c r="Q45" s="13" t="str">
        <f>IFERROR(VLOOKUP(Q43,祝日一覧!A:C,3,FALSE),"")</f>
        <v/>
      </c>
      <c r="R45" s="13" t="str">
        <f>IFERROR(VLOOKUP(R43,祝日一覧!A:C,3,FALSE),"")</f>
        <v/>
      </c>
      <c r="S45" s="13" t="str">
        <f>IFERROR(VLOOKUP(S43,祝日一覧!A:C,3,FALSE),"")</f>
        <v/>
      </c>
      <c r="T45" s="13" t="str">
        <f>IFERROR(VLOOKUP(T43,祝日一覧!A:C,3,FALSE),"")</f>
        <v/>
      </c>
      <c r="U45" s="13" t="str">
        <f>IFERROR(VLOOKUP(U43,祝日一覧!A:C,3,FALSE),"")</f>
        <v/>
      </c>
      <c r="V45" s="13" t="str">
        <f>IFERROR(VLOOKUP(V43,祝日一覧!A:C,3,FALSE),"")</f>
        <v>春分の日</v>
      </c>
      <c r="W45" s="13" t="str">
        <f>IFERROR(VLOOKUP(W43,祝日一覧!A:C,3,FALSE),"")</f>
        <v/>
      </c>
      <c r="X45" s="13" t="str">
        <f>IFERROR(VLOOKUP(X43,祝日一覧!A:C,3,FALSE),"")</f>
        <v/>
      </c>
      <c r="Y45" s="13" t="str">
        <f>IFERROR(VLOOKUP(Y43,祝日一覧!A:C,3,FALSE),"")</f>
        <v/>
      </c>
      <c r="Z45" s="13" t="str">
        <f>IFERROR(VLOOKUP(Z43,祝日一覧!A:C,3,FALSE),"")</f>
        <v/>
      </c>
      <c r="AA45" s="13" t="str">
        <f>IFERROR(VLOOKUP(AA43,祝日一覧!A:C,3,FALSE),"")</f>
        <v/>
      </c>
      <c r="AB45" s="13" t="str">
        <f>IFERROR(VLOOKUP(AB43,祝日一覧!A:C,3,FALSE),"")</f>
        <v/>
      </c>
      <c r="AC45" s="13" t="str">
        <f>IFERROR(VLOOKUP(AC43,祝日一覧!A:C,3,FALSE),"")</f>
        <v/>
      </c>
      <c r="AD45" s="13" t="str">
        <f>IFERROR(VLOOKUP(AD43,祝日一覧!A:C,3,FALSE),"")</f>
        <v/>
      </c>
      <c r="AE45" s="13" t="str">
        <f>IFERROR(VLOOKUP(AE43,祝日一覧!A:C,3,FALSE),"")</f>
        <v/>
      </c>
      <c r="AF45" s="13" t="str">
        <f>IFERROR(VLOOKUP(AF43,祝日一覧!A:C,3,FALSE),"")</f>
        <v/>
      </c>
      <c r="AG45" s="12" t="str">
        <f>IFERROR(VLOOKUP(AG43,祝日一覧!A:C,3,FALSE),"")</f>
        <v/>
      </c>
      <c r="AH45" s="144"/>
      <c r="AI45" s="146"/>
      <c r="AJ45" s="148"/>
      <c r="AK45" s="149"/>
      <c r="AL45" s="123"/>
      <c r="AM45" s="159"/>
      <c r="AN45" s="160"/>
      <c r="AO45" s="156"/>
      <c r="AP45" s="119"/>
      <c r="AQ45" s="119"/>
      <c r="AR45" s="119"/>
      <c r="AS45" s="119"/>
      <c r="AT45" s="119"/>
      <c r="AU45" s="119"/>
      <c r="AV45" s="122"/>
      <c r="AW45" s="122"/>
      <c r="AX45" s="122"/>
      <c r="AY45" s="122"/>
    </row>
    <row r="46" spans="2:51" s="4" customFormat="1" ht="29.15" customHeight="1" x14ac:dyDescent="0.2">
      <c r="B46" s="57" t="s">
        <v>108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92"/>
      <c r="AH46" s="144"/>
      <c r="AI46" s="146"/>
      <c r="AJ46" s="97">
        <f>AR44</f>
        <v>0</v>
      </c>
      <c r="AK46" s="61">
        <f>IF(AP44=0,"対象外",AJ46/AP44)</f>
        <v>0</v>
      </c>
      <c r="AL46" s="62" t="str">
        <f>IF(AP44=0,"対象外",IF(AJ46/AP44&gt;=0.285,"達成",IF(AJ46&gt;=AX46,"達成※","未")))</f>
        <v>未</v>
      </c>
      <c r="AM46" s="99">
        <f>AS44</f>
        <v>0</v>
      </c>
      <c r="AN46" s="80">
        <f>AM46/AQ44</f>
        <v>0</v>
      </c>
      <c r="AO46" s="156"/>
      <c r="AP46" s="119"/>
      <c r="AQ46" s="119"/>
      <c r="AR46" s="119"/>
      <c r="AS46" s="119"/>
      <c r="AT46" s="119"/>
      <c r="AU46" s="119"/>
      <c r="AV46" s="122"/>
      <c r="AW46" s="122"/>
      <c r="AX46" s="122" t="str">
        <f>IF(OR(AW44/AP44&lt;0.285,AW44=0),AW44,"-")</f>
        <v>-</v>
      </c>
      <c r="AY46" s="122"/>
    </row>
    <row r="47" spans="2:51" s="4" customFormat="1" ht="29.15" customHeight="1" thickBot="1" x14ac:dyDescent="0.25">
      <c r="B47" s="56" t="s">
        <v>102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  <c r="AH47" s="145"/>
      <c r="AI47" s="147"/>
      <c r="AJ47" s="5">
        <f>AT44</f>
        <v>0</v>
      </c>
      <c r="AK47" s="47">
        <f>IF(AP44=0,"対象外",AJ47/AP44)</f>
        <v>0</v>
      </c>
      <c r="AL47" s="39" t="str">
        <f>IF(AP44=0,"対象外",IF(AJ47/AP44&gt;=0.285,"達成",IF(AJ47&gt;=AX46,"達成※","未")))</f>
        <v>未</v>
      </c>
      <c r="AM47" s="77">
        <f>AU44</f>
        <v>0</v>
      </c>
      <c r="AN47" s="81">
        <f>IFERROR(AM47/AQ44,"")</f>
        <v>0</v>
      </c>
      <c r="AO47" s="156"/>
      <c r="AP47" s="119"/>
      <c r="AQ47" s="119"/>
      <c r="AR47" s="119"/>
      <c r="AS47" s="119"/>
      <c r="AT47" s="119"/>
      <c r="AU47" s="119"/>
      <c r="AV47" s="122"/>
      <c r="AW47" s="122"/>
      <c r="AX47" s="122"/>
      <c r="AY47" s="122"/>
    </row>
    <row r="48" spans="2:51" ht="13.5" thickBot="1" x14ac:dyDescent="0.25">
      <c r="AS48" s="9"/>
      <c r="AT48" s="9"/>
      <c r="AU48" s="9"/>
      <c r="AV48" s="2"/>
    </row>
    <row r="49" spans="1:51" ht="13.5" customHeight="1" x14ac:dyDescent="0.2">
      <c r="B49" s="16" t="s">
        <v>0</v>
      </c>
      <c r="C49" s="137">
        <f>DATE(YEAR(C42),MONTH(C42)+1,DAY(C42))</f>
        <v>45748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05"/>
      <c r="AH49" s="108" t="s">
        <v>16</v>
      </c>
      <c r="AI49" s="110" t="s">
        <v>60</v>
      </c>
      <c r="AJ49" s="124" t="s">
        <v>57</v>
      </c>
      <c r="AK49" s="125"/>
      <c r="AL49" s="126"/>
      <c r="AM49" s="150" t="s">
        <v>11</v>
      </c>
      <c r="AN49" s="151"/>
      <c r="AO49" s="134" t="s">
        <v>15</v>
      </c>
      <c r="AP49" s="117" t="s">
        <v>17</v>
      </c>
      <c r="AQ49" s="117" t="s">
        <v>18</v>
      </c>
      <c r="AR49" s="117" t="s">
        <v>98</v>
      </c>
      <c r="AS49" s="117" t="s">
        <v>99</v>
      </c>
      <c r="AT49" s="95" t="s">
        <v>100</v>
      </c>
      <c r="AU49" s="95" t="s">
        <v>101</v>
      </c>
      <c r="AV49" s="119" t="s">
        <v>59</v>
      </c>
      <c r="AW49" s="120" t="s">
        <v>61</v>
      </c>
      <c r="AX49" s="122" t="s">
        <v>70</v>
      </c>
      <c r="AY49" s="119" t="s">
        <v>73</v>
      </c>
    </row>
    <row r="50" spans="1:51" x14ac:dyDescent="0.2">
      <c r="B50" s="17" t="s">
        <v>1</v>
      </c>
      <c r="C50" s="18">
        <f>DATE(YEAR(C49),MONTH(C49),DAY(C49))</f>
        <v>45748</v>
      </c>
      <c r="D50" s="18">
        <f>IF(MONTH(DATE(YEAR(C50),MONTH(C50),DAY(C50)+1))=MONTH($C49),DATE(YEAR(C50),MONTH(C50),DAY(C50)+1),"")</f>
        <v>45749</v>
      </c>
      <c r="E50" s="18">
        <f t="shared" ref="E50:AG50" si="21">IF(MONTH(DATE(YEAR(D50),MONTH(D50),DAY(D50)+1))=MONTH($C49),DATE(YEAR(D50),MONTH(D50),DAY(D50)+1),"")</f>
        <v>45750</v>
      </c>
      <c r="F50" s="18">
        <f t="shared" si="21"/>
        <v>45751</v>
      </c>
      <c r="G50" s="18">
        <f t="shared" si="21"/>
        <v>45752</v>
      </c>
      <c r="H50" s="18">
        <f t="shared" si="21"/>
        <v>45753</v>
      </c>
      <c r="I50" s="18">
        <f t="shared" si="21"/>
        <v>45754</v>
      </c>
      <c r="J50" s="18">
        <f t="shared" si="21"/>
        <v>45755</v>
      </c>
      <c r="K50" s="18">
        <f t="shared" si="21"/>
        <v>45756</v>
      </c>
      <c r="L50" s="18">
        <f t="shared" si="21"/>
        <v>45757</v>
      </c>
      <c r="M50" s="18">
        <f t="shared" si="21"/>
        <v>45758</v>
      </c>
      <c r="N50" s="18">
        <f t="shared" si="21"/>
        <v>45759</v>
      </c>
      <c r="O50" s="18">
        <f t="shared" si="21"/>
        <v>45760</v>
      </c>
      <c r="P50" s="18">
        <f t="shared" si="21"/>
        <v>45761</v>
      </c>
      <c r="Q50" s="18">
        <f t="shared" si="21"/>
        <v>45762</v>
      </c>
      <c r="R50" s="18">
        <f t="shared" si="21"/>
        <v>45763</v>
      </c>
      <c r="S50" s="18">
        <f t="shared" si="21"/>
        <v>45764</v>
      </c>
      <c r="T50" s="18">
        <f t="shared" si="21"/>
        <v>45765</v>
      </c>
      <c r="U50" s="18">
        <f t="shared" si="21"/>
        <v>45766</v>
      </c>
      <c r="V50" s="18">
        <f t="shared" si="21"/>
        <v>45767</v>
      </c>
      <c r="W50" s="18">
        <f t="shared" si="21"/>
        <v>45768</v>
      </c>
      <c r="X50" s="18">
        <f t="shared" si="21"/>
        <v>45769</v>
      </c>
      <c r="Y50" s="18">
        <f t="shared" si="21"/>
        <v>45770</v>
      </c>
      <c r="Z50" s="18">
        <f t="shared" si="21"/>
        <v>45771</v>
      </c>
      <c r="AA50" s="18">
        <f t="shared" si="21"/>
        <v>45772</v>
      </c>
      <c r="AB50" s="18">
        <f t="shared" si="21"/>
        <v>45773</v>
      </c>
      <c r="AC50" s="18">
        <f t="shared" si="21"/>
        <v>45774</v>
      </c>
      <c r="AD50" s="18">
        <f t="shared" si="21"/>
        <v>45775</v>
      </c>
      <c r="AE50" s="18">
        <f t="shared" si="21"/>
        <v>45776</v>
      </c>
      <c r="AF50" s="18">
        <f t="shared" si="21"/>
        <v>45777</v>
      </c>
      <c r="AG50" s="38" t="str">
        <f t="shared" si="21"/>
        <v/>
      </c>
      <c r="AH50" s="109"/>
      <c r="AI50" s="111"/>
      <c r="AJ50" s="127"/>
      <c r="AK50" s="128"/>
      <c r="AL50" s="129"/>
      <c r="AM50" s="152"/>
      <c r="AN50" s="153"/>
      <c r="AO50" s="135"/>
      <c r="AP50" s="118"/>
      <c r="AQ50" s="118"/>
      <c r="AR50" s="118"/>
      <c r="AS50" s="118"/>
      <c r="AT50" s="96" t="s">
        <v>96</v>
      </c>
      <c r="AU50" s="96" t="s">
        <v>97</v>
      </c>
      <c r="AV50" s="119"/>
      <c r="AW50" s="121"/>
      <c r="AX50" s="122"/>
      <c r="AY50" s="119"/>
    </row>
    <row r="51" spans="1:51" x14ac:dyDescent="0.2">
      <c r="B51" s="17" t="s">
        <v>2</v>
      </c>
      <c r="C51" s="19" t="str">
        <f t="shared" ref="C51:AG51" si="22">TEXT(C50,"aaa")</f>
        <v>火</v>
      </c>
      <c r="D51" s="19" t="str">
        <f t="shared" si="22"/>
        <v>水</v>
      </c>
      <c r="E51" s="19" t="str">
        <f t="shared" si="22"/>
        <v>木</v>
      </c>
      <c r="F51" s="19" t="str">
        <f t="shared" si="22"/>
        <v>金</v>
      </c>
      <c r="G51" s="19" t="str">
        <f t="shared" si="22"/>
        <v>土</v>
      </c>
      <c r="H51" s="19" t="str">
        <f t="shared" si="22"/>
        <v>日</v>
      </c>
      <c r="I51" s="19" t="str">
        <f t="shared" si="22"/>
        <v>月</v>
      </c>
      <c r="J51" s="19" t="str">
        <f t="shared" si="22"/>
        <v>火</v>
      </c>
      <c r="K51" s="19" t="str">
        <f t="shared" si="22"/>
        <v>水</v>
      </c>
      <c r="L51" s="19" t="str">
        <f t="shared" si="22"/>
        <v>木</v>
      </c>
      <c r="M51" s="19" t="str">
        <f t="shared" si="22"/>
        <v>金</v>
      </c>
      <c r="N51" s="19" t="str">
        <f t="shared" si="22"/>
        <v>土</v>
      </c>
      <c r="O51" s="19" t="str">
        <f t="shared" si="22"/>
        <v>日</v>
      </c>
      <c r="P51" s="19" t="str">
        <f t="shared" si="22"/>
        <v>月</v>
      </c>
      <c r="Q51" s="19" t="str">
        <f t="shared" si="22"/>
        <v>火</v>
      </c>
      <c r="R51" s="19" t="str">
        <f t="shared" si="22"/>
        <v>水</v>
      </c>
      <c r="S51" s="19" t="str">
        <f t="shared" si="22"/>
        <v>木</v>
      </c>
      <c r="T51" s="19" t="str">
        <f t="shared" si="22"/>
        <v>金</v>
      </c>
      <c r="U51" s="19" t="str">
        <f t="shared" si="22"/>
        <v>土</v>
      </c>
      <c r="V51" s="19" t="str">
        <f t="shared" si="22"/>
        <v>日</v>
      </c>
      <c r="W51" s="19" t="str">
        <f t="shared" si="22"/>
        <v>月</v>
      </c>
      <c r="X51" s="19" t="str">
        <f t="shared" si="22"/>
        <v>火</v>
      </c>
      <c r="Y51" s="19" t="str">
        <f t="shared" si="22"/>
        <v>水</v>
      </c>
      <c r="Z51" s="19" t="str">
        <f t="shared" si="22"/>
        <v>木</v>
      </c>
      <c r="AA51" s="19" t="str">
        <f t="shared" si="22"/>
        <v>金</v>
      </c>
      <c r="AB51" s="19" t="str">
        <f t="shared" si="22"/>
        <v>土</v>
      </c>
      <c r="AC51" s="19" t="str">
        <f t="shared" si="22"/>
        <v>日</v>
      </c>
      <c r="AD51" s="19" t="str">
        <f t="shared" si="22"/>
        <v>月</v>
      </c>
      <c r="AE51" s="19" t="str">
        <f t="shared" si="22"/>
        <v>火</v>
      </c>
      <c r="AF51" s="19" t="str">
        <f t="shared" si="22"/>
        <v>水</v>
      </c>
      <c r="AG51" s="92" t="str">
        <f t="shared" si="22"/>
        <v/>
      </c>
      <c r="AH51" s="144"/>
      <c r="AI51" s="146"/>
      <c r="AJ51" s="148" t="s">
        <v>51</v>
      </c>
      <c r="AK51" s="149" t="s">
        <v>12</v>
      </c>
      <c r="AL51" s="123" t="s">
        <v>58</v>
      </c>
      <c r="AM51" s="159" t="s">
        <v>51</v>
      </c>
      <c r="AN51" s="160" t="s">
        <v>13</v>
      </c>
      <c r="AO51" s="156">
        <f t="shared" ref="AO51" si="23">COUNT(C50:AG50)</f>
        <v>30</v>
      </c>
      <c r="AP51" s="119">
        <f t="shared" ref="AP51" si="24">AO51-AH51</f>
        <v>30</v>
      </c>
      <c r="AQ51" s="119">
        <f>SUM(AP$7:AP53)</f>
        <v>212</v>
      </c>
      <c r="AR51" s="119">
        <f>COUNTIF(C53:AG53,"○")</f>
        <v>0</v>
      </c>
      <c r="AS51" s="119">
        <f>SUM(AR$7:AR53)</f>
        <v>0</v>
      </c>
      <c r="AT51" s="119">
        <f>COUNTIF(C54:AG54,"○")</f>
        <v>0</v>
      </c>
      <c r="AU51" s="119">
        <f>SUM(AT$7:AT53)</f>
        <v>0</v>
      </c>
      <c r="AV51" s="122">
        <f>COUNTIF(C51:AG51,"土")+COUNTIF(C51:AG51,"日")</f>
        <v>8</v>
      </c>
      <c r="AW51" s="122">
        <f>AV51-AI51</f>
        <v>8</v>
      </c>
      <c r="AX51" s="122" t="str">
        <f>IF(OR(AW51/AP51&lt;0.285,AW51=0),"特例","特例なし")</f>
        <v>特例</v>
      </c>
      <c r="AY51" s="122">
        <f>IF($AL$240="計画",IF(AP51=0,1,IF(AL53="達成",1,IF(AL53="達成※",1,0))),IF(AP51=0,1,IF(AL54="達成",1,IF(AL54="達成※",1,0))))</f>
        <v>0</v>
      </c>
    </row>
    <row r="52" spans="1:51" s="3" customFormat="1" ht="82.5" customHeight="1" x14ac:dyDescent="0.2">
      <c r="B52" s="20" t="s">
        <v>3</v>
      </c>
      <c r="C52" s="13" t="str">
        <f>IFERROR(VLOOKUP(C50,祝日一覧!A:C,3,FALSE),"")</f>
        <v/>
      </c>
      <c r="D52" s="13" t="str">
        <f>IFERROR(VLOOKUP(D50,祝日一覧!A:C,3,FALSE),"")</f>
        <v/>
      </c>
      <c r="E52" s="13" t="str">
        <f>IFERROR(VLOOKUP(E50,祝日一覧!A:C,3,FALSE),"")</f>
        <v/>
      </c>
      <c r="F52" s="13" t="str">
        <f>IFERROR(VLOOKUP(F50,祝日一覧!A:C,3,FALSE),"")</f>
        <v/>
      </c>
      <c r="G52" s="13" t="str">
        <f>IFERROR(VLOOKUP(G50,祝日一覧!A:C,3,FALSE),"")</f>
        <v/>
      </c>
      <c r="H52" s="13" t="str">
        <f>IFERROR(VLOOKUP(H50,祝日一覧!A:C,3,FALSE),"")</f>
        <v/>
      </c>
      <c r="I52" s="13" t="str">
        <f>IFERROR(VLOOKUP(I50,祝日一覧!A:C,3,FALSE),"")</f>
        <v/>
      </c>
      <c r="J52" s="13" t="str">
        <f>IFERROR(VLOOKUP(J50,祝日一覧!A:C,3,FALSE),"")</f>
        <v/>
      </c>
      <c r="K52" s="13" t="str">
        <f>IFERROR(VLOOKUP(K50,祝日一覧!A:C,3,FALSE),"")</f>
        <v/>
      </c>
      <c r="L52" s="13" t="str">
        <f>IFERROR(VLOOKUP(L50,祝日一覧!A:C,3,FALSE),"")</f>
        <v/>
      </c>
      <c r="M52" s="13" t="str">
        <f>IFERROR(VLOOKUP(M50,祝日一覧!A:C,3,FALSE),"")</f>
        <v/>
      </c>
      <c r="N52" s="13" t="str">
        <f>IFERROR(VLOOKUP(N50,祝日一覧!A:C,3,FALSE),"")</f>
        <v/>
      </c>
      <c r="O52" s="13" t="str">
        <f>IFERROR(VLOOKUP(O50,祝日一覧!A:C,3,FALSE),"")</f>
        <v/>
      </c>
      <c r="P52" s="13" t="str">
        <f>IFERROR(VLOOKUP(P50,祝日一覧!A:C,3,FALSE),"")</f>
        <v/>
      </c>
      <c r="Q52" s="13" t="str">
        <f>IFERROR(VLOOKUP(Q50,祝日一覧!A:C,3,FALSE),"")</f>
        <v/>
      </c>
      <c r="R52" s="13" t="str">
        <f>IFERROR(VLOOKUP(R50,祝日一覧!A:C,3,FALSE),"")</f>
        <v/>
      </c>
      <c r="S52" s="13" t="str">
        <f>IFERROR(VLOOKUP(S50,祝日一覧!A:C,3,FALSE),"")</f>
        <v/>
      </c>
      <c r="T52" s="13" t="str">
        <f>IFERROR(VLOOKUP(T50,祝日一覧!A:C,3,FALSE),"")</f>
        <v/>
      </c>
      <c r="U52" s="13" t="str">
        <f>IFERROR(VLOOKUP(U50,祝日一覧!A:C,3,FALSE),"")</f>
        <v/>
      </c>
      <c r="V52" s="13" t="str">
        <f>IFERROR(VLOOKUP(V50,祝日一覧!A:C,3,FALSE),"")</f>
        <v/>
      </c>
      <c r="W52" s="13" t="str">
        <f>IFERROR(VLOOKUP(W50,祝日一覧!A:C,3,FALSE),"")</f>
        <v/>
      </c>
      <c r="X52" s="13" t="str">
        <f>IFERROR(VLOOKUP(X50,祝日一覧!A:C,3,FALSE),"")</f>
        <v/>
      </c>
      <c r="Y52" s="13" t="str">
        <f>IFERROR(VLOOKUP(Y50,祝日一覧!A:C,3,FALSE),"")</f>
        <v/>
      </c>
      <c r="Z52" s="13" t="str">
        <f>IFERROR(VLOOKUP(Z50,祝日一覧!A:C,3,FALSE),"")</f>
        <v/>
      </c>
      <c r="AA52" s="13" t="str">
        <f>IFERROR(VLOOKUP(AA50,祝日一覧!A:C,3,FALSE),"")</f>
        <v/>
      </c>
      <c r="AB52" s="13" t="str">
        <f>IFERROR(VLOOKUP(AB50,祝日一覧!A:C,3,FALSE),"")</f>
        <v/>
      </c>
      <c r="AC52" s="13" t="str">
        <f>IFERROR(VLOOKUP(AC50,祝日一覧!A:C,3,FALSE),"")</f>
        <v/>
      </c>
      <c r="AD52" s="13" t="str">
        <f>IFERROR(VLOOKUP(AD50,祝日一覧!A:C,3,FALSE),"")</f>
        <v/>
      </c>
      <c r="AE52" s="13" t="str">
        <f>IFERROR(VLOOKUP(AE50,祝日一覧!A:C,3,FALSE),"")</f>
        <v>昭和の日</v>
      </c>
      <c r="AF52" s="13" t="str">
        <f>IFERROR(VLOOKUP(AF50,祝日一覧!A:C,3,FALSE),"")</f>
        <v/>
      </c>
      <c r="AG52" s="12" t="str">
        <f>IFERROR(VLOOKUP(AG50,祝日一覧!A:C,3,FALSE),"")</f>
        <v/>
      </c>
      <c r="AH52" s="144"/>
      <c r="AI52" s="146"/>
      <c r="AJ52" s="148"/>
      <c r="AK52" s="149"/>
      <c r="AL52" s="123"/>
      <c r="AM52" s="159"/>
      <c r="AN52" s="160"/>
      <c r="AO52" s="156"/>
      <c r="AP52" s="119"/>
      <c r="AQ52" s="119"/>
      <c r="AR52" s="119"/>
      <c r="AS52" s="119"/>
      <c r="AT52" s="119"/>
      <c r="AU52" s="119"/>
      <c r="AV52" s="122"/>
      <c r="AW52" s="122"/>
      <c r="AX52" s="122"/>
      <c r="AY52" s="122"/>
    </row>
    <row r="53" spans="1:51" s="4" customFormat="1" ht="29.15" customHeight="1" x14ac:dyDescent="0.2">
      <c r="B53" s="57" t="s">
        <v>108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92"/>
      <c r="AH53" s="144"/>
      <c r="AI53" s="146"/>
      <c r="AJ53" s="97">
        <f>AR51</f>
        <v>0</v>
      </c>
      <c r="AK53" s="61">
        <f>IF(AP51=0,"対象外",AJ53/AP51)</f>
        <v>0</v>
      </c>
      <c r="AL53" s="62" t="str">
        <f>IF(AP51=0,"対象外",IF(AJ53/AP51&gt;=0.285,"達成",IF(AJ53&gt;=AX53,"達成※","未")))</f>
        <v>未</v>
      </c>
      <c r="AM53" s="99">
        <f>AS51</f>
        <v>0</v>
      </c>
      <c r="AN53" s="80">
        <f>AM53/AQ51</f>
        <v>0</v>
      </c>
      <c r="AO53" s="156"/>
      <c r="AP53" s="119"/>
      <c r="AQ53" s="119"/>
      <c r="AR53" s="119"/>
      <c r="AS53" s="119"/>
      <c r="AT53" s="119"/>
      <c r="AU53" s="119"/>
      <c r="AV53" s="122"/>
      <c r="AW53" s="122"/>
      <c r="AX53" s="122">
        <f>IF(OR(AW51/AP51&lt;0.285,AW51=0),AW51,"-")</f>
        <v>8</v>
      </c>
      <c r="AY53" s="122"/>
    </row>
    <row r="54" spans="1:51" s="4" customFormat="1" ht="29.15" customHeight="1" thickBot="1" x14ac:dyDescent="0.25">
      <c r="B54" s="56" t="s">
        <v>102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3"/>
      <c r="AH54" s="145"/>
      <c r="AI54" s="147"/>
      <c r="AJ54" s="5">
        <f>AT51</f>
        <v>0</v>
      </c>
      <c r="AK54" s="47">
        <f>IF(AP51=0,"対象外",AJ54/AP51)</f>
        <v>0</v>
      </c>
      <c r="AL54" s="39" t="str">
        <f>IF(AP51=0,"対象外",IF(AJ54/AP51&gt;=0.285,"達成",IF(AJ54&gt;=AX53,"達成※","未")))</f>
        <v>未</v>
      </c>
      <c r="AM54" s="77">
        <f>AU51</f>
        <v>0</v>
      </c>
      <c r="AN54" s="81">
        <f>IFERROR(AM54/AQ51,"")</f>
        <v>0</v>
      </c>
      <c r="AO54" s="156"/>
      <c r="AP54" s="119"/>
      <c r="AQ54" s="119"/>
      <c r="AR54" s="119"/>
      <c r="AS54" s="119"/>
      <c r="AT54" s="119"/>
      <c r="AU54" s="119"/>
      <c r="AV54" s="122"/>
      <c r="AW54" s="122"/>
      <c r="AX54" s="122"/>
      <c r="AY54" s="122"/>
    </row>
    <row r="55" spans="1:51" ht="13.5" thickBot="1" x14ac:dyDescent="0.25">
      <c r="AS55" s="9"/>
      <c r="AT55" s="9"/>
      <c r="AU55" s="9"/>
      <c r="AV55" s="2"/>
    </row>
    <row r="56" spans="1:51" ht="13.5" customHeight="1" x14ac:dyDescent="0.2">
      <c r="B56" s="16" t="s">
        <v>0</v>
      </c>
      <c r="C56" s="137">
        <f>DATE(YEAR(C49),MONTH(C49)+1,DAY(C49))</f>
        <v>45778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05"/>
      <c r="AH56" s="108" t="s">
        <v>16</v>
      </c>
      <c r="AI56" s="138" t="s">
        <v>60</v>
      </c>
      <c r="AJ56" s="124" t="s">
        <v>57</v>
      </c>
      <c r="AK56" s="125"/>
      <c r="AL56" s="125"/>
      <c r="AM56" s="161" t="s">
        <v>11</v>
      </c>
      <c r="AN56" s="151"/>
      <c r="AO56" s="134" t="s">
        <v>15</v>
      </c>
      <c r="AP56" s="117" t="s">
        <v>17</v>
      </c>
      <c r="AQ56" s="117" t="s">
        <v>18</v>
      </c>
      <c r="AR56" s="117" t="s">
        <v>98</v>
      </c>
      <c r="AS56" s="117" t="s">
        <v>99</v>
      </c>
      <c r="AT56" s="95" t="s">
        <v>100</v>
      </c>
      <c r="AU56" s="95" t="s">
        <v>101</v>
      </c>
      <c r="AV56" s="119" t="s">
        <v>59</v>
      </c>
      <c r="AW56" s="120" t="s">
        <v>61</v>
      </c>
      <c r="AX56" s="122" t="s">
        <v>70</v>
      </c>
      <c r="AY56" s="119" t="s">
        <v>73</v>
      </c>
    </row>
    <row r="57" spans="1:51" x14ac:dyDescent="0.2">
      <c r="B57" s="17" t="s">
        <v>1</v>
      </c>
      <c r="C57" s="18">
        <f>DATE(YEAR(C56),MONTH(C56),DAY(C56))</f>
        <v>45778</v>
      </c>
      <c r="D57" s="18">
        <f>IF(MONTH(DATE(YEAR(C57),MONTH(C57),DAY(C57)+1))=MONTH($C56),DATE(YEAR(C57),MONTH(C57),DAY(C57)+1),"")</f>
        <v>45779</v>
      </c>
      <c r="E57" s="18">
        <f t="shared" ref="E57:AG57" si="25">IF(MONTH(DATE(YEAR(D57),MONTH(D57),DAY(D57)+1))=MONTH($C56),DATE(YEAR(D57),MONTH(D57),DAY(D57)+1),"")</f>
        <v>45780</v>
      </c>
      <c r="F57" s="18">
        <f t="shared" si="25"/>
        <v>45781</v>
      </c>
      <c r="G57" s="18">
        <f t="shared" si="25"/>
        <v>45782</v>
      </c>
      <c r="H57" s="18">
        <f t="shared" si="25"/>
        <v>45783</v>
      </c>
      <c r="I57" s="18">
        <f t="shared" si="25"/>
        <v>45784</v>
      </c>
      <c r="J57" s="18">
        <f t="shared" si="25"/>
        <v>45785</v>
      </c>
      <c r="K57" s="18">
        <f t="shared" si="25"/>
        <v>45786</v>
      </c>
      <c r="L57" s="18">
        <f t="shared" si="25"/>
        <v>45787</v>
      </c>
      <c r="M57" s="18">
        <f t="shared" si="25"/>
        <v>45788</v>
      </c>
      <c r="N57" s="18">
        <f t="shared" si="25"/>
        <v>45789</v>
      </c>
      <c r="O57" s="18">
        <f t="shared" si="25"/>
        <v>45790</v>
      </c>
      <c r="P57" s="18">
        <f t="shared" si="25"/>
        <v>45791</v>
      </c>
      <c r="Q57" s="18">
        <f t="shared" si="25"/>
        <v>45792</v>
      </c>
      <c r="R57" s="18">
        <f t="shared" si="25"/>
        <v>45793</v>
      </c>
      <c r="S57" s="18">
        <f t="shared" si="25"/>
        <v>45794</v>
      </c>
      <c r="T57" s="18">
        <f t="shared" si="25"/>
        <v>45795</v>
      </c>
      <c r="U57" s="18">
        <f t="shared" si="25"/>
        <v>45796</v>
      </c>
      <c r="V57" s="18">
        <f t="shared" si="25"/>
        <v>45797</v>
      </c>
      <c r="W57" s="18">
        <f t="shared" si="25"/>
        <v>45798</v>
      </c>
      <c r="X57" s="18">
        <f t="shared" si="25"/>
        <v>45799</v>
      </c>
      <c r="Y57" s="18">
        <f t="shared" si="25"/>
        <v>45800</v>
      </c>
      <c r="Z57" s="18">
        <f t="shared" si="25"/>
        <v>45801</v>
      </c>
      <c r="AA57" s="18">
        <f t="shared" si="25"/>
        <v>45802</v>
      </c>
      <c r="AB57" s="18">
        <f t="shared" si="25"/>
        <v>45803</v>
      </c>
      <c r="AC57" s="18">
        <f t="shared" si="25"/>
        <v>45804</v>
      </c>
      <c r="AD57" s="18">
        <f t="shared" si="25"/>
        <v>45805</v>
      </c>
      <c r="AE57" s="18">
        <f t="shared" si="25"/>
        <v>45806</v>
      </c>
      <c r="AF57" s="18">
        <f t="shared" si="25"/>
        <v>45807</v>
      </c>
      <c r="AG57" s="38">
        <f t="shared" si="25"/>
        <v>45808</v>
      </c>
      <c r="AH57" s="109"/>
      <c r="AI57" s="139"/>
      <c r="AJ57" s="127"/>
      <c r="AK57" s="128"/>
      <c r="AL57" s="128"/>
      <c r="AM57" s="162"/>
      <c r="AN57" s="153"/>
      <c r="AO57" s="135"/>
      <c r="AP57" s="118"/>
      <c r="AQ57" s="118"/>
      <c r="AR57" s="118"/>
      <c r="AS57" s="118"/>
      <c r="AT57" s="96" t="s">
        <v>96</v>
      </c>
      <c r="AU57" s="96" t="s">
        <v>97</v>
      </c>
      <c r="AV57" s="119"/>
      <c r="AW57" s="121"/>
      <c r="AX57" s="122"/>
      <c r="AY57" s="119"/>
    </row>
    <row r="58" spans="1:51" x14ac:dyDescent="0.2">
      <c r="B58" s="17" t="s">
        <v>2</v>
      </c>
      <c r="C58" s="19" t="str">
        <f t="shared" ref="C58:AG58" si="26">TEXT(C57,"aaa")</f>
        <v>木</v>
      </c>
      <c r="D58" s="19" t="str">
        <f t="shared" si="26"/>
        <v>金</v>
      </c>
      <c r="E58" s="19" t="str">
        <f t="shared" si="26"/>
        <v>土</v>
      </c>
      <c r="F58" s="19" t="str">
        <f t="shared" si="26"/>
        <v>日</v>
      </c>
      <c r="G58" s="19" t="str">
        <f t="shared" si="26"/>
        <v>月</v>
      </c>
      <c r="H58" s="19" t="str">
        <f t="shared" si="26"/>
        <v>火</v>
      </c>
      <c r="I58" s="19" t="str">
        <f t="shared" si="26"/>
        <v>水</v>
      </c>
      <c r="J58" s="19" t="str">
        <f t="shared" si="26"/>
        <v>木</v>
      </c>
      <c r="K58" s="19" t="str">
        <f t="shared" si="26"/>
        <v>金</v>
      </c>
      <c r="L58" s="19" t="str">
        <f t="shared" si="26"/>
        <v>土</v>
      </c>
      <c r="M58" s="19" t="str">
        <f t="shared" si="26"/>
        <v>日</v>
      </c>
      <c r="N58" s="19" t="str">
        <f t="shared" si="26"/>
        <v>月</v>
      </c>
      <c r="O58" s="19" t="str">
        <f t="shared" si="26"/>
        <v>火</v>
      </c>
      <c r="P58" s="19" t="str">
        <f t="shared" si="26"/>
        <v>水</v>
      </c>
      <c r="Q58" s="19" t="str">
        <f t="shared" si="26"/>
        <v>木</v>
      </c>
      <c r="R58" s="19" t="str">
        <f t="shared" si="26"/>
        <v>金</v>
      </c>
      <c r="S58" s="19" t="str">
        <f t="shared" si="26"/>
        <v>土</v>
      </c>
      <c r="T58" s="19" t="str">
        <f t="shared" si="26"/>
        <v>日</v>
      </c>
      <c r="U58" s="19" t="str">
        <f t="shared" si="26"/>
        <v>月</v>
      </c>
      <c r="V58" s="19" t="str">
        <f t="shared" si="26"/>
        <v>火</v>
      </c>
      <c r="W58" s="19" t="str">
        <f t="shared" si="26"/>
        <v>水</v>
      </c>
      <c r="X58" s="19" t="str">
        <f t="shared" si="26"/>
        <v>木</v>
      </c>
      <c r="Y58" s="19" t="str">
        <f t="shared" si="26"/>
        <v>金</v>
      </c>
      <c r="Z58" s="19" t="str">
        <f t="shared" si="26"/>
        <v>土</v>
      </c>
      <c r="AA58" s="19" t="str">
        <f t="shared" si="26"/>
        <v>日</v>
      </c>
      <c r="AB58" s="19" t="str">
        <f t="shared" si="26"/>
        <v>月</v>
      </c>
      <c r="AC58" s="19" t="str">
        <f t="shared" si="26"/>
        <v>火</v>
      </c>
      <c r="AD58" s="19" t="str">
        <f t="shared" si="26"/>
        <v>水</v>
      </c>
      <c r="AE58" s="19" t="str">
        <f t="shared" si="26"/>
        <v>木</v>
      </c>
      <c r="AF58" s="19" t="str">
        <f t="shared" si="26"/>
        <v>金</v>
      </c>
      <c r="AG58" s="92" t="str">
        <f t="shared" si="26"/>
        <v>土</v>
      </c>
      <c r="AH58" s="163"/>
      <c r="AI58" s="166"/>
      <c r="AJ58" s="148" t="s">
        <v>51</v>
      </c>
      <c r="AK58" s="149" t="s">
        <v>12</v>
      </c>
      <c r="AL58" s="169" t="s">
        <v>58</v>
      </c>
      <c r="AM58" s="170" t="s">
        <v>51</v>
      </c>
      <c r="AN58" s="160" t="s">
        <v>13</v>
      </c>
      <c r="AO58" s="156">
        <f t="shared" ref="AO58" si="27">COUNT(C57:AG57)</f>
        <v>31</v>
      </c>
      <c r="AP58" s="119">
        <f t="shared" ref="AP58" si="28">AO58-AH58</f>
        <v>31</v>
      </c>
      <c r="AQ58" s="119">
        <f>SUM(AP$7:AP60)</f>
        <v>243</v>
      </c>
      <c r="AR58" s="119">
        <f>COUNTIF(C60:AG60,"○")</f>
        <v>0</v>
      </c>
      <c r="AS58" s="119">
        <f>SUM(AR$7:AR60)</f>
        <v>0</v>
      </c>
      <c r="AT58" s="119">
        <f>COUNTIF(C61:AG61,"○")</f>
        <v>0</v>
      </c>
      <c r="AU58" s="119">
        <f>SUM(AT$7:AT60)</f>
        <v>0</v>
      </c>
      <c r="AV58" s="122">
        <f>COUNTIF(C58:AG58,"土")+COUNTIF(C58:AG58,"日")</f>
        <v>9</v>
      </c>
      <c r="AW58" s="122">
        <f>AV58-AI58</f>
        <v>9</v>
      </c>
      <c r="AX58" s="122" t="str">
        <f>IF(OR(AW58/AP58&lt;0.285,AW58=0),"特例","特例なし")</f>
        <v>特例なし</v>
      </c>
      <c r="AY58" s="122">
        <f>IF($AL$240="計画",IF(AP58=0,1,IF(AL60="達成",1,IF(AL60="達成※",1,0))),IF(AP58=0,1,IF(AL61="達成",1,IF(AL61="達成※",1,0))))</f>
        <v>0</v>
      </c>
    </row>
    <row r="59" spans="1:51" s="3" customFormat="1" ht="82.5" customHeight="1" x14ac:dyDescent="0.2">
      <c r="B59" s="20" t="s">
        <v>3</v>
      </c>
      <c r="C59" s="13" t="str">
        <f>IFERROR(VLOOKUP(C57,祝日一覧!A:C,3,FALSE),"")</f>
        <v/>
      </c>
      <c r="D59" s="13" t="str">
        <f>IFERROR(VLOOKUP(D57,祝日一覧!A:C,3,FALSE),"")</f>
        <v/>
      </c>
      <c r="E59" s="13" t="str">
        <f>IFERROR(VLOOKUP(E57,祝日一覧!A:C,3,FALSE),"")</f>
        <v>憲法記念日</v>
      </c>
      <c r="F59" s="13" t="str">
        <f>IFERROR(VLOOKUP(F57,祝日一覧!A:C,3,FALSE),"")</f>
        <v>みどりの日</v>
      </c>
      <c r="G59" s="13" t="str">
        <f>IFERROR(VLOOKUP(G57,祝日一覧!A:C,3,FALSE),"")</f>
        <v>こどもの日</v>
      </c>
      <c r="H59" s="13" t="str">
        <f>IFERROR(VLOOKUP(H57,祝日一覧!A:C,3,FALSE),"")</f>
        <v>振替休日</v>
      </c>
      <c r="I59" s="13" t="str">
        <f>IFERROR(VLOOKUP(I57,祝日一覧!A:C,3,FALSE),"")</f>
        <v/>
      </c>
      <c r="J59" s="13" t="str">
        <f>IFERROR(VLOOKUP(J57,祝日一覧!A:C,3,FALSE),"")</f>
        <v/>
      </c>
      <c r="K59" s="13" t="str">
        <f>IFERROR(VLOOKUP(K57,祝日一覧!A:C,3,FALSE),"")</f>
        <v/>
      </c>
      <c r="L59" s="13" t="str">
        <f>IFERROR(VLOOKUP(L57,祝日一覧!A:C,3,FALSE),"")</f>
        <v/>
      </c>
      <c r="M59" s="13" t="str">
        <f>IFERROR(VLOOKUP(M57,祝日一覧!A:C,3,FALSE),"")</f>
        <v/>
      </c>
      <c r="N59" s="13" t="str">
        <f>IFERROR(VLOOKUP(N57,祝日一覧!A:C,3,FALSE),"")</f>
        <v/>
      </c>
      <c r="O59" s="13" t="str">
        <f>IFERROR(VLOOKUP(O57,祝日一覧!A:C,3,FALSE),"")</f>
        <v/>
      </c>
      <c r="P59" s="13" t="str">
        <f>IFERROR(VLOOKUP(P57,祝日一覧!A:C,3,FALSE),"")</f>
        <v/>
      </c>
      <c r="Q59" s="13" t="str">
        <f>IFERROR(VLOOKUP(Q57,祝日一覧!A:C,3,FALSE),"")</f>
        <v/>
      </c>
      <c r="R59" s="13" t="str">
        <f>IFERROR(VLOOKUP(R57,祝日一覧!A:C,3,FALSE),"")</f>
        <v/>
      </c>
      <c r="S59" s="13" t="str">
        <f>IFERROR(VLOOKUP(S57,祝日一覧!A:C,3,FALSE),"")</f>
        <v/>
      </c>
      <c r="T59" s="13" t="str">
        <f>IFERROR(VLOOKUP(T57,祝日一覧!A:C,3,FALSE),"")</f>
        <v/>
      </c>
      <c r="U59" s="13" t="str">
        <f>IFERROR(VLOOKUP(U57,祝日一覧!A:C,3,FALSE),"")</f>
        <v/>
      </c>
      <c r="V59" s="13" t="str">
        <f>IFERROR(VLOOKUP(V57,祝日一覧!A:C,3,FALSE),"")</f>
        <v/>
      </c>
      <c r="W59" s="13" t="str">
        <f>IFERROR(VLOOKUP(W57,祝日一覧!A:C,3,FALSE),"")</f>
        <v/>
      </c>
      <c r="X59" s="13" t="str">
        <f>IFERROR(VLOOKUP(X57,祝日一覧!A:C,3,FALSE),"")</f>
        <v/>
      </c>
      <c r="Y59" s="13" t="str">
        <f>IFERROR(VLOOKUP(Y57,祝日一覧!A:C,3,FALSE),"")</f>
        <v/>
      </c>
      <c r="Z59" s="13" t="str">
        <f>IFERROR(VLOOKUP(Z57,祝日一覧!A:C,3,FALSE),"")</f>
        <v/>
      </c>
      <c r="AA59" s="13" t="str">
        <f>IFERROR(VLOOKUP(AA57,祝日一覧!A:C,3,FALSE),"")</f>
        <v/>
      </c>
      <c r="AB59" s="13" t="str">
        <f>IFERROR(VLOOKUP(AB57,祝日一覧!A:C,3,FALSE),"")</f>
        <v/>
      </c>
      <c r="AC59" s="13" t="str">
        <f>IFERROR(VLOOKUP(AC57,祝日一覧!A:C,3,FALSE),"")</f>
        <v/>
      </c>
      <c r="AD59" s="13" t="str">
        <f>IFERROR(VLOOKUP(AD57,祝日一覧!A:C,3,FALSE),"")</f>
        <v/>
      </c>
      <c r="AE59" s="13" t="str">
        <f>IFERROR(VLOOKUP(AE57,祝日一覧!A:C,3,FALSE),"")</f>
        <v/>
      </c>
      <c r="AF59" s="13" t="str">
        <f>IFERROR(VLOOKUP(AF57,祝日一覧!A:C,3,FALSE),"")</f>
        <v/>
      </c>
      <c r="AG59" s="12" t="str">
        <f>IFERROR(VLOOKUP(AG57,祝日一覧!A:C,3,FALSE),"")</f>
        <v/>
      </c>
      <c r="AH59" s="164"/>
      <c r="AI59" s="167"/>
      <c r="AJ59" s="148"/>
      <c r="AK59" s="149"/>
      <c r="AL59" s="169"/>
      <c r="AM59" s="170"/>
      <c r="AN59" s="160"/>
      <c r="AO59" s="156"/>
      <c r="AP59" s="119"/>
      <c r="AQ59" s="119"/>
      <c r="AR59" s="119"/>
      <c r="AS59" s="119"/>
      <c r="AT59" s="119"/>
      <c r="AU59" s="119"/>
      <c r="AV59" s="122"/>
      <c r="AW59" s="122"/>
      <c r="AX59" s="122"/>
      <c r="AY59" s="122"/>
    </row>
    <row r="60" spans="1:51" s="4" customFormat="1" ht="29.15" customHeight="1" x14ac:dyDescent="0.2">
      <c r="B60" s="57" t="s">
        <v>108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92"/>
      <c r="AH60" s="164"/>
      <c r="AI60" s="167"/>
      <c r="AJ60" s="97">
        <f>AR58</f>
        <v>0</v>
      </c>
      <c r="AK60" s="61">
        <f>IF(AP58=0,"対象外",AJ60/AP58)</f>
        <v>0</v>
      </c>
      <c r="AL60" s="62" t="str">
        <f>IF(AP58=0,"対象外",IF(AJ60/AP58&gt;=0.285,"達成",IF(AJ60&gt;=AX60,"達成※","未")))</f>
        <v>未</v>
      </c>
      <c r="AM60" s="98">
        <f>AS58</f>
        <v>0</v>
      </c>
      <c r="AN60" s="80">
        <f>AM60/AQ58</f>
        <v>0</v>
      </c>
      <c r="AO60" s="156"/>
      <c r="AP60" s="119"/>
      <c r="AQ60" s="119"/>
      <c r="AR60" s="119"/>
      <c r="AS60" s="119"/>
      <c r="AT60" s="119"/>
      <c r="AU60" s="119"/>
      <c r="AV60" s="122"/>
      <c r="AW60" s="122"/>
      <c r="AX60" s="122" t="str">
        <f>IF(OR(AW58/AP58&lt;0.285,AW58=0),AW58,"-")</f>
        <v>-</v>
      </c>
      <c r="AY60" s="122"/>
    </row>
    <row r="61" spans="1:51" s="4" customFormat="1" ht="29.15" customHeight="1" thickBot="1" x14ac:dyDescent="0.25">
      <c r="B61" s="56" t="s">
        <v>102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3"/>
      <c r="AH61" s="165"/>
      <c r="AI61" s="168"/>
      <c r="AJ61" s="5">
        <f>AT58</f>
        <v>0</v>
      </c>
      <c r="AK61" s="47">
        <f>IF(AP58=0,"対象外",AJ61/AP58)</f>
        <v>0</v>
      </c>
      <c r="AL61" s="39" t="str">
        <f>IF(AP58=0,"対象外",IF(AJ61/AP58&gt;=0.285,"達成",IF(AJ61&gt;=AX60,"達成※","未")))</f>
        <v>未</v>
      </c>
      <c r="AM61" s="88">
        <f>AU58</f>
        <v>0</v>
      </c>
      <c r="AN61" s="81">
        <f>IFERROR(AM61/AQ58,"")</f>
        <v>0</v>
      </c>
      <c r="AO61" s="156"/>
      <c r="AP61" s="119"/>
      <c r="AQ61" s="119"/>
      <c r="AR61" s="119"/>
      <c r="AS61" s="119"/>
      <c r="AT61" s="119"/>
      <c r="AU61" s="119"/>
      <c r="AV61" s="122"/>
      <c r="AW61" s="122"/>
      <c r="AX61" s="122"/>
      <c r="AY61" s="122"/>
    </row>
    <row r="62" spans="1:51" s="4" customFormat="1" ht="13.5" thickBot="1" x14ac:dyDescent="0.25">
      <c r="A62" s="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2"/>
      <c r="AI62" s="2"/>
      <c r="AJ62" s="2"/>
      <c r="AK62" s="2"/>
      <c r="AL62" s="2"/>
      <c r="AM62" s="2"/>
      <c r="AN62" s="2"/>
      <c r="AO62" s="9"/>
      <c r="AP62" s="9"/>
      <c r="AQ62" s="9"/>
      <c r="AR62" s="9"/>
      <c r="AS62" s="9"/>
      <c r="AT62" s="9"/>
      <c r="AU62" s="9"/>
    </row>
    <row r="63" spans="1:51" s="4" customFormat="1" ht="13.5" customHeight="1" x14ac:dyDescent="0.2">
      <c r="A63" s="2"/>
      <c r="B63" s="16" t="s">
        <v>0</v>
      </c>
      <c r="C63" s="137">
        <f>DATE(YEAR(C56),MONTH(C56)+1,DAY(C56))</f>
        <v>45809</v>
      </c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05"/>
      <c r="AH63" s="177" t="s">
        <v>16</v>
      </c>
      <c r="AI63" s="138" t="s">
        <v>60</v>
      </c>
      <c r="AJ63" s="124" t="s">
        <v>57</v>
      </c>
      <c r="AK63" s="125"/>
      <c r="AL63" s="125"/>
      <c r="AM63" s="161" t="s">
        <v>11</v>
      </c>
      <c r="AN63" s="151"/>
      <c r="AO63" s="134" t="s">
        <v>15</v>
      </c>
      <c r="AP63" s="117" t="s">
        <v>17</v>
      </c>
      <c r="AQ63" s="117" t="s">
        <v>18</v>
      </c>
      <c r="AR63" s="117" t="s">
        <v>98</v>
      </c>
      <c r="AS63" s="117" t="s">
        <v>99</v>
      </c>
      <c r="AT63" s="95" t="s">
        <v>100</v>
      </c>
      <c r="AU63" s="95" t="s">
        <v>101</v>
      </c>
      <c r="AV63" s="119" t="s">
        <v>59</v>
      </c>
      <c r="AW63" s="120" t="s">
        <v>61</v>
      </c>
      <c r="AX63" s="122" t="s">
        <v>70</v>
      </c>
      <c r="AY63" s="119" t="s">
        <v>73</v>
      </c>
    </row>
    <row r="64" spans="1:51" s="4" customFormat="1" x14ac:dyDescent="0.2">
      <c r="A64" s="2"/>
      <c r="B64" s="17" t="s">
        <v>1</v>
      </c>
      <c r="C64" s="18">
        <f>DATE(YEAR(C63),MONTH(C63),DAY(C63))</f>
        <v>45809</v>
      </c>
      <c r="D64" s="18">
        <f>IF(MONTH(DATE(YEAR(C64),MONTH(C64),DAY(C64)+1))=MONTH($C63),DATE(YEAR(C64),MONTH(C64),DAY(C64)+1),"")</f>
        <v>45810</v>
      </c>
      <c r="E64" s="18">
        <f t="shared" ref="E64:AG64" si="29">IF(MONTH(DATE(YEAR(D64),MONTH(D64),DAY(D64)+1))=MONTH($C63),DATE(YEAR(D64),MONTH(D64),DAY(D64)+1),"")</f>
        <v>45811</v>
      </c>
      <c r="F64" s="18">
        <f t="shared" si="29"/>
        <v>45812</v>
      </c>
      <c r="G64" s="18">
        <f t="shared" si="29"/>
        <v>45813</v>
      </c>
      <c r="H64" s="18">
        <f t="shared" si="29"/>
        <v>45814</v>
      </c>
      <c r="I64" s="18">
        <f t="shared" si="29"/>
        <v>45815</v>
      </c>
      <c r="J64" s="18">
        <f t="shared" si="29"/>
        <v>45816</v>
      </c>
      <c r="K64" s="18">
        <f t="shared" si="29"/>
        <v>45817</v>
      </c>
      <c r="L64" s="18">
        <f t="shared" si="29"/>
        <v>45818</v>
      </c>
      <c r="M64" s="18">
        <f t="shared" si="29"/>
        <v>45819</v>
      </c>
      <c r="N64" s="18">
        <f t="shared" si="29"/>
        <v>45820</v>
      </c>
      <c r="O64" s="18">
        <f t="shared" si="29"/>
        <v>45821</v>
      </c>
      <c r="P64" s="18">
        <f t="shared" si="29"/>
        <v>45822</v>
      </c>
      <c r="Q64" s="18">
        <f t="shared" si="29"/>
        <v>45823</v>
      </c>
      <c r="R64" s="18">
        <f t="shared" si="29"/>
        <v>45824</v>
      </c>
      <c r="S64" s="18">
        <f t="shared" si="29"/>
        <v>45825</v>
      </c>
      <c r="T64" s="18">
        <f t="shared" si="29"/>
        <v>45826</v>
      </c>
      <c r="U64" s="18">
        <f t="shared" si="29"/>
        <v>45827</v>
      </c>
      <c r="V64" s="18">
        <f t="shared" si="29"/>
        <v>45828</v>
      </c>
      <c r="W64" s="18">
        <f t="shared" si="29"/>
        <v>45829</v>
      </c>
      <c r="X64" s="18">
        <f t="shared" si="29"/>
        <v>45830</v>
      </c>
      <c r="Y64" s="18">
        <f t="shared" si="29"/>
        <v>45831</v>
      </c>
      <c r="Z64" s="18">
        <f t="shared" si="29"/>
        <v>45832</v>
      </c>
      <c r="AA64" s="18">
        <f t="shared" si="29"/>
        <v>45833</v>
      </c>
      <c r="AB64" s="18">
        <f t="shared" si="29"/>
        <v>45834</v>
      </c>
      <c r="AC64" s="18">
        <f t="shared" si="29"/>
        <v>45835</v>
      </c>
      <c r="AD64" s="18">
        <f t="shared" si="29"/>
        <v>45836</v>
      </c>
      <c r="AE64" s="18">
        <f t="shared" si="29"/>
        <v>45837</v>
      </c>
      <c r="AF64" s="26">
        <f t="shared" si="29"/>
        <v>45838</v>
      </c>
      <c r="AG64" s="85" t="str">
        <f t="shared" si="29"/>
        <v/>
      </c>
      <c r="AH64" s="109"/>
      <c r="AI64" s="139"/>
      <c r="AJ64" s="127"/>
      <c r="AK64" s="128"/>
      <c r="AL64" s="128"/>
      <c r="AM64" s="162"/>
      <c r="AN64" s="153"/>
      <c r="AO64" s="135"/>
      <c r="AP64" s="118"/>
      <c r="AQ64" s="118"/>
      <c r="AR64" s="118"/>
      <c r="AS64" s="118"/>
      <c r="AT64" s="96" t="s">
        <v>96</v>
      </c>
      <c r="AU64" s="96" t="s">
        <v>97</v>
      </c>
      <c r="AV64" s="119"/>
      <c r="AW64" s="121"/>
      <c r="AX64" s="122"/>
      <c r="AY64" s="119"/>
    </row>
    <row r="65" spans="1:51" s="4" customFormat="1" x14ac:dyDescent="0.2">
      <c r="A65" s="2"/>
      <c r="B65" s="17" t="s">
        <v>2</v>
      </c>
      <c r="C65" s="19" t="str">
        <f t="shared" ref="C65:AG65" si="30">TEXT(C64,"aaa")</f>
        <v>日</v>
      </c>
      <c r="D65" s="19" t="str">
        <f t="shared" si="30"/>
        <v>月</v>
      </c>
      <c r="E65" s="19" t="str">
        <f t="shared" si="30"/>
        <v>火</v>
      </c>
      <c r="F65" s="19" t="str">
        <f t="shared" si="30"/>
        <v>水</v>
      </c>
      <c r="G65" s="19" t="str">
        <f t="shared" si="30"/>
        <v>木</v>
      </c>
      <c r="H65" s="19" t="str">
        <f t="shared" si="30"/>
        <v>金</v>
      </c>
      <c r="I65" s="19" t="str">
        <f t="shared" si="30"/>
        <v>土</v>
      </c>
      <c r="J65" s="19" t="str">
        <f t="shared" si="30"/>
        <v>日</v>
      </c>
      <c r="K65" s="19" t="str">
        <f t="shared" si="30"/>
        <v>月</v>
      </c>
      <c r="L65" s="19" t="str">
        <f t="shared" si="30"/>
        <v>火</v>
      </c>
      <c r="M65" s="19" t="str">
        <f t="shared" si="30"/>
        <v>水</v>
      </c>
      <c r="N65" s="19" t="str">
        <f t="shared" si="30"/>
        <v>木</v>
      </c>
      <c r="O65" s="19" t="str">
        <f t="shared" si="30"/>
        <v>金</v>
      </c>
      <c r="P65" s="19" t="str">
        <f t="shared" si="30"/>
        <v>土</v>
      </c>
      <c r="Q65" s="19" t="str">
        <f t="shared" si="30"/>
        <v>日</v>
      </c>
      <c r="R65" s="19" t="str">
        <f t="shared" si="30"/>
        <v>月</v>
      </c>
      <c r="S65" s="19" t="str">
        <f t="shared" si="30"/>
        <v>火</v>
      </c>
      <c r="T65" s="19" t="str">
        <f t="shared" si="30"/>
        <v>水</v>
      </c>
      <c r="U65" s="19" t="str">
        <f t="shared" si="30"/>
        <v>木</v>
      </c>
      <c r="V65" s="19" t="str">
        <f t="shared" si="30"/>
        <v>金</v>
      </c>
      <c r="W65" s="19" t="str">
        <f t="shared" si="30"/>
        <v>土</v>
      </c>
      <c r="X65" s="19" t="str">
        <f t="shared" si="30"/>
        <v>日</v>
      </c>
      <c r="Y65" s="19" t="str">
        <f t="shared" si="30"/>
        <v>月</v>
      </c>
      <c r="Z65" s="19" t="str">
        <f t="shared" si="30"/>
        <v>火</v>
      </c>
      <c r="AA65" s="19" t="str">
        <f t="shared" si="30"/>
        <v>水</v>
      </c>
      <c r="AB65" s="19" t="str">
        <f t="shared" si="30"/>
        <v>木</v>
      </c>
      <c r="AC65" s="19" t="str">
        <f t="shared" si="30"/>
        <v>金</v>
      </c>
      <c r="AD65" s="19" t="str">
        <f t="shared" si="30"/>
        <v>土</v>
      </c>
      <c r="AE65" s="19" t="str">
        <f t="shared" si="30"/>
        <v>日</v>
      </c>
      <c r="AF65" s="27" t="str">
        <f t="shared" si="30"/>
        <v>月</v>
      </c>
      <c r="AG65" s="86" t="str">
        <f t="shared" si="30"/>
        <v/>
      </c>
      <c r="AH65" s="163"/>
      <c r="AI65" s="166"/>
      <c r="AJ65" s="148" t="s">
        <v>51</v>
      </c>
      <c r="AK65" s="149" t="s">
        <v>12</v>
      </c>
      <c r="AL65" s="169" t="s">
        <v>58</v>
      </c>
      <c r="AM65" s="170" t="s">
        <v>51</v>
      </c>
      <c r="AN65" s="160" t="s">
        <v>13</v>
      </c>
      <c r="AO65" s="156">
        <f>COUNT(C64:AG64)</f>
        <v>30</v>
      </c>
      <c r="AP65" s="119">
        <f>AO65-AH65</f>
        <v>30</v>
      </c>
      <c r="AQ65" s="119">
        <f>SUM(AP$7:AP67)</f>
        <v>273</v>
      </c>
      <c r="AR65" s="119">
        <f>COUNTIF(C67:AG67,"○")</f>
        <v>0</v>
      </c>
      <c r="AS65" s="119">
        <f>SUM(AR$7:AR67)</f>
        <v>0</v>
      </c>
      <c r="AT65" s="119">
        <f>COUNTIF(C68:AG68,"○")</f>
        <v>0</v>
      </c>
      <c r="AU65" s="119">
        <f>SUM(AT$7:AT67)</f>
        <v>0</v>
      </c>
      <c r="AV65" s="122">
        <f>COUNTIF(C65:AG65,"土")+COUNTIF(C65:AG65,"日")</f>
        <v>9</v>
      </c>
      <c r="AW65" s="122">
        <f>AV65-AI65</f>
        <v>9</v>
      </c>
      <c r="AX65" s="122" t="str">
        <f>IF(OR(AW65/AP65&lt;0.285,AW65=0),"特例","特例なし")</f>
        <v>特例なし</v>
      </c>
      <c r="AY65" s="122">
        <f>IF($AL$240="計画",IF(AP65=0,1,IF(AL67="達成",1,IF(AL67="達成※",1,0))),IF(AP65=0,1,IF(AL68="達成",1,IF(AL68="達成※",1,0))))</f>
        <v>0</v>
      </c>
    </row>
    <row r="66" spans="1:51" s="4" customFormat="1" ht="82.5" customHeight="1" x14ac:dyDescent="0.2">
      <c r="A66" s="3"/>
      <c r="B66" s="20" t="s">
        <v>3</v>
      </c>
      <c r="C66" s="13" t="str">
        <f>IFERROR(VLOOKUP(C64,祝日一覧!A:C,3,FALSE),"")</f>
        <v/>
      </c>
      <c r="D66" s="13" t="str">
        <f>IFERROR(VLOOKUP(D64,祝日一覧!A:C,3,FALSE),"")</f>
        <v/>
      </c>
      <c r="E66" s="13" t="str">
        <f>IFERROR(VLOOKUP(E64,祝日一覧!A:C,3,FALSE),"")</f>
        <v/>
      </c>
      <c r="F66" s="13" t="str">
        <f>IFERROR(VLOOKUP(F64,祝日一覧!A:C,3,FALSE),"")</f>
        <v/>
      </c>
      <c r="G66" s="13" t="str">
        <f>IFERROR(VLOOKUP(G64,祝日一覧!A:C,3,FALSE),"")</f>
        <v/>
      </c>
      <c r="H66" s="13" t="str">
        <f>IFERROR(VLOOKUP(H64,祝日一覧!A:C,3,FALSE),"")</f>
        <v/>
      </c>
      <c r="I66" s="13" t="str">
        <f>IFERROR(VLOOKUP(I64,祝日一覧!A:C,3,FALSE),"")</f>
        <v/>
      </c>
      <c r="J66" s="13" t="str">
        <f>IFERROR(VLOOKUP(J64,祝日一覧!A:C,3,FALSE),"")</f>
        <v/>
      </c>
      <c r="K66" s="13" t="str">
        <f>IFERROR(VLOOKUP(K64,祝日一覧!A:C,3,FALSE),"")</f>
        <v/>
      </c>
      <c r="L66" s="13" t="str">
        <f>IFERROR(VLOOKUP(L64,祝日一覧!A:C,3,FALSE),"")</f>
        <v/>
      </c>
      <c r="M66" s="13" t="str">
        <f>IFERROR(VLOOKUP(M64,祝日一覧!A:C,3,FALSE),"")</f>
        <v/>
      </c>
      <c r="N66" s="13" t="str">
        <f>IFERROR(VLOOKUP(N64,祝日一覧!A:C,3,FALSE),"")</f>
        <v/>
      </c>
      <c r="O66" s="13" t="str">
        <f>IFERROR(VLOOKUP(O64,祝日一覧!A:C,3,FALSE),"")</f>
        <v/>
      </c>
      <c r="P66" s="13" t="str">
        <f>IFERROR(VLOOKUP(P64,祝日一覧!A:C,3,FALSE),"")</f>
        <v/>
      </c>
      <c r="Q66" s="13" t="str">
        <f>IFERROR(VLOOKUP(Q64,祝日一覧!A:C,3,FALSE),"")</f>
        <v/>
      </c>
      <c r="R66" s="13" t="str">
        <f>IFERROR(VLOOKUP(R64,祝日一覧!A:C,3,FALSE),"")</f>
        <v/>
      </c>
      <c r="S66" s="13" t="str">
        <f>IFERROR(VLOOKUP(S64,祝日一覧!A:C,3,FALSE),"")</f>
        <v/>
      </c>
      <c r="T66" s="13" t="str">
        <f>IFERROR(VLOOKUP(T64,祝日一覧!A:C,3,FALSE),"")</f>
        <v/>
      </c>
      <c r="U66" s="13" t="str">
        <f>IFERROR(VLOOKUP(U64,祝日一覧!A:C,3,FALSE),"")</f>
        <v/>
      </c>
      <c r="V66" s="13" t="str">
        <f>IFERROR(VLOOKUP(V64,祝日一覧!A:C,3,FALSE),"")</f>
        <v/>
      </c>
      <c r="W66" s="13" t="str">
        <f>IFERROR(VLOOKUP(W64,祝日一覧!A:C,3,FALSE),"")</f>
        <v/>
      </c>
      <c r="X66" s="13" t="str">
        <f>IFERROR(VLOOKUP(X64,祝日一覧!A:C,3,FALSE),"")</f>
        <v/>
      </c>
      <c r="Y66" s="13" t="str">
        <f>IFERROR(VLOOKUP(Y64,祝日一覧!A:C,3,FALSE),"")</f>
        <v/>
      </c>
      <c r="Z66" s="13" t="str">
        <f>IFERROR(VLOOKUP(Z64,祝日一覧!A:C,3,FALSE),"")</f>
        <v/>
      </c>
      <c r="AA66" s="13" t="str">
        <f>IFERROR(VLOOKUP(AA64,祝日一覧!A:C,3,FALSE),"")</f>
        <v/>
      </c>
      <c r="AB66" s="13" t="str">
        <f>IFERROR(VLOOKUP(AB64,祝日一覧!A:C,3,FALSE),"")</f>
        <v/>
      </c>
      <c r="AC66" s="13" t="str">
        <f>IFERROR(VLOOKUP(AC64,祝日一覧!A:C,3,FALSE),"")</f>
        <v/>
      </c>
      <c r="AD66" s="13" t="str">
        <f>IFERROR(VLOOKUP(AD64,祝日一覧!A:C,3,FALSE),"")</f>
        <v/>
      </c>
      <c r="AE66" s="13" t="str">
        <f>IFERROR(VLOOKUP(AE64,祝日一覧!A:C,3,FALSE),"")</f>
        <v/>
      </c>
      <c r="AF66" s="13" t="str">
        <f>IFERROR(VLOOKUP(AF64,祝日一覧!A:C,3,FALSE),"")</f>
        <v/>
      </c>
      <c r="AG66" s="12" t="str">
        <f>IFERROR(VLOOKUP(AG64,祝日一覧!A:C,3,FALSE),"")</f>
        <v/>
      </c>
      <c r="AH66" s="164"/>
      <c r="AI66" s="167"/>
      <c r="AJ66" s="148"/>
      <c r="AK66" s="149"/>
      <c r="AL66" s="169"/>
      <c r="AM66" s="170"/>
      <c r="AN66" s="160"/>
      <c r="AO66" s="156"/>
      <c r="AP66" s="119"/>
      <c r="AQ66" s="119"/>
      <c r="AR66" s="119"/>
      <c r="AS66" s="119"/>
      <c r="AT66" s="119"/>
      <c r="AU66" s="119"/>
      <c r="AV66" s="122"/>
      <c r="AW66" s="122"/>
      <c r="AX66" s="122"/>
      <c r="AY66" s="122"/>
    </row>
    <row r="67" spans="1:51" s="4" customFormat="1" ht="29.15" customHeight="1" x14ac:dyDescent="0.2">
      <c r="B67" s="57" t="s">
        <v>108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92"/>
      <c r="AH67" s="164"/>
      <c r="AI67" s="167"/>
      <c r="AJ67" s="97">
        <f>AR65</f>
        <v>0</v>
      </c>
      <c r="AK67" s="61">
        <f>IF(AP65=0,"対象外",AJ67/AP65)</f>
        <v>0</v>
      </c>
      <c r="AL67" s="62" t="str">
        <f>IF(AP65=0,"対象外",IF(AJ67/AP65&gt;=0.285,"達成",IF(AJ67&gt;=AX67,"達成※","未")))</f>
        <v>未</v>
      </c>
      <c r="AM67" s="98">
        <f>AS65</f>
        <v>0</v>
      </c>
      <c r="AN67" s="80">
        <f>AM67/AQ65</f>
        <v>0</v>
      </c>
      <c r="AO67" s="156"/>
      <c r="AP67" s="119"/>
      <c r="AQ67" s="119"/>
      <c r="AR67" s="119"/>
      <c r="AS67" s="119"/>
      <c r="AT67" s="119"/>
      <c r="AU67" s="119"/>
      <c r="AV67" s="122"/>
      <c r="AW67" s="122"/>
      <c r="AX67" s="122" t="str">
        <f>IF(OR(AW65/AP65&lt;0.285,AW65=0),AW65,"-")</f>
        <v>-</v>
      </c>
      <c r="AY67" s="122"/>
    </row>
    <row r="68" spans="1:51" s="4" customFormat="1" ht="29.15" customHeight="1" thickBot="1" x14ac:dyDescent="0.25">
      <c r="B68" s="56" t="s">
        <v>102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3"/>
      <c r="AH68" s="165"/>
      <c r="AI68" s="168"/>
      <c r="AJ68" s="5">
        <f>AT65</f>
        <v>0</v>
      </c>
      <c r="AK68" s="47">
        <f>IF(AP65=0,"対象外",AJ68/AP65)</f>
        <v>0</v>
      </c>
      <c r="AL68" s="39" t="str">
        <f>IF(AP65=0,"対象外",IF(AJ68/AP65&gt;=0.285,"達成",IF(AJ68&gt;=AX67,"達成※","未")))</f>
        <v>未</v>
      </c>
      <c r="AM68" s="88">
        <f>AU65</f>
        <v>0</v>
      </c>
      <c r="AN68" s="81">
        <f>IFERROR(AM68/AQ65,"")</f>
        <v>0</v>
      </c>
      <c r="AO68" s="156"/>
      <c r="AP68" s="119"/>
      <c r="AQ68" s="119"/>
      <c r="AR68" s="119"/>
      <c r="AS68" s="119"/>
      <c r="AT68" s="119"/>
      <c r="AU68" s="119"/>
      <c r="AV68" s="122"/>
      <c r="AW68" s="122"/>
      <c r="AX68" s="122"/>
      <c r="AY68" s="122"/>
    </row>
    <row r="69" spans="1:51" s="4" customFormat="1" x14ac:dyDescent="0.2">
      <c r="A69" s="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2"/>
      <c r="AI69" s="2"/>
      <c r="AJ69" s="2"/>
      <c r="AK69" s="2"/>
      <c r="AL69" s="2"/>
      <c r="AM69" s="2"/>
      <c r="AN69" s="2"/>
      <c r="AO69" s="9"/>
      <c r="AP69" s="9"/>
      <c r="AQ69" s="9"/>
      <c r="AR69" s="9"/>
      <c r="AS69" s="9"/>
      <c r="AT69" s="9"/>
      <c r="AU69" s="9"/>
    </row>
    <row r="70" spans="1:51" s="4" customFormat="1" ht="13" hidden="1" customHeight="1" outlineLevel="1" x14ac:dyDescent="0.2">
      <c r="A70" s="2"/>
      <c r="B70" s="16" t="s">
        <v>0</v>
      </c>
      <c r="C70" s="137">
        <f>DATE(YEAR(C63),MONTH(C63)+1,DAY(C63))</f>
        <v>45839</v>
      </c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71" t="s">
        <v>16</v>
      </c>
      <c r="AI70" s="110" t="s">
        <v>60</v>
      </c>
      <c r="AJ70" s="173" t="s">
        <v>57</v>
      </c>
      <c r="AK70" s="173"/>
      <c r="AL70" s="174"/>
      <c r="AM70" s="130" t="s">
        <v>11</v>
      </c>
      <c r="AN70" s="131"/>
      <c r="AO70" s="192" t="s">
        <v>15</v>
      </c>
      <c r="AP70" s="117" t="s">
        <v>17</v>
      </c>
      <c r="AQ70" s="117" t="s">
        <v>18</v>
      </c>
      <c r="AR70" s="117" t="s">
        <v>98</v>
      </c>
      <c r="AS70" s="117" t="s">
        <v>99</v>
      </c>
      <c r="AT70" s="95" t="s">
        <v>100</v>
      </c>
      <c r="AU70" s="95" t="s">
        <v>101</v>
      </c>
      <c r="AV70" s="119" t="s">
        <v>59</v>
      </c>
      <c r="AW70" s="120" t="s">
        <v>61</v>
      </c>
      <c r="AX70" s="122" t="s">
        <v>70</v>
      </c>
      <c r="AY70" s="119" t="s">
        <v>73</v>
      </c>
    </row>
    <row r="71" spans="1:51" s="4" customFormat="1" hidden="1" outlineLevel="1" x14ac:dyDescent="0.2">
      <c r="A71" s="2"/>
      <c r="B71" s="17" t="s">
        <v>1</v>
      </c>
      <c r="C71" s="18">
        <f>DATE(YEAR(C70),MONTH(C70),DAY(C70))</f>
        <v>45839</v>
      </c>
      <c r="D71" s="18">
        <f>IF(MONTH(DATE(YEAR(C71),MONTH(C71),DAY(C71)+1))=MONTH($C70),DATE(YEAR(C71),MONTH(C71),DAY(C71)+1),"")</f>
        <v>45840</v>
      </c>
      <c r="E71" s="18">
        <f t="shared" ref="E71:AG71" si="31">IF(MONTH(DATE(YEAR(D71),MONTH(D71),DAY(D71)+1))=MONTH($C70),DATE(YEAR(D71),MONTH(D71),DAY(D71)+1),"")</f>
        <v>45841</v>
      </c>
      <c r="F71" s="18">
        <f t="shared" si="31"/>
        <v>45842</v>
      </c>
      <c r="G71" s="18">
        <f t="shared" si="31"/>
        <v>45843</v>
      </c>
      <c r="H71" s="18">
        <f t="shared" si="31"/>
        <v>45844</v>
      </c>
      <c r="I71" s="18">
        <f t="shared" si="31"/>
        <v>45845</v>
      </c>
      <c r="J71" s="18">
        <f t="shared" si="31"/>
        <v>45846</v>
      </c>
      <c r="K71" s="18">
        <f t="shared" si="31"/>
        <v>45847</v>
      </c>
      <c r="L71" s="18">
        <f t="shared" si="31"/>
        <v>45848</v>
      </c>
      <c r="M71" s="18">
        <f t="shared" si="31"/>
        <v>45849</v>
      </c>
      <c r="N71" s="18">
        <f t="shared" si="31"/>
        <v>45850</v>
      </c>
      <c r="O71" s="18">
        <f t="shared" si="31"/>
        <v>45851</v>
      </c>
      <c r="P71" s="18">
        <f t="shared" si="31"/>
        <v>45852</v>
      </c>
      <c r="Q71" s="18">
        <f t="shared" si="31"/>
        <v>45853</v>
      </c>
      <c r="R71" s="18">
        <f t="shared" si="31"/>
        <v>45854</v>
      </c>
      <c r="S71" s="18">
        <f t="shared" si="31"/>
        <v>45855</v>
      </c>
      <c r="T71" s="18">
        <f t="shared" si="31"/>
        <v>45856</v>
      </c>
      <c r="U71" s="18">
        <f t="shared" si="31"/>
        <v>45857</v>
      </c>
      <c r="V71" s="18">
        <f t="shared" si="31"/>
        <v>45858</v>
      </c>
      <c r="W71" s="18">
        <f t="shared" si="31"/>
        <v>45859</v>
      </c>
      <c r="X71" s="18">
        <f t="shared" si="31"/>
        <v>45860</v>
      </c>
      <c r="Y71" s="18">
        <f t="shared" si="31"/>
        <v>45861</v>
      </c>
      <c r="Z71" s="18">
        <f t="shared" si="31"/>
        <v>45862</v>
      </c>
      <c r="AA71" s="18">
        <f t="shared" si="31"/>
        <v>45863</v>
      </c>
      <c r="AB71" s="18">
        <f t="shared" si="31"/>
        <v>45864</v>
      </c>
      <c r="AC71" s="18">
        <f t="shared" si="31"/>
        <v>45865</v>
      </c>
      <c r="AD71" s="18">
        <f t="shared" si="31"/>
        <v>45866</v>
      </c>
      <c r="AE71" s="18">
        <f t="shared" si="31"/>
        <v>45867</v>
      </c>
      <c r="AF71" s="18">
        <f t="shared" si="31"/>
        <v>45868</v>
      </c>
      <c r="AG71" s="18">
        <f t="shared" si="31"/>
        <v>45869</v>
      </c>
      <c r="AH71" s="172"/>
      <c r="AI71" s="111"/>
      <c r="AJ71" s="175"/>
      <c r="AK71" s="175"/>
      <c r="AL71" s="176"/>
      <c r="AM71" s="132"/>
      <c r="AN71" s="133"/>
      <c r="AO71" s="193"/>
      <c r="AP71" s="118"/>
      <c r="AQ71" s="118"/>
      <c r="AR71" s="118"/>
      <c r="AS71" s="118"/>
      <c r="AT71" s="96" t="s">
        <v>96</v>
      </c>
      <c r="AU71" s="96" t="s">
        <v>97</v>
      </c>
      <c r="AV71" s="119"/>
      <c r="AW71" s="121"/>
      <c r="AX71" s="122"/>
      <c r="AY71" s="119"/>
    </row>
    <row r="72" spans="1:51" s="4" customFormat="1" hidden="1" outlineLevel="1" x14ac:dyDescent="0.2">
      <c r="A72" s="2"/>
      <c r="B72" s="17" t="s">
        <v>2</v>
      </c>
      <c r="C72" s="19" t="str">
        <f t="shared" ref="C72:AG72" si="32">TEXT(C71,"aaa")</f>
        <v>火</v>
      </c>
      <c r="D72" s="19" t="str">
        <f t="shared" si="32"/>
        <v>水</v>
      </c>
      <c r="E72" s="19" t="str">
        <f t="shared" si="32"/>
        <v>木</v>
      </c>
      <c r="F72" s="19" t="str">
        <f t="shared" si="32"/>
        <v>金</v>
      </c>
      <c r="G72" s="19" t="str">
        <f t="shared" si="32"/>
        <v>土</v>
      </c>
      <c r="H72" s="19" t="str">
        <f t="shared" si="32"/>
        <v>日</v>
      </c>
      <c r="I72" s="19" t="str">
        <f t="shared" si="32"/>
        <v>月</v>
      </c>
      <c r="J72" s="19" t="str">
        <f t="shared" si="32"/>
        <v>火</v>
      </c>
      <c r="K72" s="19" t="str">
        <f t="shared" si="32"/>
        <v>水</v>
      </c>
      <c r="L72" s="19" t="str">
        <f t="shared" si="32"/>
        <v>木</v>
      </c>
      <c r="M72" s="19" t="str">
        <f t="shared" si="32"/>
        <v>金</v>
      </c>
      <c r="N72" s="19" t="str">
        <f t="shared" si="32"/>
        <v>土</v>
      </c>
      <c r="O72" s="19" t="str">
        <f t="shared" si="32"/>
        <v>日</v>
      </c>
      <c r="P72" s="19" t="str">
        <f t="shared" si="32"/>
        <v>月</v>
      </c>
      <c r="Q72" s="19" t="str">
        <f t="shared" si="32"/>
        <v>火</v>
      </c>
      <c r="R72" s="19" t="str">
        <f t="shared" si="32"/>
        <v>水</v>
      </c>
      <c r="S72" s="19" t="str">
        <f t="shared" si="32"/>
        <v>木</v>
      </c>
      <c r="T72" s="19" t="str">
        <f t="shared" si="32"/>
        <v>金</v>
      </c>
      <c r="U72" s="19" t="str">
        <f t="shared" si="32"/>
        <v>土</v>
      </c>
      <c r="V72" s="19" t="str">
        <f t="shared" si="32"/>
        <v>日</v>
      </c>
      <c r="W72" s="19" t="str">
        <f t="shared" si="32"/>
        <v>月</v>
      </c>
      <c r="X72" s="19" t="str">
        <f t="shared" si="32"/>
        <v>火</v>
      </c>
      <c r="Y72" s="19" t="str">
        <f t="shared" si="32"/>
        <v>水</v>
      </c>
      <c r="Z72" s="19" t="str">
        <f t="shared" si="32"/>
        <v>木</v>
      </c>
      <c r="AA72" s="19" t="str">
        <f t="shared" si="32"/>
        <v>金</v>
      </c>
      <c r="AB72" s="19" t="str">
        <f t="shared" si="32"/>
        <v>土</v>
      </c>
      <c r="AC72" s="19" t="str">
        <f t="shared" si="32"/>
        <v>日</v>
      </c>
      <c r="AD72" s="19" t="str">
        <f t="shared" si="32"/>
        <v>月</v>
      </c>
      <c r="AE72" s="19" t="str">
        <f t="shared" si="32"/>
        <v>火</v>
      </c>
      <c r="AF72" s="19" t="str">
        <f t="shared" si="32"/>
        <v>水</v>
      </c>
      <c r="AG72" s="19" t="str">
        <f t="shared" si="32"/>
        <v>木</v>
      </c>
      <c r="AH72" s="178">
        <v>0</v>
      </c>
      <c r="AI72" s="181"/>
      <c r="AJ72" s="184" t="s">
        <v>51</v>
      </c>
      <c r="AK72" s="186" t="s">
        <v>12</v>
      </c>
      <c r="AL72" s="188" t="s">
        <v>58</v>
      </c>
      <c r="AM72" s="190" t="s">
        <v>51</v>
      </c>
      <c r="AN72" s="191" t="s">
        <v>13</v>
      </c>
      <c r="AO72" s="119">
        <f t="shared" ref="AO72" si="33">COUNT(C71:AG71)</f>
        <v>31</v>
      </c>
      <c r="AP72" s="119">
        <f t="shared" ref="AP72" si="34">AO72-AH72</f>
        <v>31</v>
      </c>
      <c r="AQ72" s="119">
        <f>SUM(AP$7:AP74)</f>
        <v>304</v>
      </c>
      <c r="AR72" s="119">
        <f>COUNTIF(C74:AG74,"○")</f>
        <v>0</v>
      </c>
      <c r="AS72" s="119">
        <f>SUM(AR$7:AR74)</f>
        <v>0</v>
      </c>
      <c r="AT72" s="119">
        <f>COUNTIF(C75:AG75,"○")</f>
        <v>0</v>
      </c>
      <c r="AU72" s="119">
        <f>SUM(AT$7:AT74)</f>
        <v>0</v>
      </c>
      <c r="AV72" s="122">
        <f>COUNTIF(C72:AG72,"土")+COUNTIF(C72:AG72,"日")</f>
        <v>8</v>
      </c>
      <c r="AW72" s="122">
        <f>AV72-AI72</f>
        <v>8</v>
      </c>
      <c r="AX72" s="122" t="str">
        <f>IF(OR(AW72/AP72&lt;0.285,AW72=0),"特例","特例なし")</f>
        <v>特例</v>
      </c>
      <c r="AY72" s="122">
        <f>IF($AL$240="計画",IF(AP72=0,1,IF(AL74="達成",1,IF(AL74="達成※",1,0))),IF(AP72=0,1,IF(AL75="達成",1,IF(AL75="達成※",1,0))))</f>
        <v>0</v>
      </c>
    </row>
    <row r="73" spans="1:51" s="4" customFormat="1" ht="27" hidden="1" customHeight="1" outlineLevel="1" x14ac:dyDescent="0.2">
      <c r="A73" s="3"/>
      <c r="B73" s="20" t="s">
        <v>3</v>
      </c>
      <c r="C73" s="13" t="str">
        <f>IFERROR(VLOOKUP(C71,祝日一覧!A:C,3,FALSE),"")</f>
        <v/>
      </c>
      <c r="D73" s="13" t="str">
        <f>IFERROR(VLOOKUP(D71,祝日一覧!A:C,3,FALSE),"")</f>
        <v/>
      </c>
      <c r="E73" s="13" t="str">
        <f>IFERROR(VLOOKUP(E71,祝日一覧!A:C,3,FALSE),"")</f>
        <v/>
      </c>
      <c r="F73" s="13" t="str">
        <f>IFERROR(VLOOKUP(F71,祝日一覧!A:C,3,FALSE),"")</f>
        <v/>
      </c>
      <c r="G73" s="13" t="str">
        <f>IFERROR(VLOOKUP(G71,祝日一覧!A:C,3,FALSE),"")</f>
        <v/>
      </c>
      <c r="H73" s="13" t="str">
        <f>IFERROR(VLOOKUP(H71,祝日一覧!A:C,3,FALSE),"")</f>
        <v/>
      </c>
      <c r="I73" s="13" t="str">
        <f>IFERROR(VLOOKUP(I71,祝日一覧!A:C,3,FALSE),"")</f>
        <v/>
      </c>
      <c r="J73" s="13" t="str">
        <f>IFERROR(VLOOKUP(J71,祝日一覧!A:C,3,FALSE),"")</f>
        <v/>
      </c>
      <c r="K73" s="13" t="str">
        <f>IFERROR(VLOOKUP(K71,祝日一覧!A:C,3,FALSE),"")</f>
        <v/>
      </c>
      <c r="L73" s="13" t="str">
        <f>IFERROR(VLOOKUP(L71,祝日一覧!A:C,3,FALSE),"")</f>
        <v/>
      </c>
      <c r="M73" s="13" t="str">
        <f>IFERROR(VLOOKUP(M71,祝日一覧!A:C,3,FALSE),"")</f>
        <v/>
      </c>
      <c r="N73" s="13" t="str">
        <f>IFERROR(VLOOKUP(N71,祝日一覧!A:C,3,FALSE),"")</f>
        <v/>
      </c>
      <c r="O73" s="13" t="str">
        <f>IFERROR(VLOOKUP(O71,祝日一覧!A:C,3,FALSE),"")</f>
        <v/>
      </c>
      <c r="P73" s="13" t="str">
        <f>IFERROR(VLOOKUP(P71,祝日一覧!A:C,3,FALSE),"")</f>
        <v/>
      </c>
      <c r="Q73" s="13" t="str">
        <f>IFERROR(VLOOKUP(Q71,祝日一覧!A:C,3,FALSE),"")</f>
        <v/>
      </c>
      <c r="R73" s="13" t="str">
        <f>IFERROR(VLOOKUP(R71,祝日一覧!A:C,3,FALSE),"")</f>
        <v/>
      </c>
      <c r="S73" s="13" t="str">
        <f>IFERROR(VLOOKUP(S71,祝日一覧!A:C,3,FALSE),"")</f>
        <v/>
      </c>
      <c r="T73" s="13" t="str">
        <f>IFERROR(VLOOKUP(T71,祝日一覧!A:C,3,FALSE),"")</f>
        <v/>
      </c>
      <c r="U73" s="13" t="str">
        <f>IFERROR(VLOOKUP(U71,祝日一覧!A:C,3,FALSE),"")</f>
        <v/>
      </c>
      <c r="V73" s="13" t="str">
        <f>IFERROR(VLOOKUP(V71,祝日一覧!A:C,3,FALSE),"")</f>
        <v/>
      </c>
      <c r="W73" s="13" t="str">
        <f>IFERROR(VLOOKUP(W71,祝日一覧!A:C,3,FALSE),"")</f>
        <v>海の日</v>
      </c>
      <c r="X73" s="13" t="str">
        <f>IFERROR(VLOOKUP(X71,祝日一覧!A:C,3,FALSE),"")</f>
        <v/>
      </c>
      <c r="Y73" s="13" t="str">
        <f>IFERROR(VLOOKUP(Y71,祝日一覧!A:C,3,FALSE),"")</f>
        <v/>
      </c>
      <c r="Z73" s="13" t="str">
        <f>IFERROR(VLOOKUP(Z71,祝日一覧!A:C,3,FALSE),"")</f>
        <v/>
      </c>
      <c r="AA73" s="13" t="str">
        <f>IFERROR(VLOOKUP(AA71,祝日一覧!A:C,3,FALSE),"")</f>
        <v/>
      </c>
      <c r="AB73" s="13" t="str">
        <f>IFERROR(VLOOKUP(AB71,祝日一覧!A:C,3,FALSE),"")</f>
        <v/>
      </c>
      <c r="AC73" s="13" t="str">
        <f>IFERROR(VLOOKUP(AC71,祝日一覧!A:C,3,FALSE),"")</f>
        <v/>
      </c>
      <c r="AD73" s="13" t="str">
        <f>IFERROR(VLOOKUP(AD71,祝日一覧!A:C,3,FALSE),"")</f>
        <v/>
      </c>
      <c r="AE73" s="13" t="str">
        <f>IFERROR(VLOOKUP(AE71,祝日一覧!A:C,3,FALSE),"")</f>
        <v/>
      </c>
      <c r="AF73" s="13" t="str">
        <f>IFERROR(VLOOKUP(AF71,祝日一覧!A:C,3,FALSE),"")</f>
        <v/>
      </c>
      <c r="AG73" s="13" t="str">
        <f>IFERROR(VLOOKUP(AG71,祝日一覧!A:C,3,FALSE),"")</f>
        <v/>
      </c>
      <c r="AH73" s="179"/>
      <c r="AI73" s="182"/>
      <c r="AJ73" s="185"/>
      <c r="AK73" s="187"/>
      <c r="AL73" s="189"/>
      <c r="AM73" s="141"/>
      <c r="AN73" s="143"/>
      <c r="AO73" s="119"/>
      <c r="AP73" s="119"/>
      <c r="AQ73" s="119"/>
      <c r="AR73" s="119"/>
      <c r="AS73" s="119"/>
      <c r="AT73" s="119"/>
      <c r="AU73" s="119"/>
      <c r="AV73" s="122"/>
      <c r="AW73" s="122"/>
      <c r="AX73" s="122"/>
      <c r="AY73" s="122"/>
    </row>
    <row r="74" spans="1:51" s="4" customFormat="1" ht="26.5" hidden="1" outlineLevel="1" thickBot="1" x14ac:dyDescent="0.25">
      <c r="B74" s="73" t="s">
        <v>108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79"/>
      <c r="AI74" s="182"/>
      <c r="AJ74" s="37">
        <f>AR72</f>
        <v>0</v>
      </c>
      <c r="AK74" s="61">
        <f>IF(AP72=0,"対象外",AJ74/AP72)</f>
        <v>0</v>
      </c>
      <c r="AL74" s="62" t="str">
        <f>IF(AP72=0,"対象外",IF(AJ74/AP72&gt;=0.285,"達成",IF(AJ74&gt;=AX74,"達成※","未")))</f>
        <v>未</v>
      </c>
      <c r="AM74" s="77">
        <f>AS72</f>
        <v>0</v>
      </c>
      <c r="AN74" s="78">
        <f>AM74/AQ72</f>
        <v>0</v>
      </c>
      <c r="AO74" s="119"/>
      <c r="AP74" s="119"/>
      <c r="AQ74" s="119"/>
      <c r="AR74" s="119"/>
      <c r="AS74" s="119"/>
      <c r="AT74" s="119"/>
      <c r="AU74" s="119"/>
      <c r="AV74" s="122"/>
      <c r="AW74" s="122"/>
      <c r="AX74" s="122">
        <f>IF(OR(AW72/AP72&lt;0.285,AW72=0),AW72,"-")</f>
        <v>8</v>
      </c>
      <c r="AY74" s="122"/>
    </row>
    <row r="75" spans="1:51" s="4" customFormat="1" ht="26.5" hidden="1" outlineLevel="1" thickBot="1" x14ac:dyDescent="0.25">
      <c r="B75" s="56" t="s">
        <v>102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180"/>
      <c r="AI75" s="183"/>
      <c r="AJ75" s="37">
        <f>AT72</f>
        <v>0</v>
      </c>
      <c r="AK75" s="47">
        <f>IF(AP72=0,"対象外",AJ75/AP72)</f>
        <v>0</v>
      </c>
      <c r="AL75" s="39" t="str">
        <f>IF(AP72=0,"対象外",IF(AJ75/AP72&gt;=0.285,"達成",IF(AJ75&gt;=AX74,"達成※","未")))</f>
        <v>未</v>
      </c>
      <c r="AM75" s="77">
        <f>AU72</f>
        <v>0</v>
      </c>
      <c r="AN75" s="78">
        <f>IFERROR(AM75/AQ72,"")</f>
        <v>0</v>
      </c>
      <c r="AO75" s="119"/>
      <c r="AP75" s="119"/>
      <c r="AQ75" s="119"/>
      <c r="AR75" s="119"/>
      <c r="AS75" s="119"/>
      <c r="AT75" s="119"/>
      <c r="AU75" s="119"/>
      <c r="AV75" s="122"/>
      <c r="AW75" s="122"/>
      <c r="AX75" s="122"/>
      <c r="AY75" s="122"/>
    </row>
    <row r="76" spans="1:51" s="4" customFormat="1" ht="13.5" hidden="1" outlineLevel="1" thickBot="1" x14ac:dyDescent="0.25">
      <c r="A76" s="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2"/>
      <c r="AI76" s="2"/>
      <c r="AJ76" s="2"/>
      <c r="AK76" s="2"/>
      <c r="AL76" s="2"/>
      <c r="AM76" s="2"/>
      <c r="AN76" s="2"/>
      <c r="AO76" s="9"/>
      <c r="AP76" s="9"/>
      <c r="AQ76" s="9"/>
      <c r="AR76" s="9"/>
      <c r="AS76" s="9"/>
      <c r="AT76" s="9"/>
      <c r="AU76" s="9"/>
    </row>
    <row r="77" spans="1:51" s="4" customFormat="1" ht="13" hidden="1" customHeight="1" outlineLevel="1" x14ac:dyDescent="0.2">
      <c r="A77" s="2"/>
      <c r="B77" s="16" t="s">
        <v>0</v>
      </c>
      <c r="C77" s="137">
        <f>DATE(YEAR(C70),MONTH(C70)+1,DAY(C70))</f>
        <v>45870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71" t="s">
        <v>16</v>
      </c>
      <c r="AI77" s="110" t="s">
        <v>60</v>
      </c>
      <c r="AJ77" s="173" t="s">
        <v>57</v>
      </c>
      <c r="AK77" s="173"/>
      <c r="AL77" s="174"/>
      <c r="AM77" s="130" t="s">
        <v>11</v>
      </c>
      <c r="AN77" s="131"/>
      <c r="AO77" s="192" t="s">
        <v>15</v>
      </c>
      <c r="AP77" s="117" t="s">
        <v>17</v>
      </c>
      <c r="AQ77" s="117" t="s">
        <v>18</v>
      </c>
      <c r="AR77" s="117" t="s">
        <v>98</v>
      </c>
      <c r="AS77" s="117" t="s">
        <v>99</v>
      </c>
      <c r="AT77" s="95" t="s">
        <v>100</v>
      </c>
      <c r="AU77" s="95" t="s">
        <v>101</v>
      </c>
      <c r="AV77" s="119" t="s">
        <v>59</v>
      </c>
      <c r="AW77" s="120" t="s">
        <v>61</v>
      </c>
      <c r="AX77" s="122" t="s">
        <v>70</v>
      </c>
      <c r="AY77" s="119" t="s">
        <v>73</v>
      </c>
    </row>
    <row r="78" spans="1:51" s="4" customFormat="1" hidden="1" outlineLevel="1" x14ac:dyDescent="0.2">
      <c r="A78" s="2"/>
      <c r="B78" s="17" t="s">
        <v>1</v>
      </c>
      <c r="C78" s="18">
        <f>DATE(YEAR(C77),MONTH(C77),DAY(C77))</f>
        <v>45870</v>
      </c>
      <c r="D78" s="18">
        <f>IF(MONTH(DATE(YEAR(C78),MONTH(C78),DAY(C78)+1))=MONTH($C77),DATE(YEAR(C78),MONTH(C78),DAY(C78)+1),"")</f>
        <v>45871</v>
      </c>
      <c r="E78" s="18">
        <f t="shared" ref="E78:AG78" si="35">IF(MONTH(DATE(YEAR(D78),MONTH(D78),DAY(D78)+1))=MONTH($C77),DATE(YEAR(D78),MONTH(D78),DAY(D78)+1),"")</f>
        <v>45872</v>
      </c>
      <c r="F78" s="18">
        <f t="shared" si="35"/>
        <v>45873</v>
      </c>
      <c r="G78" s="18">
        <f t="shared" si="35"/>
        <v>45874</v>
      </c>
      <c r="H78" s="18">
        <f t="shared" si="35"/>
        <v>45875</v>
      </c>
      <c r="I78" s="18">
        <f t="shared" si="35"/>
        <v>45876</v>
      </c>
      <c r="J78" s="18">
        <f t="shared" si="35"/>
        <v>45877</v>
      </c>
      <c r="K78" s="18">
        <f t="shared" si="35"/>
        <v>45878</v>
      </c>
      <c r="L78" s="18">
        <f t="shared" si="35"/>
        <v>45879</v>
      </c>
      <c r="M78" s="18">
        <f t="shared" si="35"/>
        <v>45880</v>
      </c>
      <c r="N78" s="18">
        <f t="shared" si="35"/>
        <v>45881</v>
      </c>
      <c r="O78" s="18">
        <f t="shared" si="35"/>
        <v>45882</v>
      </c>
      <c r="P78" s="18">
        <f t="shared" si="35"/>
        <v>45883</v>
      </c>
      <c r="Q78" s="18">
        <f t="shared" si="35"/>
        <v>45884</v>
      </c>
      <c r="R78" s="18">
        <f t="shared" si="35"/>
        <v>45885</v>
      </c>
      <c r="S78" s="18">
        <f t="shared" si="35"/>
        <v>45886</v>
      </c>
      <c r="T78" s="18">
        <f t="shared" si="35"/>
        <v>45887</v>
      </c>
      <c r="U78" s="18">
        <f t="shared" si="35"/>
        <v>45888</v>
      </c>
      <c r="V78" s="18">
        <f t="shared" si="35"/>
        <v>45889</v>
      </c>
      <c r="W78" s="18">
        <f t="shared" si="35"/>
        <v>45890</v>
      </c>
      <c r="X78" s="18">
        <f t="shared" si="35"/>
        <v>45891</v>
      </c>
      <c r="Y78" s="18">
        <f t="shared" si="35"/>
        <v>45892</v>
      </c>
      <c r="Z78" s="18">
        <f t="shared" si="35"/>
        <v>45893</v>
      </c>
      <c r="AA78" s="18">
        <f t="shared" si="35"/>
        <v>45894</v>
      </c>
      <c r="AB78" s="18">
        <f t="shared" si="35"/>
        <v>45895</v>
      </c>
      <c r="AC78" s="18">
        <f t="shared" si="35"/>
        <v>45896</v>
      </c>
      <c r="AD78" s="18">
        <f t="shared" si="35"/>
        <v>45897</v>
      </c>
      <c r="AE78" s="18">
        <f t="shared" si="35"/>
        <v>45898</v>
      </c>
      <c r="AF78" s="18">
        <f t="shared" si="35"/>
        <v>45899</v>
      </c>
      <c r="AG78" s="18">
        <f t="shared" si="35"/>
        <v>45900</v>
      </c>
      <c r="AH78" s="172"/>
      <c r="AI78" s="111"/>
      <c r="AJ78" s="175"/>
      <c r="AK78" s="175"/>
      <c r="AL78" s="176"/>
      <c r="AM78" s="132"/>
      <c r="AN78" s="133"/>
      <c r="AO78" s="193"/>
      <c r="AP78" s="118"/>
      <c r="AQ78" s="118"/>
      <c r="AR78" s="118"/>
      <c r="AS78" s="118"/>
      <c r="AT78" s="96" t="s">
        <v>96</v>
      </c>
      <c r="AU78" s="96" t="s">
        <v>97</v>
      </c>
      <c r="AV78" s="119"/>
      <c r="AW78" s="121"/>
      <c r="AX78" s="122"/>
      <c r="AY78" s="119"/>
    </row>
    <row r="79" spans="1:51" s="4" customFormat="1" hidden="1" outlineLevel="1" x14ac:dyDescent="0.2">
      <c r="A79" s="2"/>
      <c r="B79" s="17" t="s">
        <v>2</v>
      </c>
      <c r="C79" s="19" t="str">
        <f t="shared" ref="C79:AG79" si="36">TEXT(C78,"aaa")</f>
        <v>金</v>
      </c>
      <c r="D79" s="19" t="str">
        <f t="shared" si="36"/>
        <v>土</v>
      </c>
      <c r="E79" s="19" t="str">
        <f t="shared" si="36"/>
        <v>日</v>
      </c>
      <c r="F79" s="19" t="str">
        <f t="shared" si="36"/>
        <v>月</v>
      </c>
      <c r="G79" s="19" t="str">
        <f t="shared" si="36"/>
        <v>火</v>
      </c>
      <c r="H79" s="19" t="str">
        <f t="shared" si="36"/>
        <v>水</v>
      </c>
      <c r="I79" s="19" t="str">
        <f t="shared" si="36"/>
        <v>木</v>
      </c>
      <c r="J79" s="19" t="str">
        <f t="shared" si="36"/>
        <v>金</v>
      </c>
      <c r="K79" s="19" t="str">
        <f t="shared" si="36"/>
        <v>土</v>
      </c>
      <c r="L79" s="19" t="str">
        <f t="shared" si="36"/>
        <v>日</v>
      </c>
      <c r="M79" s="19" t="str">
        <f t="shared" si="36"/>
        <v>月</v>
      </c>
      <c r="N79" s="19" t="str">
        <f t="shared" si="36"/>
        <v>火</v>
      </c>
      <c r="O79" s="19" t="str">
        <f t="shared" si="36"/>
        <v>水</v>
      </c>
      <c r="P79" s="19" t="str">
        <f t="shared" si="36"/>
        <v>木</v>
      </c>
      <c r="Q79" s="19" t="str">
        <f t="shared" si="36"/>
        <v>金</v>
      </c>
      <c r="R79" s="19" t="str">
        <f t="shared" si="36"/>
        <v>土</v>
      </c>
      <c r="S79" s="19" t="str">
        <f t="shared" si="36"/>
        <v>日</v>
      </c>
      <c r="T79" s="19" t="str">
        <f t="shared" si="36"/>
        <v>月</v>
      </c>
      <c r="U79" s="19" t="str">
        <f t="shared" si="36"/>
        <v>火</v>
      </c>
      <c r="V79" s="19" t="str">
        <f t="shared" si="36"/>
        <v>水</v>
      </c>
      <c r="W79" s="19" t="str">
        <f t="shared" si="36"/>
        <v>木</v>
      </c>
      <c r="X79" s="19" t="str">
        <f t="shared" si="36"/>
        <v>金</v>
      </c>
      <c r="Y79" s="19" t="str">
        <f t="shared" si="36"/>
        <v>土</v>
      </c>
      <c r="Z79" s="19" t="str">
        <f t="shared" si="36"/>
        <v>日</v>
      </c>
      <c r="AA79" s="19" t="str">
        <f t="shared" si="36"/>
        <v>月</v>
      </c>
      <c r="AB79" s="19" t="str">
        <f t="shared" si="36"/>
        <v>火</v>
      </c>
      <c r="AC79" s="19" t="str">
        <f t="shared" si="36"/>
        <v>水</v>
      </c>
      <c r="AD79" s="19" t="str">
        <f t="shared" si="36"/>
        <v>木</v>
      </c>
      <c r="AE79" s="19" t="str">
        <f t="shared" si="36"/>
        <v>金</v>
      </c>
      <c r="AF79" s="19" t="str">
        <f t="shared" si="36"/>
        <v>土</v>
      </c>
      <c r="AG79" s="19" t="str">
        <f t="shared" si="36"/>
        <v>日</v>
      </c>
      <c r="AH79" s="178">
        <v>0</v>
      </c>
      <c r="AI79" s="181"/>
      <c r="AJ79" s="184" t="s">
        <v>51</v>
      </c>
      <c r="AK79" s="186" t="s">
        <v>12</v>
      </c>
      <c r="AL79" s="188" t="s">
        <v>58</v>
      </c>
      <c r="AM79" s="190" t="s">
        <v>51</v>
      </c>
      <c r="AN79" s="191" t="s">
        <v>13</v>
      </c>
      <c r="AO79" s="119">
        <f t="shared" ref="AO79" si="37">COUNT(C78:AG78)</f>
        <v>31</v>
      </c>
      <c r="AP79" s="119">
        <f t="shared" ref="AP79" si="38">AO79-AH79</f>
        <v>31</v>
      </c>
      <c r="AQ79" s="119">
        <f>SUM(AP$7:AP81)</f>
        <v>335</v>
      </c>
      <c r="AR79" s="119">
        <f>COUNTIF(C81:AG81,"○")</f>
        <v>0</v>
      </c>
      <c r="AS79" s="119">
        <f>SUM(AR$7:AR81)</f>
        <v>0</v>
      </c>
      <c r="AT79" s="119">
        <f>COUNTIF(C82:AG82,"○")</f>
        <v>0</v>
      </c>
      <c r="AU79" s="119">
        <f>SUM(AT$7:AT81)</f>
        <v>0</v>
      </c>
      <c r="AV79" s="122">
        <f>COUNTIF(C79:AG79,"土")+COUNTIF(C79:AG79,"日")</f>
        <v>10</v>
      </c>
      <c r="AW79" s="122">
        <f>AV79-AI79</f>
        <v>10</v>
      </c>
      <c r="AX79" s="122" t="str">
        <f>IF(OR(AW79/AP79&lt;0.285,AW79=0),"特例","特例なし")</f>
        <v>特例なし</v>
      </c>
      <c r="AY79" s="122">
        <f>IF($AL$240="計画",IF(AP79=0,1,IF(AL81="達成",1,IF(AL81="達成※",1,0))),IF(AP79=0,1,IF(AL82="達成",1,IF(AL82="達成※",1,0))))</f>
        <v>0</v>
      </c>
    </row>
    <row r="80" spans="1:51" s="4" customFormat="1" ht="40" hidden="1" outlineLevel="1" x14ac:dyDescent="0.2">
      <c r="A80" s="3"/>
      <c r="B80" s="20" t="s">
        <v>3</v>
      </c>
      <c r="C80" s="13" t="str">
        <f>IFERROR(VLOOKUP(C78,祝日一覧!A:C,3,FALSE),"")</f>
        <v/>
      </c>
      <c r="D80" s="13" t="str">
        <f>IFERROR(VLOOKUP(D78,祝日一覧!A:C,3,FALSE),"")</f>
        <v/>
      </c>
      <c r="E80" s="13" t="str">
        <f>IFERROR(VLOOKUP(E78,祝日一覧!A:C,3,FALSE),"")</f>
        <v/>
      </c>
      <c r="F80" s="13" t="str">
        <f>IFERROR(VLOOKUP(F78,祝日一覧!A:C,3,FALSE),"")</f>
        <v/>
      </c>
      <c r="G80" s="13" t="str">
        <f>IFERROR(VLOOKUP(G78,祝日一覧!A:C,3,FALSE),"")</f>
        <v/>
      </c>
      <c r="H80" s="13" t="str">
        <f>IFERROR(VLOOKUP(H78,祝日一覧!A:C,3,FALSE),"")</f>
        <v/>
      </c>
      <c r="I80" s="13" t="str">
        <f>IFERROR(VLOOKUP(I78,祝日一覧!A:C,3,FALSE),"")</f>
        <v/>
      </c>
      <c r="J80" s="13" t="str">
        <f>IFERROR(VLOOKUP(J78,祝日一覧!A:C,3,FALSE),"")</f>
        <v/>
      </c>
      <c r="K80" s="13" t="str">
        <f>IFERROR(VLOOKUP(K78,祝日一覧!A:C,3,FALSE),"")</f>
        <v/>
      </c>
      <c r="L80" s="13" t="str">
        <f>IFERROR(VLOOKUP(L78,祝日一覧!A:C,3,FALSE),"")</f>
        <v/>
      </c>
      <c r="M80" s="13" t="str">
        <f>IFERROR(VLOOKUP(M78,祝日一覧!A:C,3,FALSE),"")</f>
        <v>山の日</v>
      </c>
      <c r="N80" s="13" t="str">
        <f>IFERROR(VLOOKUP(N78,祝日一覧!A:C,3,FALSE),"")</f>
        <v/>
      </c>
      <c r="O80" s="13" t="str">
        <f>IFERROR(VLOOKUP(O78,祝日一覧!A:C,3,FALSE),"")</f>
        <v/>
      </c>
      <c r="P80" s="13" t="str">
        <f>IFERROR(VLOOKUP(P78,祝日一覧!A:C,3,FALSE),"")</f>
        <v/>
      </c>
      <c r="Q80" s="13" t="str">
        <f>IFERROR(VLOOKUP(Q78,祝日一覧!A:C,3,FALSE),"")</f>
        <v/>
      </c>
      <c r="R80" s="13" t="str">
        <f>IFERROR(VLOOKUP(R78,祝日一覧!A:C,3,FALSE),"")</f>
        <v/>
      </c>
      <c r="S80" s="13" t="str">
        <f>IFERROR(VLOOKUP(S78,祝日一覧!A:C,3,FALSE),"")</f>
        <v/>
      </c>
      <c r="T80" s="13" t="str">
        <f>IFERROR(VLOOKUP(T78,祝日一覧!A:C,3,FALSE),"")</f>
        <v/>
      </c>
      <c r="U80" s="13" t="str">
        <f>IFERROR(VLOOKUP(U78,祝日一覧!A:C,3,FALSE),"")</f>
        <v/>
      </c>
      <c r="V80" s="13" t="str">
        <f>IFERROR(VLOOKUP(V78,祝日一覧!A:C,3,FALSE),"")</f>
        <v/>
      </c>
      <c r="W80" s="13" t="str">
        <f>IFERROR(VLOOKUP(W78,祝日一覧!A:C,3,FALSE),"")</f>
        <v/>
      </c>
      <c r="X80" s="13" t="str">
        <f>IFERROR(VLOOKUP(X78,祝日一覧!A:C,3,FALSE),"")</f>
        <v/>
      </c>
      <c r="Y80" s="13" t="str">
        <f>IFERROR(VLOOKUP(Y78,祝日一覧!A:C,3,FALSE),"")</f>
        <v/>
      </c>
      <c r="Z80" s="13" t="str">
        <f>IFERROR(VLOOKUP(Z78,祝日一覧!A:C,3,FALSE),"")</f>
        <v/>
      </c>
      <c r="AA80" s="13" t="str">
        <f>IFERROR(VLOOKUP(AA78,祝日一覧!A:C,3,FALSE),"")</f>
        <v/>
      </c>
      <c r="AB80" s="13" t="str">
        <f>IFERROR(VLOOKUP(AB78,祝日一覧!A:C,3,FALSE),"")</f>
        <v/>
      </c>
      <c r="AC80" s="13" t="str">
        <f>IFERROR(VLOOKUP(AC78,祝日一覧!A:C,3,FALSE),"")</f>
        <v/>
      </c>
      <c r="AD80" s="13" t="str">
        <f>IFERROR(VLOOKUP(AD78,祝日一覧!A:C,3,FALSE),"")</f>
        <v/>
      </c>
      <c r="AE80" s="13" t="str">
        <f>IFERROR(VLOOKUP(AE78,祝日一覧!A:C,3,FALSE),"")</f>
        <v/>
      </c>
      <c r="AF80" s="13" t="str">
        <f>IFERROR(VLOOKUP(AF78,祝日一覧!A:C,3,FALSE),"")</f>
        <v/>
      </c>
      <c r="AG80" s="13" t="str">
        <f>IFERROR(VLOOKUP(AG78,祝日一覧!A:C,3,FALSE),"")</f>
        <v/>
      </c>
      <c r="AH80" s="179"/>
      <c r="AI80" s="182"/>
      <c r="AJ80" s="185"/>
      <c r="AK80" s="187"/>
      <c r="AL80" s="189"/>
      <c r="AM80" s="141"/>
      <c r="AN80" s="143"/>
      <c r="AO80" s="119"/>
      <c r="AP80" s="119"/>
      <c r="AQ80" s="119"/>
      <c r="AR80" s="119"/>
      <c r="AS80" s="119"/>
      <c r="AT80" s="119"/>
      <c r="AU80" s="119"/>
      <c r="AV80" s="122"/>
      <c r="AW80" s="122"/>
      <c r="AX80" s="122"/>
      <c r="AY80" s="122"/>
    </row>
    <row r="81" spans="1:51" s="4" customFormat="1" ht="26.5" hidden="1" outlineLevel="1" thickBot="1" x14ac:dyDescent="0.25">
      <c r="B81" s="73" t="s">
        <v>108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79"/>
      <c r="AI81" s="182"/>
      <c r="AJ81" s="37">
        <f>AR79</f>
        <v>0</v>
      </c>
      <c r="AK81" s="61">
        <f>IF(AP79=0,"対象外",AJ81/AP79)</f>
        <v>0</v>
      </c>
      <c r="AL81" s="62" t="str">
        <f>IF(AP79=0,"対象外",IF(AJ81/AP79&gt;=0.285,"達成",IF(AJ81&gt;=AX81,"達成※","未")))</f>
        <v>未</v>
      </c>
      <c r="AM81" s="77">
        <f>AS79</f>
        <v>0</v>
      </c>
      <c r="AN81" s="78">
        <f>AM81/AQ79</f>
        <v>0</v>
      </c>
      <c r="AO81" s="119"/>
      <c r="AP81" s="119"/>
      <c r="AQ81" s="119"/>
      <c r="AR81" s="119"/>
      <c r="AS81" s="119"/>
      <c r="AT81" s="119"/>
      <c r="AU81" s="119"/>
      <c r="AV81" s="122"/>
      <c r="AW81" s="122"/>
      <c r="AX81" s="122" t="str">
        <f>IF(OR(AW79/AP79&lt;0.285,AW79=0),AW79,"-")</f>
        <v>-</v>
      </c>
      <c r="AY81" s="122"/>
    </row>
    <row r="82" spans="1:51" s="4" customFormat="1" ht="26.5" hidden="1" outlineLevel="1" thickBot="1" x14ac:dyDescent="0.25">
      <c r="B82" s="56" t="s">
        <v>102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180"/>
      <c r="AI82" s="183"/>
      <c r="AJ82" s="37">
        <f>AT79</f>
        <v>0</v>
      </c>
      <c r="AK82" s="47">
        <f>IF(AP79=0,"対象外",AJ82/AP79)</f>
        <v>0</v>
      </c>
      <c r="AL82" s="39" t="str">
        <f>IF(AP79=0,"対象外",IF(AJ82/AP79&gt;=0.285,"達成",IF(AJ82&gt;=AX81,"達成※","未")))</f>
        <v>未</v>
      </c>
      <c r="AM82" s="77">
        <f>AU79</f>
        <v>0</v>
      </c>
      <c r="AN82" s="78">
        <f>IFERROR(AM82/AQ79,"")</f>
        <v>0</v>
      </c>
      <c r="AO82" s="119"/>
      <c r="AP82" s="119"/>
      <c r="AQ82" s="119"/>
      <c r="AR82" s="119"/>
      <c r="AS82" s="119"/>
      <c r="AT82" s="119"/>
      <c r="AU82" s="119"/>
      <c r="AV82" s="122"/>
      <c r="AW82" s="122"/>
      <c r="AX82" s="122"/>
      <c r="AY82" s="122"/>
    </row>
    <row r="83" spans="1:51" s="4" customFormat="1" ht="13.5" hidden="1" outlineLevel="1" thickBot="1" x14ac:dyDescent="0.25">
      <c r="A83" s="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2"/>
      <c r="AI83" s="2"/>
      <c r="AJ83" s="2"/>
      <c r="AK83" s="2"/>
      <c r="AL83" s="2"/>
      <c r="AM83" s="2"/>
      <c r="AN83" s="2"/>
      <c r="AO83" s="9"/>
      <c r="AP83" s="9"/>
      <c r="AQ83" s="9"/>
      <c r="AR83" s="9"/>
      <c r="AS83" s="9"/>
      <c r="AT83" s="9"/>
      <c r="AU83" s="9"/>
    </row>
    <row r="84" spans="1:51" s="4" customFormat="1" ht="13" hidden="1" customHeight="1" outlineLevel="1" x14ac:dyDescent="0.2">
      <c r="A84" s="2"/>
      <c r="B84" s="16" t="s">
        <v>0</v>
      </c>
      <c r="C84" s="137">
        <f>DATE(YEAR(C77),MONTH(C77)+1,DAY(C77))</f>
        <v>45901</v>
      </c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71" t="s">
        <v>16</v>
      </c>
      <c r="AI84" s="110" t="s">
        <v>60</v>
      </c>
      <c r="AJ84" s="173" t="s">
        <v>74</v>
      </c>
      <c r="AK84" s="173"/>
      <c r="AL84" s="174"/>
      <c r="AM84" s="130" t="s">
        <v>11</v>
      </c>
      <c r="AN84" s="131"/>
      <c r="AO84" s="192" t="s">
        <v>15</v>
      </c>
      <c r="AP84" s="117" t="s">
        <v>17</v>
      </c>
      <c r="AQ84" s="117" t="s">
        <v>18</v>
      </c>
      <c r="AR84" s="117" t="s">
        <v>98</v>
      </c>
      <c r="AS84" s="117" t="s">
        <v>99</v>
      </c>
      <c r="AT84" s="95" t="s">
        <v>100</v>
      </c>
      <c r="AU84" s="95" t="s">
        <v>101</v>
      </c>
      <c r="AV84" s="119" t="s">
        <v>59</v>
      </c>
      <c r="AW84" s="120" t="s">
        <v>61</v>
      </c>
      <c r="AX84" s="122" t="s">
        <v>70</v>
      </c>
      <c r="AY84" s="119" t="s">
        <v>73</v>
      </c>
    </row>
    <row r="85" spans="1:51" s="4" customFormat="1" hidden="1" outlineLevel="1" x14ac:dyDescent="0.2">
      <c r="A85" s="2"/>
      <c r="B85" s="17" t="s">
        <v>1</v>
      </c>
      <c r="C85" s="18">
        <f>DATE(YEAR(C84),MONTH(C84),DAY(C84))</f>
        <v>45901</v>
      </c>
      <c r="D85" s="18">
        <f>IF(MONTH(DATE(YEAR(C85),MONTH(C85),DAY(C85)+1))=MONTH($C84),DATE(YEAR(C85),MONTH(C85),DAY(C85)+1),"")</f>
        <v>45902</v>
      </c>
      <c r="E85" s="18">
        <f t="shared" ref="E85:AG85" si="39">IF(MONTH(DATE(YEAR(D85),MONTH(D85),DAY(D85)+1))=MONTH($C84),DATE(YEAR(D85),MONTH(D85),DAY(D85)+1),"")</f>
        <v>45903</v>
      </c>
      <c r="F85" s="18">
        <f t="shared" si="39"/>
        <v>45904</v>
      </c>
      <c r="G85" s="18">
        <f t="shared" si="39"/>
        <v>45905</v>
      </c>
      <c r="H85" s="18">
        <f t="shared" si="39"/>
        <v>45906</v>
      </c>
      <c r="I85" s="18">
        <f t="shared" si="39"/>
        <v>45907</v>
      </c>
      <c r="J85" s="18">
        <f t="shared" si="39"/>
        <v>45908</v>
      </c>
      <c r="K85" s="18">
        <f t="shared" si="39"/>
        <v>45909</v>
      </c>
      <c r="L85" s="18">
        <f t="shared" si="39"/>
        <v>45910</v>
      </c>
      <c r="M85" s="18">
        <f t="shared" si="39"/>
        <v>45911</v>
      </c>
      <c r="N85" s="18">
        <f t="shared" si="39"/>
        <v>45912</v>
      </c>
      <c r="O85" s="18">
        <f t="shared" si="39"/>
        <v>45913</v>
      </c>
      <c r="P85" s="18">
        <f t="shared" si="39"/>
        <v>45914</v>
      </c>
      <c r="Q85" s="18">
        <f t="shared" si="39"/>
        <v>45915</v>
      </c>
      <c r="R85" s="18">
        <f t="shared" si="39"/>
        <v>45916</v>
      </c>
      <c r="S85" s="18">
        <f t="shared" si="39"/>
        <v>45917</v>
      </c>
      <c r="T85" s="18">
        <f t="shared" si="39"/>
        <v>45918</v>
      </c>
      <c r="U85" s="18">
        <f t="shared" si="39"/>
        <v>45919</v>
      </c>
      <c r="V85" s="18">
        <f t="shared" si="39"/>
        <v>45920</v>
      </c>
      <c r="W85" s="18">
        <f t="shared" si="39"/>
        <v>45921</v>
      </c>
      <c r="X85" s="18">
        <f t="shared" si="39"/>
        <v>45922</v>
      </c>
      <c r="Y85" s="18">
        <f t="shared" si="39"/>
        <v>45923</v>
      </c>
      <c r="Z85" s="18">
        <f t="shared" si="39"/>
        <v>45924</v>
      </c>
      <c r="AA85" s="18">
        <f t="shared" si="39"/>
        <v>45925</v>
      </c>
      <c r="AB85" s="18">
        <f t="shared" si="39"/>
        <v>45926</v>
      </c>
      <c r="AC85" s="18">
        <f t="shared" si="39"/>
        <v>45927</v>
      </c>
      <c r="AD85" s="18">
        <f t="shared" si="39"/>
        <v>45928</v>
      </c>
      <c r="AE85" s="18">
        <f t="shared" si="39"/>
        <v>45929</v>
      </c>
      <c r="AF85" s="18">
        <f t="shared" si="39"/>
        <v>45930</v>
      </c>
      <c r="AG85" s="18" t="str">
        <f t="shared" si="39"/>
        <v/>
      </c>
      <c r="AH85" s="172"/>
      <c r="AI85" s="111"/>
      <c r="AJ85" s="175"/>
      <c r="AK85" s="175"/>
      <c r="AL85" s="176"/>
      <c r="AM85" s="132"/>
      <c r="AN85" s="133"/>
      <c r="AO85" s="193"/>
      <c r="AP85" s="118"/>
      <c r="AQ85" s="118"/>
      <c r="AR85" s="118"/>
      <c r="AS85" s="118"/>
      <c r="AT85" s="96" t="s">
        <v>96</v>
      </c>
      <c r="AU85" s="96" t="s">
        <v>97</v>
      </c>
      <c r="AV85" s="119"/>
      <c r="AW85" s="121"/>
      <c r="AX85" s="122"/>
      <c r="AY85" s="119"/>
    </row>
    <row r="86" spans="1:51" s="4" customFormat="1" hidden="1" outlineLevel="1" x14ac:dyDescent="0.2">
      <c r="A86" s="2"/>
      <c r="B86" s="17" t="s">
        <v>2</v>
      </c>
      <c r="C86" s="19" t="str">
        <f t="shared" ref="C86:AG86" si="40">TEXT(C85,"aaa")</f>
        <v>月</v>
      </c>
      <c r="D86" s="19" t="str">
        <f t="shared" si="40"/>
        <v>火</v>
      </c>
      <c r="E86" s="19" t="str">
        <f t="shared" si="40"/>
        <v>水</v>
      </c>
      <c r="F86" s="19" t="str">
        <f t="shared" si="40"/>
        <v>木</v>
      </c>
      <c r="G86" s="19" t="str">
        <f t="shared" si="40"/>
        <v>金</v>
      </c>
      <c r="H86" s="19" t="str">
        <f t="shared" si="40"/>
        <v>土</v>
      </c>
      <c r="I86" s="19" t="str">
        <f t="shared" si="40"/>
        <v>日</v>
      </c>
      <c r="J86" s="19" t="str">
        <f t="shared" si="40"/>
        <v>月</v>
      </c>
      <c r="K86" s="19" t="str">
        <f t="shared" si="40"/>
        <v>火</v>
      </c>
      <c r="L86" s="19" t="str">
        <f t="shared" si="40"/>
        <v>水</v>
      </c>
      <c r="M86" s="19" t="str">
        <f t="shared" si="40"/>
        <v>木</v>
      </c>
      <c r="N86" s="19" t="str">
        <f t="shared" si="40"/>
        <v>金</v>
      </c>
      <c r="O86" s="19" t="str">
        <f t="shared" si="40"/>
        <v>土</v>
      </c>
      <c r="P86" s="19" t="str">
        <f t="shared" si="40"/>
        <v>日</v>
      </c>
      <c r="Q86" s="19" t="str">
        <f t="shared" si="40"/>
        <v>月</v>
      </c>
      <c r="R86" s="19" t="str">
        <f t="shared" si="40"/>
        <v>火</v>
      </c>
      <c r="S86" s="19" t="str">
        <f t="shared" si="40"/>
        <v>水</v>
      </c>
      <c r="T86" s="19" t="str">
        <f t="shared" si="40"/>
        <v>木</v>
      </c>
      <c r="U86" s="19" t="str">
        <f t="shared" si="40"/>
        <v>金</v>
      </c>
      <c r="V86" s="19" t="str">
        <f t="shared" si="40"/>
        <v>土</v>
      </c>
      <c r="W86" s="19" t="str">
        <f t="shared" si="40"/>
        <v>日</v>
      </c>
      <c r="X86" s="19" t="str">
        <f t="shared" si="40"/>
        <v>月</v>
      </c>
      <c r="Y86" s="19" t="str">
        <f t="shared" si="40"/>
        <v>火</v>
      </c>
      <c r="Z86" s="19" t="str">
        <f t="shared" si="40"/>
        <v>水</v>
      </c>
      <c r="AA86" s="19" t="str">
        <f t="shared" si="40"/>
        <v>木</v>
      </c>
      <c r="AB86" s="19" t="str">
        <f t="shared" si="40"/>
        <v>金</v>
      </c>
      <c r="AC86" s="19" t="str">
        <f t="shared" si="40"/>
        <v>土</v>
      </c>
      <c r="AD86" s="19" t="str">
        <f t="shared" si="40"/>
        <v>日</v>
      </c>
      <c r="AE86" s="19" t="str">
        <f t="shared" si="40"/>
        <v>月</v>
      </c>
      <c r="AF86" s="19" t="str">
        <f t="shared" si="40"/>
        <v>火</v>
      </c>
      <c r="AG86" s="19" t="str">
        <f t="shared" si="40"/>
        <v/>
      </c>
      <c r="AH86" s="178">
        <v>0</v>
      </c>
      <c r="AI86" s="181"/>
      <c r="AJ86" s="184" t="s">
        <v>51</v>
      </c>
      <c r="AK86" s="186" t="s">
        <v>12</v>
      </c>
      <c r="AL86" s="188" t="s">
        <v>58</v>
      </c>
      <c r="AM86" s="190" t="s">
        <v>51</v>
      </c>
      <c r="AN86" s="191" t="s">
        <v>13</v>
      </c>
      <c r="AO86" s="119">
        <f t="shared" ref="AO86" si="41">COUNT(C85:AG85)</f>
        <v>30</v>
      </c>
      <c r="AP86" s="119">
        <f t="shared" ref="AP86" si="42">AO86-AH86</f>
        <v>30</v>
      </c>
      <c r="AQ86" s="119">
        <f>SUM(AP$7:AP88)</f>
        <v>365</v>
      </c>
      <c r="AR86" s="119">
        <f>COUNTIF(C88:AG88,"○")</f>
        <v>0</v>
      </c>
      <c r="AS86" s="119">
        <f>SUM(AR$7:AR88)</f>
        <v>0</v>
      </c>
      <c r="AT86" s="119">
        <f>COUNTIF(C89:AG89,"○")</f>
        <v>0</v>
      </c>
      <c r="AU86" s="119">
        <f>SUM(AT$7:AT88)</f>
        <v>0</v>
      </c>
      <c r="AV86" s="122">
        <f>COUNTIF(C86:AG86,"土")+COUNTIF(C86:AG86,"日")</f>
        <v>8</v>
      </c>
      <c r="AW86" s="122">
        <f>AV86-AI86</f>
        <v>8</v>
      </c>
      <c r="AX86" s="122" t="str">
        <f>IF(OR(AW86/AP86&lt;0.285,AW86=0),"特例","特例なし")</f>
        <v>特例</v>
      </c>
      <c r="AY86" s="122">
        <f>IF($AL$240="計画",IF(AP86=0,1,IF(AL88="達成",1,IF(AL88="達成※",1,0))),IF(AP86=0,1,IF(AL89="達成",1,IF(AL89="達成※",1,0))))</f>
        <v>0</v>
      </c>
    </row>
    <row r="87" spans="1:51" s="4" customFormat="1" ht="53" hidden="1" outlineLevel="1" x14ac:dyDescent="0.2">
      <c r="A87" s="3"/>
      <c r="B87" s="20" t="s">
        <v>3</v>
      </c>
      <c r="C87" s="13" t="str">
        <f>IFERROR(VLOOKUP(C85,祝日一覧!A:C,3,FALSE),"")</f>
        <v/>
      </c>
      <c r="D87" s="13" t="str">
        <f>IFERROR(VLOOKUP(D85,祝日一覧!A:C,3,FALSE),"")</f>
        <v/>
      </c>
      <c r="E87" s="13" t="str">
        <f>IFERROR(VLOOKUP(E85,祝日一覧!A:C,3,FALSE),"")</f>
        <v/>
      </c>
      <c r="F87" s="13" t="str">
        <f>IFERROR(VLOOKUP(F85,祝日一覧!A:C,3,FALSE),"")</f>
        <v/>
      </c>
      <c r="G87" s="13" t="str">
        <f>IFERROR(VLOOKUP(G85,祝日一覧!A:C,3,FALSE),"")</f>
        <v/>
      </c>
      <c r="H87" s="13" t="str">
        <f>IFERROR(VLOOKUP(H85,祝日一覧!A:C,3,FALSE),"")</f>
        <v/>
      </c>
      <c r="I87" s="13" t="str">
        <f>IFERROR(VLOOKUP(I85,祝日一覧!A:C,3,FALSE),"")</f>
        <v/>
      </c>
      <c r="J87" s="13" t="str">
        <f>IFERROR(VLOOKUP(J85,祝日一覧!A:C,3,FALSE),"")</f>
        <v/>
      </c>
      <c r="K87" s="13" t="str">
        <f>IFERROR(VLOOKUP(K85,祝日一覧!A:C,3,FALSE),"")</f>
        <v/>
      </c>
      <c r="L87" s="13" t="str">
        <f>IFERROR(VLOOKUP(L85,祝日一覧!A:C,3,FALSE),"")</f>
        <v/>
      </c>
      <c r="M87" s="13" t="str">
        <f>IFERROR(VLOOKUP(M85,祝日一覧!A:C,3,FALSE),"")</f>
        <v/>
      </c>
      <c r="N87" s="13" t="str">
        <f>IFERROR(VLOOKUP(N85,祝日一覧!A:C,3,FALSE),"")</f>
        <v/>
      </c>
      <c r="O87" s="13" t="str">
        <f>IFERROR(VLOOKUP(O85,祝日一覧!A:C,3,FALSE),"")</f>
        <v/>
      </c>
      <c r="P87" s="13" t="str">
        <f>IFERROR(VLOOKUP(P85,祝日一覧!A:C,3,FALSE),"")</f>
        <v/>
      </c>
      <c r="Q87" s="13" t="str">
        <f>IFERROR(VLOOKUP(Q85,祝日一覧!A:C,3,FALSE),"")</f>
        <v>敬老の日</v>
      </c>
      <c r="R87" s="13" t="str">
        <f>IFERROR(VLOOKUP(R85,祝日一覧!A:C,3,FALSE),"")</f>
        <v/>
      </c>
      <c r="S87" s="13" t="str">
        <f>IFERROR(VLOOKUP(S85,祝日一覧!A:C,3,FALSE),"")</f>
        <v/>
      </c>
      <c r="T87" s="13" t="str">
        <f>IFERROR(VLOOKUP(T85,祝日一覧!A:C,3,FALSE),"")</f>
        <v/>
      </c>
      <c r="U87" s="13" t="str">
        <f>IFERROR(VLOOKUP(U85,祝日一覧!A:C,3,FALSE),"")</f>
        <v/>
      </c>
      <c r="V87" s="13" t="str">
        <f>IFERROR(VLOOKUP(V85,祝日一覧!A:C,3,FALSE),"")</f>
        <v/>
      </c>
      <c r="W87" s="13" t="str">
        <f>IFERROR(VLOOKUP(W85,祝日一覧!A:C,3,FALSE),"")</f>
        <v/>
      </c>
      <c r="X87" s="13" t="str">
        <f>IFERROR(VLOOKUP(X85,祝日一覧!A:C,3,FALSE),"")</f>
        <v/>
      </c>
      <c r="Y87" s="13" t="str">
        <f>IFERROR(VLOOKUP(Y85,祝日一覧!A:C,3,FALSE),"")</f>
        <v>秋分の日</v>
      </c>
      <c r="Z87" s="13" t="str">
        <f>IFERROR(VLOOKUP(Z85,祝日一覧!A:C,3,FALSE),"")</f>
        <v/>
      </c>
      <c r="AA87" s="13" t="str">
        <f>IFERROR(VLOOKUP(AA85,祝日一覧!A:C,3,FALSE),"")</f>
        <v/>
      </c>
      <c r="AB87" s="13" t="str">
        <f>IFERROR(VLOOKUP(AB85,祝日一覧!A:C,3,FALSE),"")</f>
        <v/>
      </c>
      <c r="AC87" s="13" t="str">
        <f>IFERROR(VLOOKUP(AC85,祝日一覧!A:C,3,FALSE),"")</f>
        <v/>
      </c>
      <c r="AD87" s="13" t="str">
        <f>IFERROR(VLOOKUP(AD85,祝日一覧!A:C,3,FALSE),"")</f>
        <v/>
      </c>
      <c r="AE87" s="13" t="str">
        <f>IFERROR(VLOOKUP(AE85,祝日一覧!A:C,3,FALSE),"")</f>
        <v/>
      </c>
      <c r="AF87" s="13" t="str">
        <f>IFERROR(VLOOKUP(AF85,祝日一覧!A:C,3,FALSE),"")</f>
        <v/>
      </c>
      <c r="AG87" s="13" t="str">
        <f>IFERROR(VLOOKUP(AG85,祝日一覧!A:C,3,FALSE),"")</f>
        <v/>
      </c>
      <c r="AH87" s="179"/>
      <c r="AI87" s="182"/>
      <c r="AJ87" s="185"/>
      <c r="AK87" s="187"/>
      <c r="AL87" s="189"/>
      <c r="AM87" s="141"/>
      <c r="AN87" s="143"/>
      <c r="AO87" s="119"/>
      <c r="AP87" s="119"/>
      <c r="AQ87" s="119"/>
      <c r="AR87" s="119"/>
      <c r="AS87" s="119"/>
      <c r="AT87" s="119"/>
      <c r="AU87" s="119"/>
      <c r="AV87" s="122"/>
      <c r="AW87" s="122"/>
      <c r="AX87" s="122"/>
      <c r="AY87" s="122"/>
    </row>
    <row r="88" spans="1:51" s="4" customFormat="1" ht="26.5" hidden="1" outlineLevel="1" thickBot="1" x14ac:dyDescent="0.25">
      <c r="B88" s="73" t="s">
        <v>108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79"/>
      <c r="AI88" s="182"/>
      <c r="AJ88" s="37">
        <f>AR86</f>
        <v>0</v>
      </c>
      <c r="AK88" s="61">
        <f>IF(AP86=0,"対象外",AJ88/AP86)</f>
        <v>0</v>
      </c>
      <c r="AL88" s="62" t="str">
        <f>IF(AP86=0,"対象外",IF(AJ88/AP86&gt;=0.285,"達成",IF(AJ88&gt;=AX88,"達成※","未")))</f>
        <v>未</v>
      </c>
      <c r="AM88" s="77">
        <f>AS86</f>
        <v>0</v>
      </c>
      <c r="AN88" s="78">
        <f>AM88/AQ86</f>
        <v>0</v>
      </c>
      <c r="AO88" s="119"/>
      <c r="AP88" s="119"/>
      <c r="AQ88" s="119"/>
      <c r="AR88" s="119"/>
      <c r="AS88" s="119"/>
      <c r="AT88" s="119"/>
      <c r="AU88" s="119"/>
      <c r="AV88" s="122"/>
      <c r="AW88" s="122"/>
      <c r="AX88" s="122">
        <f>IF(OR(AW86/AP86&lt;0.285,AW86=0),AW86,"-")</f>
        <v>8</v>
      </c>
      <c r="AY88" s="122"/>
    </row>
    <row r="89" spans="1:51" s="4" customFormat="1" ht="26.5" hidden="1" outlineLevel="1" thickBot="1" x14ac:dyDescent="0.25">
      <c r="B89" s="56" t="s">
        <v>102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180"/>
      <c r="AI89" s="183"/>
      <c r="AJ89" s="37">
        <f>AT86</f>
        <v>0</v>
      </c>
      <c r="AK89" s="47">
        <f>IF(AP86=0,"対象外",AJ89/AP86)</f>
        <v>0</v>
      </c>
      <c r="AL89" s="39" t="str">
        <f>IF(AP86=0,"対象外",IF(AJ89/AP86&gt;=0.285,"達成",IF(AJ89&gt;=AX88,"達成※","未")))</f>
        <v>未</v>
      </c>
      <c r="AM89" s="77">
        <f>AU86</f>
        <v>0</v>
      </c>
      <c r="AN89" s="78">
        <f>IFERROR(AM89/AQ86,"")</f>
        <v>0</v>
      </c>
      <c r="AO89" s="119"/>
      <c r="AP89" s="119"/>
      <c r="AQ89" s="119"/>
      <c r="AR89" s="119"/>
      <c r="AS89" s="119"/>
      <c r="AT89" s="119"/>
      <c r="AU89" s="119"/>
      <c r="AV89" s="122"/>
      <c r="AW89" s="122"/>
      <c r="AX89" s="122"/>
      <c r="AY89" s="122"/>
    </row>
    <row r="90" spans="1:51" s="4" customFormat="1" ht="13.5" hidden="1" outlineLevel="1" thickBot="1" x14ac:dyDescent="0.25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2"/>
      <c r="AI90" s="2"/>
      <c r="AJ90" s="2"/>
      <c r="AK90" s="2"/>
      <c r="AL90" s="2"/>
      <c r="AM90" s="2"/>
      <c r="AN90" s="2"/>
      <c r="AO90" s="9"/>
      <c r="AP90" s="9"/>
      <c r="AQ90" s="9"/>
      <c r="AR90" s="9"/>
      <c r="AS90" s="9"/>
      <c r="AT90" s="9"/>
      <c r="AU90" s="9"/>
    </row>
    <row r="91" spans="1:51" s="4" customFormat="1" ht="13" hidden="1" customHeight="1" outlineLevel="1" x14ac:dyDescent="0.2">
      <c r="A91" s="2"/>
      <c r="B91" s="16" t="s">
        <v>0</v>
      </c>
      <c r="C91" s="137">
        <f>DATE(YEAR(C84),MONTH(C84)+1,DAY(C84))</f>
        <v>45931</v>
      </c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71" t="s">
        <v>16</v>
      </c>
      <c r="AI91" s="110" t="s">
        <v>60</v>
      </c>
      <c r="AJ91" s="173" t="s">
        <v>74</v>
      </c>
      <c r="AK91" s="173"/>
      <c r="AL91" s="174"/>
      <c r="AM91" s="130" t="s">
        <v>11</v>
      </c>
      <c r="AN91" s="131"/>
      <c r="AO91" s="192" t="s">
        <v>15</v>
      </c>
      <c r="AP91" s="117" t="s">
        <v>17</v>
      </c>
      <c r="AQ91" s="117" t="s">
        <v>18</v>
      </c>
      <c r="AR91" s="117" t="s">
        <v>98</v>
      </c>
      <c r="AS91" s="117" t="s">
        <v>99</v>
      </c>
      <c r="AT91" s="95" t="s">
        <v>100</v>
      </c>
      <c r="AU91" s="95" t="s">
        <v>101</v>
      </c>
      <c r="AV91" s="119" t="s">
        <v>59</v>
      </c>
      <c r="AW91" s="120" t="s">
        <v>61</v>
      </c>
      <c r="AX91" s="122" t="s">
        <v>70</v>
      </c>
      <c r="AY91" s="119" t="s">
        <v>73</v>
      </c>
    </row>
    <row r="92" spans="1:51" s="4" customFormat="1" hidden="1" outlineLevel="1" x14ac:dyDescent="0.2">
      <c r="A92" s="2"/>
      <c r="B92" s="17" t="s">
        <v>1</v>
      </c>
      <c r="C92" s="18">
        <f>DATE(YEAR(C91),MONTH(C91),DAY(C91))</f>
        <v>45931</v>
      </c>
      <c r="D92" s="18">
        <f>IF(MONTH(DATE(YEAR(C92),MONTH(C92),DAY(C92)+1))=MONTH($C91),DATE(YEAR(C92),MONTH(C92),DAY(C92)+1),"")</f>
        <v>45932</v>
      </c>
      <c r="E92" s="18">
        <f t="shared" ref="E92:AG92" si="43">IF(MONTH(DATE(YEAR(D92),MONTH(D92),DAY(D92)+1))=MONTH($C91),DATE(YEAR(D92),MONTH(D92),DAY(D92)+1),"")</f>
        <v>45933</v>
      </c>
      <c r="F92" s="18">
        <f t="shared" si="43"/>
        <v>45934</v>
      </c>
      <c r="G92" s="18">
        <f t="shared" si="43"/>
        <v>45935</v>
      </c>
      <c r="H92" s="18">
        <f t="shared" si="43"/>
        <v>45936</v>
      </c>
      <c r="I92" s="18">
        <f t="shared" si="43"/>
        <v>45937</v>
      </c>
      <c r="J92" s="18">
        <f t="shared" si="43"/>
        <v>45938</v>
      </c>
      <c r="K92" s="18">
        <f t="shared" si="43"/>
        <v>45939</v>
      </c>
      <c r="L92" s="18">
        <f t="shared" si="43"/>
        <v>45940</v>
      </c>
      <c r="M92" s="18">
        <f t="shared" si="43"/>
        <v>45941</v>
      </c>
      <c r="N92" s="18">
        <f t="shared" si="43"/>
        <v>45942</v>
      </c>
      <c r="O92" s="18">
        <f t="shared" si="43"/>
        <v>45943</v>
      </c>
      <c r="P92" s="18">
        <f t="shared" si="43"/>
        <v>45944</v>
      </c>
      <c r="Q92" s="18">
        <f t="shared" si="43"/>
        <v>45945</v>
      </c>
      <c r="R92" s="18">
        <f t="shared" si="43"/>
        <v>45946</v>
      </c>
      <c r="S92" s="18">
        <f t="shared" si="43"/>
        <v>45947</v>
      </c>
      <c r="T92" s="18">
        <f t="shared" si="43"/>
        <v>45948</v>
      </c>
      <c r="U92" s="18">
        <f t="shared" si="43"/>
        <v>45949</v>
      </c>
      <c r="V92" s="18">
        <f t="shared" si="43"/>
        <v>45950</v>
      </c>
      <c r="W92" s="18">
        <f t="shared" si="43"/>
        <v>45951</v>
      </c>
      <c r="X92" s="18">
        <f t="shared" si="43"/>
        <v>45952</v>
      </c>
      <c r="Y92" s="18">
        <f t="shared" si="43"/>
        <v>45953</v>
      </c>
      <c r="Z92" s="18">
        <f t="shared" si="43"/>
        <v>45954</v>
      </c>
      <c r="AA92" s="18">
        <f t="shared" si="43"/>
        <v>45955</v>
      </c>
      <c r="AB92" s="18">
        <f t="shared" si="43"/>
        <v>45956</v>
      </c>
      <c r="AC92" s="18">
        <f t="shared" si="43"/>
        <v>45957</v>
      </c>
      <c r="AD92" s="18">
        <f t="shared" si="43"/>
        <v>45958</v>
      </c>
      <c r="AE92" s="18">
        <f t="shared" si="43"/>
        <v>45959</v>
      </c>
      <c r="AF92" s="18">
        <f t="shared" si="43"/>
        <v>45960</v>
      </c>
      <c r="AG92" s="18">
        <f t="shared" si="43"/>
        <v>45961</v>
      </c>
      <c r="AH92" s="172"/>
      <c r="AI92" s="111"/>
      <c r="AJ92" s="175"/>
      <c r="AK92" s="175"/>
      <c r="AL92" s="176"/>
      <c r="AM92" s="132"/>
      <c r="AN92" s="133"/>
      <c r="AO92" s="193"/>
      <c r="AP92" s="118"/>
      <c r="AQ92" s="118"/>
      <c r="AR92" s="118"/>
      <c r="AS92" s="118"/>
      <c r="AT92" s="96" t="s">
        <v>96</v>
      </c>
      <c r="AU92" s="96" t="s">
        <v>97</v>
      </c>
      <c r="AV92" s="119"/>
      <c r="AW92" s="121"/>
      <c r="AX92" s="122"/>
      <c r="AY92" s="119"/>
    </row>
    <row r="93" spans="1:51" s="4" customFormat="1" hidden="1" outlineLevel="1" x14ac:dyDescent="0.2">
      <c r="A93" s="2"/>
      <c r="B93" s="17" t="s">
        <v>2</v>
      </c>
      <c r="C93" s="19" t="str">
        <f t="shared" ref="C93:AG93" si="44">TEXT(C92,"aaa")</f>
        <v>水</v>
      </c>
      <c r="D93" s="19" t="str">
        <f t="shared" si="44"/>
        <v>木</v>
      </c>
      <c r="E93" s="19" t="str">
        <f t="shared" si="44"/>
        <v>金</v>
      </c>
      <c r="F93" s="19" t="str">
        <f t="shared" si="44"/>
        <v>土</v>
      </c>
      <c r="G93" s="19" t="str">
        <f t="shared" si="44"/>
        <v>日</v>
      </c>
      <c r="H93" s="19" t="str">
        <f t="shared" si="44"/>
        <v>月</v>
      </c>
      <c r="I93" s="19" t="str">
        <f t="shared" si="44"/>
        <v>火</v>
      </c>
      <c r="J93" s="19" t="str">
        <f t="shared" si="44"/>
        <v>水</v>
      </c>
      <c r="K93" s="19" t="str">
        <f t="shared" si="44"/>
        <v>木</v>
      </c>
      <c r="L93" s="19" t="str">
        <f t="shared" si="44"/>
        <v>金</v>
      </c>
      <c r="M93" s="19" t="str">
        <f t="shared" si="44"/>
        <v>土</v>
      </c>
      <c r="N93" s="19" t="str">
        <f t="shared" si="44"/>
        <v>日</v>
      </c>
      <c r="O93" s="19" t="str">
        <f t="shared" si="44"/>
        <v>月</v>
      </c>
      <c r="P93" s="19" t="str">
        <f t="shared" si="44"/>
        <v>火</v>
      </c>
      <c r="Q93" s="19" t="str">
        <f t="shared" si="44"/>
        <v>水</v>
      </c>
      <c r="R93" s="19" t="str">
        <f t="shared" si="44"/>
        <v>木</v>
      </c>
      <c r="S93" s="19" t="str">
        <f t="shared" si="44"/>
        <v>金</v>
      </c>
      <c r="T93" s="19" t="str">
        <f t="shared" si="44"/>
        <v>土</v>
      </c>
      <c r="U93" s="19" t="str">
        <f t="shared" si="44"/>
        <v>日</v>
      </c>
      <c r="V93" s="19" t="str">
        <f t="shared" si="44"/>
        <v>月</v>
      </c>
      <c r="W93" s="19" t="str">
        <f t="shared" si="44"/>
        <v>火</v>
      </c>
      <c r="X93" s="19" t="str">
        <f t="shared" si="44"/>
        <v>水</v>
      </c>
      <c r="Y93" s="19" t="str">
        <f t="shared" si="44"/>
        <v>木</v>
      </c>
      <c r="Z93" s="19" t="str">
        <f t="shared" si="44"/>
        <v>金</v>
      </c>
      <c r="AA93" s="19" t="str">
        <f t="shared" si="44"/>
        <v>土</v>
      </c>
      <c r="AB93" s="19" t="str">
        <f t="shared" si="44"/>
        <v>日</v>
      </c>
      <c r="AC93" s="19" t="str">
        <f t="shared" si="44"/>
        <v>月</v>
      </c>
      <c r="AD93" s="19" t="str">
        <f t="shared" si="44"/>
        <v>火</v>
      </c>
      <c r="AE93" s="19" t="str">
        <f t="shared" si="44"/>
        <v>水</v>
      </c>
      <c r="AF93" s="19" t="str">
        <f t="shared" si="44"/>
        <v>木</v>
      </c>
      <c r="AG93" s="19" t="str">
        <f t="shared" si="44"/>
        <v>金</v>
      </c>
      <c r="AH93" s="178">
        <v>0</v>
      </c>
      <c r="AI93" s="181"/>
      <c r="AJ93" s="184" t="s">
        <v>51</v>
      </c>
      <c r="AK93" s="186" t="s">
        <v>12</v>
      </c>
      <c r="AL93" s="188" t="s">
        <v>58</v>
      </c>
      <c r="AM93" s="190" t="s">
        <v>51</v>
      </c>
      <c r="AN93" s="191" t="s">
        <v>13</v>
      </c>
      <c r="AO93" s="119">
        <f t="shared" ref="AO93" si="45">COUNT(C92:AG92)</f>
        <v>31</v>
      </c>
      <c r="AP93" s="119">
        <f t="shared" ref="AP93" si="46">AO93-AH93</f>
        <v>31</v>
      </c>
      <c r="AQ93" s="119">
        <f>SUM(AP$7:AP95)</f>
        <v>396</v>
      </c>
      <c r="AR93" s="119">
        <f>COUNTIF(C95:AG95,"○")</f>
        <v>0</v>
      </c>
      <c r="AS93" s="119">
        <f>SUM(AR$7:AR95)</f>
        <v>0</v>
      </c>
      <c r="AT93" s="119">
        <f>COUNTIF(C96:AG96,"○")</f>
        <v>0</v>
      </c>
      <c r="AU93" s="119">
        <f>SUM(AT$7:AT95)</f>
        <v>0</v>
      </c>
      <c r="AV93" s="122">
        <f>COUNTIF(C93:AG93,"土")+COUNTIF(C93:AG93,"日")</f>
        <v>8</v>
      </c>
      <c r="AW93" s="122">
        <f>AV93-AI93</f>
        <v>8</v>
      </c>
      <c r="AX93" s="122" t="str">
        <f>IF(OR(AW93/AP93&lt;0.285,AW93=0),"特例","特例なし")</f>
        <v>特例</v>
      </c>
      <c r="AY93" s="122">
        <f>IF($AL$240="計画",IF(AP93=0,1,IF(AL95="達成",1,IF(AL95="達成※",1,0))),IF(AP93=0,1,IF(AL96="達成",1,IF(AL96="達成※",1,0))))</f>
        <v>0</v>
      </c>
    </row>
    <row r="94" spans="1:51" s="4" customFormat="1" ht="27" hidden="1" outlineLevel="1" x14ac:dyDescent="0.2">
      <c r="A94" s="3"/>
      <c r="B94" s="20" t="s">
        <v>3</v>
      </c>
      <c r="C94" s="13" t="str">
        <f>IFERROR(VLOOKUP(C92,祝日一覧!A:C,3,FALSE),"")</f>
        <v/>
      </c>
      <c r="D94" s="13" t="str">
        <f>IFERROR(VLOOKUP(D92,祝日一覧!A:C,3,FALSE),"")</f>
        <v/>
      </c>
      <c r="E94" s="13" t="str">
        <f>IFERROR(VLOOKUP(E92,祝日一覧!A:C,3,FALSE),"")</f>
        <v/>
      </c>
      <c r="F94" s="13" t="str">
        <f>IFERROR(VLOOKUP(F92,祝日一覧!A:C,3,FALSE),"")</f>
        <v/>
      </c>
      <c r="G94" s="13" t="str">
        <f>IFERROR(VLOOKUP(G92,祝日一覧!A:C,3,FALSE),"")</f>
        <v/>
      </c>
      <c r="H94" s="13" t="str">
        <f>IFERROR(VLOOKUP(H92,祝日一覧!A:C,3,FALSE),"")</f>
        <v/>
      </c>
      <c r="I94" s="13" t="str">
        <f>IFERROR(VLOOKUP(I92,祝日一覧!A:C,3,FALSE),"")</f>
        <v/>
      </c>
      <c r="J94" s="13" t="str">
        <f>IFERROR(VLOOKUP(J92,祝日一覧!A:C,3,FALSE),"")</f>
        <v/>
      </c>
      <c r="K94" s="13" t="str">
        <f>IFERROR(VLOOKUP(K92,祝日一覧!A:C,3,FALSE),"")</f>
        <v/>
      </c>
      <c r="L94" s="13" t="str">
        <f>IFERROR(VLOOKUP(L92,祝日一覧!A:C,3,FALSE),"")</f>
        <v/>
      </c>
      <c r="M94" s="13" t="str">
        <f>IFERROR(VLOOKUP(M92,祝日一覧!A:C,3,FALSE),"")</f>
        <v/>
      </c>
      <c r="N94" s="13" t="str">
        <f>IFERROR(VLOOKUP(N92,祝日一覧!A:C,3,FALSE),"")</f>
        <v/>
      </c>
      <c r="O94" s="13" t="str">
        <f>IFERROR(VLOOKUP(O92,祝日一覧!A:C,3,FALSE),"")</f>
        <v/>
      </c>
      <c r="P94" s="13" t="str">
        <f>IFERROR(VLOOKUP(P92,祝日一覧!A:C,3,FALSE),"")</f>
        <v/>
      </c>
      <c r="Q94" s="13" t="str">
        <f>IFERROR(VLOOKUP(Q92,祝日一覧!A:C,3,FALSE),"")</f>
        <v/>
      </c>
      <c r="R94" s="13" t="str">
        <f>IFERROR(VLOOKUP(R92,祝日一覧!A:C,3,FALSE),"")</f>
        <v/>
      </c>
      <c r="S94" s="13" t="str">
        <f>IFERROR(VLOOKUP(S92,祝日一覧!A:C,3,FALSE),"")</f>
        <v/>
      </c>
      <c r="T94" s="13" t="str">
        <f>IFERROR(VLOOKUP(T92,祝日一覧!A:C,3,FALSE),"")</f>
        <v/>
      </c>
      <c r="U94" s="13" t="str">
        <f>IFERROR(VLOOKUP(U92,祝日一覧!A:C,3,FALSE),"")</f>
        <v/>
      </c>
      <c r="V94" s="13" t="str">
        <f>IFERROR(VLOOKUP(V92,祝日一覧!A:C,3,FALSE),"")</f>
        <v/>
      </c>
      <c r="W94" s="13" t="str">
        <f>IFERROR(VLOOKUP(W92,祝日一覧!A:C,3,FALSE),"")</f>
        <v/>
      </c>
      <c r="X94" s="13" t="str">
        <f>IFERROR(VLOOKUP(X92,祝日一覧!A:C,3,FALSE),"")</f>
        <v/>
      </c>
      <c r="Y94" s="13" t="str">
        <f>IFERROR(VLOOKUP(Y92,祝日一覧!A:C,3,FALSE),"")</f>
        <v/>
      </c>
      <c r="Z94" s="13" t="str">
        <f>IFERROR(VLOOKUP(Z92,祝日一覧!A:C,3,FALSE),"")</f>
        <v/>
      </c>
      <c r="AA94" s="13" t="str">
        <f>IFERROR(VLOOKUP(AA92,祝日一覧!A:C,3,FALSE),"")</f>
        <v/>
      </c>
      <c r="AB94" s="13" t="str">
        <f>IFERROR(VLOOKUP(AB92,祝日一覧!A:C,3,FALSE),"")</f>
        <v/>
      </c>
      <c r="AC94" s="13" t="str">
        <f>IFERROR(VLOOKUP(AC92,祝日一覧!A:C,3,FALSE),"")</f>
        <v/>
      </c>
      <c r="AD94" s="13" t="str">
        <f>IFERROR(VLOOKUP(AD92,祝日一覧!A:C,3,FALSE),"")</f>
        <v/>
      </c>
      <c r="AE94" s="13" t="str">
        <f>IFERROR(VLOOKUP(AE92,祝日一覧!A:C,3,FALSE),"")</f>
        <v/>
      </c>
      <c r="AF94" s="13" t="str">
        <f>IFERROR(VLOOKUP(AF92,祝日一覧!A:C,3,FALSE),"")</f>
        <v/>
      </c>
      <c r="AG94" s="13" t="str">
        <f>IFERROR(VLOOKUP(AG92,祝日一覧!A:C,3,FALSE),"")</f>
        <v/>
      </c>
      <c r="AH94" s="179"/>
      <c r="AI94" s="182"/>
      <c r="AJ94" s="185"/>
      <c r="AK94" s="187"/>
      <c r="AL94" s="189"/>
      <c r="AM94" s="141"/>
      <c r="AN94" s="143"/>
      <c r="AO94" s="119"/>
      <c r="AP94" s="119"/>
      <c r="AQ94" s="119"/>
      <c r="AR94" s="119"/>
      <c r="AS94" s="119"/>
      <c r="AT94" s="119"/>
      <c r="AU94" s="119"/>
      <c r="AV94" s="122"/>
      <c r="AW94" s="122"/>
      <c r="AX94" s="122"/>
      <c r="AY94" s="122"/>
    </row>
    <row r="95" spans="1:51" s="4" customFormat="1" ht="26.5" hidden="1" outlineLevel="1" thickBot="1" x14ac:dyDescent="0.25">
      <c r="B95" s="73" t="s">
        <v>108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79"/>
      <c r="AI95" s="182"/>
      <c r="AJ95" s="37">
        <f>AR93</f>
        <v>0</v>
      </c>
      <c r="AK95" s="61">
        <f>IF(AP93=0,"対象外",AJ95/AP93)</f>
        <v>0</v>
      </c>
      <c r="AL95" s="62" t="str">
        <f>IF(AP93=0,"対象外",IF(AJ95/AP93&gt;=0.285,"達成",IF(AJ95&gt;=AX95,"達成※","未")))</f>
        <v>未</v>
      </c>
      <c r="AM95" s="77">
        <f>AS93</f>
        <v>0</v>
      </c>
      <c r="AN95" s="78">
        <f>AM95/AQ93</f>
        <v>0</v>
      </c>
      <c r="AO95" s="119"/>
      <c r="AP95" s="119"/>
      <c r="AQ95" s="119"/>
      <c r="AR95" s="119"/>
      <c r="AS95" s="119"/>
      <c r="AT95" s="119"/>
      <c r="AU95" s="119"/>
      <c r="AV95" s="122"/>
      <c r="AW95" s="122"/>
      <c r="AX95" s="122">
        <f>IF(OR(AW93/AP93&lt;0.285,AW93=0),AW93,"-")</f>
        <v>8</v>
      </c>
      <c r="AY95" s="122"/>
    </row>
    <row r="96" spans="1:51" s="4" customFormat="1" ht="26.5" hidden="1" outlineLevel="1" thickBot="1" x14ac:dyDescent="0.25">
      <c r="B96" s="56" t="s">
        <v>102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180"/>
      <c r="AI96" s="183"/>
      <c r="AJ96" s="37">
        <f>AT93</f>
        <v>0</v>
      </c>
      <c r="AK96" s="47">
        <f>IF(AP93=0,"対象外",AJ96/AP93)</f>
        <v>0</v>
      </c>
      <c r="AL96" s="39" t="str">
        <f>IF(AP93=0,"対象外",IF(AJ96/AP93&gt;=0.285,"達成",IF(AJ96&gt;=AX95,"達成※","未")))</f>
        <v>未</v>
      </c>
      <c r="AM96" s="77">
        <f>AU93</f>
        <v>0</v>
      </c>
      <c r="AN96" s="78">
        <f>IFERROR(AM96/AQ93,"")</f>
        <v>0</v>
      </c>
      <c r="AO96" s="119"/>
      <c r="AP96" s="119"/>
      <c r="AQ96" s="119"/>
      <c r="AR96" s="119"/>
      <c r="AS96" s="119"/>
      <c r="AT96" s="119"/>
      <c r="AU96" s="119"/>
      <c r="AV96" s="122"/>
      <c r="AW96" s="122"/>
      <c r="AX96" s="122"/>
      <c r="AY96" s="122"/>
    </row>
    <row r="97" spans="1:51" s="4" customFormat="1" ht="13.5" hidden="1" outlineLevel="1" thickBot="1" x14ac:dyDescent="0.25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2"/>
      <c r="AI97" s="2"/>
      <c r="AJ97" s="2"/>
      <c r="AK97" s="2"/>
      <c r="AL97" s="2"/>
      <c r="AM97" s="2"/>
      <c r="AN97" s="2"/>
      <c r="AO97" s="9"/>
      <c r="AP97" s="9"/>
      <c r="AQ97" s="9"/>
      <c r="AR97" s="9"/>
      <c r="AS97" s="9"/>
      <c r="AT97" s="9"/>
      <c r="AU97" s="9"/>
    </row>
    <row r="98" spans="1:51" s="4" customFormat="1" ht="13" hidden="1" customHeight="1" outlineLevel="1" x14ac:dyDescent="0.2">
      <c r="A98" s="2"/>
      <c r="B98" s="16" t="s">
        <v>0</v>
      </c>
      <c r="C98" s="137">
        <f>DATE(YEAR(C91),MONTH(C91)+1,DAY(C91))</f>
        <v>45962</v>
      </c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71" t="s">
        <v>16</v>
      </c>
      <c r="AI98" s="110" t="s">
        <v>60</v>
      </c>
      <c r="AJ98" s="173" t="s">
        <v>74</v>
      </c>
      <c r="AK98" s="173"/>
      <c r="AL98" s="174"/>
      <c r="AM98" s="130" t="s">
        <v>11</v>
      </c>
      <c r="AN98" s="131"/>
      <c r="AO98" s="192" t="s">
        <v>15</v>
      </c>
      <c r="AP98" s="117" t="s">
        <v>17</v>
      </c>
      <c r="AQ98" s="117" t="s">
        <v>18</v>
      </c>
      <c r="AR98" s="117" t="s">
        <v>98</v>
      </c>
      <c r="AS98" s="117" t="s">
        <v>99</v>
      </c>
      <c r="AT98" s="95" t="s">
        <v>100</v>
      </c>
      <c r="AU98" s="95" t="s">
        <v>101</v>
      </c>
      <c r="AV98" s="119" t="s">
        <v>59</v>
      </c>
      <c r="AW98" s="120" t="s">
        <v>61</v>
      </c>
      <c r="AX98" s="122" t="s">
        <v>70</v>
      </c>
      <c r="AY98" s="119" t="s">
        <v>73</v>
      </c>
    </row>
    <row r="99" spans="1:51" s="4" customFormat="1" hidden="1" outlineLevel="1" x14ac:dyDescent="0.2">
      <c r="A99" s="2"/>
      <c r="B99" s="17" t="s">
        <v>1</v>
      </c>
      <c r="C99" s="18">
        <f>DATE(YEAR(C98),MONTH(C98),DAY(C98))</f>
        <v>45962</v>
      </c>
      <c r="D99" s="18">
        <f>IF(MONTH(DATE(YEAR(C99),MONTH(C99),DAY(C99)+1))=MONTH($C98),DATE(YEAR(C99),MONTH(C99),DAY(C99)+1),"")</f>
        <v>45963</v>
      </c>
      <c r="E99" s="18">
        <f t="shared" ref="E99:AG99" si="47">IF(MONTH(DATE(YEAR(D99),MONTH(D99),DAY(D99)+1))=MONTH($C98),DATE(YEAR(D99),MONTH(D99),DAY(D99)+1),"")</f>
        <v>45964</v>
      </c>
      <c r="F99" s="18">
        <f t="shared" si="47"/>
        <v>45965</v>
      </c>
      <c r="G99" s="18">
        <f t="shared" si="47"/>
        <v>45966</v>
      </c>
      <c r="H99" s="18">
        <f t="shared" si="47"/>
        <v>45967</v>
      </c>
      <c r="I99" s="18">
        <f t="shared" si="47"/>
        <v>45968</v>
      </c>
      <c r="J99" s="18">
        <f t="shared" si="47"/>
        <v>45969</v>
      </c>
      <c r="K99" s="18">
        <f t="shared" si="47"/>
        <v>45970</v>
      </c>
      <c r="L99" s="18">
        <f t="shared" si="47"/>
        <v>45971</v>
      </c>
      <c r="M99" s="18">
        <f t="shared" si="47"/>
        <v>45972</v>
      </c>
      <c r="N99" s="18">
        <f t="shared" si="47"/>
        <v>45973</v>
      </c>
      <c r="O99" s="18">
        <f t="shared" si="47"/>
        <v>45974</v>
      </c>
      <c r="P99" s="18">
        <f t="shared" si="47"/>
        <v>45975</v>
      </c>
      <c r="Q99" s="18">
        <f t="shared" si="47"/>
        <v>45976</v>
      </c>
      <c r="R99" s="18">
        <f t="shared" si="47"/>
        <v>45977</v>
      </c>
      <c r="S99" s="18">
        <f t="shared" si="47"/>
        <v>45978</v>
      </c>
      <c r="T99" s="18">
        <f t="shared" si="47"/>
        <v>45979</v>
      </c>
      <c r="U99" s="18">
        <f t="shared" si="47"/>
        <v>45980</v>
      </c>
      <c r="V99" s="18">
        <f t="shared" si="47"/>
        <v>45981</v>
      </c>
      <c r="W99" s="18">
        <f t="shared" si="47"/>
        <v>45982</v>
      </c>
      <c r="X99" s="18">
        <f t="shared" si="47"/>
        <v>45983</v>
      </c>
      <c r="Y99" s="18">
        <f t="shared" si="47"/>
        <v>45984</v>
      </c>
      <c r="Z99" s="18">
        <f t="shared" si="47"/>
        <v>45985</v>
      </c>
      <c r="AA99" s="18">
        <f t="shared" si="47"/>
        <v>45986</v>
      </c>
      <c r="AB99" s="18">
        <f t="shared" si="47"/>
        <v>45987</v>
      </c>
      <c r="AC99" s="18">
        <f t="shared" si="47"/>
        <v>45988</v>
      </c>
      <c r="AD99" s="18">
        <f t="shared" si="47"/>
        <v>45989</v>
      </c>
      <c r="AE99" s="18">
        <f t="shared" si="47"/>
        <v>45990</v>
      </c>
      <c r="AF99" s="18">
        <f t="shared" si="47"/>
        <v>45991</v>
      </c>
      <c r="AG99" s="18" t="str">
        <f t="shared" si="47"/>
        <v/>
      </c>
      <c r="AH99" s="172"/>
      <c r="AI99" s="111"/>
      <c r="AJ99" s="175"/>
      <c r="AK99" s="175"/>
      <c r="AL99" s="176"/>
      <c r="AM99" s="132"/>
      <c r="AN99" s="133"/>
      <c r="AO99" s="193"/>
      <c r="AP99" s="118"/>
      <c r="AQ99" s="118"/>
      <c r="AR99" s="118"/>
      <c r="AS99" s="118"/>
      <c r="AT99" s="96" t="s">
        <v>96</v>
      </c>
      <c r="AU99" s="96" t="s">
        <v>97</v>
      </c>
      <c r="AV99" s="119"/>
      <c r="AW99" s="121"/>
      <c r="AX99" s="122"/>
      <c r="AY99" s="119"/>
    </row>
    <row r="100" spans="1:51" s="4" customFormat="1" hidden="1" outlineLevel="1" x14ac:dyDescent="0.2">
      <c r="A100" s="2"/>
      <c r="B100" s="17" t="s">
        <v>2</v>
      </c>
      <c r="C100" s="19" t="str">
        <f t="shared" ref="C100:AG100" si="48">TEXT(C99,"aaa")</f>
        <v>土</v>
      </c>
      <c r="D100" s="19" t="str">
        <f t="shared" si="48"/>
        <v>日</v>
      </c>
      <c r="E100" s="19" t="str">
        <f t="shared" si="48"/>
        <v>月</v>
      </c>
      <c r="F100" s="19" t="str">
        <f t="shared" si="48"/>
        <v>火</v>
      </c>
      <c r="G100" s="19" t="str">
        <f t="shared" si="48"/>
        <v>水</v>
      </c>
      <c r="H100" s="19" t="str">
        <f t="shared" si="48"/>
        <v>木</v>
      </c>
      <c r="I100" s="19" t="str">
        <f t="shared" si="48"/>
        <v>金</v>
      </c>
      <c r="J100" s="19" t="str">
        <f t="shared" si="48"/>
        <v>土</v>
      </c>
      <c r="K100" s="19" t="str">
        <f t="shared" si="48"/>
        <v>日</v>
      </c>
      <c r="L100" s="19" t="str">
        <f t="shared" si="48"/>
        <v>月</v>
      </c>
      <c r="M100" s="19" t="str">
        <f t="shared" si="48"/>
        <v>火</v>
      </c>
      <c r="N100" s="19" t="str">
        <f t="shared" si="48"/>
        <v>水</v>
      </c>
      <c r="O100" s="19" t="str">
        <f t="shared" si="48"/>
        <v>木</v>
      </c>
      <c r="P100" s="19" t="str">
        <f t="shared" si="48"/>
        <v>金</v>
      </c>
      <c r="Q100" s="19" t="str">
        <f t="shared" si="48"/>
        <v>土</v>
      </c>
      <c r="R100" s="19" t="str">
        <f t="shared" si="48"/>
        <v>日</v>
      </c>
      <c r="S100" s="19" t="str">
        <f t="shared" si="48"/>
        <v>月</v>
      </c>
      <c r="T100" s="19" t="str">
        <f>TEXT(T99,"aaa")</f>
        <v>火</v>
      </c>
      <c r="U100" s="19" t="str">
        <f t="shared" si="48"/>
        <v>水</v>
      </c>
      <c r="V100" s="19" t="str">
        <f t="shared" si="48"/>
        <v>木</v>
      </c>
      <c r="W100" s="19" t="str">
        <f t="shared" si="48"/>
        <v>金</v>
      </c>
      <c r="X100" s="19" t="str">
        <f t="shared" si="48"/>
        <v>土</v>
      </c>
      <c r="Y100" s="19" t="str">
        <f t="shared" si="48"/>
        <v>日</v>
      </c>
      <c r="Z100" s="19" t="str">
        <f t="shared" si="48"/>
        <v>月</v>
      </c>
      <c r="AA100" s="19" t="str">
        <f t="shared" si="48"/>
        <v>火</v>
      </c>
      <c r="AB100" s="19" t="str">
        <f t="shared" si="48"/>
        <v>水</v>
      </c>
      <c r="AC100" s="19" t="str">
        <f t="shared" si="48"/>
        <v>木</v>
      </c>
      <c r="AD100" s="19" t="str">
        <f t="shared" si="48"/>
        <v>金</v>
      </c>
      <c r="AE100" s="19" t="str">
        <f t="shared" si="48"/>
        <v>土</v>
      </c>
      <c r="AF100" s="19" t="str">
        <f t="shared" si="48"/>
        <v>日</v>
      </c>
      <c r="AG100" s="19" t="str">
        <f t="shared" si="48"/>
        <v/>
      </c>
      <c r="AH100" s="178">
        <v>0</v>
      </c>
      <c r="AI100" s="181"/>
      <c r="AJ100" s="184" t="s">
        <v>51</v>
      </c>
      <c r="AK100" s="186" t="s">
        <v>12</v>
      </c>
      <c r="AL100" s="188" t="s">
        <v>58</v>
      </c>
      <c r="AM100" s="190" t="s">
        <v>51</v>
      </c>
      <c r="AN100" s="191" t="s">
        <v>13</v>
      </c>
      <c r="AO100" s="119">
        <f t="shared" ref="AO100" si="49">COUNT(C99:AG99)</f>
        <v>30</v>
      </c>
      <c r="AP100" s="119">
        <f t="shared" ref="AP100" si="50">AO100-AH100</f>
        <v>30</v>
      </c>
      <c r="AQ100" s="119">
        <f>SUM(AP$7:AP102)</f>
        <v>426</v>
      </c>
      <c r="AR100" s="119">
        <f>COUNTIF(C102:AG102,"○")</f>
        <v>0</v>
      </c>
      <c r="AS100" s="119">
        <f>SUM(AR$7:AR102)</f>
        <v>0</v>
      </c>
      <c r="AT100" s="119">
        <f>COUNTIF(C103:AG103,"○")</f>
        <v>0</v>
      </c>
      <c r="AU100" s="119">
        <f>SUM(AT$7:AT102)</f>
        <v>0</v>
      </c>
      <c r="AV100" s="122">
        <f>COUNTIF(C100:AG100,"土")+COUNTIF(C100:AG100,"日")</f>
        <v>10</v>
      </c>
      <c r="AW100" s="122">
        <f>AV100-AI100</f>
        <v>10</v>
      </c>
      <c r="AX100" s="122" t="str">
        <f>IF(OR(AW100/AP100&lt;0.285,AW100=0),"特例","特例なし")</f>
        <v>特例なし</v>
      </c>
      <c r="AY100" s="122">
        <f>IF($AL$240="計画",IF(AP100=0,1,IF(AL102="達成",1,IF(AL102="達成※",1,0))),IF(AP100=0,1,IF(AL103="達成",1,IF(AL103="達成※",1,0))))</f>
        <v>0</v>
      </c>
    </row>
    <row r="101" spans="1:51" s="4" customFormat="1" ht="27" hidden="1" outlineLevel="1" x14ac:dyDescent="0.2">
      <c r="A101" s="3"/>
      <c r="B101" s="20" t="s">
        <v>3</v>
      </c>
      <c r="C101" s="13" t="str">
        <f>IFERROR(VLOOKUP(C99,祝日一覧!A:C,3,FALSE),"")</f>
        <v/>
      </c>
      <c r="D101" s="13" t="str">
        <f>IFERROR(VLOOKUP(D99,祝日一覧!A:C,3,FALSE),"")</f>
        <v/>
      </c>
      <c r="E101" s="13" t="str">
        <f>IFERROR(VLOOKUP(E99,祝日一覧!A:C,3,FALSE),"")</f>
        <v/>
      </c>
      <c r="F101" s="13" t="str">
        <f>IFERROR(VLOOKUP(F99,祝日一覧!A:C,3,FALSE),"")</f>
        <v/>
      </c>
      <c r="G101" s="13" t="str">
        <f>IFERROR(VLOOKUP(G99,祝日一覧!A:C,3,FALSE),"")</f>
        <v/>
      </c>
      <c r="H101" s="13" t="str">
        <f>IFERROR(VLOOKUP(H99,祝日一覧!A:C,3,FALSE),"")</f>
        <v/>
      </c>
      <c r="I101" s="13" t="str">
        <f>IFERROR(VLOOKUP(I99,祝日一覧!A:C,3,FALSE),"")</f>
        <v/>
      </c>
      <c r="J101" s="13" t="str">
        <f>IFERROR(VLOOKUP(J99,祝日一覧!A:C,3,FALSE),"")</f>
        <v/>
      </c>
      <c r="K101" s="13" t="str">
        <f>IFERROR(VLOOKUP(K99,祝日一覧!A:C,3,FALSE),"")</f>
        <v/>
      </c>
      <c r="L101" s="13" t="str">
        <f>IFERROR(VLOOKUP(L99,祝日一覧!A:C,3,FALSE),"")</f>
        <v/>
      </c>
      <c r="M101" s="13" t="str">
        <f>IFERROR(VLOOKUP(M99,祝日一覧!A:C,3,FALSE),"")</f>
        <v/>
      </c>
      <c r="N101" s="13" t="str">
        <f>IFERROR(VLOOKUP(N99,祝日一覧!A:C,3,FALSE),"")</f>
        <v/>
      </c>
      <c r="O101" s="13" t="str">
        <f>IFERROR(VLOOKUP(O99,祝日一覧!A:C,3,FALSE),"")</f>
        <v/>
      </c>
      <c r="P101" s="13" t="str">
        <f>IFERROR(VLOOKUP(P99,祝日一覧!A:C,3,FALSE),"")</f>
        <v/>
      </c>
      <c r="Q101" s="13" t="str">
        <f>IFERROR(VLOOKUP(Q99,祝日一覧!A:C,3,FALSE),"")</f>
        <v/>
      </c>
      <c r="R101" s="13" t="str">
        <f>IFERROR(VLOOKUP(R99,祝日一覧!A:C,3,FALSE),"")</f>
        <v/>
      </c>
      <c r="S101" s="13" t="str">
        <f>IFERROR(VLOOKUP(S99,祝日一覧!A:C,3,FALSE),"")</f>
        <v/>
      </c>
      <c r="T101" s="13" t="str">
        <f>IFERROR(VLOOKUP(T99,祝日一覧!A:C,3,FALSE),"")</f>
        <v/>
      </c>
      <c r="U101" s="13" t="str">
        <f>IFERROR(VLOOKUP(U99,祝日一覧!A:C,3,FALSE),"")</f>
        <v/>
      </c>
      <c r="V101" s="13" t="str">
        <f>IFERROR(VLOOKUP(V99,祝日一覧!A:C,3,FALSE),"")</f>
        <v/>
      </c>
      <c r="W101" s="13" t="str">
        <f>IFERROR(VLOOKUP(W99,祝日一覧!A:C,3,FALSE),"")</f>
        <v/>
      </c>
      <c r="X101" s="13" t="str">
        <f>IFERROR(VLOOKUP(X99,祝日一覧!A:C,3,FALSE),"")</f>
        <v/>
      </c>
      <c r="Y101" s="13" t="str">
        <f>IFERROR(VLOOKUP(Y99,祝日一覧!A:C,3,FALSE),"")</f>
        <v/>
      </c>
      <c r="Z101" s="13" t="str">
        <f>IFERROR(VLOOKUP(Z99,祝日一覧!A:C,3,FALSE),"")</f>
        <v/>
      </c>
      <c r="AA101" s="13" t="str">
        <f>IFERROR(VLOOKUP(AA99,祝日一覧!A:C,3,FALSE),"")</f>
        <v/>
      </c>
      <c r="AB101" s="13" t="str">
        <f>IFERROR(VLOOKUP(AB99,祝日一覧!A:C,3,FALSE),"")</f>
        <v/>
      </c>
      <c r="AC101" s="13" t="str">
        <f>IFERROR(VLOOKUP(AC99,祝日一覧!A:C,3,FALSE),"")</f>
        <v/>
      </c>
      <c r="AD101" s="13" t="str">
        <f>IFERROR(VLOOKUP(AD99,祝日一覧!A:C,3,FALSE),"")</f>
        <v/>
      </c>
      <c r="AE101" s="13" t="str">
        <f>IFERROR(VLOOKUP(AE99,祝日一覧!A:C,3,FALSE),"")</f>
        <v/>
      </c>
      <c r="AF101" s="13" t="str">
        <f>IFERROR(VLOOKUP(AF99,祝日一覧!A:C,3,FALSE),"")</f>
        <v/>
      </c>
      <c r="AG101" s="13" t="str">
        <f>IFERROR(VLOOKUP(AG99,祝日一覧!A:C,3,FALSE),"")</f>
        <v/>
      </c>
      <c r="AH101" s="179"/>
      <c r="AI101" s="182"/>
      <c r="AJ101" s="185"/>
      <c r="AK101" s="187"/>
      <c r="AL101" s="189"/>
      <c r="AM101" s="141"/>
      <c r="AN101" s="143"/>
      <c r="AO101" s="119"/>
      <c r="AP101" s="119"/>
      <c r="AQ101" s="119"/>
      <c r="AR101" s="119"/>
      <c r="AS101" s="119"/>
      <c r="AT101" s="119"/>
      <c r="AU101" s="119"/>
      <c r="AV101" s="122"/>
      <c r="AW101" s="122"/>
      <c r="AX101" s="122"/>
      <c r="AY101" s="122"/>
    </row>
    <row r="102" spans="1:51" s="4" customFormat="1" ht="26.5" hidden="1" outlineLevel="1" thickBot="1" x14ac:dyDescent="0.25">
      <c r="B102" s="73" t="s">
        <v>108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79"/>
      <c r="AI102" s="182"/>
      <c r="AJ102" s="37">
        <f>AR100</f>
        <v>0</v>
      </c>
      <c r="AK102" s="61">
        <f>IF(AP100=0,"対象外",AJ102/AP100)</f>
        <v>0</v>
      </c>
      <c r="AL102" s="62" t="str">
        <f>IF(AP100=0,"対象外",IF(AJ102/AP100&gt;=0.285,"達成",IF(AJ102&gt;=AX102,"達成※","未")))</f>
        <v>未</v>
      </c>
      <c r="AM102" s="77">
        <f>AS100</f>
        <v>0</v>
      </c>
      <c r="AN102" s="78">
        <f>AM102/AQ100</f>
        <v>0</v>
      </c>
      <c r="AO102" s="119"/>
      <c r="AP102" s="119"/>
      <c r="AQ102" s="119"/>
      <c r="AR102" s="119"/>
      <c r="AS102" s="119"/>
      <c r="AT102" s="119"/>
      <c r="AU102" s="119"/>
      <c r="AV102" s="122"/>
      <c r="AW102" s="122"/>
      <c r="AX102" s="122" t="str">
        <f>IF(OR(AW100/AP100&lt;0.285,AW100=0),AW100,"-")</f>
        <v>-</v>
      </c>
      <c r="AY102" s="122"/>
    </row>
    <row r="103" spans="1:51" s="4" customFormat="1" ht="26.5" hidden="1" outlineLevel="1" thickBot="1" x14ac:dyDescent="0.25">
      <c r="B103" s="56" t="s">
        <v>102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180"/>
      <c r="AI103" s="183"/>
      <c r="AJ103" s="37">
        <f>AT100</f>
        <v>0</v>
      </c>
      <c r="AK103" s="47">
        <f>IF(AP100=0,"対象外",AJ103/AP100)</f>
        <v>0</v>
      </c>
      <c r="AL103" s="39" t="str">
        <f>IF(AP100=0,"対象外",IF(AJ103/AP100&gt;=0.285,"達成",IF(AJ103&gt;=AX102,"達成※","未")))</f>
        <v>未</v>
      </c>
      <c r="AM103" s="77">
        <f>AU100</f>
        <v>0</v>
      </c>
      <c r="AN103" s="78">
        <f>IFERROR(AM103/AQ100,"")</f>
        <v>0</v>
      </c>
      <c r="AO103" s="119"/>
      <c r="AP103" s="119"/>
      <c r="AQ103" s="119"/>
      <c r="AR103" s="119"/>
      <c r="AS103" s="119"/>
      <c r="AT103" s="119"/>
      <c r="AU103" s="119"/>
      <c r="AV103" s="122"/>
      <c r="AW103" s="122"/>
      <c r="AX103" s="122"/>
      <c r="AY103" s="122"/>
    </row>
    <row r="104" spans="1:51" s="4" customFormat="1" ht="13.5" hidden="1" outlineLevel="1" thickBot="1" x14ac:dyDescent="0.25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2"/>
      <c r="AI104" s="2"/>
      <c r="AJ104" s="2"/>
      <c r="AK104" s="2"/>
      <c r="AL104" s="2"/>
      <c r="AM104" s="2"/>
      <c r="AN104" s="2"/>
      <c r="AO104" s="9"/>
      <c r="AP104" s="9"/>
      <c r="AQ104" s="9"/>
      <c r="AR104" s="9"/>
      <c r="AS104" s="9"/>
      <c r="AT104" s="9"/>
      <c r="AU104" s="9"/>
    </row>
    <row r="105" spans="1:51" s="4" customFormat="1" ht="13" hidden="1" customHeight="1" outlineLevel="1" x14ac:dyDescent="0.2">
      <c r="A105" s="2"/>
      <c r="B105" s="16" t="s">
        <v>0</v>
      </c>
      <c r="C105" s="137">
        <f>DATE(YEAR(C98),MONTH(C98)+1,DAY(C98))</f>
        <v>45992</v>
      </c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94" t="s">
        <v>16</v>
      </c>
      <c r="AI105" s="110" t="s">
        <v>60</v>
      </c>
      <c r="AJ105" s="173" t="s">
        <v>74</v>
      </c>
      <c r="AK105" s="173"/>
      <c r="AL105" s="174"/>
      <c r="AM105" s="130" t="s">
        <v>11</v>
      </c>
      <c r="AN105" s="131"/>
      <c r="AO105" s="192" t="s">
        <v>15</v>
      </c>
      <c r="AP105" s="117" t="s">
        <v>17</v>
      </c>
      <c r="AQ105" s="117" t="s">
        <v>18</v>
      </c>
      <c r="AR105" s="117" t="s">
        <v>98</v>
      </c>
      <c r="AS105" s="117" t="s">
        <v>99</v>
      </c>
      <c r="AT105" s="95" t="s">
        <v>100</v>
      </c>
      <c r="AU105" s="95" t="s">
        <v>101</v>
      </c>
      <c r="AV105" s="119" t="s">
        <v>59</v>
      </c>
      <c r="AW105" s="120" t="s">
        <v>61</v>
      </c>
      <c r="AX105" s="122" t="s">
        <v>70</v>
      </c>
      <c r="AY105" s="119" t="s">
        <v>73</v>
      </c>
    </row>
    <row r="106" spans="1:51" s="4" customFormat="1" hidden="1" outlineLevel="1" x14ac:dyDescent="0.2">
      <c r="A106" s="2"/>
      <c r="B106" s="17" t="s">
        <v>1</v>
      </c>
      <c r="C106" s="18">
        <f>DATE(YEAR(C105),MONTH(C105),DAY(C105))</f>
        <v>45992</v>
      </c>
      <c r="D106" s="18">
        <f>IF(MONTH(DATE(YEAR(C106),MONTH(C106),DAY(C106)+1))=MONTH($C105),DATE(YEAR(C106),MONTH(C106),DAY(C106)+1),"")</f>
        <v>45993</v>
      </c>
      <c r="E106" s="18">
        <f t="shared" ref="E106:AG106" si="51">IF(MONTH(DATE(YEAR(D106),MONTH(D106),DAY(D106)+1))=MONTH($C105),DATE(YEAR(D106),MONTH(D106),DAY(D106)+1),"")</f>
        <v>45994</v>
      </c>
      <c r="F106" s="18">
        <f t="shared" si="51"/>
        <v>45995</v>
      </c>
      <c r="G106" s="18">
        <f t="shared" si="51"/>
        <v>45996</v>
      </c>
      <c r="H106" s="18">
        <f t="shared" si="51"/>
        <v>45997</v>
      </c>
      <c r="I106" s="18">
        <f t="shared" si="51"/>
        <v>45998</v>
      </c>
      <c r="J106" s="18">
        <f t="shared" si="51"/>
        <v>45999</v>
      </c>
      <c r="K106" s="18">
        <f t="shared" si="51"/>
        <v>46000</v>
      </c>
      <c r="L106" s="18">
        <f t="shared" si="51"/>
        <v>46001</v>
      </c>
      <c r="M106" s="18">
        <f t="shared" si="51"/>
        <v>46002</v>
      </c>
      <c r="N106" s="18">
        <f t="shared" si="51"/>
        <v>46003</v>
      </c>
      <c r="O106" s="18">
        <f t="shared" si="51"/>
        <v>46004</v>
      </c>
      <c r="P106" s="18">
        <f t="shared" si="51"/>
        <v>46005</v>
      </c>
      <c r="Q106" s="18">
        <f t="shared" si="51"/>
        <v>46006</v>
      </c>
      <c r="R106" s="18">
        <f t="shared" si="51"/>
        <v>46007</v>
      </c>
      <c r="S106" s="18">
        <f t="shared" si="51"/>
        <v>46008</v>
      </c>
      <c r="T106" s="18">
        <f t="shared" si="51"/>
        <v>46009</v>
      </c>
      <c r="U106" s="18">
        <f t="shared" si="51"/>
        <v>46010</v>
      </c>
      <c r="V106" s="18">
        <f t="shared" si="51"/>
        <v>46011</v>
      </c>
      <c r="W106" s="18">
        <f t="shared" si="51"/>
        <v>46012</v>
      </c>
      <c r="X106" s="18">
        <f t="shared" si="51"/>
        <v>46013</v>
      </c>
      <c r="Y106" s="18">
        <f t="shared" si="51"/>
        <v>46014</v>
      </c>
      <c r="Z106" s="18">
        <f t="shared" si="51"/>
        <v>46015</v>
      </c>
      <c r="AA106" s="18">
        <f t="shared" si="51"/>
        <v>46016</v>
      </c>
      <c r="AB106" s="18">
        <f t="shared" si="51"/>
        <v>46017</v>
      </c>
      <c r="AC106" s="18">
        <f t="shared" si="51"/>
        <v>46018</v>
      </c>
      <c r="AD106" s="18">
        <f t="shared" si="51"/>
        <v>46019</v>
      </c>
      <c r="AE106" s="18">
        <f t="shared" si="51"/>
        <v>46020</v>
      </c>
      <c r="AF106" s="18">
        <f t="shared" si="51"/>
        <v>46021</v>
      </c>
      <c r="AG106" s="18">
        <f t="shared" si="51"/>
        <v>46022</v>
      </c>
      <c r="AH106" s="172"/>
      <c r="AI106" s="111"/>
      <c r="AJ106" s="175"/>
      <c r="AK106" s="175"/>
      <c r="AL106" s="176"/>
      <c r="AM106" s="132"/>
      <c r="AN106" s="133"/>
      <c r="AO106" s="193"/>
      <c r="AP106" s="118"/>
      <c r="AQ106" s="118"/>
      <c r="AR106" s="118"/>
      <c r="AS106" s="118"/>
      <c r="AT106" s="96" t="s">
        <v>96</v>
      </c>
      <c r="AU106" s="96" t="s">
        <v>97</v>
      </c>
      <c r="AV106" s="119"/>
      <c r="AW106" s="121"/>
      <c r="AX106" s="122"/>
      <c r="AY106" s="119"/>
    </row>
    <row r="107" spans="1:51" s="4" customFormat="1" hidden="1" outlineLevel="1" x14ac:dyDescent="0.2">
      <c r="A107" s="2"/>
      <c r="B107" s="17" t="s">
        <v>2</v>
      </c>
      <c r="C107" s="19" t="str">
        <f t="shared" ref="C107:AG107" si="52">TEXT(C106,"aaa")</f>
        <v>月</v>
      </c>
      <c r="D107" s="19" t="str">
        <f t="shared" si="52"/>
        <v>火</v>
      </c>
      <c r="E107" s="19" t="str">
        <f t="shared" si="52"/>
        <v>水</v>
      </c>
      <c r="F107" s="19" t="str">
        <f t="shared" si="52"/>
        <v>木</v>
      </c>
      <c r="G107" s="19" t="str">
        <f t="shared" si="52"/>
        <v>金</v>
      </c>
      <c r="H107" s="19" t="str">
        <f t="shared" si="52"/>
        <v>土</v>
      </c>
      <c r="I107" s="19" t="str">
        <f t="shared" si="52"/>
        <v>日</v>
      </c>
      <c r="J107" s="19" t="str">
        <f t="shared" si="52"/>
        <v>月</v>
      </c>
      <c r="K107" s="19" t="str">
        <f t="shared" si="52"/>
        <v>火</v>
      </c>
      <c r="L107" s="19" t="str">
        <f t="shared" si="52"/>
        <v>水</v>
      </c>
      <c r="M107" s="19" t="str">
        <f t="shared" si="52"/>
        <v>木</v>
      </c>
      <c r="N107" s="19" t="str">
        <f t="shared" si="52"/>
        <v>金</v>
      </c>
      <c r="O107" s="19" t="str">
        <f t="shared" si="52"/>
        <v>土</v>
      </c>
      <c r="P107" s="19" t="str">
        <f t="shared" si="52"/>
        <v>日</v>
      </c>
      <c r="Q107" s="19" t="str">
        <f t="shared" si="52"/>
        <v>月</v>
      </c>
      <c r="R107" s="19" t="str">
        <f t="shared" si="52"/>
        <v>火</v>
      </c>
      <c r="S107" s="19" t="str">
        <f t="shared" si="52"/>
        <v>水</v>
      </c>
      <c r="T107" s="19" t="str">
        <f t="shared" si="52"/>
        <v>木</v>
      </c>
      <c r="U107" s="19" t="str">
        <f t="shared" si="52"/>
        <v>金</v>
      </c>
      <c r="V107" s="19" t="str">
        <f t="shared" si="52"/>
        <v>土</v>
      </c>
      <c r="W107" s="19" t="str">
        <f t="shared" si="52"/>
        <v>日</v>
      </c>
      <c r="X107" s="19" t="str">
        <f t="shared" si="52"/>
        <v>月</v>
      </c>
      <c r="Y107" s="19" t="str">
        <f t="shared" si="52"/>
        <v>火</v>
      </c>
      <c r="Z107" s="19" t="str">
        <f t="shared" si="52"/>
        <v>水</v>
      </c>
      <c r="AA107" s="19" t="str">
        <f t="shared" si="52"/>
        <v>木</v>
      </c>
      <c r="AB107" s="19" t="str">
        <f t="shared" si="52"/>
        <v>金</v>
      </c>
      <c r="AC107" s="19" t="str">
        <f t="shared" si="52"/>
        <v>土</v>
      </c>
      <c r="AD107" s="19" t="str">
        <f t="shared" si="52"/>
        <v>日</v>
      </c>
      <c r="AE107" s="19" t="str">
        <f t="shared" si="52"/>
        <v>月</v>
      </c>
      <c r="AF107" s="19" t="str">
        <f t="shared" si="52"/>
        <v>火</v>
      </c>
      <c r="AG107" s="19" t="str">
        <f t="shared" si="52"/>
        <v>水</v>
      </c>
      <c r="AH107" s="178">
        <v>0</v>
      </c>
      <c r="AI107" s="181"/>
      <c r="AJ107" s="184" t="s">
        <v>51</v>
      </c>
      <c r="AK107" s="186" t="s">
        <v>12</v>
      </c>
      <c r="AL107" s="188" t="s">
        <v>58</v>
      </c>
      <c r="AM107" s="190" t="s">
        <v>51</v>
      </c>
      <c r="AN107" s="191" t="s">
        <v>13</v>
      </c>
      <c r="AO107" s="119">
        <f t="shared" ref="AO107" si="53">COUNT(C106:AG106)</f>
        <v>31</v>
      </c>
      <c r="AP107" s="119">
        <f t="shared" ref="AP107" si="54">AO107-AH107</f>
        <v>31</v>
      </c>
      <c r="AQ107" s="119">
        <f>SUM(AP$7:AP109)</f>
        <v>457</v>
      </c>
      <c r="AR107" s="119">
        <f>COUNTIF(C109:AG109,"○")</f>
        <v>0</v>
      </c>
      <c r="AS107" s="119">
        <f>SUM(AR$7:AR109)</f>
        <v>0</v>
      </c>
      <c r="AT107" s="119">
        <f>COUNTIF(C110:AG110,"○")</f>
        <v>0</v>
      </c>
      <c r="AU107" s="119">
        <f>SUM(AT$7:AT109)</f>
        <v>0</v>
      </c>
      <c r="AV107" s="122">
        <f>COUNTIF(C107:AG107,"土")+COUNTIF(C107:AG107,"日")</f>
        <v>8</v>
      </c>
      <c r="AW107" s="122">
        <f>AV107-AI107</f>
        <v>8</v>
      </c>
      <c r="AX107" s="122" t="str">
        <f>IF(OR(AW107/AP107&lt;0.285,AW107=0),"特例","特例なし")</f>
        <v>特例</v>
      </c>
      <c r="AY107" s="122">
        <f>IF($AL$240="計画",IF(AP107=0,1,IF(AL109="達成",1,IF(AL109="達成※",1,0))),IF(AP107=0,1,IF(AL110="達成",1,IF(AL110="達成※",1,0))))</f>
        <v>0</v>
      </c>
    </row>
    <row r="108" spans="1:51" s="4" customFormat="1" ht="79" hidden="1" outlineLevel="1" x14ac:dyDescent="0.2">
      <c r="A108" s="3"/>
      <c r="B108" s="20" t="s">
        <v>3</v>
      </c>
      <c r="C108" s="13" t="str">
        <f>IFERROR(VLOOKUP(C106,祝日一覧!A:C,3,FALSE),"")</f>
        <v/>
      </c>
      <c r="D108" s="13" t="str">
        <f>IFERROR(VLOOKUP(D106,祝日一覧!A:C,3,FALSE),"")</f>
        <v/>
      </c>
      <c r="E108" s="13" t="str">
        <f>IFERROR(VLOOKUP(E106,祝日一覧!A:C,3,FALSE),"")</f>
        <v/>
      </c>
      <c r="F108" s="13" t="str">
        <f>IFERROR(VLOOKUP(F106,祝日一覧!A:C,3,FALSE),"")</f>
        <v/>
      </c>
      <c r="G108" s="13" t="str">
        <f>IFERROR(VLOOKUP(G106,祝日一覧!A:C,3,FALSE),"")</f>
        <v/>
      </c>
      <c r="H108" s="13" t="str">
        <f>IFERROR(VLOOKUP(H106,祝日一覧!A:C,3,FALSE),"")</f>
        <v/>
      </c>
      <c r="I108" s="13" t="str">
        <f>IFERROR(VLOOKUP(I106,祝日一覧!A:C,3,FALSE),"")</f>
        <v/>
      </c>
      <c r="J108" s="13" t="str">
        <f>IFERROR(VLOOKUP(J106,祝日一覧!A:C,3,FALSE),"")</f>
        <v/>
      </c>
      <c r="K108" s="13" t="str">
        <f>IFERROR(VLOOKUP(K106,祝日一覧!A:C,3,FALSE),"")</f>
        <v/>
      </c>
      <c r="L108" s="13" t="str">
        <f>IFERROR(VLOOKUP(L106,祝日一覧!A:C,3,FALSE),"")</f>
        <v/>
      </c>
      <c r="M108" s="13" t="str">
        <f>IFERROR(VLOOKUP(M106,祝日一覧!A:C,3,FALSE),"")</f>
        <v/>
      </c>
      <c r="N108" s="13" t="str">
        <f>IFERROR(VLOOKUP(N106,祝日一覧!A:C,3,FALSE),"")</f>
        <v/>
      </c>
      <c r="O108" s="13" t="str">
        <f>IFERROR(VLOOKUP(O106,祝日一覧!A:C,3,FALSE),"")</f>
        <v/>
      </c>
      <c r="P108" s="13" t="str">
        <f>IFERROR(VLOOKUP(P106,祝日一覧!A:C,3,FALSE),"")</f>
        <v/>
      </c>
      <c r="Q108" s="13" t="str">
        <f>IFERROR(VLOOKUP(Q106,祝日一覧!A:C,3,FALSE),"")</f>
        <v/>
      </c>
      <c r="R108" s="13" t="str">
        <f>IFERROR(VLOOKUP(R106,祝日一覧!A:C,3,FALSE),"")</f>
        <v/>
      </c>
      <c r="S108" s="13" t="str">
        <f>IFERROR(VLOOKUP(S106,祝日一覧!A:C,3,FALSE),"")</f>
        <v/>
      </c>
      <c r="T108" s="13" t="str">
        <f>IFERROR(VLOOKUP(T106,祝日一覧!A:C,3,FALSE),"")</f>
        <v/>
      </c>
      <c r="U108" s="13" t="str">
        <f>IFERROR(VLOOKUP(U106,祝日一覧!A:C,3,FALSE),"")</f>
        <v/>
      </c>
      <c r="V108" s="13" t="str">
        <f>IFERROR(VLOOKUP(V106,祝日一覧!A:C,3,FALSE),"")</f>
        <v/>
      </c>
      <c r="W108" s="13" t="str">
        <f>IFERROR(VLOOKUP(W106,祝日一覧!A:C,3,FALSE),"")</f>
        <v/>
      </c>
      <c r="X108" s="13" t="str">
        <f>IFERROR(VLOOKUP(X106,祝日一覧!A:C,3,FALSE),"")</f>
        <v/>
      </c>
      <c r="Y108" s="13" t="str">
        <f>IFERROR(VLOOKUP(Y106,祝日一覧!A:C,3,FALSE),"")</f>
        <v/>
      </c>
      <c r="Z108" s="13" t="str">
        <f>IFERROR(VLOOKUP(Z106,祝日一覧!A:C,3,FALSE),"")</f>
        <v/>
      </c>
      <c r="AA108" s="13" t="str">
        <f>IFERROR(VLOOKUP(AA106,祝日一覧!A:C,3,FALSE),"")</f>
        <v/>
      </c>
      <c r="AB108" s="13" t="str">
        <f>IFERROR(VLOOKUP(AB106,祝日一覧!A:C,3,FALSE),"")</f>
        <v/>
      </c>
      <c r="AC108" s="13" t="str">
        <f>IFERROR(VLOOKUP(AC106,祝日一覧!A:C,3,FALSE),"")</f>
        <v/>
      </c>
      <c r="AD108" s="13" t="str">
        <f>IFERROR(VLOOKUP(AD106,祝日一覧!A:C,3,FALSE),"")</f>
        <v/>
      </c>
      <c r="AE108" s="13" t="str">
        <f>IFERROR(VLOOKUP(AE106,祝日一覧!A:C,3,FALSE),"")</f>
        <v>年末年始休暇</v>
      </c>
      <c r="AF108" s="13" t="str">
        <f>IFERROR(VLOOKUP(AF106,祝日一覧!A:C,3,FALSE),"")</f>
        <v>年末年始休暇</v>
      </c>
      <c r="AG108" s="13" t="str">
        <f>IFERROR(VLOOKUP(AG106,祝日一覧!A:C,3,FALSE),"")</f>
        <v>年末年始休暇</v>
      </c>
      <c r="AH108" s="179"/>
      <c r="AI108" s="182"/>
      <c r="AJ108" s="185"/>
      <c r="AK108" s="187"/>
      <c r="AL108" s="189"/>
      <c r="AM108" s="141"/>
      <c r="AN108" s="143"/>
      <c r="AO108" s="119"/>
      <c r="AP108" s="119"/>
      <c r="AQ108" s="119"/>
      <c r="AR108" s="119"/>
      <c r="AS108" s="119"/>
      <c r="AT108" s="119"/>
      <c r="AU108" s="119"/>
      <c r="AV108" s="122"/>
      <c r="AW108" s="122"/>
      <c r="AX108" s="122"/>
      <c r="AY108" s="122"/>
    </row>
    <row r="109" spans="1:51" s="4" customFormat="1" ht="26.5" hidden="1" outlineLevel="1" thickBot="1" x14ac:dyDescent="0.25">
      <c r="B109" s="73" t="s">
        <v>108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79"/>
      <c r="AI109" s="182"/>
      <c r="AJ109" s="37">
        <f>AR107</f>
        <v>0</v>
      </c>
      <c r="AK109" s="61">
        <f>IF(AP107=0,"対象外",AJ109/AP107)</f>
        <v>0</v>
      </c>
      <c r="AL109" s="62" t="str">
        <f>IF(AP107=0,"対象外",IF(AJ109/AP107&gt;=0.285,"達成",IF(AJ109&gt;=AX109,"達成※","未")))</f>
        <v>未</v>
      </c>
      <c r="AM109" s="77">
        <f>AS107</f>
        <v>0</v>
      </c>
      <c r="AN109" s="78">
        <f>AM109/AQ107</f>
        <v>0</v>
      </c>
      <c r="AO109" s="119"/>
      <c r="AP109" s="119"/>
      <c r="AQ109" s="119"/>
      <c r="AR109" s="119"/>
      <c r="AS109" s="119"/>
      <c r="AT109" s="119"/>
      <c r="AU109" s="119"/>
      <c r="AV109" s="122"/>
      <c r="AW109" s="122"/>
      <c r="AX109" s="122">
        <f>IF(OR(AW107/AP107&lt;0.285,AW107=0),AW107,"-")</f>
        <v>8</v>
      </c>
      <c r="AY109" s="122"/>
    </row>
    <row r="110" spans="1:51" s="4" customFormat="1" ht="26.5" hidden="1" outlineLevel="1" thickBot="1" x14ac:dyDescent="0.25">
      <c r="B110" s="56" t="s">
        <v>102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180"/>
      <c r="AI110" s="183"/>
      <c r="AJ110" s="37">
        <f>AT107</f>
        <v>0</v>
      </c>
      <c r="AK110" s="47">
        <f>IF(AP107=0,"対象外",AJ110/AP107)</f>
        <v>0</v>
      </c>
      <c r="AL110" s="39" t="str">
        <f>IF(AP107=0,"対象外",IF(AJ110/AP107&gt;=0.285,"達成",IF(AJ110&gt;=AX109,"達成※","未")))</f>
        <v>未</v>
      </c>
      <c r="AM110" s="77">
        <f>AU107</f>
        <v>0</v>
      </c>
      <c r="AN110" s="78">
        <f>IFERROR(AM110/AQ107,"")</f>
        <v>0</v>
      </c>
      <c r="AO110" s="119"/>
      <c r="AP110" s="119"/>
      <c r="AQ110" s="119"/>
      <c r="AR110" s="119"/>
      <c r="AS110" s="119"/>
      <c r="AT110" s="119"/>
      <c r="AU110" s="119"/>
      <c r="AV110" s="122"/>
      <c r="AW110" s="122"/>
      <c r="AX110" s="122"/>
      <c r="AY110" s="122"/>
    </row>
    <row r="111" spans="1:51" s="4" customFormat="1" ht="13.5" hidden="1" outlineLevel="1" thickBot="1" x14ac:dyDescent="0.25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2"/>
      <c r="AI111" s="2"/>
      <c r="AJ111" s="2"/>
      <c r="AK111" s="2"/>
      <c r="AL111" s="2"/>
      <c r="AM111" s="2"/>
      <c r="AN111" s="2"/>
      <c r="AO111" s="9"/>
      <c r="AP111" s="9"/>
      <c r="AQ111" s="9"/>
      <c r="AR111" s="9"/>
      <c r="AS111" s="9"/>
      <c r="AT111" s="9"/>
      <c r="AU111" s="9"/>
    </row>
    <row r="112" spans="1:51" s="4" customFormat="1" ht="13" hidden="1" customHeight="1" outlineLevel="1" x14ac:dyDescent="0.2">
      <c r="A112" s="2"/>
      <c r="B112" s="16" t="s">
        <v>0</v>
      </c>
      <c r="C112" s="137">
        <f>DATE(YEAR(C105),MONTH(C105)+1,DAY(C105))</f>
        <v>46023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94" t="s">
        <v>16</v>
      </c>
      <c r="AI112" s="110" t="s">
        <v>60</v>
      </c>
      <c r="AJ112" s="173" t="s">
        <v>74</v>
      </c>
      <c r="AK112" s="173"/>
      <c r="AL112" s="174"/>
      <c r="AM112" s="130" t="s">
        <v>11</v>
      </c>
      <c r="AN112" s="131"/>
      <c r="AO112" s="192" t="s">
        <v>15</v>
      </c>
      <c r="AP112" s="117" t="s">
        <v>17</v>
      </c>
      <c r="AQ112" s="117" t="s">
        <v>18</v>
      </c>
      <c r="AR112" s="117" t="s">
        <v>98</v>
      </c>
      <c r="AS112" s="117" t="s">
        <v>99</v>
      </c>
      <c r="AT112" s="95" t="s">
        <v>100</v>
      </c>
      <c r="AU112" s="95" t="s">
        <v>101</v>
      </c>
      <c r="AV112" s="119" t="s">
        <v>59</v>
      </c>
      <c r="AW112" s="120" t="s">
        <v>61</v>
      </c>
      <c r="AX112" s="122" t="s">
        <v>70</v>
      </c>
      <c r="AY112" s="119" t="s">
        <v>73</v>
      </c>
    </row>
    <row r="113" spans="1:51" hidden="1" outlineLevel="1" x14ac:dyDescent="0.2">
      <c r="B113" s="17" t="s">
        <v>1</v>
      </c>
      <c r="C113" s="18">
        <f>DATE(YEAR(C112),MONTH(C112),DAY(C112))</f>
        <v>46023</v>
      </c>
      <c r="D113" s="18">
        <f>IF(MONTH(DATE(YEAR(C113),MONTH(C113),DAY(C113)+1))=MONTH($C112),DATE(YEAR(C113),MONTH(C113),DAY(C113)+1),"")</f>
        <v>46024</v>
      </c>
      <c r="E113" s="18">
        <f t="shared" ref="E113:AG113" si="55">IF(MONTH(DATE(YEAR(D113),MONTH(D113),DAY(D113)+1))=MONTH($C112),DATE(YEAR(D113),MONTH(D113),DAY(D113)+1),"")</f>
        <v>46025</v>
      </c>
      <c r="F113" s="18">
        <f t="shared" si="55"/>
        <v>46026</v>
      </c>
      <c r="G113" s="18">
        <f t="shared" si="55"/>
        <v>46027</v>
      </c>
      <c r="H113" s="18">
        <f t="shared" si="55"/>
        <v>46028</v>
      </c>
      <c r="I113" s="18">
        <f t="shared" si="55"/>
        <v>46029</v>
      </c>
      <c r="J113" s="18">
        <f t="shared" si="55"/>
        <v>46030</v>
      </c>
      <c r="K113" s="18">
        <f t="shared" si="55"/>
        <v>46031</v>
      </c>
      <c r="L113" s="18">
        <f t="shared" si="55"/>
        <v>46032</v>
      </c>
      <c r="M113" s="18">
        <f t="shared" si="55"/>
        <v>46033</v>
      </c>
      <c r="N113" s="18">
        <f t="shared" si="55"/>
        <v>46034</v>
      </c>
      <c r="O113" s="18">
        <f t="shared" si="55"/>
        <v>46035</v>
      </c>
      <c r="P113" s="18">
        <f t="shared" si="55"/>
        <v>46036</v>
      </c>
      <c r="Q113" s="18">
        <f t="shared" si="55"/>
        <v>46037</v>
      </c>
      <c r="R113" s="18">
        <f t="shared" si="55"/>
        <v>46038</v>
      </c>
      <c r="S113" s="18">
        <f t="shared" si="55"/>
        <v>46039</v>
      </c>
      <c r="T113" s="18">
        <f t="shared" si="55"/>
        <v>46040</v>
      </c>
      <c r="U113" s="18">
        <f t="shared" si="55"/>
        <v>46041</v>
      </c>
      <c r="V113" s="18">
        <f t="shared" si="55"/>
        <v>46042</v>
      </c>
      <c r="W113" s="18">
        <f t="shared" si="55"/>
        <v>46043</v>
      </c>
      <c r="X113" s="18">
        <f t="shared" si="55"/>
        <v>46044</v>
      </c>
      <c r="Y113" s="18">
        <f t="shared" si="55"/>
        <v>46045</v>
      </c>
      <c r="Z113" s="18">
        <f t="shared" si="55"/>
        <v>46046</v>
      </c>
      <c r="AA113" s="18">
        <f t="shared" si="55"/>
        <v>46047</v>
      </c>
      <c r="AB113" s="18">
        <f t="shared" si="55"/>
        <v>46048</v>
      </c>
      <c r="AC113" s="18">
        <f t="shared" si="55"/>
        <v>46049</v>
      </c>
      <c r="AD113" s="18">
        <f t="shared" si="55"/>
        <v>46050</v>
      </c>
      <c r="AE113" s="18">
        <f t="shared" si="55"/>
        <v>46051</v>
      </c>
      <c r="AF113" s="18">
        <f t="shared" si="55"/>
        <v>46052</v>
      </c>
      <c r="AG113" s="18">
        <f t="shared" si="55"/>
        <v>46053</v>
      </c>
      <c r="AH113" s="172"/>
      <c r="AI113" s="111"/>
      <c r="AJ113" s="175"/>
      <c r="AK113" s="175"/>
      <c r="AL113" s="176"/>
      <c r="AM113" s="132"/>
      <c r="AN113" s="133"/>
      <c r="AO113" s="193"/>
      <c r="AP113" s="118"/>
      <c r="AQ113" s="118"/>
      <c r="AR113" s="118"/>
      <c r="AS113" s="118"/>
      <c r="AT113" s="96" t="s">
        <v>96</v>
      </c>
      <c r="AU113" s="96" t="s">
        <v>97</v>
      </c>
      <c r="AV113" s="119"/>
      <c r="AW113" s="121"/>
      <c r="AX113" s="122"/>
      <c r="AY113" s="119"/>
    </row>
    <row r="114" spans="1:51" hidden="1" outlineLevel="1" x14ac:dyDescent="0.2">
      <c r="B114" s="17" t="s">
        <v>2</v>
      </c>
      <c r="C114" s="19" t="str">
        <f t="shared" ref="C114:AG114" si="56">TEXT(C113,"aaa")</f>
        <v>木</v>
      </c>
      <c r="D114" s="19" t="str">
        <f t="shared" si="56"/>
        <v>金</v>
      </c>
      <c r="E114" s="19" t="str">
        <f t="shared" si="56"/>
        <v>土</v>
      </c>
      <c r="F114" s="19" t="str">
        <f t="shared" si="56"/>
        <v>日</v>
      </c>
      <c r="G114" s="19" t="str">
        <f t="shared" si="56"/>
        <v>月</v>
      </c>
      <c r="H114" s="19" t="str">
        <f t="shared" si="56"/>
        <v>火</v>
      </c>
      <c r="I114" s="19" t="str">
        <f t="shared" si="56"/>
        <v>水</v>
      </c>
      <c r="J114" s="19" t="str">
        <f t="shared" si="56"/>
        <v>木</v>
      </c>
      <c r="K114" s="19" t="str">
        <f t="shared" si="56"/>
        <v>金</v>
      </c>
      <c r="L114" s="19" t="str">
        <f t="shared" si="56"/>
        <v>土</v>
      </c>
      <c r="M114" s="19" t="str">
        <f t="shared" si="56"/>
        <v>日</v>
      </c>
      <c r="N114" s="19" t="str">
        <f t="shared" si="56"/>
        <v>月</v>
      </c>
      <c r="O114" s="19" t="str">
        <f t="shared" si="56"/>
        <v>火</v>
      </c>
      <c r="P114" s="19" t="str">
        <f t="shared" si="56"/>
        <v>水</v>
      </c>
      <c r="Q114" s="19" t="str">
        <f t="shared" si="56"/>
        <v>木</v>
      </c>
      <c r="R114" s="19" t="str">
        <f t="shared" si="56"/>
        <v>金</v>
      </c>
      <c r="S114" s="19" t="str">
        <f t="shared" si="56"/>
        <v>土</v>
      </c>
      <c r="T114" s="19" t="str">
        <f t="shared" si="56"/>
        <v>日</v>
      </c>
      <c r="U114" s="19" t="str">
        <f t="shared" si="56"/>
        <v>月</v>
      </c>
      <c r="V114" s="19" t="str">
        <f t="shared" si="56"/>
        <v>火</v>
      </c>
      <c r="W114" s="19" t="str">
        <f t="shared" si="56"/>
        <v>水</v>
      </c>
      <c r="X114" s="19" t="str">
        <f t="shared" si="56"/>
        <v>木</v>
      </c>
      <c r="Y114" s="19" t="str">
        <f t="shared" si="56"/>
        <v>金</v>
      </c>
      <c r="Z114" s="19" t="str">
        <f t="shared" si="56"/>
        <v>土</v>
      </c>
      <c r="AA114" s="19" t="str">
        <f t="shared" si="56"/>
        <v>日</v>
      </c>
      <c r="AB114" s="19" t="str">
        <f t="shared" si="56"/>
        <v>月</v>
      </c>
      <c r="AC114" s="19" t="str">
        <f t="shared" si="56"/>
        <v>火</v>
      </c>
      <c r="AD114" s="19" t="str">
        <f t="shared" si="56"/>
        <v>水</v>
      </c>
      <c r="AE114" s="19" t="str">
        <f t="shared" si="56"/>
        <v>木</v>
      </c>
      <c r="AF114" s="19" t="str">
        <f t="shared" si="56"/>
        <v>金</v>
      </c>
      <c r="AG114" s="19" t="str">
        <f t="shared" si="56"/>
        <v>土</v>
      </c>
      <c r="AH114" s="178">
        <v>0</v>
      </c>
      <c r="AI114" s="181"/>
      <c r="AJ114" s="184" t="s">
        <v>51</v>
      </c>
      <c r="AK114" s="186" t="s">
        <v>12</v>
      </c>
      <c r="AL114" s="188" t="s">
        <v>58</v>
      </c>
      <c r="AM114" s="190" t="s">
        <v>51</v>
      </c>
      <c r="AN114" s="191" t="s">
        <v>13</v>
      </c>
      <c r="AO114" s="119">
        <f t="shared" ref="AO114" si="57">COUNT(C113:AG113)</f>
        <v>31</v>
      </c>
      <c r="AP114" s="119">
        <f t="shared" ref="AP114" si="58">AO114-AH114</f>
        <v>31</v>
      </c>
      <c r="AQ114" s="119">
        <f>SUM(AP$7:AP116)</f>
        <v>488</v>
      </c>
      <c r="AR114" s="119">
        <f>COUNTIF(C116:AG116,"○")</f>
        <v>0</v>
      </c>
      <c r="AS114" s="119">
        <f>SUM(AR$7:AR116)</f>
        <v>0</v>
      </c>
      <c r="AT114" s="119">
        <f>COUNTIF(C117:AG117,"○")</f>
        <v>0</v>
      </c>
      <c r="AU114" s="119">
        <f>SUM(AT$7:AT116)</f>
        <v>0</v>
      </c>
      <c r="AV114" s="122">
        <f>COUNTIF(C114:AG114,"土")+COUNTIF(C114:AG114,"日")</f>
        <v>9</v>
      </c>
      <c r="AW114" s="122">
        <f>AV114-AI114</f>
        <v>9</v>
      </c>
      <c r="AX114" s="122" t="str">
        <f>IF(OR(AW114/AP114&lt;0.285,AW114=0),"特例","特例なし")</f>
        <v>特例なし</v>
      </c>
      <c r="AY114" s="122">
        <f>IF($AL$240="計画",IF(AP114=0,1,IF(AL116="達成",1,IF(AL116="達成※",1,0))),IF(AP114=0,1,IF(AL117="達成",1,IF(AL117="達成※",1,0))))</f>
        <v>0</v>
      </c>
    </row>
    <row r="115" spans="1:51" ht="79" hidden="1" outlineLevel="1" x14ac:dyDescent="0.2">
      <c r="A115" s="3"/>
      <c r="B115" s="20" t="s">
        <v>3</v>
      </c>
      <c r="C115" s="13" t="str">
        <f>IFERROR(VLOOKUP(C113,祝日一覧!A:C,3,FALSE),"")</f>
        <v>元日</v>
      </c>
      <c r="D115" s="13" t="str">
        <f>IFERROR(VLOOKUP(D113,祝日一覧!A:C,3,FALSE),"")</f>
        <v>年末年始休暇</v>
      </c>
      <c r="E115" s="13" t="str">
        <f>IFERROR(VLOOKUP(E113,祝日一覧!A:C,3,FALSE),"")</f>
        <v>年末年始休暇</v>
      </c>
      <c r="F115" s="13" t="str">
        <f>IFERROR(VLOOKUP(F113,祝日一覧!A:C,3,FALSE),"")</f>
        <v/>
      </c>
      <c r="G115" s="13" t="str">
        <f>IFERROR(VLOOKUP(G113,祝日一覧!A:C,3,FALSE),"")</f>
        <v/>
      </c>
      <c r="H115" s="13" t="str">
        <f>IFERROR(VLOOKUP(H113,祝日一覧!A:C,3,FALSE),"")</f>
        <v/>
      </c>
      <c r="I115" s="13" t="str">
        <f>IFERROR(VLOOKUP(I113,祝日一覧!A:C,3,FALSE),"")</f>
        <v/>
      </c>
      <c r="J115" s="13" t="str">
        <f>IFERROR(VLOOKUP(J113,祝日一覧!A:C,3,FALSE),"")</f>
        <v/>
      </c>
      <c r="K115" s="13" t="str">
        <f>IFERROR(VLOOKUP(K113,祝日一覧!A:C,3,FALSE),"")</f>
        <v/>
      </c>
      <c r="L115" s="13" t="str">
        <f>IFERROR(VLOOKUP(L113,祝日一覧!A:C,3,FALSE),"")</f>
        <v/>
      </c>
      <c r="M115" s="13" t="str">
        <f>IFERROR(VLOOKUP(M113,祝日一覧!A:C,3,FALSE),"")</f>
        <v/>
      </c>
      <c r="N115" s="13" t="str">
        <f>IFERROR(VLOOKUP(N113,祝日一覧!A:C,3,FALSE),"")</f>
        <v>成人の日</v>
      </c>
      <c r="O115" s="13" t="str">
        <f>IFERROR(VLOOKUP(O113,祝日一覧!A:C,3,FALSE),"")</f>
        <v/>
      </c>
      <c r="P115" s="13" t="str">
        <f>IFERROR(VLOOKUP(P113,祝日一覧!A:C,3,FALSE),"")</f>
        <v/>
      </c>
      <c r="Q115" s="13" t="str">
        <f>IFERROR(VLOOKUP(Q113,祝日一覧!A:C,3,FALSE),"")</f>
        <v/>
      </c>
      <c r="R115" s="13" t="str">
        <f>IFERROR(VLOOKUP(R113,祝日一覧!A:C,3,FALSE),"")</f>
        <v/>
      </c>
      <c r="S115" s="13" t="str">
        <f>IFERROR(VLOOKUP(S113,祝日一覧!A:C,3,FALSE),"")</f>
        <v/>
      </c>
      <c r="T115" s="13" t="str">
        <f>IFERROR(VLOOKUP(T113,祝日一覧!A:C,3,FALSE),"")</f>
        <v/>
      </c>
      <c r="U115" s="13" t="str">
        <f>IFERROR(VLOOKUP(U113,祝日一覧!A:C,3,FALSE),"")</f>
        <v/>
      </c>
      <c r="V115" s="13" t="str">
        <f>IFERROR(VLOOKUP(V113,祝日一覧!A:C,3,FALSE),"")</f>
        <v/>
      </c>
      <c r="W115" s="13" t="str">
        <f>IFERROR(VLOOKUP(W113,祝日一覧!A:C,3,FALSE),"")</f>
        <v/>
      </c>
      <c r="X115" s="13" t="str">
        <f>IFERROR(VLOOKUP(X113,祝日一覧!A:C,3,FALSE),"")</f>
        <v/>
      </c>
      <c r="Y115" s="13" t="str">
        <f>IFERROR(VLOOKUP(Y113,祝日一覧!A:C,3,FALSE),"")</f>
        <v/>
      </c>
      <c r="Z115" s="13" t="str">
        <f>IFERROR(VLOOKUP(Z113,祝日一覧!A:C,3,FALSE),"")</f>
        <v/>
      </c>
      <c r="AA115" s="13" t="str">
        <f>IFERROR(VLOOKUP(AA113,祝日一覧!A:C,3,FALSE),"")</f>
        <v/>
      </c>
      <c r="AB115" s="13" t="str">
        <f>IFERROR(VLOOKUP(AB113,祝日一覧!A:C,3,FALSE),"")</f>
        <v/>
      </c>
      <c r="AC115" s="13" t="str">
        <f>IFERROR(VLOOKUP(AC113,祝日一覧!A:C,3,FALSE),"")</f>
        <v/>
      </c>
      <c r="AD115" s="13" t="str">
        <f>IFERROR(VLOOKUP(AD113,祝日一覧!A:C,3,FALSE),"")</f>
        <v/>
      </c>
      <c r="AE115" s="13" t="str">
        <f>IFERROR(VLOOKUP(AE113,祝日一覧!A:C,3,FALSE),"")</f>
        <v/>
      </c>
      <c r="AF115" s="13" t="str">
        <f>IFERROR(VLOOKUP(AF113,祝日一覧!A:C,3,FALSE),"")</f>
        <v/>
      </c>
      <c r="AG115" s="13" t="str">
        <f>IFERROR(VLOOKUP(AG113,祝日一覧!A:C,3,FALSE),"")</f>
        <v/>
      </c>
      <c r="AH115" s="179"/>
      <c r="AI115" s="182"/>
      <c r="AJ115" s="185"/>
      <c r="AK115" s="187"/>
      <c r="AL115" s="189"/>
      <c r="AM115" s="141"/>
      <c r="AN115" s="143"/>
      <c r="AO115" s="119"/>
      <c r="AP115" s="119"/>
      <c r="AQ115" s="119"/>
      <c r="AR115" s="119"/>
      <c r="AS115" s="119"/>
      <c r="AT115" s="119"/>
      <c r="AU115" s="119"/>
      <c r="AV115" s="122"/>
      <c r="AW115" s="122"/>
      <c r="AX115" s="122"/>
      <c r="AY115" s="122"/>
    </row>
    <row r="116" spans="1:51" s="1" customFormat="1" ht="26.5" hidden="1" outlineLevel="1" thickBot="1" x14ac:dyDescent="0.25">
      <c r="A116" s="4"/>
      <c r="B116" s="73" t="s">
        <v>108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79"/>
      <c r="AI116" s="182"/>
      <c r="AJ116" s="37">
        <f>AR114</f>
        <v>0</v>
      </c>
      <c r="AK116" s="61">
        <f>IF(AP114=0,"対象外",AJ116/AP114)</f>
        <v>0</v>
      </c>
      <c r="AL116" s="62" t="str">
        <f>IF(AP114=0,"対象外",IF(AJ116/AP114&gt;=0.285,"達成",IF(AJ116&gt;=AX116,"達成※","未")))</f>
        <v>未</v>
      </c>
      <c r="AM116" s="77">
        <f>AS114</f>
        <v>0</v>
      </c>
      <c r="AN116" s="78">
        <f>AM116/AQ114</f>
        <v>0</v>
      </c>
      <c r="AO116" s="119"/>
      <c r="AP116" s="119"/>
      <c r="AQ116" s="119"/>
      <c r="AR116" s="119"/>
      <c r="AS116" s="119"/>
      <c r="AT116" s="119"/>
      <c r="AU116" s="119"/>
      <c r="AV116" s="122"/>
      <c r="AW116" s="122"/>
      <c r="AX116" s="122" t="str">
        <f>IF(OR(AW114/AP114&lt;0.285,AW114=0),AW114,"-")</f>
        <v>-</v>
      </c>
      <c r="AY116" s="122"/>
    </row>
    <row r="117" spans="1:51" s="1" customFormat="1" ht="26.5" hidden="1" outlineLevel="1" thickBot="1" x14ac:dyDescent="0.25">
      <c r="A117" s="4"/>
      <c r="B117" s="56" t="s">
        <v>102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180"/>
      <c r="AI117" s="183"/>
      <c r="AJ117" s="37">
        <f>AT114</f>
        <v>0</v>
      </c>
      <c r="AK117" s="47">
        <f>IF(AP114=0,"対象外",AJ117/AP114)</f>
        <v>0</v>
      </c>
      <c r="AL117" s="39" t="str">
        <f>IF(AP114=0,"対象外",IF(AJ117/AP114&gt;=0.285,"達成",IF(AJ117&gt;=AX116,"達成※","未")))</f>
        <v>未</v>
      </c>
      <c r="AM117" s="77">
        <f>AU114</f>
        <v>0</v>
      </c>
      <c r="AN117" s="78">
        <f>IFERROR(AM117/AQ114,"")</f>
        <v>0</v>
      </c>
      <c r="AO117" s="119"/>
      <c r="AP117" s="119"/>
      <c r="AQ117" s="119"/>
      <c r="AR117" s="119"/>
      <c r="AS117" s="119"/>
      <c r="AT117" s="119"/>
      <c r="AU117" s="119"/>
      <c r="AV117" s="122"/>
      <c r="AW117" s="122"/>
      <c r="AX117" s="122"/>
      <c r="AY117" s="122"/>
    </row>
    <row r="118" spans="1:51" s="1" customFormat="1" ht="13.5" hidden="1" outlineLevel="1" thickBot="1" x14ac:dyDescent="0.25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2"/>
      <c r="AI118" s="2"/>
      <c r="AJ118" s="2"/>
      <c r="AK118" s="2"/>
      <c r="AL118" s="2"/>
      <c r="AM118" s="2"/>
      <c r="AN118" s="2"/>
      <c r="AO118" s="9"/>
      <c r="AP118" s="9"/>
      <c r="AQ118" s="9"/>
      <c r="AR118" s="9"/>
      <c r="AS118" s="9"/>
      <c r="AT118" s="9"/>
      <c r="AU118" s="9"/>
      <c r="AX118" s="4"/>
    </row>
    <row r="119" spans="1:51" s="1" customFormat="1" ht="13" hidden="1" customHeight="1" outlineLevel="1" x14ac:dyDescent="0.2">
      <c r="A119" s="2"/>
      <c r="B119" s="16" t="s">
        <v>0</v>
      </c>
      <c r="C119" s="137">
        <f>DATE(YEAR(C112),MONTH(C112)+1,DAY(C112))</f>
        <v>46054</v>
      </c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94" t="s">
        <v>16</v>
      </c>
      <c r="AI119" s="110" t="s">
        <v>60</v>
      </c>
      <c r="AJ119" s="173" t="s">
        <v>74</v>
      </c>
      <c r="AK119" s="173"/>
      <c r="AL119" s="174"/>
      <c r="AM119" s="130" t="s">
        <v>11</v>
      </c>
      <c r="AN119" s="131"/>
      <c r="AO119" s="192" t="s">
        <v>15</v>
      </c>
      <c r="AP119" s="117" t="s">
        <v>17</v>
      </c>
      <c r="AQ119" s="117" t="s">
        <v>18</v>
      </c>
      <c r="AR119" s="117" t="s">
        <v>98</v>
      </c>
      <c r="AS119" s="117" t="s">
        <v>99</v>
      </c>
      <c r="AT119" s="95" t="s">
        <v>100</v>
      </c>
      <c r="AU119" s="95" t="s">
        <v>101</v>
      </c>
      <c r="AV119" s="119" t="s">
        <v>59</v>
      </c>
      <c r="AW119" s="120" t="s">
        <v>61</v>
      </c>
      <c r="AX119" s="122" t="s">
        <v>70</v>
      </c>
      <c r="AY119" s="119" t="s">
        <v>73</v>
      </c>
    </row>
    <row r="120" spans="1:51" s="1" customFormat="1" hidden="1" outlineLevel="1" x14ac:dyDescent="0.2">
      <c r="A120" s="2"/>
      <c r="B120" s="17" t="s">
        <v>1</v>
      </c>
      <c r="C120" s="18">
        <f>DATE(YEAR(C119),MONTH(C119),DAY(C119))</f>
        <v>46054</v>
      </c>
      <c r="D120" s="18">
        <f>IF(MONTH(DATE(YEAR(C120),MONTH(C120),DAY(C120)+1))=MONTH($C119),DATE(YEAR(C120),MONTH(C120),DAY(C120)+1),"")</f>
        <v>46055</v>
      </c>
      <c r="E120" s="18">
        <f t="shared" ref="E120:AG120" si="59">IF(MONTH(DATE(YEAR(D120),MONTH(D120),DAY(D120)+1))=MONTH($C119),DATE(YEAR(D120),MONTH(D120),DAY(D120)+1),"")</f>
        <v>46056</v>
      </c>
      <c r="F120" s="18">
        <f t="shared" si="59"/>
        <v>46057</v>
      </c>
      <c r="G120" s="18">
        <f t="shared" si="59"/>
        <v>46058</v>
      </c>
      <c r="H120" s="18">
        <f t="shared" si="59"/>
        <v>46059</v>
      </c>
      <c r="I120" s="18">
        <f t="shared" si="59"/>
        <v>46060</v>
      </c>
      <c r="J120" s="18">
        <f t="shared" si="59"/>
        <v>46061</v>
      </c>
      <c r="K120" s="18">
        <f t="shared" si="59"/>
        <v>46062</v>
      </c>
      <c r="L120" s="18">
        <f t="shared" si="59"/>
        <v>46063</v>
      </c>
      <c r="M120" s="18">
        <f t="shared" si="59"/>
        <v>46064</v>
      </c>
      <c r="N120" s="18">
        <f t="shared" si="59"/>
        <v>46065</v>
      </c>
      <c r="O120" s="18">
        <f t="shared" si="59"/>
        <v>46066</v>
      </c>
      <c r="P120" s="18">
        <f t="shared" si="59"/>
        <v>46067</v>
      </c>
      <c r="Q120" s="18">
        <f t="shared" si="59"/>
        <v>46068</v>
      </c>
      <c r="R120" s="18">
        <f t="shared" si="59"/>
        <v>46069</v>
      </c>
      <c r="S120" s="18">
        <f t="shared" si="59"/>
        <v>46070</v>
      </c>
      <c r="T120" s="18">
        <f t="shared" si="59"/>
        <v>46071</v>
      </c>
      <c r="U120" s="18">
        <f t="shared" si="59"/>
        <v>46072</v>
      </c>
      <c r="V120" s="18">
        <f t="shared" si="59"/>
        <v>46073</v>
      </c>
      <c r="W120" s="18">
        <f t="shared" si="59"/>
        <v>46074</v>
      </c>
      <c r="X120" s="18">
        <f t="shared" si="59"/>
        <v>46075</v>
      </c>
      <c r="Y120" s="18">
        <f t="shared" si="59"/>
        <v>46076</v>
      </c>
      <c r="Z120" s="18">
        <f t="shared" si="59"/>
        <v>46077</v>
      </c>
      <c r="AA120" s="18">
        <f t="shared" si="59"/>
        <v>46078</v>
      </c>
      <c r="AB120" s="18">
        <f t="shared" si="59"/>
        <v>46079</v>
      </c>
      <c r="AC120" s="18">
        <f t="shared" si="59"/>
        <v>46080</v>
      </c>
      <c r="AD120" s="18">
        <f t="shared" si="59"/>
        <v>46081</v>
      </c>
      <c r="AE120" s="18" t="str">
        <f t="shared" si="59"/>
        <v/>
      </c>
      <c r="AF120" s="18" t="e">
        <f t="shared" si="59"/>
        <v>#VALUE!</v>
      </c>
      <c r="AG120" s="18" t="e">
        <f t="shared" si="59"/>
        <v>#VALUE!</v>
      </c>
      <c r="AH120" s="172"/>
      <c r="AI120" s="111"/>
      <c r="AJ120" s="175"/>
      <c r="AK120" s="175"/>
      <c r="AL120" s="176"/>
      <c r="AM120" s="132"/>
      <c r="AN120" s="133"/>
      <c r="AO120" s="193"/>
      <c r="AP120" s="118"/>
      <c r="AQ120" s="118"/>
      <c r="AR120" s="118"/>
      <c r="AS120" s="118"/>
      <c r="AT120" s="96" t="s">
        <v>96</v>
      </c>
      <c r="AU120" s="96" t="s">
        <v>97</v>
      </c>
      <c r="AV120" s="119"/>
      <c r="AW120" s="121"/>
      <c r="AX120" s="122"/>
      <c r="AY120" s="119"/>
    </row>
    <row r="121" spans="1:51" s="1" customFormat="1" hidden="1" outlineLevel="1" x14ac:dyDescent="0.2">
      <c r="A121" s="2"/>
      <c r="B121" s="17" t="s">
        <v>2</v>
      </c>
      <c r="C121" s="19" t="str">
        <f t="shared" ref="C121:AG121" si="60">TEXT(C120,"aaa")</f>
        <v>日</v>
      </c>
      <c r="D121" s="19" t="str">
        <f t="shared" si="60"/>
        <v>月</v>
      </c>
      <c r="E121" s="19" t="str">
        <f t="shared" si="60"/>
        <v>火</v>
      </c>
      <c r="F121" s="19" t="str">
        <f t="shared" si="60"/>
        <v>水</v>
      </c>
      <c r="G121" s="19" t="str">
        <f t="shared" si="60"/>
        <v>木</v>
      </c>
      <c r="H121" s="19" t="str">
        <f t="shared" si="60"/>
        <v>金</v>
      </c>
      <c r="I121" s="19" t="str">
        <f t="shared" si="60"/>
        <v>土</v>
      </c>
      <c r="J121" s="19" t="str">
        <f t="shared" si="60"/>
        <v>日</v>
      </c>
      <c r="K121" s="19" t="str">
        <f t="shared" si="60"/>
        <v>月</v>
      </c>
      <c r="L121" s="19" t="str">
        <f t="shared" si="60"/>
        <v>火</v>
      </c>
      <c r="M121" s="19" t="str">
        <f t="shared" si="60"/>
        <v>水</v>
      </c>
      <c r="N121" s="19" t="str">
        <f t="shared" si="60"/>
        <v>木</v>
      </c>
      <c r="O121" s="19" t="str">
        <f t="shared" si="60"/>
        <v>金</v>
      </c>
      <c r="P121" s="19" t="str">
        <f t="shared" si="60"/>
        <v>土</v>
      </c>
      <c r="Q121" s="19" t="str">
        <f t="shared" si="60"/>
        <v>日</v>
      </c>
      <c r="R121" s="19" t="str">
        <f t="shared" si="60"/>
        <v>月</v>
      </c>
      <c r="S121" s="19" t="str">
        <f t="shared" si="60"/>
        <v>火</v>
      </c>
      <c r="T121" s="19" t="str">
        <f t="shared" si="60"/>
        <v>水</v>
      </c>
      <c r="U121" s="19" t="str">
        <f t="shared" si="60"/>
        <v>木</v>
      </c>
      <c r="V121" s="19" t="str">
        <f t="shared" si="60"/>
        <v>金</v>
      </c>
      <c r="W121" s="19" t="str">
        <f t="shared" si="60"/>
        <v>土</v>
      </c>
      <c r="X121" s="19" t="str">
        <f t="shared" si="60"/>
        <v>日</v>
      </c>
      <c r="Y121" s="19" t="str">
        <f t="shared" si="60"/>
        <v>月</v>
      </c>
      <c r="Z121" s="19" t="str">
        <f t="shared" si="60"/>
        <v>火</v>
      </c>
      <c r="AA121" s="19" t="str">
        <f t="shared" si="60"/>
        <v>水</v>
      </c>
      <c r="AB121" s="19" t="str">
        <f t="shared" si="60"/>
        <v>木</v>
      </c>
      <c r="AC121" s="19" t="str">
        <f t="shared" si="60"/>
        <v>金</v>
      </c>
      <c r="AD121" s="19" t="str">
        <f t="shared" si="60"/>
        <v>土</v>
      </c>
      <c r="AE121" s="19" t="str">
        <f t="shared" si="60"/>
        <v/>
      </c>
      <c r="AF121" s="19" t="e">
        <f t="shared" si="60"/>
        <v>#VALUE!</v>
      </c>
      <c r="AG121" s="19" t="e">
        <f t="shared" si="60"/>
        <v>#VALUE!</v>
      </c>
      <c r="AH121" s="178">
        <v>0</v>
      </c>
      <c r="AI121" s="181"/>
      <c r="AJ121" s="184" t="s">
        <v>51</v>
      </c>
      <c r="AK121" s="186" t="s">
        <v>12</v>
      </c>
      <c r="AL121" s="188" t="s">
        <v>58</v>
      </c>
      <c r="AM121" s="190" t="s">
        <v>51</v>
      </c>
      <c r="AN121" s="191" t="s">
        <v>13</v>
      </c>
      <c r="AO121" s="119">
        <f t="shared" ref="AO121" si="61">COUNT(C120:AG120)</f>
        <v>28</v>
      </c>
      <c r="AP121" s="119">
        <f t="shared" ref="AP121" si="62">AO121-AH121</f>
        <v>28</v>
      </c>
      <c r="AQ121" s="119">
        <f>SUM(AP$7:AP123)</f>
        <v>516</v>
      </c>
      <c r="AR121" s="119">
        <f>COUNTIF(C123:AG123,"○")</f>
        <v>0</v>
      </c>
      <c r="AS121" s="119">
        <f>SUM(AR$7:AR123)</f>
        <v>0</v>
      </c>
      <c r="AT121" s="119">
        <f>COUNTIF(C124:AG124,"○")</f>
        <v>0</v>
      </c>
      <c r="AU121" s="119">
        <f>SUM(AT$7:AT123)</f>
        <v>0</v>
      </c>
      <c r="AV121" s="122">
        <f>COUNTIF(C121:AG121,"土")+COUNTIF(C121:AG121,"日")</f>
        <v>8</v>
      </c>
      <c r="AW121" s="122">
        <f>AV121-AI121</f>
        <v>8</v>
      </c>
      <c r="AX121" s="122" t="str">
        <f>IF(OR(AW121/AP121&lt;0.285,AW121=0),"特例","特例なし")</f>
        <v>特例なし</v>
      </c>
      <c r="AY121" s="122">
        <f>IF($AL$240="計画",IF(AP121=0,1,IF(AL123="達成",1,IF(AL123="達成※",1,0))),IF(AP121=0,1,IF(AL124="達成",1,IF(AL124="達成※",1,0))))</f>
        <v>0</v>
      </c>
    </row>
    <row r="122" spans="1:51" ht="79" hidden="1" outlineLevel="1" x14ac:dyDescent="0.2">
      <c r="A122" s="3"/>
      <c r="B122" s="20" t="s">
        <v>3</v>
      </c>
      <c r="C122" s="13" t="str">
        <f>IFERROR(VLOOKUP(C120,祝日一覧!A:C,3,FALSE),"")</f>
        <v/>
      </c>
      <c r="D122" s="13" t="str">
        <f>IFERROR(VLOOKUP(D120,祝日一覧!A:C,3,FALSE),"")</f>
        <v/>
      </c>
      <c r="E122" s="13" t="str">
        <f>IFERROR(VLOOKUP(E120,祝日一覧!A:C,3,FALSE),"")</f>
        <v/>
      </c>
      <c r="F122" s="13" t="str">
        <f>IFERROR(VLOOKUP(F120,祝日一覧!A:C,3,FALSE),"")</f>
        <v/>
      </c>
      <c r="G122" s="13" t="str">
        <f>IFERROR(VLOOKUP(G120,祝日一覧!A:C,3,FALSE),"")</f>
        <v/>
      </c>
      <c r="H122" s="13" t="str">
        <f>IFERROR(VLOOKUP(H120,祝日一覧!A:C,3,FALSE),"")</f>
        <v/>
      </c>
      <c r="I122" s="13" t="str">
        <f>IFERROR(VLOOKUP(I120,祝日一覧!A:C,3,FALSE),"")</f>
        <v/>
      </c>
      <c r="J122" s="13" t="str">
        <f>IFERROR(VLOOKUP(J120,祝日一覧!A:C,3,FALSE),"")</f>
        <v/>
      </c>
      <c r="K122" s="13" t="str">
        <f>IFERROR(VLOOKUP(K120,祝日一覧!A:C,3,FALSE),"")</f>
        <v/>
      </c>
      <c r="L122" s="13" t="str">
        <f>IFERROR(VLOOKUP(L120,祝日一覧!A:C,3,FALSE),"")</f>
        <v/>
      </c>
      <c r="M122" s="13" t="str">
        <f>IFERROR(VLOOKUP(M120,祝日一覧!A:C,3,FALSE),"")</f>
        <v>建国記念の日</v>
      </c>
      <c r="N122" s="13" t="str">
        <f>IFERROR(VLOOKUP(N120,祝日一覧!A:C,3,FALSE),"")</f>
        <v/>
      </c>
      <c r="O122" s="13" t="str">
        <f>IFERROR(VLOOKUP(O120,祝日一覧!A:C,3,FALSE),"")</f>
        <v/>
      </c>
      <c r="P122" s="13" t="str">
        <f>IFERROR(VLOOKUP(P120,祝日一覧!A:C,3,FALSE),"")</f>
        <v/>
      </c>
      <c r="Q122" s="13" t="str">
        <f>IFERROR(VLOOKUP(Q120,祝日一覧!A:C,3,FALSE),"")</f>
        <v/>
      </c>
      <c r="R122" s="13" t="str">
        <f>IFERROR(VLOOKUP(R120,祝日一覧!A:C,3,FALSE),"")</f>
        <v/>
      </c>
      <c r="S122" s="13" t="str">
        <f>IFERROR(VLOOKUP(S120,祝日一覧!A:C,3,FALSE),"")</f>
        <v/>
      </c>
      <c r="T122" s="13" t="str">
        <f>IFERROR(VLOOKUP(T120,祝日一覧!A:C,3,FALSE),"")</f>
        <v/>
      </c>
      <c r="U122" s="13" t="str">
        <f>IFERROR(VLOOKUP(U120,祝日一覧!A:C,3,FALSE),"")</f>
        <v/>
      </c>
      <c r="V122" s="13" t="str">
        <f>IFERROR(VLOOKUP(V120,祝日一覧!A:C,3,FALSE),"")</f>
        <v/>
      </c>
      <c r="W122" s="13" t="str">
        <f>IFERROR(VLOOKUP(W120,祝日一覧!A:C,3,FALSE),"")</f>
        <v/>
      </c>
      <c r="X122" s="13" t="str">
        <f>IFERROR(VLOOKUP(X120,祝日一覧!A:C,3,FALSE),"")</f>
        <v/>
      </c>
      <c r="Y122" s="13" t="str">
        <f>IFERROR(VLOOKUP(Y120,祝日一覧!A:C,3,FALSE),"")</f>
        <v>天皇誕生日</v>
      </c>
      <c r="Z122" s="13" t="str">
        <f>IFERROR(VLOOKUP(Z120,祝日一覧!A:C,3,FALSE),"")</f>
        <v/>
      </c>
      <c r="AA122" s="13" t="str">
        <f>IFERROR(VLOOKUP(AA120,祝日一覧!A:C,3,FALSE),"")</f>
        <v/>
      </c>
      <c r="AB122" s="13" t="str">
        <f>IFERROR(VLOOKUP(AB120,祝日一覧!A:C,3,FALSE),"")</f>
        <v/>
      </c>
      <c r="AC122" s="13" t="str">
        <f>IFERROR(VLOOKUP(AC120,祝日一覧!A:C,3,FALSE),"")</f>
        <v/>
      </c>
      <c r="AD122" s="13" t="str">
        <f>IFERROR(VLOOKUP(AD120,祝日一覧!A:C,3,FALSE),"")</f>
        <v/>
      </c>
      <c r="AE122" s="13" t="str">
        <f>IFERROR(VLOOKUP(AE120,祝日一覧!A:C,3,FALSE),"")</f>
        <v/>
      </c>
      <c r="AF122" s="13" t="str">
        <f>IFERROR(VLOOKUP(AF120,祝日一覧!A:C,3,FALSE),"")</f>
        <v/>
      </c>
      <c r="AG122" s="13" t="str">
        <f>IFERROR(VLOOKUP(AG120,祝日一覧!A:C,3,FALSE),"")</f>
        <v/>
      </c>
      <c r="AH122" s="179"/>
      <c r="AI122" s="182"/>
      <c r="AJ122" s="185"/>
      <c r="AK122" s="187"/>
      <c r="AL122" s="189"/>
      <c r="AM122" s="141"/>
      <c r="AN122" s="143"/>
      <c r="AO122" s="119"/>
      <c r="AP122" s="119"/>
      <c r="AQ122" s="119"/>
      <c r="AR122" s="119"/>
      <c r="AS122" s="119"/>
      <c r="AT122" s="119"/>
      <c r="AU122" s="119"/>
      <c r="AV122" s="122"/>
      <c r="AW122" s="122"/>
      <c r="AX122" s="122"/>
      <c r="AY122" s="122"/>
    </row>
    <row r="123" spans="1:51" ht="26.5" hidden="1" outlineLevel="1" thickBot="1" x14ac:dyDescent="0.25">
      <c r="A123" s="4"/>
      <c r="B123" s="73" t="s">
        <v>108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79"/>
      <c r="AI123" s="182"/>
      <c r="AJ123" s="37">
        <f>AR121</f>
        <v>0</v>
      </c>
      <c r="AK123" s="61">
        <f>IF(AP121=0,"対象外",AJ123/AP121)</f>
        <v>0</v>
      </c>
      <c r="AL123" s="62" t="str">
        <f>IF(AP121=0,"対象外",IF(AJ123/AP121&gt;=0.285,"達成",IF(AJ123&gt;=AX123,"達成※","未")))</f>
        <v>未</v>
      </c>
      <c r="AM123" s="77">
        <f>AS121</f>
        <v>0</v>
      </c>
      <c r="AN123" s="78">
        <f>AM123/AQ121</f>
        <v>0</v>
      </c>
      <c r="AO123" s="119"/>
      <c r="AP123" s="119"/>
      <c r="AQ123" s="119"/>
      <c r="AR123" s="119"/>
      <c r="AS123" s="119"/>
      <c r="AT123" s="119"/>
      <c r="AU123" s="119"/>
      <c r="AV123" s="122"/>
      <c r="AW123" s="122"/>
      <c r="AX123" s="122" t="str">
        <f>IF(OR(AW121/AP121&lt;0.285,AW121=0),AW121,"-")</f>
        <v>-</v>
      </c>
      <c r="AY123" s="122"/>
    </row>
    <row r="124" spans="1:51" ht="26.5" hidden="1" outlineLevel="1" thickBot="1" x14ac:dyDescent="0.25">
      <c r="A124" s="4"/>
      <c r="B124" s="56" t="s">
        <v>102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180"/>
      <c r="AI124" s="183"/>
      <c r="AJ124" s="37">
        <f>AT121</f>
        <v>0</v>
      </c>
      <c r="AK124" s="47">
        <f>IF(AP121=0,"対象外",AJ124/AP121)</f>
        <v>0</v>
      </c>
      <c r="AL124" s="39" t="str">
        <f>IF(AP121=0,"対象外",IF(AJ124/AP121&gt;=0.285,"達成",IF(AJ124&gt;=AX123,"達成※","未")))</f>
        <v>未</v>
      </c>
      <c r="AM124" s="77">
        <f>AU121</f>
        <v>0</v>
      </c>
      <c r="AN124" s="78">
        <f>IFERROR(AM124/AQ121,"")</f>
        <v>0</v>
      </c>
      <c r="AO124" s="119"/>
      <c r="AP124" s="119"/>
      <c r="AQ124" s="119"/>
      <c r="AR124" s="119"/>
      <c r="AS124" s="119"/>
      <c r="AT124" s="119"/>
      <c r="AU124" s="119"/>
      <c r="AV124" s="122"/>
      <c r="AW124" s="122"/>
      <c r="AX124" s="122"/>
      <c r="AY124" s="122"/>
    </row>
    <row r="125" spans="1:51" ht="13.5" hidden="1" outlineLevel="1" thickBot="1" x14ac:dyDescent="0.25">
      <c r="AS125" s="9"/>
      <c r="AT125" s="9"/>
      <c r="AU125" s="9"/>
      <c r="AV125" s="2"/>
    </row>
    <row r="126" spans="1:51" ht="13" hidden="1" customHeight="1" outlineLevel="1" x14ac:dyDescent="0.2">
      <c r="B126" s="16" t="s">
        <v>0</v>
      </c>
      <c r="C126" s="137">
        <f>DATE(YEAR(C119),MONTH(C119)+1,DAY(C119))</f>
        <v>46082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94" t="s">
        <v>16</v>
      </c>
      <c r="AI126" s="110" t="s">
        <v>60</v>
      </c>
      <c r="AJ126" s="173" t="s">
        <v>74</v>
      </c>
      <c r="AK126" s="173"/>
      <c r="AL126" s="174"/>
      <c r="AM126" s="130" t="s">
        <v>11</v>
      </c>
      <c r="AN126" s="131"/>
      <c r="AO126" s="192" t="s">
        <v>15</v>
      </c>
      <c r="AP126" s="117" t="s">
        <v>17</v>
      </c>
      <c r="AQ126" s="117" t="s">
        <v>18</v>
      </c>
      <c r="AR126" s="117" t="s">
        <v>98</v>
      </c>
      <c r="AS126" s="117" t="s">
        <v>99</v>
      </c>
      <c r="AT126" s="95" t="s">
        <v>100</v>
      </c>
      <c r="AU126" s="95" t="s">
        <v>101</v>
      </c>
      <c r="AV126" s="119" t="s">
        <v>59</v>
      </c>
      <c r="AW126" s="120" t="s">
        <v>61</v>
      </c>
      <c r="AX126" s="122" t="s">
        <v>70</v>
      </c>
      <c r="AY126" s="119" t="s">
        <v>73</v>
      </c>
    </row>
    <row r="127" spans="1:51" hidden="1" outlineLevel="1" x14ac:dyDescent="0.2">
      <c r="B127" s="17" t="s">
        <v>1</v>
      </c>
      <c r="C127" s="18">
        <f>DATE(YEAR(C126),MONTH(C126),DAY(C126))</f>
        <v>46082</v>
      </c>
      <c r="D127" s="18">
        <f>IF(MONTH(DATE(YEAR(C127),MONTH(C127),DAY(C127)+1))=MONTH($C126),DATE(YEAR(C127),MONTH(C127),DAY(C127)+1),"")</f>
        <v>46083</v>
      </c>
      <c r="E127" s="18">
        <f t="shared" ref="E127:AG127" si="63">IF(MONTH(DATE(YEAR(D127),MONTH(D127),DAY(D127)+1))=MONTH($C126),DATE(YEAR(D127),MONTH(D127),DAY(D127)+1),"")</f>
        <v>46084</v>
      </c>
      <c r="F127" s="18">
        <f t="shared" si="63"/>
        <v>46085</v>
      </c>
      <c r="G127" s="18">
        <f t="shared" si="63"/>
        <v>46086</v>
      </c>
      <c r="H127" s="18">
        <f t="shared" si="63"/>
        <v>46087</v>
      </c>
      <c r="I127" s="18">
        <f t="shared" si="63"/>
        <v>46088</v>
      </c>
      <c r="J127" s="18">
        <f t="shared" si="63"/>
        <v>46089</v>
      </c>
      <c r="K127" s="18">
        <f t="shared" si="63"/>
        <v>46090</v>
      </c>
      <c r="L127" s="18">
        <f t="shared" si="63"/>
        <v>46091</v>
      </c>
      <c r="M127" s="18">
        <f t="shared" si="63"/>
        <v>46092</v>
      </c>
      <c r="N127" s="18">
        <f t="shared" si="63"/>
        <v>46093</v>
      </c>
      <c r="O127" s="18">
        <f t="shared" si="63"/>
        <v>46094</v>
      </c>
      <c r="P127" s="18">
        <f t="shared" si="63"/>
        <v>46095</v>
      </c>
      <c r="Q127" s="18">
        <f t="shared" si="63"/>
        <v>46096</v>
      </c>
      <c r="R127" s="18">
        <f t="shared" si="63"/>
        <v>46097</v>
      </c>
      <c r="S127" s="18">
        <f t="shared" si="63"/>
        <v>46098</v>
      </c>
      <c r="T127" s="18">
        <f t="shared" si="63"/>
        <v>46099</v>
      </c>
      <c r="U127" s="18">
        <f t="shared" si="63"/>
        <v>46100</v>
      </c>
      <c r="V127" s="18">
        <f t="shared" si="63"/>
        <v>46101</v>
      </c>
      <c r="W127" s="18">
        <f t="shared" si="63"/>
        <v>46102</v>
      </c>
      <c r="X127" s="18">
        <f t="shared" si="63"/>
        <v>46103</v>
      </c>
      <c r="Y127" s="18">
        <f t="shared" si="63"/>
        <v>46104</v>
      </c>
      <c r="Z127" s="18">
        <f t="shared" si="63"/>
        <v>46105</v>
      </c>
      <c r="AA127" s="18">
        <f t="shared" si="63"/>
        <v>46106</v>
      </c>
      <c r="AB127" s="18">
        <f t="shared" si="63"/>
        <v>46107</v>
      </c>
      <c r="AC127" s="18">
        <f t="shared" si="63"/>
        <v>46108</v>
      </c>
      <c r="AD127" s="18">
        <f t="shared" si="63"/>
        <v>46109</v>
      </c>
      <c r="AE127" s="18">
        <f t="shared" si="63"/>
        <v>46110</v>
      </c>
      <c r="AF127" s="18">
        <f t="shared" si="63"/>
        <v>46111</v>
      </c>
      <c r="AG127" s="18">
        <f t="shared" si="63"/>
        <v>46112</v>
      </c>
      <c r="AH127" s="172"/>
      <c r="AI127" s="111"/>
      <c r="AJ127" s="175"/>
      <c r="AK127" s="175"/>
      <c r="AL127" s="176"/>
      <c r="AM127" s="132"/>
      <c r="AN127" s="133"/>
      <c r="AO127" s="193"/>
      <c r="AP127" s="118"/>
      <c r="AQ127" s="118"/>
      <c r="AR127" s="118"/>
      <c r="AS127" s="118"/>
      <c r="AT127" s="96" t="s">
        <v>96</v>
      </c>
      <c r="AU127" s="96" t="s">
        <v>97</v>
      </c>
      <c r="AV127" s="119"/>
      <c r="AW127" s="121"/>
      <c r="AX127" s="122"/>
      <c r="AY127" s="119"/>
    </row>
    <row r="128" spans="1:51" hidden="1" outlineLevel="1" x14ac:dyDescent="0.2">
      <c r="B128" s="17" t="s">
        <v>2</v>
      </c>
      <c r="C128" s="19" t="str">
        <f t="shared" ref="C128:AG128" si="64">TEXT(C127,"aaa")</f>
        <v>日</v>
      </c>
      <c r="D128" s="19" t="str">
        <f t="shared" si="64"/>
        <v>月</v>
      </c>
      <c r="E128" s="19" t="str">
        <f t="shared" si="64"/>
        <v>火</v>
      </c>
      <c r="F128" s="19" t="str">
        <f t="shared" si="64"/>
        <v>水</v>
      </c>
      <c r="G128" s="19" t="str">
        <f t="shared" si="64"/>
        <v>木</v>
      </c>
      <c r="H128" s="19" t="str">
        <f t="shared" si="64"/>
        <v>金</v>
      </c>
      <c r="I128" s="19" t="str">
        <f t="shared" si="64"/>
        <v>土</v>
      </c>
      <c r="J128" s="19" t="str">
        <f t="shared" si="64"/>
        <v>日</v>
      </c>
      <c r="K128" s="19" t="str">
        <f t="shared" si="64"/>
        <v>月</v>
      </c>
      <c r="L128" s="19" t="str">
        <f t="shared" si="64"/>
        <v>火</v>
      </c>
      <c r="M128" s="19" t="str">
        <f t="shared" si="64"/>
        <v>水</v>
      </c>
      <c r="N128" s="19" t="str">
        <f t="shared" si="64"/>
        <v>木</v>
      </c>
      <c r="O128" s="19" t="str">
        <f t="shared" si="64"/>
        <v>金</v>
      </c>
      <c r="P128" s="19" t="str">
        <f t="shared" si="64"/>
        <v>土</v>
      </c>
      <c r="Q128" s="19" t="str">
        <f t="shared" si="64"/>
        <v>日</v>
      </c>
      <c r="R128" s="19" t="str">
        <f t="shared" si="64"/>
        <v>月</v>
      </c>
      <c r="S128" s="19" t="str">
        <f t="shared" si="64"/>
        <v>火</v>
      </c>
      <c r="T128" s="19" t="str">
        <f t="shared" si="64"/>
        <v>水</v>
      </c>
      <c r="U128" s="19" t="str">
        <f t="shared" si="64"/>
        <v>木</v>
      </c>
      <c r="V128" s="19" t="str">
        <f t="shared" si="64"/>
        <v>金</v>
      </c>
      <c r="W128" s="19" t="str">
        <f t="shared" si="64"/>
        <v>土</v>
      </c>
      <c r="X128" s="19" t="str">
        <f t="shared" si="64"/>
        <v>日</v>
      </c>
      <c r="Y128" s="19" t="str">
        <f t="shared" si="64"/>
        <v>月</v>
      </c>
      <c r="Z128" s="19" t="str">
        <f t="shared" si="64"/>
        <v>火</v>
      </c>
      <c r="AA128" s="19" t="str">
        <f t="shared" si="64"/>
        <v>水</v>
      </c>
      <c r="AB128" s="19" t="str">
        <f t="shared" si="64"/>
        <v>木</v>
      </c>
      <c r="AC128" s="19" t="str">
        <f t="shared" si="64"/>
        <v>金</v>
      </c>
      <c r="AD128" s="19" t="str">
        <f t="shared" si="64"/>
        <v>土</v>
      </c>
      <c r="AE128" s="19" t="str">
        <f t="shared" si="64"/>
        <v>日</v>
      </c>
      <c r="AF128" s="19" t="str">
        <f t="shared" si="64"/>
        <v>月</v>
      </c>
      <c r="AG128" s="19" t="str">
        <f t="shared" si="64"/>
        <v>火</v>
      </c>
      <c r="AH128" s="178">
        <v>0</v>
      </c>
      <c r="AI128" s="181"/>
      <c r="AJ128" s="184" t="s">
        <v>51</v>
      </c>
      <c r="AK128" s="186" t="s">
        <v>12</v>
      </c>
      <c r="AL128" s="188" t="s">
        <v>58</v>
      </c>
      <c r="AM128" s="190" t="s">
        <v>51</v>
      </c>
      <c r="AN128" s="191" t="s">
        <v>13</v>
      </c>
      <c r="AO128" s="119">
        <f t="shared" ref="AO128" si="65">COUNT(C127:AG127)</f>
        <v>31</v>
      </c>
      <c r="AP128" s="119">
        <f t="shared" ref="AP128" si="66">AO128-AH128</f>
        <v>31</v>
      </c>
      <c r="AQ128" s="119">
        <f>SUM(AP$7:AP130)</f>
        <v>547</v>
      </c>
      <c r="AR128" s="119">
        <f>COUNTIF(C130:AG130,"○")</f>
        <v>0</v>
      </c>
      <c r="AS128" s="119">
        <f>SUM(AR$7:AR130)</f>
        <v>0</v>
      </c>
      <c r="AT128" s="119">
        <f>COUNTIF(C131:AG131,"○")</f>
        <v>0</v>
      </c>
      <c r="AU128" s="119">
        <f>SUM(AT$7:AT130)</f>
        <v>0</v>
      </c>
      <c r="AV128" s="122">
        <f>COUNTIF(C128:AG128,"土")+COUNTIF(C128:AG128,"日")</f>
        <v>9</v>
      </c>
      <c r="AW128" s="122">
        <f>AV128-AI128</f>
        <v>9</v>
      </c>
      <c r="AX128" s="122" t="str">
        <f>IF(OR(AW128/AP128&lt;0.285,AW128=0),"特例","特例なし")</f>
        <v>特例なし</v>
      </c>
      <c r="AY128" s="122">
        <f>IF($AL$240="計画",IF(AP128=0,1,IF(AL130="達成",1,IF(AL130="達成※",1,0))),IF(AP128=0,1,IF(AL131="達成",1,IF(AL131="達成※",1,0))))</f>
        <v>0</v>
      </c>
    </row>
    <row r="129" spans="1:51" ht="53" hidden="1" outlineLevel="1" x14ac:dyDescent="0.2">
      <c r="A129" s="3"/>
      <c r="B129" s="20" t="s">
        <v>3</v>
      </c>
      <c r="C129" s="13" t="str">
        <f>IFERROR(VLOOKUP(C127,祝日一覧!A:C,3,FALSE),"")</f>
        <v/>
      </c>
      <c r="D129" s="13" t="str">
        <f>IFERROR(VLOOKUP(D127,祝日一覧!A:C,3,FALSE),"")</f>
        <v/>
      </c>
      <c r="E129" s="13" t="str">
        <f>IFERROR(VLOOKUP(E127,祝日一覧!A:C,3,FALSE),"")</f>
        <v/>
      </c>
      <c r="F129" s="13" t="str">
        <f>IFERROR(VLOOKUP(F127,祝日一覧!A:C,3,FALSE),"")</f>
        <v/>
      </c>
      <c r="G129" s="13" t="str">
        <f>IFERROR(VLOOKUP(G127,祝日一覧!A:C,3,FALSE),"")</f>
        <v/>
      </c>
      <c r="H129" s="13" t="str">
        <f>IFERROR(VLOOKUP(H127,祝日一覧!A:C,3,FALSE),"")</f>
        <v/>
      </c>
      <c r="I129" s="13" t="str">
        <f>IFERROR(VLOOKUP(I127,祝日一覧!A:C,3,FALSE),"")</f>
        <v/>
      </c>
      <c r="J129" s="13" t="str">
        <f>IFERROR(VLOOKUP(J127,祝日一覧!A:C,3,FALSE),"")</f>
        <v/>
      </c>
      <c r="K129" s="13" t="str">
        <f>IFERROR(VLOOKUP(K127,祝日一覧!A:C,3,FALSE),"")</f>
        <v/>
      </c>
      <c r="L129" s="13" t="str">
        <f>IFERROR(VLOOKUP(L127,祝日一覧!A:C,3,FALSE),"")</f>
        <v/>
      </c>
      <c r="M129" s="13" t="str">
        <f>IFERROR(VLOOKUP(M127,祝日一覧!A:C,3,FALSE),"")</f>
        <v/>
      </c>
      <c r="N129" s="13" t="str">
        <f>IFERROR(VLOOKUP(N127,祝日一覧!A:C,3,FALSE),"")</f>
        <v/>
      </c>
      <c r="O129" s="13" t="str">
        <f>IFERROR(VLOOKUP(O127,祝日一覧!A:C,3,FALSE),"")</f>
        <v/>
      </c>
      <c r="P129" s="13" t="str">
        <f>IFERROR(VLOOKUP(P127,祝日一覧!A:C,3,FALSE),"")</f>
        <v/>
      </c>
      <c r="Q129" s="13" t="str">
        <f>IFERROR(VLOOKUP(Q127,祝日一覧!A:C,3,FALSE),"")</f>
        <v/>
      </c>
      <c r="R129" s="13" t="str">
        <f>IFERROR(VLOOKUP(R127,祝日一覧!A:C,3,FALSE),"")</f>
        <v/>
      </c>
      <c r="S129" s="13" t="str">
        <f>IFERROR(VLOOKUP(S127,祝日一覧!A:C,3,FALSE),"")</f>
        <v/>
      </c>
      <c r="T129" s="13" t="str">
        <f>IFERROR(VLOOKUP(T127,祝日一覧!A:C,3,FALSE),"")</f>
        <v/>
      </c>
      <c r="U129" s="13" t="str">
        <f>IFERROR(VLOOKUP(U127,祝日一覧!A:C,3,FALSE),"")</f>
        <v/>
      </c>
      <c r="V129" s="13" t="str">
        <f>IFERROR(VLOOKUP(V127,祝日一覧!A:C,3,FALSE),"")</f>
        <v>春分の日</v>
      </c>
      <c r="W129" s="13" t="str">
        <f>IFERROR(VLOOKUP(W127,祝日一覧!A:C,3,FALSE),"")</f>
        <v/>
      </c>
      <c r="X129" s="13" t="str">
        <f>IFERROR(VLOOKUP(X127,祝日一覧!A:C,3,FALSE),"")</f>
        <v/>
      </c>
      <c r="Y129" s="13" t="str">
        <f>IFERROR(VLOOKUP(Y127,祝日一覧!A:C,3,FALSE),"")</f>
        <v/>
      </c>
      <c r="Z129" s="13" t="str">
        <f>IFERROR(VLOOKUP(Z127,祝日一覧!A:C,3,FALSE),"")</f>
        <v/>
      </c>
      <c r="AA129" s="13" t="str">
        <f>IFERROR(VLOOKUP(AA127,祝日一覧!A:C,3,FALSE),"")</f>
        <v/>
      </c>
      <c r="AB129" s="13" t="str">
        <f>IFERROR(VLOOKUP(AB127,祝日一覧!A:C,3,FALSE),"")</f>
        <v/>
      </c>
      <c r="AC129" s="13" t="str">
        <f>IFERROR(VLOOKUP(AC127,祝日一覧!A:C,3,FALSE),"")</f>
        <v/>
      </c>
      <c r="AD129" s="13" t="str">
        <f>IFERROR(VLOOKUP(AD127,祝日一覧!A:C,3,FALSE),"")</f>
        <v/>
      </c>
      <c r="AE129" s="13" t="str">
        <f>IFERROR(VLOOKUP(AE127,祝日一覧!A:C,3,FALSE),"")</f>
        <v/>
      </c>
      <c r="AF129" s="13" t="str">
        <f>IFERROR(VLOOKUP(AF127,祝日一覧!A:C,3,FALSE),"")</f>
        <v/>
      </c>
      <c r="AG129" s="13" t="str">
        <f>IFERROR(VLOOKUP(AG127,祝日一覧!A:C,3,FALSE),"")</f>
        <v/>
      </c>
      <c r="AH129" s="179"/>
      <c r="AI129" s="182"/>
      <c r="AJ129" s="185"/>
      <c r="AK129" s="187"/>
      <c r="AL129" s="189"/>
      <c r="AM129" s="141"/>
      <c r="AN129" s="143"/>
      <c r="AO129" s="119"/>
      <c r="AP129" s="119"/>
      <c r="AQ129" s="119"/>
      <c r="AR129" s="119"/>
      <c r="AS129" s="119"/>
      <c r="AT129" s="119"/>
      <c r="AU129" s="119"/>
      <c r="AV129" s="122"/>
      <c r="AW129" s="122"/>
      <c r="AX129" s="122"/>
      <c r="AY129" s="122"/>
    </row>
    <row r="130" spans="1:51" ht="26.5" hidden="1" outlineLevel="1" thickBot="1" x14ac:dyDescent="0.25">
      <c r="A130" s="4"/>
      <c r="B130" s="73" t="s">
        <v>108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79"/>
      <c r="AI130" s="182"/>
      <c r="AJ130" s="37">
        <f>AR128</f>
        <v>0</v>
      </c>
      <c r="AK130" s="61">
        <f>IF(AP128=0,"対象外",AJ130/AP128)</f>
        <v>0</v>
      </c>
      <c r="AL130" s="62" t="str">
        <f>IF(AP128=0,"対象外",IF(AJ130/AP128&gt;=0.285,"達成",IF(AJ130&gt;=AX130,"達成※","未")))</f>
        <v>未</v>
      </c>
      <c r="AM130" s="77">
        <f>AS128</f>
        <v>0</v>
      </c>
      <c r="AN130" s="78">
        <f>AM130/AQ128</f>
        <v>0</v>
      </c>
      <c r="AO130" s="119"/>
      <c r="AP130" s="119"/>
      <c r="AQ130" s="119"/>
      <c r="AR130" s="119"/>
      <c r="AS130" s="119"/>
      <c r="AT130" s="119"/>
      <c r="AU130" s="119"/>
      <c r="AV130" s="122"/>
      <c r="AW130" s="122"/>
      <c r="AX130" s="122" t="str">
        <f>IF(OR(AW128/AP128&lt;0.285,AW128=0),AW128,"-")</f>
        <v>-</v>
      </c>
      <c r="AY130" s="122"/>
    </row>
    <row r="131" spans="1:51" ht="26.5" hidden="1" outlineLevel="1" thickBot="1" x14ac:dyDescent="0.25">
      <c r="A131" s="4"/>
      <c r="B131" s="56" t="s">
        <v>102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180"/>
      <c r="AI131" s="183"/>
      <c r="AJ131" s="37">
        <f>AT128</f>
        <v>0</v>
      </c>
      <c r="AK131" s="47">
        <f>IF(AP128=0,"対象外",AJ131/AP128)</f>
        <v>0</v>
      </c>
      <c r="AL131" s="39" t="str">
        <f>IF(AP128=0,"対象外",IF(AJ131/AP128&gt;=0.285,"達成",IF(AJ131&gt;=AX130,"達成※","未")))</f>
        <v>未</v>
      </c>
      <c r="AM131" s="77">
        <f>AU128</f>
        <v>0</v>
      </c>
      <c r="AN131" s="78">
        <f>IFERROR(AM131/AQ128,"")</f>
        <v>0</v>
      </c>
      <c r="AO131" s="119"/>
      <c r="AP131" s="119"/>
      <c r="AQ131" s="119"/>
      <c r="AR131" s="119"/>
      <c r="AS131" s="119"/>
      <c r="AT131" s="119"/>
      <c r="AU131" s="119"/>
      <c r="AV131" s="122"/>
      <c r="AW131" s="122"/>
      <c r="AX131" s="122"/>
      <c r="AY131" s="122"/>
    </row>
    <row r="132" spans="1:51" ht="13.5" hidden="1" outlineLevel="1" thickBot="1" x14ac:dyDescent="0.25">
      <c r="AS132" s="9"/>
      <c r="AT132" s="9"/>
      <c r="AU132" s="9"/>
      <c r="AV132" s="2"/>
    </row>
    <row r="133" spans="1:51" ht="13" hidden="1" customHeight="1" outlineLevel="1" x14ac:dyDescent="0.2">
      <c r="B133" s="16" t="s">
        <v>0</v>
      </c>
      <c r="C133" s="137">
        <f>DATE(YEAR(C126),MONTH(C126)+1,DAY(C126))</f>
        <v>46113</v>
      </c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94" t="s">
        <v>16</v>
      </c>
      <c r="AI133" s="110" t="s">
        <v>60</v>
      </c>
      <c r="AJ133" s="173" t="s">
        <v>74</v>
      </c>
      <c r="AK133" s="173"/>
      <c r="AL133" s="174"/>
      <c r="AM133" s="130" t="s">
        <v>11</v>
      </c>
      <c r="AN133" s="131"/>
      <c r="AO133" s="192" t="s">
        <v>15</v>
      </c>
      <c r="AP133" s="117" t="s">
        <v>17</v>
      </c>
      <c r="AQ133" s="117" t="s">
        <v>18</v>
      </c>
      <c r="AR133" s="117" t="s">
        <v>98</v>
      </c>
      <c r="AS133" s="117" t="s">
        <v>99</v>
      </c>
      <c r="AT133" s="95" t="s">
        <v>100</v>
      </c>
      <c r="AU133" s="95" t="s">
        <v>101</v>
      </c>
      <c r="AV133" s="119" t="s">
        <v>59</v>
      </c>
      <c r="AW133" s="120" t="s">
        <v>61</v>
      </c>
      <c r="AX133" s="122" t="s">
        <v>70</v>
      </c>
      <c r="AY133" s="119" t="s">
        <v>73</v>
      </c>
    </row>
    <row r="134" spans="1:51" hidden="1" outlineLevel="1" x14ac:dyDescent="0.2">
      <c r="B134" s="17" t="s">
        <v>1</v>
      </c>
      <c r="C134" s="18">
        <f>DATE(YEAR(C133),MONTH(C133),DAY(C133))</f>
        <v>46113</v>
      </c>
      <c r="D134" s="18">
        <f>IF(MONTH(DATE(YEAR(C134),MONTH(C134),DAY(C134)+1))=MONTH($C133),DATE(YEAR(C134),MONTH(C134),DAY(C134)+1),"")</f>
        <v>46114</v>
      </c>
      <c r="E134" s="18">
        <f t="shared" ref="E134:AG134" si="67">IF(MONTH(DATE(YEAR(D134),MONTH(D134),DAY(D134)+1))=MONTH($C133),DATE(YEAR(D134),MONTH(D134),DAY(D134)+1),"")</f>
        <v>46115</v>
      </c>
      <c r="F134" s="18">
        <f t="shared" si="67"/>
        <v>46116</v>
      </c>
      <c r="G134" s="18">
        <f t="shared" si="67"/>
        <v>46117</v>
      </c>
      <c r="H134" s="18">
        <f t="shared" si="67"/>
        <v>46118</v>
      </c>
      <c r="I134" s="18">
        <f t="shared" si="67"/>
        <v>46119</v>
      </c>
      <c r="J134" s="18">
        <f t="shared" si="67"/>
        <v>46120</v>
      </c>
      <c r="K134" s="18">
        <f t="shared" si="67"/>
        <v>46121</v>
      </c>
      <c r="L134" s="18">
        <f t="shared" si="67"/>
        <v>46122</v>
      </c>
      <c r="M134" s="18">
        <f t="shared" si="67"/>
        <v>46123</v>
      </c>
      <c r="N134" s="18">
        <f t="shared" si="67"/>
        <v>46124</v>
      </c>
      <c r="O134" s="18">
        <f t="shared" si="67"/>
        <v>46125</v>
      </c>
      <c r="P134" s="18">
        <f t="shared" si="67"/>
        <v>46126</v>
      </c>
      <c r="Q134" s="18">
        <f t="shared" si="67"/>
        <v>46127</v>
      </c>
      <c r="R134" s="18">
        <f t="shared" si="67"/>
        <v>46128</v>
      </c>
      <c r="S134" s="18">
        <f t="shared" si="67"/>
        <v>46129</v>
      </c>
      <c r="T134" s="18">
        <f t="shared" si="67"/>
        <v>46130</v>
      </c>
      <c r="U134" s="18">
        <f t="shared" si="67"/>
        <v>46131</v>
      </c>
      <c r="V134" s="18">
        <f t="shared" si="67"/>
        <v>46132</v>
      </c>
      <c r="W134" s="18">
        <f t="shared" si="67"/>
        <v>46133</v>
      </c>
      <c r="X134" s="18">
        <f t="shared" si="67"/>
        <v>46134</v>
      </c>
      <c r="Y134" s="18">
        <f t="shared" si="67"/>
        <v>46135</v>
      </c>
      <c r="Z134" s="18">
        <f t="shared" si="67"/>
        <v>46136</v>
      </c>
      <c r="AA134" s="18">
        <f t="shared" si="67"/>
        <v>46137</v>
      </c>
      <c r="AB134" s="18">
        <f t="shared" si="67"/>
        <v>46138</v>
      </c>
      <c r="AC134" s="18">
        <f t="shared" si="67"/>
        <v>46139</v>
      </c>
      <c r="AD134" s="18">
        <f t="shared" si="67"/>
        <v>46140</v>
      </c>
      <c r="AE134" s="18">
        <f t="shared" si="67"/>
        <v>46141</v>
      </c>
      <c r="AF134" s="18">
        <f t="shared" si="67"/>
        <v>46142</v>
      </c>
      <c r="AG134" s="18" t="str">
        <f t="shared" si="67"/>
        <v/>
      </c>
      <c r="AH134" s="172"/>
      <c r="AI134" s="111"/>
      <c r="AJ134" s="175"/>
      <c r="AK134" s="175"/>
      <c r="AL134" s="176"/>
      <c r="AM134" s="132"/>
      <c r="AN134" s="133"/>
      <c r="AO134" s="193"/>
      <c r="AP134" s="118"/>
      <c r="AQ134" s="118"/>
      <c r="AR134" s="118"/>
      <c r="AS134" s="118"/>
      <c r="AT134" s="96" t="s">
        <v>96</v>
      </c>
      <c r="AU134" s="96" t="s">
        <v>97</v>
      </c>
      <c r="AV134" s="119"/>
      <c r="AW134" s="121"/>
      <c r="AX134" s="122"/>
      <c r="AY134" s="119"/>
    </row>
    <row r="135" spans="1:51" hidden="1" outlineLevel="1" x14ac:dyDescent="0.2">
      <c r="B135" s="17" t="s">
        <v>2</v>
      </c>
      <c r="C135" s="19" t="str">
        <f t="shared" ref="C135:AG135" si="68">TEXT(C134,"aaa")</f>
        <v>水</v>
      </c>
      <c r="D135" s="19" t="str">
        <f t="shared" si="68"/>
        <v>木</v>
      </c>
      <c r="E135" s="19" t="str">
        <f t="shared" si="68"/>
        <v>金</v>
      </c>
      <c r="F135" s="19" t="str">
        <f t="shared" si="68"/>
        <v>土</v>
      </c>
      <c r="G135" s="19" t="str">
        <f t="shared" si="68"/>
        <v>日</v>
      </c>
      <c r="H135" s="19" t="str">
        <f t="shared" si="68"/>
        <v>月</v>
      </c>
      <c r="I135" s="19" t="str">
        <f t="shared" si="68"/>
        <v>火</v>
      </c>
      <c r="J135" s="19" t="str">
        <f t="shared" si="68"/>
        <v>水</v>
      </c>
      <c r="K135" s="19" t="str">
        <f t="shared" si="68"/>
        <v>木</v>
      </c>
      <c r="L135" s="19" t="str">
        <f t="shared" si="68"/>
        <v>金</v>
      </c>
      <c r="M135" s="19" t="str">
        <f t="shared" si="68"/>
        <v>土</v>
      </c>
      <c r="N135" s="19" t="str">
        <f t="shared" si="68"/>
        <v>日</v>
      </c>
      <c r="O135" s="19" t="str">
        <f t="shared" si="68"/>
        <v>月</v>
      </c>
      <c r="P135" s="19" t="str">
        <f t="shared" si="68"/>
        <v>火</v>
      </c>
      <c r="Q135" s="19" t="str">
        <f t="shared" si="68"/>
        <v>水</v>
      </c>
      <c r="R135" s="19" t="str">
        <f t="shared" si="68"/>
        <v>木</v>
      </c>
      <c r="S135" s="19" t="str">
        <f t="shared" si="68"/>
        <v>金</v>
      </c>
      <c r="T135" s="19" t="str">
        <f t="shared" si="68"/>
        <v>土</v>
      </c>
      <c r="U135" s="19" t="str">
        <f t="shared" si="68"/>
        <v>日</v>
      </c>
      <c r="V135" s="19" t="str">
        <f t="shared" si="68"/>
        <v>月</v>
      </c>
      <c r="W135" s="19" t="str">
        <f t="shared" si="68"/>
        <v>火</v>
      </c>
      <c r="X135" s="19" t="str">
        <f t="shared" si="68"/>
        <v>水</v>
      </c>
      <c r="Y135" s="19" t="str">
        <f t="shared" si="68"/>
        <v>木</v>
      </c>
      <c r="Z135" s="19" t="str">
        <f t="shared" si="68"/>
        <v>金</v>
      </c>
      <c r="AA135" s="19" t="str">
        <f t="shared" si="68"/>
        <v>土</v>
      </c>
      <c r="AB135" s="19" t="str">
        <f t="shared" si="68"/>
        <v>日</v>
      </c>
      <c r="AC135" s="19" t="str">
        <f t="shared" si="68"/>
        <v>月</v>
      </c>
      <c r="AD135" s="19" t="str">
        <f t="shared" si="68"/>
        <v>火</v>
      </c>
      <c r="AE135" s="19" t="str">
        <f t="shared" si="68"/>
        <v>水</v>
      </c>
      <c r="AF135" s="19" t="str">
        <f t="shared" si="68"/>
        <v>木</v>
      </c>
      <c r="AG135" s="19" t="str">
        <f t="shared" si="68"/>
        <v/>
      </c>
      <c r="AH135" s="178">
        <v>0</v>
      </c>
      <c r="AI135" s="181"/>
      <c r="AJ135" s="184" t="s">
        <v>51</v>
      </c>
      <c r="AK135" s="186" t="s">
        <v>12</v>
      </c>
      <c r="AL135" s="188" t="s">
        <v>58</v>
      </c>
      <c r="AM135" s="190" t="s">
        <v>51</v>
      </c>
      <c r="AN135" s="191" t="s">
        <v>13</v>
      </c>
      <c r="AO135" s="119">
        <f t="shared" ref="AO135" si="69">COUNT(C134:AG134)</f>
        <v>30</v>
      </c>
      <c r="AP135" s="119">
        <f t="shared" ref="AP135" si="70">AO135-AH135</f>
        <v>30</v>
      </c>
      <c r="AQ135" s="119">
        <f>SUM(AP$7:AP137)</f>
        <v>577</v>
      </c>
      <c r="AR135" s="119">
        <f>COUNTIF(C137:AG137,"○")</f>
        <v>0</v>
      </c>
      <c r="AS135" s="119">
        <f>SUM(AR$7:AR137)</f>
        <v>0</v>
      </c>
      <c r="AT135" s="119">
        <f>COUNTIF(C138:AG138,"○")</f>
        <v>0</v>
      </c>
      <c r="AU135" s="119">
        <f>SUM(AT$7:AT137)</f>
        <v>0</v>
      </c>
      <c r="AV135" s="122">
        <f>COUNTIF(C135:AG135,"土")+COUNTIF(C135:AG135,"日")</f>
        <v>8</v>
      </c>
      <c r="AW135" s="122">
        <f>AV135-AI135</f>
        <v>8</v>
      </c>
      <c r="AX135" s="122" t="str">
        <f>IF(OR(AW135/AP135&lt;0.285,AW135=0),"特例","特例なし")</f>
        <v>特例</v>
      </c>
      <c r="AY135" s="122">
        <f>IF($AL$240="計画",IF(AP135=0,1,IF(AL137="達成",1,IF(AL137="達成※",1,0))),IF(AP135=0,1,IF(AL138="達成",1,IF(AL138="達成※",1,0))))</f>
        <v>0</v>
      </c>
    </row>
    <row r="136" spans="1:51" ht="53" hidden="1" outlineLevel="1" x14ac:dyDescent="0.2">
      <c r="A136" s="3"/>
      <c r="B136" s="20" t="s">
        <v>3</v>
      </c>
      <c r="C136" s="13" t="str">
        <f>IFERROR(VLOOKUP(C134,祝日一覧!A:C,3,FALSE),"")</f>
        <v/>
      </c>
      <c r="D136" s="13" t="str">
        <f>IFERROR(VLOOKUP(D134,祝日一覧!A:C,3,FALSE),"")</f>
        <v/>
      </c>
      <c r="E136" s="13" t="str">
        <f>IFERROR(VLOOKUP(E134,祝日一覧!A:C,3,FALSE),"")</f>
        <v/>
      </c>
      <c r="F136" s="13" t="str">
        <f>IFERROR(VLOOKUP(F134,祝日一覧!A:C,3,FALSE),"")</f>
        <v/>
      </c>
      <c r="G136" s="13" t="str">
        <f>IFERROR(VLOOKUP(G134,祝日一覧!A:C,3,FALSE),"")</f>
        <v/>
      </c>
      <c r="H136" s="13" t="str">
        <f>IFERROR(VLOOKUP(H134,祝日一覧!A:C,3,FALSE),"")</f>
        <v/>
      </c>
      <c r="I136" s="13" t="str">
        <f>IFERROR(VLOOKUP(I134,祝日一覧!A:C,3,FALSE),"")</f>
        <v/>
      </c>
      <c r="J136" s="13" t="str">
        <f>IFERROR(VLOOKUP(J134,祝日一覧!A:C,3,FALSE),"")</f>
        <v/>
      </c>
      <c r="K136" s="13" t="str">
        <f>IFERROR(VLOOKUP(K134,祝日一覧!A:C,3,FALSE),"")</f>
        <v/>
      </c>
      <c r="L136" s="13" t="str">
        <f>IFERROR(VLOOKUP(L134,祝日一覧!A:C,3,FALSE),"")</f>
        <v/>
      </c>
      <c r="M136" s="13" t="str">
        <f>IFERROR(VLOOKUP(M134,祝日一覧!A:C,3,FALSE),"")</f>
        <v/>
      </c>
      <c r="N136" s="13" t="str">
        <f>IFERROR(VLOOKUP(N134,祝日一覧!A:C,3,FALSE),"")</f>
        <v/>
      </c>
      <c r="O136" s="13" t="str">
        <f>IFERROR(VLOOKUP(O134,祝日一覧!A:C,3,FALSE),"")</f>
        <v/>
      </c>
      <c r="P136" s="13" t="str">
        <f>IFERROR(VLOOKUP(P134,祝日一覧!A:C,3,FALSE),"")</f>
        <v/>
      </c>
      <c r="Q136" s="13" t="str">
        <f>IFERROR(VLOOKUP(Q134,祝日一覧!A:C,3,FALSE),"")</f>
        <v/>
      </c>
      <c r="R136" s="13" t="str">
        <f>IFERROR(VLOOKUP(R134,祝日一覧!A:C,3,FALSE),"")</f>
        <v/>
      </c>
      <c r="S136" s="13" t="str">
        <f>IFERROR(VLOOKUP(S134,祝日一覧!A:C,3,FALSE),"")</f>
        <v/>
      </c>
      <c r="T136" s="13" t="str">
        <f>IFERROR(VLOOKUP(T134,祝日一覧!A:C,3,FALSE),"")</f>
        <v/>
      </c>
      <c r="U136" s="13" t="str">
        <f>IFERROR(VLOOKUP(U134,祝日一覧!A:C,3,FALSE),"")</f>
        <v/>
      </c>
      <c r="V136" s="13" t="str">
        <f>IFERROR(VLOOKUP(V134,祝日一覧!A:C,3,FALSE),"")</f>
        <v/>
      </c>
      <c r="W136" s="13" t="str">
        <f>IFERROR(VLOOKUP(W134,祝日一覧!A:C,3,FALSE),"")</f>
        <v/>
      </c>
      <c r="X136" s="13" t="str">
        <f>IFERROR(VLOOKUP(X134,祝日一覧!A:C,3,FALSE),"")</f>
        <v/>
      </c>
      <c r="Y136" s="13" t="str">
        <f>IFERROR(VLOOKUP(Y134,祝日一覧!A:C,3,FALSE),"")</f>
        <v/>
      </c>
      <c r="Z136" s="13" t="str">
        <f>IFERROR(VLOOKUP(Z134,祝日一覧!A:C,3,FALSE),"")</f>
        <v/>
      </c>
      <c r="AA136" s="13" t="str">
        <f>IFERROR(VLOOKUP(AA134,祝日一覧!A:C,3,FALSE),"")</f>
        <v/>
      </c>
      <c r="AB136" s="13" t="str">
        <f>IFERROR(VLOOKUP(AB134,祝日一覧!A:C,3,FALSE),"")</f>
        <v/>
      </c>
      <c r="AC136" s="13" t="str">
        <f>IFERROR(VLOOKUP(AC134,祝日一覧!A:C,3,FALSE),"")</f>
        <v/>
      </c>
      <c r="AD136" s="13" t="str">
        <f>IFERROR(VLOOKUP(AD134,祝日一覧!A:C,3,FALSE),"")</f>
        <v/>
      </c>
      <c r="AE136" s="13" t="str">
        <f>IFERROR(VLOOKUP(AE134,祝日一覧!A:C,3,FALSE),"")</f>
        <v>昭和の日</v>
      </c>
      <c r="AF136" s="13" t="str">
        <f>IFERROR(VLOOKUP(AF134,祝日一覧!A:C,3,FALSE),"")</f>
        <v/>
      </c>
      <c r="AG136" s="13" t="str">
        <f>IFERROR(VLOOKUP(AG134,祝日一覧!A:C,3,FALSE),"")</f>
        <v/>
      </c>
      <c r="AH136" s="179"/>
      <c r="AI136" s="182"/>
      <c r="AJ136" s="185"/>
      <c r="AK136" s="187"/>
      <c r="AL136" s="189"/>
      <c r="AM136" s="141"/>
      <c r="AN136" s="143"/>
      <c r="AO136" s="119"/>
      <c r="AP136" s="119"/>
      <c r="AQ136" s="119"/>
      <c r="AR136" s="119"/>
      <c r="AS136" s="119"/>
      <c r="AT136" s="119"/>
      <c r="AU136" s="119"/>
      <c r="AV136" s="122"/>
      <c r="AW136" s="122"/>
      <c r="AX136" s="122"/>
      <c r="AY136" s="122"/>
    </row>
    <row r="137" spans="1:51" ht="26.5" hidden="1" outlineLevel="1" thickBot="1" x14ac:dyDescent="0.25">
      <c r="A137" s="4"/>
      <c r="B137" s="73" t="s">
        <v>108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79"/>
      <c r="AI137" s="182"/>
      <c r="AJ137" s="37">
        <f>AR135</f>
        <v>0</v>
      </c>
      <c r="AK137" s="61">
        <f>IF(AP135=0,"対象外",AJ137/AP135)</f>
        <v>0</v>
      </c>
      <c r="AL137" s="62" t="str">
        <f>IF(AP135=0,"対象外",IF(AJ137/AP135&gt;=0.285,"達成",IF(AJ137&gt;=AX137,"達成※","未")))</f>
        <v>未</v>
      </c>
      <c r="AM137" s="77">
        <f>AS135</f>
        <v>0</v>
      </c>
      <c r="AN137" s="78">
        <f>AM137/AQ135</f>
        <v>0</v>
      </c>
      <c r="AO137" s="119"/>
      <c r="AP137" s="119"/>
      <c r="AQ137" s="119"/>
      <c r="AR137" s="119"/>
      <c r="AS137" s="119"/>
      <c r="AT137" s="119"/>
      <c r="AU137" s="119"/>
      <c r="AV137" s="122"/>
      <c r="AW137" s="122"/>
      <c r="AX137" s="122">
        <f>IF(OR(AW135/AP135&lt;0.285,AW135=0),AW135,"-")</f>
        <v>8</v>
      </c>
      <c r="AY137" s="122"/>
    </row>
    <row r="138" spans="1:51" ht="26.5" hidden="1" outlineLevel="1" thickBot="1" x14ac:dyDescent="0.25">
      <c r="A138" s="4"/>
      <c r="B138" s="56" t="s">
        <v>102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180"/>
      <c r="AI138" s="183"/>
      <c r="AJ138" s="37">
        <f>AT135</f>
        <v>0</v>
      </c>
      <c r="AK138" s="47">
        <f>IF(AP135=0,"対象外",AJ138/AP135)</f>
        <v>0</v>
      </c>
      <c r="AL138" s="39" t="str">
        <f>IF(AP135=0,"対象外",IF(AJ138/AP135&gt;=0.285,"達成",IF(AJ138&gt;=AX137,"達成※","未")))</f>
        <v>未</v>
      </c>
      <c r="AM138" s="77">
        <f>AU135</f>
        <v>0</v>
      </c>
      <c r="AN138" s="78">
        <f>IFERROR(AM138/AQ135,"")</f>
        <v>0</v>
      </c>
      <c r="AO138" s="119"/>
      <c r="AP138" s="119"/>
      <c r="AQ138" s="119"/>
      <c r="AR138" s="119"/>
      <c r="AS138" s="119"/>
      <c r="AT138" s="119"/>
      <c r="AU138" s="119"/>
      <c r="AV138" s="122"/>
      <c r="AW138" s="122"/>
      <c r="AX138" s="122"/>
      <c r="AY138" s="122"/>
    </row>
    <row r="139" spans="1:51" ht="13.5" hidden="1" outlineLevel="1" thickBot="1" x14ac:dyDescent="0.25">
      <c r="AS139" s="9"/>
      <c r="AT139" s="9"/>
      <c r="AU139" s="9"/>
      <c r="AV139" s="2"/>
    </row>
    <row r="140" spans="1:51" ht="13" hidden="1" customHeight="1" outlineLevel="1" x14ac:dyDescent="0.2">
      <c r="B140" s="16" t="s">
        <v>0</v>
      </c>
      <c r="C140" s="137">
        <f>DATE(YEAR(C133),MONTH(C133)+1,DAY(C133))</f>
        <v>46143</v>
      </c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94" t="s">
        <v>16</v>
      </c>
      <c r="AI140" s="110" t="s">
        <v>60</v>
      </c>
      <c r="AJ140" s="173" t="s">
        <v>74</v>
      </c>
      <c r="AK140" s="173"/>
      <c r="AL140" s="174"/>
      <c r="AM140" s="130" t="s">
        <v>11</v>
      </c>
      <c r="AN140" s="131"/>
      <c r="AO140" s="192" t="s">
        <v>15</v>
      </c>
      <c r="AP140" s="117" t="s">
        <v>17</v>
      </c>
      <c r="AQ140" s="117" t="s">
        <v>18</v>
      </c>
      <c r="AR140" s="117" t="s">
        <v>98</v>
      </c>
      <c r="AS140" s="117" t="s">
        <v>99</v>
      </c>
      <c r="AT140" s="95" t="s">
        <v>100</v>
      </c>
      <c r="AU140" s="95" t="s">
        <v>101</v>
      </c>
      <c r="AV140" s="119" t="s">
        <v>59</v>
      </c>
      <c r="AW140" s="120" t="s">
        <v>61</v>
      </c>
      <c r="AX140" s="122" t="s">
        <v>70</v>
      </c>
      <c r="AY140" s="119" t="s">
        <v>73</v>
      </c>
    </row>
    <row r="141" spans="1:51" hidden="1" outlineLevel="1" x14ac:dyDescent="0.2">
      <c r="B141" s="17" t="s">
        <v>1</v>
      </c>
      <c r="C141" s="18">
        <f>DATE(YEAR(C140),MONTH(C140),DAY(C140))</f>
        <v>46143</v>
      </c>
      <c r="D141" s="18">
        <f>IF(MONTH(DATE(YEAR(C141),MONTH(C141),DAY(C141)+1))=MONTH($C140),DATE(YEAR(C141),MONTH(C141),DAY(C141)+1),"")</f>
        <v>46144</v>
      </c>
      <c r="E141" s="18">
        <f t="shared" ref="E141:AG141" si="71">IF(MONTH(DATE(YEAR(D141),MONTH(D141),DAY(D141)+1))=MONTH($C140),DATE(YEAR(D141),MONTH(D141),DAY(D141)+1),"")</f>
        <v>46145</v>
      </c>
      <c r="F141" s="18">
        <f t="shared" si="71"/>
        <v>46146</v>
      </c>
      <c r="G141" s="18">
        <f t="shared" si="71"/>
        <v>46147</v>
      </c>
      <c r="H141" s="18">
        <f t="shared" si="71"/>
        <v>46148</v>
      </c>
      <c r="I141" s="18">
        <f t="shared" si="71"/>
        <v>46149</v>
      </c>
      <c r="J141" s="18">
        <f t="shared" si="71"/>
        <v>46150</v>
      </c>
      <c r="K141" s="18">
        <f t="shared" si="71"/>
        <v>46151</v>
      </c>
      <c r="L141" s="18">
        <f t="shared" si="71"/>
        <v>46152</v>
      </c>
      <c r="M141" s="18">
        <f t="shared" si="71"/>
        <v>46153</v>
      </c>
      <c r="N141" s="18">
        <f t="shared" si="71"/>
        <v>46154</v>
      </c>
      <c r="O141" s="18">
        <f t="shared" si="71"/>
        <v>46155</v>
      </c>
      <c r="P141" s="18">
        <f t="shared" si="71"/>
        <v>46156</v>
      </c>
      <c r="Q141" s="18">
        <f t="shared" si="71"/>
        <v>46157</v>
      </c>
      <c r="R141" s="18">
        <f t="shared" si="71"/>
        <v>46158</v>
      </c>
      <c r="S141" s="18">
        <f t="shared" si="71"/>
        <v>46159</v>
      </c>
      <c r="T141" s="18">
        <f t="shared" si="71"/>
        <v>46160</v>
      </c>
      <c r="U141" s="18">
        <f t="shared" si="71"/>
        <v>46161</v>
      </c>
      <c r="V141" s="18">
        <f t="shared" si="71"/>
        <v>46162</v>
      </c>
      <c r="W141" s="18">
        <f t="shared" si="71"/>
        <v>46163</v>
      </c>
      <c r="X141" s="18">
        <f t="shared" si="71"/>
        <v>46164</v>
      </c>
      <c r="Y141" s="18">
        <f t="shared" si="71"/>
        <v>46165</v>
      </c>
      <c r="Z141" s="18">
        <f t="shared" si="71"/>
        <v>46166</v>
      </c>
      <c r="AA141" s="18">
        <f t="shared" si="71"/>
        <v>46167</v>
      </c>
      <c r="AB141" s="18">
        <f t="shared" si="71"/>
        <v>46168</v>
      </c>
      <c r="AC141" s="18">
        <f t="shared" si="71"/>
        <v>46169</v>
      </c>
      <c r="AD141" s="18">
        <f t="shared" si="71"/>
        <v>46170</v>
      </c>
      <c r="AE141" s="18">
        <f t="shared" si="71"/>
        <v>46171</v>
      </c>
      <c r="AF141" s="18">
        <f t="shared" si="71"/>
        <v>46172</v>
      </c>
      <c r="AG141" s="18">
        <f t="shared" si="71"/>
        <v>46173</v>
      </c>
      <c r="AH141" s="172"/>
      <c r="AI141" s="111"/>
      <c r="AJ141" s="175"/>
      <c r="AK141" s="175"/>
      <c r="AL141" s="176"/>
      <c r="AM141" s="132"/>
      <c r="AN141" s="133"/>
      <c r="AO141" s="193"/>
      <c r="AP141" s="118"/>
      <c r="AQ141" s="118"/>
      <c r="AR141" s="118"/>
      <c r="AS141" s="118"/>
      <c r="AT141" s="96" t="s">
        <v>96</v>
      </c>
      <c r="AU141" s="96" t="s">
        <v>97</v>
      </c>
      <c r="AV141" s="119"/>
      <c r="AW141" s="121"/>
      <c r="AX141" s="122"/>
      <c r="AY141" s="119"/>
    </row>
    <row r="142" spans="1:51" hidden="1" outlineLevel="1" x14ac:dyDescent="0.2">
      <c r="B142" s="17" t="s">
        <v>2</v>
      </c>
      <c r="C142" s="19" t="str">
        <f t="shared" ref="C142:AG142" si="72">TEXT(C141,"aaa")</f>
        <v>金</v>
      </c>
      <c r="D142" s="19" t="str">
        <f t="shared" si="72"/>
        <v>土</v>
      </c>
      <c r="E142" s="19" t="str">
        <f t="shared" si="72"/>
        <v>日</v>
      </c>
      <c r="F142" s="19" t="str">
        <f t="shared" si="72"/>
        <v>月</v>
      </c>
      <c r="G142" s="19" t="str">
        <f t="shared" si="72"/>
        <v>火</v>
      </c>
      <c r="H142" s="19" t="str">
        <f t="shared" si="72"/>
        <v>水</v>
      </c>
      <c r="I142" s="19" t="str">
        <f t="shared" si="72"/>
        <v>木</v>
      </c>
      <c r="J142" s="19" t="str">
        <f t="shared" si="72"/>
        <v>金</v>
      </c>
      <c r="K142" s="19" t="str">
        <f t="shared" si="72"/>
        <v>土</v>
      </c>
      <c r="L142" s="19" t="str">
        <f t="shared" si="72"/>
        <v>日</v>
      </c>
      <c r="M142" s="19" t="str">
        <f t="shared" si="72"/>
        <v>月</v>
      </c>
      <c r="N142" s="19" t="str">
        <f t="shared" si="72"/>
        <v>火</v>
      </c>
      <c r="O142" s="19" t="str">
        <f t="shared" si="72"/>
        <v>水</v>
      </c>
      <c r="P142" s="19" t="str">
        <f t="shared" si="72"/>
        <v>木</v>
      </c>
      <c r="Q142" s="19" t="str">
        <f t="shared" si="72"/>
        <v>金</v>
      </c>
      <c r="R142" s="19" t="str">
        <f t="shared" si="72"/>
        <v>土</v>
      </c>
      <c r="S142" s="19" t="str">
        <f t="shared" si="72"/>
        <v>日</v>
      </c>
      <c r="T142" s="19" t="str">
        <f t="shared" si="72"/>
        <v>月</v>
      </c>
      <c r="U142" s="19" t="str">
        <f t="shared" si="72"/>
        <v>火</v>
      </c>
      <c r="V142" s="19" t="str">
        <f t="shared" si="72"/>
        <v>水</v>
      </c>
      <c r="W142" s="19" t="str">
        <f t="shared" si="72"/>
        <v>木</v>
      </c>
      <c r="X142" s="19" t="str">
        <f t="shared" si="72"/>
        <v>金</v>
      </c>
      <c r="Y142" s="19" t="str">
        <f t="shared" si="72"/>
        <v>土</v>
      </c>
      <c r="Z142" s="19" t="str">
        <f t="shared" si="72"/>
        <v>日</v>
      </c>
      <c r="AA142" s="19" t="str">
        <f t="shared" si="72"/>
        <v>月</v>
      </c>
      <c r="AB142" s="19" t="str">
        <f t="shared" si="72"/>
        <v>火</v>
      </c>
      <c r="AC142" s="19" t="str">
        <f t="shared" si="72"/>
        <v>水</v>
      </c>
      <c r="AD142" s="19" t="str">
        <f t="shared" si="72"/>
        <v>木</v>
      </c>
      <c r="AE142" s="19" t="str">
        <f t="shared" si="72"/>
        <v>金</v>
      </c>
      <c r="AF142" s="19" t="str">
        <f t="shared" si="72"/>
        <v>土</v>
      </c>
      <c r="AG142" s="19" t="str">
        <f t="shared" si="72"/>
        <v>日</v>
      </c>
      <c r="AH142" s="178">
        <v>0</v>
      </c>
      <c r="AI142" s="181"/>
      <c r="AJ142" s="184" t="s">
        <v>51</v>
      </c>
      <c r="AK142" s="186" t="s">
        <v>12</v>
      </c>
      <c r="AL142" s="188" t="s">
        <v>58</v>
      </c>
      <c r="AM142" s="190" t="s">
        <v>51</v>
      </c>
      <c r="AN142" s="191" t="s">
        <v>13</v>
      </c>
      <c r="AO142" s="119">
        <f t="shared" ref="AO142" si="73">COUNT(C141:AG141)</f>
        <v>31</v>
      </c>
      <c r="AP142" s="119">
        <f t="shared" ref="AP142" si="74">AO142-AH142</f>
        <v>31</v>
      </c>
      <c r="AQ142" s="119">
        <f>SUM(AP$7:AP144)</f>
        <v>608</v>
      </c>
      <c r="AR142" s="119">
        <f>COUNTIF(C144:AG144,"○")</f>
        <v>0</v>
      </c>
      <c r="AS142" s="119">
        <f>SUM(AR$7:AR144)</f>
        <v>0</v>
      </c>
      <c r="AT142" s="119">
        <f>COUNTIF(C145:AG145,"○")</f>
        <v>0</v>
      </c>
      <c r="AU142" s="119">
        <f>SUM(AT$7:AT144)</f>
        <v>0</v>
      </c>
      <c r="AV142" s="122">
        <f>COUNTIF(C142:AG142,"土")+COUNTIF(C142:AG142,"日")</f>
        <v>10</v>
      </c>
      <c r="AW142" s="122">
        <f>AV142-AI142</f>
        <v>10</v>
      </c>
      <c r="AX142" s="122" t="str">
        <f>IF(OR(AW142/AP142&lt;0.285,AW142=0),"特例","特例なし")</f>
        <v>特例なし</v>
      </c>
      <c r="AY142" s="122">
        <f>IF($AL$240="計画",IF(AP142=0,1,IF(AL144="達成",1,IF(AL144="達成※",1,0))),IF(AP142=0,1,IF(AL145="達成",1,IF(AL145="達成※",1,0))))</f>
        <v>0</v>
      </c>
    </row>
    <row r="143" spans="1:51" ht="66" hidden="1" outlineLevel="1" x14ac:dyDescent="0.2">
      <c r="A143" s="3"/>
      <c r="B143" s="20" t="s">
        <v>3</v>
      </c>
      <c r="C143" s="13" t="str">
        <f>IFERROR(VLOOKUP(C141,祝日一覧!A:C,3,FALSE),"")</f>
        <v/>
      </c>
      <c r="D143" s="13" t="str">
        <f>IFERROR(VLOOKUP(D141,祝日一覧!A:C,3,FALSE),"")</f>
        <v/>
      </c>
      <c r="E143" s="13" t="str">
        <f>IFERROR(VLOOKUP(E141,祝日一覧!A:C,3,FALSE),"")</f>
        <v>憲法記念日</v>
      </c>
      <c r="F143" s="13" t="str">
        <f>IFERROR(VLOOKUP(F141,祝日一覧!A:C,3,FALSE),"")</f>
        <v>みどりの日</v>
      </c>
      <c r="G143" s="13" t="str">
        <f>IFERROR(VLOOKUP(G141,祝日一覧!A:C,3,FALSE),"")</f>
        <v>こどもの日</v>
      </c>
      <c r="H143" s="13" t="str">
        <f>IFERROR(VLOOKUP(H141,祝日一覧!A:C,3,FALSE),"")</f>
        <v>振替休日</v>
      </c>
      <c r="I143" s="13" t="str">
        <f>IFERROR(VLOOKUP(I141,祝日一覧!A:C,3,FALSE),"")</f>
        <v/>
      </c>
      <c r="J143" s="13" t="str">
        <f>IFERROR(VLOOKUP(J141,祝日一覧!A:C,3,FALSE),"")</f>
        <v/>
      </c>
      <c r="K143" s="13" t="str">
        <f>IFERROR(VLOOKUP(K141,祝日一覧!A:C,3,FALSE),"")</f>
        <v/>
      </c>
      <c r="L143" s="13" t="str">
        <f>IFERROR(VLOOKUP(L141,祝日一覧!A:C,3,FALSE),"")</f>
        <v/>
      </c>
      <c r="M143" s="13" t="str">
        <f>IFERROR(VLOOKUP(M141,祝日一覧!A:C,3,FALSE),"")</f>
        <v/>
      </c>
      <c r="N143" s="13" t="str">
        <f>IFERROR(VLOOKUP(N141,祝日一覧!A:C,3,FALSE),"")</f>
        <v/>
      </c>
      <c r="O143" s="13" t="str">
        <f>IFERROR(VLOOKUP(O141,祝日一覧!A:C,3,FALSE),"")</f>
        <v/>
      </c>
      <c r="P143" s="13" t="str">
        <f>IFERROR(VLOOKUP(P141,祝日一覧!A:C,3,FALSE),"")</f>
        <v/>
      </c>
      <c r="Q143" s="13" t="str">
        <f>IFERROR(VLOOKUP(Q141,祝日一覧!A:C,3,FALSE),"")</f>
        <v/>
      </c>
      <c r="R143" s="13" t="str">
        <f>IFERROR(VLOOKUP(R141,祝日一覧!A:C,3,FALSE),"")</f>
        <v/>
      </c>
      <c r="S143" s="13" t="str">
        <f>IFERROR(VLOOKUP(S141,祝日一覧!A:C,3,FALSE),"")</f>
        <v/>
      </c>
      <c r="T143" s="13" t="str">
        <f>IFERROR(VLOOKUP(T141,祝日一覧!A:C,3,FALSE),"")</f>
        <v/>
      </c>
      <c r="U143" s="13" t="str">
        <f>IFERROR(VLOOKUP(U141,祝日一覧!A:C,3,FALSE),"")</f>
        <v/>
      </c>
      <c r="V143" s="13" t="str">
        <f>IFERROR(VLOOKUP(V141,祝日一覧!A:C,3,FALSE),"")</f>
        <v/>
      </c>
      <c r="W143" s="13" t="str">
        <f>IFERROR(VLOOKUP(W141,祝日一覧!A:C,3,FALSE),"")</f>
        <v/>
      </c>
      <c r="X143" s="13" t="str">
        <f>IFERROR(VLOOKUP(X141,祝日一覧!A:C,3,FALSE),"")</f>
        <v/>
      </c>
      <c r="Y143" s="13" t="str">
        <f>IFERROR(VLOOKUP(Y141,祝日一覧!A:C,3,FALSE),"")</f>
        <v/>
      </c>
      <c r="Z143" s="13" t="str">
        <f>IFERROR(VLOOKUP(Z141,祝日一覧!A:C,3,FALSE),"")</f>
        <v/>
      </c>
      <c r="AA143" s="13" t="str">
        <f>IFERROR(VLOOKUP(AA141,祝日一覧!A:C,3,FALSE),"")</f>
        <v/>
      </c>
      <c r="AB143" s="13" t="str">
        <f>IFERROR(VLOOKUP(AB141,祝日一覧!A:C,3,FALSE),"")</f>
        <v/>
      </c>
      <c r="AC143" s="13" t="str">
        <f>IFERROR(VLOOKUP(AC141,祝日一覧!A:C,3,FALSE),"")</f>
        <v/>
      </c>
      <c r="AD143" s="13" t="str">
        <f>IFERROR(VLOOKUP(AD141,祝日一覧!A:C,3,FALSE),"")</f>
        <v/>
      </c>
      <c r="AE143" s="13" t="str">
        <f>IFERROR(VLOOKUP(AE141,祝日一覧!A:C,3,FALSE),"")</f>
        <v/>
      </c>
      <c r="AF143" s="13" t="str">
        <f>IFERROR(VLOOKUP(AF141,祝日一覧!A:C,3,FALSE),"")</f>
        <v/>
      </c>
      <c r="AG143" s="13" t="str">
        <f>IFERROR(VLOOKUP(AG141,祝日一覧!A:C,3,FALSE),"")</f>
        <v/>
      </c>
      <c r="AH143" s="179"/>
      <c r="AI143" s="182"/>
      <c r="AJ143" s="185"/>
      <c r="AK143" s="187"/>
      <c r="AL143" s="189"/>
      <c r="AM143" s="141"/>
      <c r="AN143" s="143"/>
      <c r="AO143" s="119"/>
      <c r="AP143" s="119"/>
      <c r="AQ143" s="119"/>
      <c r="AR143" s="119"/>
      <c r="AS143" s="119"/>
      <c r="AT143" s="119"/>
      <c r="AU143" s="119"/>
      <c r="AV143" s="122"/>
      <c r="AW143" s="122"/>
      <c r="AX143" s="122"/>
      <c r="AY143" s="122"/>
    </row>
    <row r="144" spans="1:51" ht="26.5" hidden="1" outlineLevel="1" thickBot="1" x14ac:dyDescent="0.25">
      <c r="A144" s="4"/>
      <c r="B144" s="73" t="s">
        <v>108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79"/>
      <c r="AI144" s="182"/>
      <c r="AJ144" s="37">
        <f>AR142</f>
        <v>0</v>
      </c>
      <c r="AK144" s="61">
        <f>IF(AP142=0,"対象外",AJ144/AP142)</f>
        <v>0</v>
      </c>
      <c r="AL144" s="62" t="str">
        <f>IF(AP142=0,"対象外",IF(AJ144/AP142&gt;=0.285,"達成",IF(AJ144&gt;=AX144,"達成※","未")))</f>
        <v>未</v>
      </c>
      <c r="AM144" s="77">
        <f>AS142</f>
        <v>0</v>
      </c>
      <c r="AN144" s="78">
        <f>AM144/AQ142</f>
        <v>0</v>
      </c>
      <c r="AO144" s="119"/>
      <c r="AP144" s="119"/>
      <c r="AQ144" s="119"/>
      <c r="AR144" s="119"/>
      <c r="AS144" s="119"/>
      <c r="AT144" s="119"/>
      <c r="AU144" s="119"/>
      <c r="AV144" s="122"/>
      <c r="AW144" s="122"/>
      <c r="AX144" s="122" t="str">
        <f>IF(OR(AW142/AP142&lt;0.285,AW142=0),AW142,"-")</f>
        <v>-</v>
      </c>
      <c r="AY144" s="122"/>
    </row>
    <row r="145" spans="1:51" ht="26.5" hidden="1" outlineLevel="1" thickBot="1" x14ac:dyDescent="0.25">
      <c r="A145" s="4"/>
      <c r="B145" s="56" t="s">
        <v>102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180"/>
      <c r="AI145" s="183"/>
      <c r="AJ145" s="37">
        <f>AT142</f>
        <v>0</v>
      </c>
      <c r="AK145" s="47">
        <f>IF(AP142=0,"対象外",AJ145/AP142)</f>
        <v>0</v>
      </c>
      <c r="AL145" s="39" t="str">
        <f>IF(AP142=0,"対象外",IF(AJ145/AP142&gt;=0.285,"達成",IF(AJ145&gt;=AX144,"達成※","未")))</f>
        <v>未</v>
      </c>
      <c r="AM145" s="77">
        <f>AU142</f>
        <v>0</v>
      </c>
      <c r="AN145" s="78">
        <f>IFERROR(AM145/AQ142,"")</f>
        <v>0</v>
      </c>
      <c r="AO145" s="119"/>
      <c r="AP145" s="119"/>
      <c r="AQ145" s="119"/>
      <c r="AR145" s="119"/>
      <c r="AS145" s="119"/>
      <c r="AT145" s="119"/>
      <c r="AU145" s="119"/>
      <c r="AV145" s="122"/>
      <c r="AW145" s="122"/>
      <c r="AX145" s="122"/>
      <c r="AY145" s="122"/>
    </row>
    <row r="146" spans="1:51" ht="13.5" hidden="1" outlineLevel="1" thickBot="1" x14ac:dyDescent="0.25">
      <c r="AS146" s="9"/>
      <c r="AT146" s="9"/>
      <c r="AU146" s="9"/>
      <c r="AV146" s="2"/>
    </row>
    <row r="147" spans="1:51" ht="13" hidden="1" customHeight="1" outlineLevel="1" x14ac:dyDescent="0.2">
      <c r="B147" s="16" t="s">
        <v>37</v>
      </c>
      <c r="C147" s="137">
        <f>DATE(YEAR(C140),MONTH(C140)+1,DAY(C140))</f>
        <v>46174</v>
      </c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94" t="s">
        <v>16</v>
      </c>
      <c r="AI147" s="110" t="s">
        <v>60</v>
      </c>
      <c r="AJ147" s="173" t="s">
        <v>74</v>
      </c>
      <c r="AK147" s="173"/>
      <c r="AL147" s="174"/>
      <c r="AM147" s="130" t="s">
        <v>11</v>
      </c>
      <c r="AN147" s="131"/>
      <c r="AO147" s="192" t="s">
        <v>15</v>
      </c>
      <c r="AP147" s="117" t="s">
        <v>17</v>
      </c>
      <c r="AQ147" s="117" t="s">
        <v>18</v>
      </c>
      <c r="AR147" s="117" t="s">
        <v>98</v>
      </c>
      <c r="AS147" s="117" t="s">
        <v>99</v>
      </c>
      <c r="AT147" s="95" t="s">
        <v>100</v>
      </c>
      <c r="AU147" s="95" t="s">
        <v>101</v>
      </c>
      <c r="AV147" s="119" t="s">
        <v>59</v>
      </c>
      <c r="AW147" s="120" t="s">
        <v>61</v>
      </c>
      <c r="AX147" s="122" t="s">
        <v>70</v>
      </c>
      <c r="AY147" s="119" t="s">
        <v>73</v>
      </c>
    </row>
    <row r="148" spans="1:51" hidden="1" outlineLevel="1" x14ac:dyDescent="0.2">
      <c r="B148" s="17" t="s">
        <v>38</v>
      </c>
      <c r="C148" s="18">
        <f>DATE(YEAR(C147),MONTH(C147),DAY(C147))</f>
        <v>46174</v>
      </c>
      <c r="D148" s="18">
        <f>IF(MONTH(DATE(YEAR(C148),MONTH(C148),DAY(C148)+1))=MONTH($C147),DATE(YEAR(C148),MONTH(C148),DAY(C148)+1),"")</f>
        <v>46175</v>
      </c>
      <c r="E148" s="18">
        <f t="shared" ref="E148:AG148" si="75">IF(MONTH(DATE(YEAR(D148),MONTH(D148),DAY(D148)+1))=MONTH($C147),DATE(YEAR(D148),MONTH(D148),DAY(D148)+1),"")</f>
        <v>46176</v>
      </c>
      <c r="F148" s="18">
        <f t="shared" si="75"/>
        <v>46177</v>
      </c>
      <c r="G148" s="18">
        <f t="shared" si="75"/>
        <v>46178</v>
      </c>
      <c r="H148" s="18">
        <f t="shared" si="75"/>
        <v>46179</v>
      </c>
      <c r="I148" s="18">
        <f t="shared" si="75"/>
        <v>46180</v>
      </c>
      <c r="J148" s="18">
        <f t="shared" si="75"/>
        <v>46181</v>
      </c>
      <c r="K148" s="18">
        <f t="shared" si="75"/>
        <v>46182</v>
      </c>
      <c r="L148" s="18">
        <f t="shared" si="75"/>
        <v>46183</v>
      </c>
      <c r="M148" s="18">
        <f t="shared" si="75"/>
        <v>46184</v>
      </c>
      <c r="N148" s="18">
        <f t="shared" si="75"/>
        <v>46185</v>
      </c>
      <c r="O148" s="18">
        <f t="shared" si="75"/>
        <v>46186</v>
      </c>
      <c r="P148" s="18">
        <f t="shared" si="75"/>
        <v>46187</v>
      </c>
      <c r="Q148" s="18">
        <f t="shared" si="75"/>
        <v>46188</v>
      </c>
      <c r="R148" s="18">
        <f t="shared" si="75"/>
        <v>46189</v>
      </c>
      <c r="S148" s="18">
        <f t="shared" si="75"/>
        <v>46190</v>
      </c>
      <c r="T148" s="18">
        <f t="shared" si="75"/>
        <v>46191</v>
      </c>
      <c r="U148" s="18">
        <f t="shared" si="75"/>
        <v>46192</v>
      </c>
      <c r="V148" s="18">
        <f t="shared" si="75"/>
        <v>46193</v>
      </c>
      <c r="W148" s="18">
        <f t="shared" si="75"/>
        <v>46194</v>
      </c>
      <c r="X148" s="18">
        <f t="shared" si="75"/>
        <v>46195</v>
      </c>
      <c r="Y148" s="18">
        <f t="shared" si="75"/>
        <v>46196</v>
      </c>
      <c r="Z148" s="18">
        <f t="shared" si="75"/>
        <v>46197</v>
      </c>
      <c r="AA148" s="18">
        <f t="shared" si="75"/>
        <v>46198</v>
      </c>
      <c r="AB148" s="18">
        <f t="shared" si="75"/>
        <v>46199</v>
      </c>
      <c r="AC148" s="18">
        <f t="shared" si="75"/>
        <v>46200</v>
      </c>
      <c r="AD148" s="18">
        <f t="shared" si="75"/>
        <v>46201</v>
      </c>
      <c r="AE148" s="18">
        <f t="shared" si="75"/>
        <v>46202</v>
      </c>
      <c r="AF148" s="18">
        <f t="shared" si="75"/>
        <v>46203</v>
      </c>
      <c r="AG148" s="18" t="str">
        <f t="shared" si="75"/>
        <v/>
      </c>
      <c r="AH148" s="172"/>
      <c r="AI148" s="111"/>
      <c r="AJ148" s="175"/>
      <c r="AK148" s="175"/>
      <c r="AL148" s="176"/>
      <c r="AM148" s="132"/>
      <c r="AN148" s="133"/>
      <c r="AO148" s="193"/>
      <c r="AP148" s="118"/>
      <c r="AQ148" s="118"/>
      <c r="AR148" s="118"/>
      <c r="AS148" s="118"/>
      <c r="AT148" s="96" t="s">
        <v>96</v>
      </c>
      <c r="AU148" s="96" t="s">
        <v>97</v>
      </c>
      <c r="AV148" s="119"/>
      <c r="AW148" s="121"/>
      <c r="AX148" s="122"/>
      <c r="AY148" s="119"/>
    </row>
    <row r="149" spans="1:51" hidden="1" outlineLevel="1" x14ac:dyDescent="0.2">
      <c r="B149" s="17" t="s">
        <v>2</v>
      </c>
      <c r="C149" s="19" t="str">
        <f t="shared" ref="C149:AG149" si="76">TEXT(C148,"aaa")</f>
        <v>月</v>
      </c>
      <c r="D149" s="19" t="str">
        <f t="shared" si="76"/>
        <v>火</v>
      </c>
      <c r="E149" s="19" t="str">
        <f t="shared" si="76"/>
        <v>水</v>
      </c>
      <c r="F149" s="19" t="str">
        <f t="shared" si="76"/>
        <v>木</v>
      </c>
      <c r="G149" s="19" t="str">
        <f t="shared" si="76"/>
        <v>金</v>
      </c>
      <c r="H149" s="19" t="str">
        <f t="shared" si="76"/>
        <v>土</v>
      </c>
      <c r="I149" s="19" t="str">
        <f t="shared" si="76"/>
        <v>日</v>
      </c>
      <c r="J149" s="19" t="str">
        <f t="shared" si="76"/>
        <v>月</v>
      </c>
      <c r="K149" s="19" t="str">
        <f t="shared" si="76"/>
        <v>火</v>
      </c>
      <c r="L149" s="19" t="str">
        <f t="shared" si="76"/>
        <v>水</v>
      </c>
      <c r="M149" s="19" t="str">
        <f t="shared" si="76"/>
        <v>木</v>
      </c>
      <c r="N149" s="19" t="str">
        <f t="shared" si="76"/>
        <v>金</v>
      </c>
      <c r="O149" s="19" t="str">
        <f t="shared" si="76"/>
        <v>土</v>
      </c>
      <c r="P149" s="19" t="str">
        <f t="shared" si="76"/>
        <v>日</v>
      </c>
      <c r="Q149" s="19" t="str">
        <f t="shared" si="76"/>
        <v>月</v>
      </c>
      <c r="R149" s="19" t="str">
        <f t="shared" si="76"/>
        <v>火</v>
      </c>
      <c r="S149" s="19" t="str">
        <f t="shared" si="76"/>
        <v>水</v>
      </c>
      <c r="T149" s="19" t="str">
        <f t="shared" si="76"/>
        <v>木</v>
      </c>
      <c r="U149" s="19" t="str">
        <f t="shared" si="76"/>
        <v>金</v>
      </c>
      <c r="V149" s="19" t="str">
        <f t="shared" si="76"/>
        <v>土</v>
      </c>
      <c r="W149" s="19" t="str">
        <f t="shared" si="76"/>
        <v>日</v>
      </c>
      <c r="X149" s="19" t="str">
        <f t="shared" si="76"/>
        <v>月</v>
      </c>
      <c r="Y149" s="19" t="str">
        <f t="shared" si="76"/>
        <v>火</v>
      </c>
      <c r="Z149" s="19" t="str">
        <f t="shared" si="76"/>
        <v>水</v>
      </c>
      <c r="AA149" s="19" t="str">
        <f t="shared" si="76"/>
        <v>木</v>
      </c>
      <c r="AB149" s="19" t="str">
        <f t="shared" si="76"/>
        <v>金</v>
      </c>
      <c r="AC149" s="19" t="str">
        <f t="shared" si="76"/>
        <v>土</v>
      </c>
      <c r="AD149" s="19" t="str">
        <f t="shared" si="76"/>
        <v>日</v>
      </c>
      <c r="AE149" s="19" t="str">
        <f t="shared" si="76"/>
        <v>月</v>
      </c>
      <c r="AF149" s="19" t="str">
        <f t="shared" si="76"/>
        <v>火</v>
      </c>
      <c r="AG149" s="19" t="str">
        <f t="shared" si="76"/>
        <v/>
      </c>
      <c r="AH149" s="178">
        <v>0</v>
      </c>
      <c r="AI149" s="181"/>
      <c r="AJ149" s="184" t="s">
        <v>51</v>
      </c>
      <c r="AK149" s="186" t="s">
        <v>12</v>
      </c>
      <c r="AL149" s="188" t="s">
        <v>58</v>
      </c>
      <c r="AM149" s="190" t="s">
        <v>51</v>
      </c>
      <c r="AN149" s="191" t="s">
        <v>13</v>
      </c>
      <c r="AO149" s="119">
        <f t="shared" ref="AO149" si="77">COUNT(C148:AG148)</f>
        <v>30</v>
      </c>
      <c r="AP149" s="119">
        <f t="shared" ref="AP149" si="78">AO149-AH149</f>
        <v>30</v>
      </c>
      <c r="AQ149" s="119">
        <f>SUM(AP$7:AP151)</f>
        <v>638</v>
      </c>
      <c r="AR149" s="119">
        <f>COUNTIF(C151:AG151,"○")</f>
        <v>0</v>
      </c>
      <c r="AS149" s="119">
        <f>SUM(AR$7:AR151)</f>
        <v>0</v>
      </c>
      <c r="AT149" s="156">
        <f>COUNTIF(C152:AG152,"○")</f>
        <v>0</v>
      </c>
      <c r="AU149" s="195">
        <f>SUM(AT$7:AT151)</f>
        <v>0</v>
      </c>
      <c r="AV149" s="122">
        <f>COUNTIF(C149:AG149,"土")+COUNTIF(C149:AG149,"日")</f>
        <v>8</v>
      </c>
      <c r="AW149" s="122">
        <f>AV149-AI149</f>
        <v>8</v>
      </c>
      <c r="AX149" s="196" t="str">
        <f>IF(OR(AW149/AP149&lt;0.285,AW149=0),"特例","特例なし")</f>
        <v>特例</v>
      </c>
      <c r="AY149" s="122">
        <f>IF($AL$240="計画",IF(AP149=0,1,IF(AL151="達成",1,IF(AL151="達成※",1,0))),IF(AP149=0,1,IF(AL152="達成",1,IF(AL152="達成※",1,0))))</f>
        <v>0</v>
      </c>
    </row>
    <row r="150" spans="1:51" ht="27" hidden="1" outlineLevel="1" x14ac:dyDescent="0.2">
      <c r="A150" s="3"/>
      <c r="B150" s="20" t="s">
        <v>3</v>
      </c>
      <c r="C150" s="13" t="str">
        <f>IFERROR(VLOOKUP(C148,祝日一覧!A:C,3,FALSE),"")</f>
        <v/>
      </c>
      <c r="D150" s="13" t="str">
        <f>IFERROR(VLOOKUP(D148,祝日一覧!A:C,3,FALSE),"")</f>
        <v/>
      </c>
      <c r="E150" s="13" t="str">
        <f>IFERROR(VLOOKUP(E148,祝日一覧!A:C,3,FALSE),"")</f>
        <v/>
      </c>
      <c r="F150" s="13" t="str">
        <f>IFERROR(VLOOKUP(F148,祝日一覧!A:C,3,FALSE),"")</f>
        <v/>
      </c>
      <c r="G150" s="13" t="str">
        <f>IFERROR(VLOOKUP(G148,祝日一覧!A:C,3,FALSE),"")</f>
        <v/>
      </c>
      <c r="H150" s="13" t="str">
        <f>IFERROR(VLOOKUP(H148,祝日一覧!A:C,3,FALSE),"")</f>
        <v/>
      </c>
      <c r="I150" s="13" t="str">
        <f>IFERROR(VLOOKUP(I148,祝日一覧!A:C,3,FALSE),"")</f>
        <v/>
      </c>
      <c r="J150" s="13" t="str">
        <f>IFERROR(VLOOKUP(J148,祝日一覧!A:C,3,FALSE),"")</f>
        <v/>
      </c>
      <c r="K150" s="13" t="str">
        <f>IFERROR(VLOOKUP(K148,祝日一覧!A:C,3,FALSE),"")</f>
        <v/>
      </c>
      <c r="L150" s="13" t="str">
        <f>IFERROR(VLOOKUP(L148,祝日一覧!A:C,3,FALSE),"")</f>
        <v/>
      </c>
      <c r="M150" s="13" t="str">
        <f>IFERROR(VLOOKUP(M148,祝日一覧!A:C,3,FALSE),"")</f>
        <v/>
      </c>
      <c r="N150" s="13" t="str">
        <f>IFERROR(VLOOKUP(N148,祝日一覧!A:C,3,FALSE),"")</f>
        <v/>
      </c>
      <c r="O150" s="13" t="str">
        <f>IFERROR(VLOOKUP(O148,祝日一覧!A:C,3,FALSE),"")</f>
        <v/>
      </c>
      <c r="P150" s="13" t="str">
        <f>IFERROR(VLOOKUP(P148,祝日一覧!A:C,3,FALSE),"")</f>
        <v/>
      </c>
      <c r="Q150" s="13" t="str">
        <f>IFERROR(VLOOKUP(Q148,祝日一覧!A:C,3,FALSE),"")</f>
        <v/>
      </c>
      <c r="R150" s="13" t="str">
        <f>IFERROR(VLOOKUP(R148,祝日一覧!A:C,3,FALSE),"")</f>
        <v/>
      </c>
      <c r="S150" s="13" t="str">
        <f>IFERROR(VLOOKUP(S148,祝日一覧!A:C,3,FALSE),"")</f>
        <v/>
      </c>
      <c r="T150" s="13" t="str">
        <f>IFERROR(VLOOKUP(T148,祝日一覧!A:C,3,FALSE),"")</f>
        <v/>
      </c>
      <c r="U150" s="13" t="str">
        <f>IFERROR(VLOOKUP(U148,祝日一覧!A:C,3,FALSE),"")</f>
        <v/>
      </c>
      <c r="V150" s="13" t="str">
        <f>IFERROR(VLOOKUP(V148,祝日一覧!A:C,3,FALSE),"")</f>
        <v/>
      </c>
      <c r="W150" s="13" t="str">
        <f>IFERROR(VLOOKUP(W148,祝日一覧!A:C,3,FALSE),"")</f>
        <v/>
      </c>
      <c r="X150" s="13" t="str">
        <f>IFERROR(VLOOKUP(X148,祝日一覧!A:C,3,FALSE),"")</f>
        <v/>
      </c>
      <c r="Y150" s="13" t="str">
        <f>IFERROR(VLOOKUP(Y148,祝日一覧!A:C,3,FALSE),"")</f>
        <v/>
      </c>
      <c r="Z150" s="13" t="str">
        <f>IFERROR(VLOOKUP(Z148,祝日一覧!A:C,3,FALSE),"")</f>
        <v/>
      </c>
      <c r="AA150" s="13" t="str">
        <f>IFERROR(VLOOKUP(AA148,祝日一覧!A:C,3,FALSE),"")</f>
        <v/>
      </c>
      <c r="AB150" s="13" t="str">
        <f>IFERROR(VLOOKUP(AB148,祝日一覧!A:C,3,FALSE),"")</f>
        <v/>
      </c>
      <c r="AC150" s="13" t="str">
        <f>IFERROR(VLOOKUP(AC148,祝日一覧!A:C,3,FALSE),"")</f>
        <v/>
      </c>
      <c r="AD150" s="13" t="str">
        <f>IFERROR(VLOOKUP(AD148,祝日一覧!A:C,3,FALSE),"")</f>
        <v/>
      </c>
      <c r="AE150" s="13" t="str">
        <f>IFERROR(VLOOKUP(AE148,祝日一覧!A:C,3,FALSE),"")</f>
        <v/>
      </c>
      <c r="AF150" s="13" t="str">
        <f>IFERROR(VLOOKUP(AF148,祝日一覧!A:C,3,FALSE),"")</f>
        <v/>
      </c>
      <c r="AG150" s="13" t="str">
        <f>IFERROR(VLOOKUP(AG148,祝日一覧!A:C,3,FALSE),"")</f>
        <v/>
      </c>
      <c r="AH150" s="179"/>
      <c r="AI150" s="182"/>
      <c r="AJ150" s="185"/>
      <c r="AK150" s="187"/>
      <c r="AL150" s="189"/>
      <c r="AM150" s="141"/>
      <c r="AN150" s="143"/>
      <c r="AO150" s="119"/>
      <c r="AP150" s="119"/>
      <c r="AQ150" s="119"/>
      <c r="AR150" s="119"/>
      <c r="AS150" s="119"/>
      <c r="AT150" s="156"/>
      <c r="AU150" s="195"/>
      <c r="AV150" s="122"/>
      <c r="AW150" s="122"/>
      <c r="AX150" s="197"/>
      <c r="AY150" s="122"/>
    </row>
    <row r="151" spans="1:51" ht="26.5" hidden="1" outlineLevel="1" thickBot="1" x14ac:dyDescent="0.25">
      <c r="A151" s="4"/>
      <c r="B151" s="73" t="s">
        <v>108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79"/>
      <c r="AI151" s="182"/>
      <c r="AJ151" s="37">
        <f>AR149</f>
        <v>0</v>
      </c>
      <c r="AK151" s="61">
        <f>IF(AP149=0,"対象外",AJ151/AP149)</f>
        <v>0</v>
      </c>
      <c r="AL151" s="62" t="str">
        <f>IF(AP149=0,"対象外",IF(AJ151/AP149&gt;=0.285,"達成",IF(AJ151&gt;=AX151,"達成※","未")))</f>
        <v>未</v>
      </c>
      <c r="AM151" s="77">
        <f>AS149</f>
        <v>0</v>
      </c>
      <c r="AN151" s="78">
        <f>AM151/AQ149</f>
        <v>0</v>
      </c>
      <c r="AO151" s="119"/>
      <c r="AP151" s="119"/>
      <c r="AQ151" s="119"/>
      <c r="AR151" s="119"/>
      <c r="AS151" s="119"/>
      <c r="AT151" s="156"/>
      <c r="AU151" s="195"/>
      <c r="AV151" s="122"/>
      <c r="AW151" s="122"/>
      <c r="AX151" s="122">
        <f>IF(OR(AW149/AP149&lt;0.285,AW149=0),AW149,"-")</f>
        <v>8</v>
      </c>
      <c r="AY151" s="122"/>
    </row>
    <row r="152" spans="1:51" ht="26.5" hidden="1" outlineLevel="1" thickBot="1" x14ac:dyDescent="0.25">
      <c r="A152" s="4"/>
      <c r="B152" s="56" t="s">
        <v>102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180"/>
      <c r="AI152" s="183"/>
      <c r="AJ152" s="37">
        <f>AT149</f>
        <v>0</v>
      </c>
      <c r="AK152" s="47">
        <f>IF(AP149=0,"対象外",AJ152/AP149)</f>
        <v>0</v>
      </c>
      <c r="AL152" s="39" t="str">
        <f>IF(AP149=0,"対象外",IF(AJ152/AP149&gt;=0.285,"達成",IF(AJ152&gt;=AX151,"達成※","未")))</f>
        <v>未</v>
      </c>
      <c r="AM152" s="77">
        <f>AU149</f>
        <v>0</v>
      </c>
      <c r="AN152" s="78">
        <f>IFERROR(AM152/AQ149,"")</f>
        <v>0</v>
      </c>
      <c r="AO152" s="119"/>
      <c r="AP152" s="119"/>
      <c r="AQ152" s="119"/>
      <c r="AR152" s="119"/>
      <c r="AS152" s="119"/>
      <c r="AT152" s="156"/>
      <c r="AU152" s="195"/>
      <c r="AV152" s="122"/>
      <c r="AW152" s="122"/>
      <c r="AX152" s="122"/>
      <c r="AY152" s="122"/>
    </row>
    <row r="153" spans="1:51" ht="13.5" hidden="1" outlineLevel="1" thickBot="1" x14ac:dyDescent="0.25">
      <c r="AS153" s="9"/>
      <c r="AT153" s="9"/>
      <c r="AU153" s="9"/>
      <c r="AV153" s="2"/>
    </row>
    <row r="154" spans="1:51" ht="13" hidden="1" customHeight="1" outlineLevel="1" x14ac:dyDescent="0.2">
      <c r="B154" s="16" t="s">
        <v>39</v>
      </c>
      <c r="C154" s="137">
        <f>DATE(YEAR(C147),MONTH(C147)+1,DAY(C147))</f>
        <v>46204</v>
      </c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94" t="s">
        <v>16</v>
      </c>
      <c r="AI154" s="110" t="s">
        <v>60</v>
      </c>
      <c r="AJ154" s="173" t="s">
        <v>74</v>
      </c>
      <c r="AK154" s="173"/>
      <c r="AL154" s="174"/>
      <c r="AM154" s="130" t="s">
        <v>11</v>
      </c>
      <c r="AN154" s="131"/>
      <c r="AO154" s="192" t="s">
        <v>15</v>
      </c>
      <c r="AP154" s="117" t="s">
        <v>17</v>
      </c>
      <c r="AQ154" s="117" t="s">
        <v>18</v>
      </c>
      <c r="AR154" s="117" t="s">
        <v>98</v>
      </c>
      <c r="AS154" s="117" t="s">
        <v>99</v>
      </c>
      <c r="AT154" s="95" t="s">
        <v>100</v>
      </c>
      <c r="AU154" s="95" t="s">
        <v>101</v>
      </c>
      <c r="AV154" s="119" t="s">
        <v>59</v>
      </c>
      <c r="AW154" s="120" t="s">
        <v>61</v>
      </c>
      <c r="AX154" s="122" t="s">
        <v>70</v>
      </c>
      <c r="AY154" s="119" t="s">
        <v>73</v>
      </c>
    </row>
    <row r="155" spans="1:51" hidden="1" outlineLevel="1" x14ac:dyDescent="0.2">
      <c r="B155" s="17" t="s">
        <v>40</v>
      </c>
      <c r="C155" s="18">
        <f>DATE(YEAR(C154),MONTH(C154),DAY(C154))</f>
        <v>46204</v>
      </c>
      <c r="D155" s="18">
        <f>IF(MONTH(DATE(YEAR(C155),MONTH(C155),DAY(C155)+1))=MONTH($C154),DATE(YEAR(C155),MONTH(C155),DAY(C155)+1),"")</f>
        <v>46205</v>
      </c>
      <c r="E155" s="18">
        <f t="shared" ref="E155:AG155" si="79">IF(MONTH(DATE(YEAR(D155),MONTH(D155),DAY(D155)+1))=MONTH($C154),DATE(YEAR(D155),MONTH(D155),DAY(D155)+1),"")</f>
        <v>46206</v>
      </c>
      <c r="F155" s="18">
        <f t="shared" si="79"/>
        <v>46207</v>
      </c>
      <c r="G155" s="18">
        <f t="shared" si="79"/>
        <v>46208</v>
      </c>
      <c r="H155" s="18">
        <f t="shared" si="79"/>
        <v>46209</v>
      </c>
      <c r="I155" s="18">
        <f t="shared" si="79"/>
        <v>46210</v>
      </c>
      <c r="J155" s="18">
        <f t="shared" si="79"/>
        <v>46211</v>
      </c>
      <c r="K155" s="18">
        <f t="shared" si="79"/>
        <v>46212</v>
      </c>
      <c r="L155" s="18">
        <f t="shared" si="79"/>
        <v>46213</v>
      </c>
      <c r="M155" s="18">
        <f t="shared" si="79"/>
        <v>46214</v>
      </c>
      <c r="N155" s="18">
        <f t="shared" si="79"/>
        <v>46215</v>
      </c>
      <c r="O155" s="18">
        <f t="shared" si="79"/>
        <v>46216</v>
      </c>
      <c r="P155" s="18">
        <f t="shared" si="79"/>
        <v>46217</v>
      </c>
      <c r="Q155" s="18">
        <f t="shared" si="79"/>
        <v>46218</v>
      </c>
      <c r="R155" s="18">
        <f t="shared" si="79"/>
        <v>46219</v>
      </c>
      <c r="S155" s="18">
        <f t="shared" si="79"/>
        <v>46220</v>
      </c>
      <c r="T155" s="18">
        <f t="shared" si="79"/>
        <v>46221</v>
      </c>
      <c r="U155" s="18">
        <f t="shared" si="79"/>
        <v>46222</v>
      </c>
      <c r="V155" s="18">
        <f t="shared" si="79"/>
        <v>46223</v>
      </c>
      <c r="W155" s="18">
        <f t="shared" si="79"/>
        <v>46224</v>
      </c>
      <c r="X155" s="18">
        <f t="shared" si="79"/>
        <v>46225</v>
      </c>
      <c r="Y155" s="18">
        <f t="shared" si="79"/>
        <v>46226</v>
      </c>
      <c r="Z155" s="18">
        <f t="shared" si="79"/>
        <v>46227</v>
      </c>
      <c r="AA155" s="18">
        <f t="shared" si="79"/>
        <v>46228</v>
      </c>
      <c r="AB155" s="18">
        <f t="shared" si="79"/>
        <v>46229</v>
      </c>
      <c r="AC155" s="18">
        <f t="shared" si="79"/>
        <v>46230</v>
      </c>
      <c r="AD155" s="18">
        <f t="shared" si="79"/>
        <v>46231</v>
      </c>
      <c r="AE155" s="18">
        <f t="shared" si="79"/>
        <v>46232</v>
      </c>
      <c r="AF155" s="18">
        <f t="shared" si="79"/>
        <v>46233</v>
      </c>
      <c r="AG155" s="18">
        <f t="shared" si="79"/>
        <v>46234</v>
      </c>
      <c r="AH155" s="172"/>
      <c r="AI155" s="111"/>
      <c r="AJ155" s="175"/>
      <c r="AK155" s="175"/>
      <c r="AL155" s="176"/>
      <c r="AM155" s="132"/>
      <c r="AN155" s="133"/>
      <c r="AO155" s="193"/>
      <c r="AP155" s="118"/>
      <c r="AQ155" s="118"/>
      <c r="AR155" s="118"/>
      <c r="AS155" s="118"/>
      <c r="AT155" s="96" t="s">
        <v>96</v>
      </c>
      <c r="AU155" s="96" t="s">
        <v>97</v>
      </c>
      <c r="AV155" s="119"/>
      <c r="AW155" s="121"/>
      <c r="AX155" s="122"/>
      <c r="AY155" s="119"/>
    </row>
    <row r="156" spans="1:51" hidden="1" outlineLevel="1" x14ac:dyDescent="0.2">
      <c r="B156" s="17" t="s">
        <v>2</v>
      </c>
      <c r="C156" s="19" t="str">
        <f t="shared" ref="C156:AG156" si="80">TEXT(C155,"aaa")</f>
        <v>水</v>
      </c>
      <c r="D156" s="19" t="str">
        <f t="shared" si="80"/>
        <v>木</v>
      </c>
      <c r="E156" s="19" t="str">
        <f t="shared" si="80"/>
        <v>金</v>
      </c>
      <c r="F156" s="19" t="str">
        <f t="shared" si="80"/>
        <v>土</v>
      </c>
      <c r="G156" s="19" t="str">
        <f t="shared" si="80"/>
        <v>日</v>
      </c>
      <c r="H156" s="19" t="str">
        <f t="shared" si="80"/>
        <v>月</v>
      </c>
      <c r="I156" s="19" t="str">
        <f t="shared" si="80"/>
        <v>火</v>
      </c>
      <c r="J156" s="19" t="str">
        <f t="shared" si="80"/>
        <v>水</v>
      </c>
      <c r="K156" s="19" t="str">
        <f t="shared" si="80"/>
        <v>木</v>
      </c>
      <c r="L156" s="19" t="str">
        <f t="shared" si="80"/>
        <v>金</v>
      </c>
      <c r="M156" s="19" t="str">
        <f t="shared" si="80"/>
        <v>土</v>
      </c>
      <c r="N156" s="19" t="str">
        <f t="shared" si="80"/>
        <v>日</v>
      </c>
      <c r="O156" s="19" t="str">
        <f t="shared" si="80"/>
        <v>月</v>
      </c>
      <c r="P156" s="19" t="str">
        <f t="shared" si="80"/>
        <v>火</v>
      </c>
      <c r="Q156" s="19" t="str">
        <f t="shared" si="80"/>
        <v>水</v>
      </c>
      <c r="R156" s="19" t="str">
        <f t="shared" si="80"/>
        <v>木</v>
      </c>
      <c r="S156" s="19" t="str">
        <f t="shared" si="80"/>
        <v>金</v>
      </c>
      <c r="T156" s="19" t="str">
        <f t="shared" si="80"/>
        <v>土</v>
      </c>
      <c r="U156" s="19" t="str">
        <f t="shared" si="80"/>
        <v>日</v>
      </c>
      <c r="V156" s="19" t="str">
        <f t="shared" si="80"/>
        <v>月</v>
      </c>
      <c r="W156" s="19" t="str">
        <f t="shared" si="80"/>
        <v>火</v>
      </c>
      <c r="X156" s="19" t="str">
        <f t="shared" si="80"/>
        <v>水</v>
      </c>
      <c r="Y156" s="19" t="str">
        <f t="shared" si="80"/>
        <v>木</v>
      </c>
      <c r="Z156" s="19" t="str">
        <f t="shared" si="80"/>
        <v>金</v>
      </c>
      <c r="AA156" s="19" t="str">
        <f t="shared" si="80"/>
        <v>土</v>
      </c>
      <c r="AB156" s="19" t="str">
        <f t="shared" si="80"/>
        <v>日</v>
      </c>
      <c r="AC156" s="19" t="str">
        <f t="shared" si="80"/>
        <v>月</v>
      </c>
      <c r="AD156" s="19" t="str">
        <f t="shared" si="80"/>
        <v>火</v>
      </c>
      <c r="AE156" s="19" t="str">
        <f t="shared" si="80"/>
        <v>水</v>
      </c>
      <c r="AF156" s="19" t="str">
        <f t="shared" si="80"/>
        <v>木</v>
      </c>
      <c r="AG156" s="19" t="str">
        <f t="shared" si="80"/>
        <v>金</v>
      </c>
      <c r="AH156" s="178">
        <v>0</v>
      </c>
      <c r="AI156" s="181"/>
      <c r="AJ156" s="184" t="s">
        <v>51</v>
      </c>
      <c r="AK156" s="186" t="s">
        <v>12</v>
      </c>
      <c r="AL156" s="188" t="s">
        <v>58</v>
      </c>
      <c r="AM156" s="190" t="s">
        <v>51</v>
      </c>
      <c r="AN156" s="191" t="s">
        <v>13</v>
      </c>
      <c r="AO156" s="119">
        <f t="shared" ref="AO156" si="81">COUNT(C155:AG155)</f>
        <v>31</v>
      </c>
      <c r="AP156" s="119">
        <f t="shared" ref="AP156" si="82">AO156-AH156</f>
        <v>31</v>
      </c>
      <c r="AQ156" s="119">
        <f>SUM(AP$7:AP158)</f>
        <v>669</v>
      </c>
      <c r="AR156" s="119">
        <f>COUNTIF(C158:AG158,"○")</f>
        <v>0</v>
      </c>
      <c r="AS156" s="119">
        <f>SUM(AR$7:AR158)</f>
        <v>0</v>
      </c>
      <c r="AT156" s="156">
        <f>COUNTIF(C159:AG159,"○")</f>
        <v>0</v>
      </c>
      <c r="AU156" s="195">
        <f>SUM(AT$7:AT158)</f>
        <v>0</v>
      </c>
      <c r="AV156" s="122">
        <f>COUNTIF(C156:AG156,"土")+COUNTIF(C156:AG156,"日")</f>
        <v>8</v>
      </c>
      <c r="AW156" s="122">
        <f>AV156-AI156</f>
        <v>8</v>
      </c>
      <c r="AX156" s="196" t="str">
        <f>IF(OR(AW156/AP156&lt;0.285,AW156=0),"特例","特例なし")</f>
        <v>特例</v>
      </c>
      <c r="AY156" s="122">
        <f>IF($AL$240="計画",IF(AP156=0,1,IF(AL158="達成",1,IF(AL158="達成※",1,0))),IF(AP156=0,1,IF(AL159="達成",1,IF(AL159="達成※",1,0))))</f>
        <v>0</v>
      </c>
    </row>
    <row r="157" spans="1:51" ht="40" hidden="1" outlineLevel="1" x14ac:dyDescent="0.2">
      <c r="A157" s="3"/>
      <c r="B157" s="20" t="s">
        <v>3</v>
      </c>
      <c r="C157" s="13" t="str">
        <f>IFERROR(VLOOKUP(C155,祝日一覧!A:C,3,FALSE),"")</f>
        <v/>
      </c>
      <c r="D157" s="13" t="str">
        <f>IFERROR(VLOOKUP(D155,祝日一覧!A:C,3,FALSE),"")</f>
        <v/>
      </c>
      <c r="E157" s="13" t="str">
        <f>IFERROR(VLOOKUP(E155,祝日一覧!A:C,3,FALSE),"")</f>
        <v/>
      </c>
      <c r="F157" s="13" t="str">
        <f>IFERROR(VLOOKUP(F155,祝日一覧!A:C,3,FALSE),"")</f>
        <v/>
      </c>
      <c r="G157" s="13" t="str">
        <f>IFERROR(VLOOKUP(G155,祝日一覧!A:C,3,FALSE),"")</f>
        <v/>
      </c>
      <c r="H157" s="13" t="str">
        <f>IFERROR(VLOOKUP(H155,祝日一覧!A:C,3,FALSE),"")</f>
        <v/>
      </c>
      <c r="I157" s="13" t="str">
        <f>IFERROR(VLOOKUP(I155,祝日一覧!A:C,3,FALSE),"")</f>
        <v/>
      </c>
      <c r="J157" s="13" t="str">
        <f>IFERROR(VLOOKUP(J155,祝日一覧!A:C,3,FALSE),"")</f>
        <v/>
      </c>
      <c r="K157" s="13" t="str">
        <f>IFERROR(VLOOKUP(K155,祝日一覧!A:C,3,FALSE),"")</f>
        <v/>
      </c>
      <c r="L157" s="13" t="str">
        <f>IFERROR(VLOOKUP(L155,祝日一覧!A:C,3,FALSE),"")</f>
        <v/>
      </c>
      <c r="M157" s="13" t="str">
        <f>IFERROR(VLOOKUP(M155,祝日一覧!A:C,3,FALSE),"")</f>
        <v/>
      </c>
      <c r="N157" s="13" t="str">
        <f>IFERROR(VLOOKUP(N155,祝日一覧!A:C,3,FALSE),"")</f>
        <v/>
      </c>
      <c r="O157" s="13" t="str">
        <f>IFERROR(VLOOKUP(O155,祝日一覧!A:C,3,FALSE),"")</f>
        <v/>
      </c>
      <c r="P157" s="13" t="str">
        <f>IFERROR(VLOOKUP(P155,祝日一覧!A:C,3,FALSE),"")</f>
        <v/>
      </c>
      <c r="Q157" s="13" t="str">
        <f>IFERROR(VLOOKUP(Q155,祝日一覧!A:C,3,FALSE),"")</f>
        <v/>
      </c>
      <c r="R157" s="13" t="str">
        <f>IFERROR(VLOOKUP(R155,祝日一覧!A:C,3,FALSE),"")</f>
        <v/>
      </c>
      <c r="S157" s="13" t="str">
        <f>IFERROR(VLOOKUP(S155,祝日一覧!A:C,3,FALSE),"")</f>
        <v/>
      </c>
      <c r="T157" s="13" t="str">
        <f>IFERROR(VLOOKUP(T155,祝日一覧!A:C,3,FALSE),"")</f>
        <v/>
      </c>
      <c r="U157" s="13" t="str">
        <f>IFERROR(VLOOKUP(U155,祝日一覧!A:C,3,FALSE),"")</f>
        <v/>
      </c>
      <c r="V157" s="13" t="str">
        <f>IFERROR(VLOOKUP(V155,祝日一覧!A:C,3,FALSE),"")</f>
        <v>海の日</v>
      </c>
      <c r="W157" s="13" t="str">
        <f>IFERROR(VLOOKUP(W155,祝日一覧!A:C,3,FALSE),"")</f>
        <v/>
      </c>
      <c r="X157" s="13" t="str">
        <f>IFERROR(VLOOKUP(X155,祝日一覧!A:C,3,FALSE),"")</f>
        <v/>
      </c>
      <c r="Y157" s="13" t="str">
        <f>IFERROR(VLOOKUP(Y155,祝日一覧!A:C,3,FALSE),"")</f>
        <v/>
      </c>
      <c r="Z157" s="13" t="str">
        <f>IFERROR(VLOOKUP(Z155,祝日一覧!A:C,3,FALSE),"")</f>
        <v/>
      </c>
      <c r="AA157" s="13" t="str">
        <f>IFERROR(VLOOKUP(AA155,祝日一覧!A:C,3,FALSE),"")</f>
        <v/>
      </c>
      <c r="AB157" s="13" t="str">
        <f>IFERROR(VLOOKUP(AB155,祝日一覧!A:C,3,FALSE),"")</f>
        <v/>
      </c>
      <c r="AC157" s="13" t="str">
        <f>IFERROR(VLOOKUP(AC155,祝日一覧!A:C,3,FALSE),"")</f>
        <v/>
      </c>
      <c r="AD157" s="13" t="str">
        <f>IFERROR(VLOOKUP(AD155,祝日一覧!A:C,3,FALSE),"")</f>
        <v/>
      </c>
      <c r="AE157" s="13" t="str">
        <f>IFERROR(VLOOKUP(AE155,祝日一覧!A:C,3,FALSE),"")</f>
        <v/>
      </c>
      <c r="AF157" s="13" t="str">
        <f>IFERROR(VLOOKUP(AF155,祝日一覧!A:C,3,FALSE),"")</f>
        <v/>
      </c>
      <c r="AG157" s="13" t="str">
        <f>IFERROR(VLOOKUP(AG155,祝日一覧!A:C,3,FALSE),"")</f>
        <v/>
      </c>
      <c r="AH157" s="179"/>
      <c r="AI157" s="182"/>
      <c r="AJ157" s="185"/>
      <c r="AK157" s="187"/>
      <c r="AL157" s="189"/>
      <c r="AM157" s="141"/>
      <c r="AN157" s="143"/>
      <c r="AO157" s="119"/>
      <c r="AP157" s="119"/>
      <c r="AQ157" s="119"/>
      <c r="AR157" s="119"/>
      <c r="AS157" s="119"/>
      <c r="AT157" s="156"/>
      <c r="AU157" s="195"/>
      <c r="AV157" s="122"/>
      <c r="AW157" s="122"/>
      <c r="AX157" s="197"/>
      <c r="AY157" s="122"/>
    </row>
    <row r="158" spans="1:51" ht="26.5" hidden="1" outlineLevel="1" thickBot="1" x14ac:dyDescent="0.25">
      <c r="A158" s="4"/>
      <c r="B158" s="73" t="s">
        <v>108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79"/>
      <c r="AI158" s="182"/>
      <c r="AJ158" s="37">
        <f>AR156</f>
        <v>0</v>
      </c>
      <c r="AK158" s="61">
        <f>IF(AP156=0,"対象外",AJ158/AP156)</f>
        <v>0</v>
      </c>
      <c r="AL158" s="62" t="str">
        <f>IF(AP156=0,"対象外",IF(AJ158/AP156&gt;=0.285,"達成",IF(AJ158&gt;=AX158,"達成※","未")))</f>
        <v>未</v>
      </c>
      <c r="AM158" s="77">
        <f>AS156</f>
        <v>0</v>
      </c>
      <c r="AN158" s="78">
        <f>AM158/AQ156</f>
        <v>0</v>
      </c>
      <c r="AO158" s="119"/>
      <c r="AP158" s="119"/>
      <c r="AQ158" s="119"/>
      <c r="AR158" s="119"/>
      <c r="AS158" s="119"/>
      <c r="AT158" s="156"/>
      <c r="AU158" s="195"/>
      <c r="AV158" s="122"/>
      <c r="AW158" s="122"/>
      <c r="AX158" s="122">
        <f>IF(OR(AW156/AP156&lt;0.285,AW156=0),AW156,"-")</f>
        <v>8</v>
      </c>
      <c r="AY158" s="122"/>
    </row>
    <row r="159" spans="1:51" ht="26.5" hidden="1" outlineLevel="1" thickBot="1" x14ac:dyDescent="0.25">
      <c r="A159" s="4"/>
      <c r="B159" s="56" t="s">
        <v>102</v>
      </c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180"/>
      <c r="AI159" s="183"/>
      <c r="AJ159" s="37">
        <f>AT156</f>
        <v>0</v>
      </c>
      <c r="AK159" s="47">
        <f>IF(AP156=0,"対象外",AJ159/AP156)</f>
        <v>0</v>
      </c>
      <c r="AL159" s="39" t="str">
        <f>IF(AP156=0,"対象外",IF(AJ159/AP156&gt;=0.285,"達成",IF(AJ159&gt;=AX158,"達成※","未")))</f>
        <v>未</v>
      </c>
      <c r="AM159" s="77">
        <f>AU156</f>
        <v>0</v>
      </c>
      <c r="AN159" s="78">
        <f>IFERROR(AM159/AQ156,"")</f>
        <v>0</v>
      </c>
      <c r="AO159" s="119"/>
      <c r="AP159" s="119"/>
      <c r="AQ159" s="119"/>
      <c r="AR159" s="119"/>
      <c r="AS159" s="119"/>
      <c r="AT159" s="156"/>
      <c r="AU159" s="195"/>
      <c r="AV159" s="122"/>
      <c r="AW159" s="122"/>
      <c r="AX159" s="122"/>
      <c r="AY159" s="122"/>
    </row>
    <row r="160" spans="1:51" ht="13.5" hidden="1" outlineLevel="1" thickBot="1" x14ac:dyDescent="0.25">
      <c r="AS160" s="9"/>
      <c r="AT160" s="9"/>
      <c r="AU160" s="9"/>
      <c r="AV160" s="2"/>
    </row>
    <row r="161" spans="1:51" ht="13" hidden="1" customHeight="1" outlineLevel="1" x14ac:dyDescent="0.2">
      <c r="B161" s="16" t="s">
        <v>41</v>
      </c>
      <c r="C161" s="137">
        <f>DATE(YEAR(C154),MONTH(C154)+1,DAY(C154))</f>
        <v>46235</v>
      </c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94" t="s">
        <v>16</v>
      </c>
      <c r="AI161" s="110" t="s">
        <v>60</v>
      </c>
      <c r="AJ161" s="173" t="s">
        <v>74</v>
      </c>
      <c r="AK161" s="173"/>
      <c r="AL161" s="174"/>
      <c r="AM161" s="130" t="s">
        <v>11</v>
      </c>
      <c r="AN161" s="131"/>
      <c r="AO161" s="192" t="s">
        <v>15</v>
      </c>
      <c r="AP161" s="117" t="s">
        <v>17</v>
      </c>
      <c r="AQ161" s="117" t="s">
        <v>18</v>
      </c>
      <c r="AR161" s="117" t="s">
        <v>98</v>
      </c>
      <c r="AS161" s="117" t="s">
        <v>99</v>
      </c>
      <c r="AT161" s="95" t="s">
        <v>100</v>
      </c>
      <c r="AU161" s="95" t="s">
        <v>101</v>
      </c>
      <c r="AV161" s="119" t="s">
        <v>59</v>
      </c>
      <c r="AW161" s="120" t="s">
        <v>61</v>
      </c>
      <c r="AX161" s="122" t="s">
        <v>70</v>
      </c>
      <c r="AY161" s="119" t="s">
        <v>73</v>
      </c>
    </row>
    <row r="162" spans="1:51" hidden="1" outlineLevel="1" x14ac:dyDescent="0.2">
      <c r="B162" s="17" t="s">
        <v>42</v>
      </c>
      <c r="C162" s="18">
        <f>DATE(YEAR(C161),MONTH(C161),DAY(C161))</f>
        <v>46235</v>
      </c>
      <c r="D162" s="18">
        <f>IF(MONTH(DATE(YEAR(C162),MONTH(C162),DAY(C162)+1))=MONTH($C161),DATE(YEAR(C162),MONTH(C162),DAY(C162)+1),"")</f>
        <v>46236</v>
      </c>
      <c r="E162" s="18">
        <f t="shared" ref="E162:AG162" si="83">IF(MONTH(DATE(YEAR(D162),MONTH(D162),DAY(D162)+1))=MONTH($C161),DATE(YEAR(D162),MONTH(D162),DAY(D162)+1),"")</f>
        <v>46237</v>
      </c>
      <c r="F162" s="18">
        <f t="shared" si="83"/>
        <v>46238</v>
      </c>
      <c r="G162" s="18">
        <f t="shared" si="83"/>
        <v>46239</v>
      </c>
      <c r="H162" s="18">
        <f t="shared" si="83"/>
        <v>46240</v>
      </c>
      <c r="I162" s="18">
        <f t="shared" si="83"/>
        <v>46241</v>
      </c>
      <c r="J162" s="18">
        <f t="shared" si="83"/>
        <v>46242</v>
      </c>
      <c r="K162" s="18">
        <f t="shared" si="83"/>
        <v>46243</v>
      </c>
      <c r="L162" s="18">
        <f t="shared" si="83"/>
        <v>46244</v>
      </c>
      <c r="M162" s="18">
        <f t="shared" si="83"/>
        <v>46245</v>
      </c>
      <c r="N162" s="18">
        <f t="shared" si="83"/>
        <v>46246</v>
      </c>
      <c r="O162" s="18">
        <f t="shared" si="83"/>
        <v>46247</v>
      </c>
      <c r="P162" s="18">
        <f t="shared" si="83"/>
        <v>46248</v>
      </c>
      <c r="Q162" s="18">
        <f t="shared" si="83"/>
        <v>46249</v>
      </c>
      <c r="R162" s="18">
        <f t="shared" si="83"/>
        <v>46250</v>
      </c>
      <c r="S162" s="18">
        <f t="shared" si="83"/>
        <v>46251</v>
      </c>
      <c r="T162" s="18">
        <f t="shared" si="83"/>
        <v>46252</v>
      </c>
      <c r="U162" s="18">
        <f t="shared" si="83"/>
        <v>46253</v>
      </c>
      <c r="V162" s="18">
        <f t="shared" si="83"/>
        <v>46254</v>
      </c>
      <c r="W162" s="18">
        <f t="shared" si="83"/>
        <v>46255</v>
      </c>
      <c r="X162" s="18">
        <f t="shared" si="83"/>
        <v>46256</v>
      </c>
      <c r="Y162" s="18">
        <f t="shared" si="83"/>
        <v>46257</v>
      </c>
      <c r="Z162" s="18">
        <f t="shared" si="83"/>
        <v>46258</v>
      </c>
      <c r="AA162" s="18">
        <f t="shared" si="83"/>
        <v>46259</v>
      </c>
      <c r="AB162" s="18">
        <f t="shared" si="83"/>
        <v>46260</v>
      </c>
      <c r="AC162" s="18">
        <f t="shared" si="83"/>
        <v>46261</v>
      </c>
      <c r="AD162" s="18">
        <f t="shared" si="83"/>
        <v>46262</v>
      </c>
      <c r="AE162" s="18">
        <f t="shared" si="83"/>
        <v>46263</v>
      </c>
      <c r="AF162" s="18">
        <f t="shared" si="83"/>
        <v>46264</v>
      </c>
      <c r="AG162" s="18">
        <f t="shared" si="83"/>
        <v>46265</v>
      </c>
      <c r="AH162" s="172"/>
      <c r="AI162" s="111"/>
      <c r="AJ162" s="175"/>
      <c r="AK162" s="175"/>
      <c r="AL162" s="176"/>
      <c r="AM162" s="132"/>
      <c r="AN162" s="133"/>
      <c r="AO162" s="193"/>
      <c r="AP162" s="118"/>
      <c r="AQ162" s="118"/>
      <c r="AR162" s="118"/>
      <c r="AS162" s="118"/>
      <c r="AT162" s="96" t="s">
        <v>96</v>
      </c>
      <c r="AU162" s="96" t="s">
        <v>97</v>
      </c>
      <c r="AV162" s="119"/>
      <c r="AW162" s="121"/>
      <c r="AX162" s="122"/>
      <c r="AY162" s="119"/>
    </row>
    <row r="163" spans="1:51" hidden="1" outlineLevel="1" x14ac:dyDescent="0.2">
      <c r="B163" s="17" t="s">
        <v>2</v>
      </c>
      <c r="C163" s="19" t="str">
        <f t="shared" ref="C163:AG163" si="84">TEXT(C162,"aaa")</f>
        <v>土</v>
      </c>
      <c r="D163" s="19" t="str">
        <f t="shared" si="84"/>
        <v>日</v>
      </c>
      <c r="E163" s="19" t="str">
        <f t="shared" si="84"/>
        <v>月</v>
      </c>
      <c r="F163" s="19" t="str">
        <f t="shared" si="84"/>
        <v>火</v>
      </c>
      <c r="G163" s="19" t="str">
        <f t="shared" si="84"/>
        <v>水</v>
      </c>
      <c r="H163" s="19" t="str">
        <f t="shared" si="84"/>
        <v>木</v>
      </c>
      <c r="I163" s="19" t="str">
        <f t="shared" si="84"/>
        <v>金</v>
      </c>
      <c r="J163" s="19" t="str">
        <f t="shared" si="84"/>
        <v>土</v>
      </c>
      <c r="K163" s="19" t="str">
        <f t="shared" si="84"/>
        <v>日</v>
      </c>
      <c r="L163" s="19" t="str">
        <f t="shared" si="84"/>
        <v>月</v>
      </c>
      <c r="M163" s="19" t="str">
        <f t="shared" si="84"/>
        <v>火</v>
      </c>
      <c r="N163" s="19" t="str">
        <f t="shared" si="84"/>
        <v>水</v>
      </c>
      <c r="O163" s="19" t="str">
        <f t="shared" si="84"/>
        <v>木</v>
      </c>
      <c r="P163" s="19" t="str">
        <f t="shared" si="84"/>
        <v>金</v>
      </c>
      <c r="Q163" s="19" t="str">
        <f t="shared" si="84"/>
        <v>土</v>
      </c>
      <c r="R163" s="19" t="str">
        <f t="shared" si="84"/>
        <v>日</v>
      </c>
      <c r="S163" s="19" t="str">
        <f t="shared" si="84"/>
        <v>月</v>
      </c>
      <c r="T163" s="19" t="str">
        <f t="shared" si="84"/>
        <v>火</v>
      </c>
      <c r="U163" s="19" t="str">
        <f t="shared" si="84"/>
        <v>水</v>
      </c>
      <c r="V163" s="19" t="str">
        <f t="shared" si="84"/>
        <v>木</v>
      </c>
      <c r="W163" s="19" t="str">
        <f t="shared" si="84"/>
        <v>金</v>
      </c>
      <c r="X163" s="19" t="str">
        <f t="shared" si="84"/>
        <v>土</v>
      </c>
      <c r="Y163" s="19" t="str">
        <f t="shared" si="84"/>
        <v>日</v>
      </c>
      <c r="Z163" s="19" t="str">
        <f t="shared" si="84"/>
        <v>月</v>
      </c>
      <c r="AA163" s="19" t="str">
        <f t="shared" si="84"/>
        <v>火</v>
      </c>
      <c r="AB163" s="19" t="str">
        <f t="shared" si="84"/>
        <v>水</v>
      </c>
      <c r="AC163" s="19" t="str">
        <f t="shared" si="84"/>
        <v>木</v>
      </c>
      <c r="AD163" s="19" t="str">
        <f t="shared" si="84"/>
        <v>金</v>
      </c>
      <c r="AE163" s="19" t="str">
        <f t="shared" si="84"/>
        <v>土</v>
      </c>
      <c r="AF163" s="19" t="str">
        <f t="shared" si="84"/>
        <v>日</v>
      </c>
      <c r="AG163" s="19" t="str">
        <f t="shared" si="84"/>
        <v>月</v>
      </c>
      <c r="AH163" s="178">
        <v>0</v>
      </c>
      <c r="AI163" s="181"/>
      <c r="AJ163" s="184" t="s">
        <v>51</v>
      </c>
      <c r="AK163" s="186" t="s">
        <v>12</v>
      </c>
      <c r="AL163" s="188" t="s">
        <v>58</v>
      </c>
      <c r="AM163" s="190" t="s">
        <v>51</v>
      </c>
      <c r="AN163" s="191" t="s">
        <v>13</v>
      </c>
      <c r="AO163" s="119">
        <f t="shared" ref="AO163" si="85">COUNT(C162:AG162)</f>
        <v>31</v>
      </c>
      <c r="AP163" s="119">
        <f t="shared" ref="AP163" si="86">AO163-AH163</f>
        <v>31</v>
      </c>
      <c r="AQ163" s="119">
        <f>SUM(AP$7:AP165)</f>
        <v>700</v>
      </c>
      <c r="AR163" s="119">
        <f>COUNTIF(C165:AG165,"○")</f>
        <v>0</v>
      </c>
      <c r="AS163" s="119">
        <f>SUM(AR$7:AR165)</f>
        <v>0</v>
      </c>
      <c r="AT163" s="119">
        <f>COUNTIF(C166:AG166,"○")</f>
        <v>0</v>
      </c>
      <c r="AU163" s="119">
        <f>SUM(AT$7:AT165)</f>
        <v>0</v>
      </c>
      <c r="AV163" s="122">
        <f>COUNTIF(C163:AG163,"土")+COUNTIF(C163:AG163,"日")</f>
        <v>10</v>
      </c>
      <c r="AW163" s="122">
        <f>AV163-AI163</f>
        <v>10</v>
      </c>
      <c r="AX163" s="122" t="str">
        <f>IF(OR(AW163/AP163&lt;0.285,AW163=0),"特例","特例なし")</f>
        <v>特例なし</v>
      </c>
      <c r="AY163" s="122">
        <f>IF($AL$240="計画",IF(AP163=0,1,IF(AL165="達成",1,IF(AL165="達成※",1,0))),IF(AP163=0,1,IF(AL166="達成",1,IF(AL166="達成※",1,0))))</f>
        <v>0</v>
      </c>
    </row>
    <row r="164" spans="1:51" ht="40" hidden="1" outlineLevel="1" x14ac:dyDescent="0.2">
      <c r="A164" s="3"/>
      <c r="B164" s="20" t="s">
        <v>3</v>
      </c>
      <c r="C164" s="13" t="str">
        <f>IFERROR(VLOOKUP(C162,祝日一覧!A:C,3,FALSE),"")</f>
        <v/>
      </c>
      <c r="D164" s="13" t="str">
        <f>IFERROR(VLOOKUP(D162,祝日一覧!A:C,3,FALSE),"")</f>
        <v/>
      </c>
      <c r="E164" s="13" t="str">
        <f>IFERROR(VLOOKUP(E162,祝日一覧!A:C,3,FALSE),"")</f>
        <v/>
      </c>
      <c r="F164" s="13" t="str">
        <f>IFERROR(VLOOKUP(F162,祝日一覧!A:C,3,FALSE),"")</f>
        <v/>
      </c>
      <c r="G164" s="13" t="str">
        <f>IFERROR(VLOOKUP(G162,祝日一覧!A:C,3,FALSE),"")</f>
        <v/>
      </c>
      <c r="H164" s="13" t="str">
        <f>IFERROR(VLOOKUP(H162,祝日一覧!A:C,3,FALSE),"")</f>
        <v/>
      </c>
      <c r="I164" s="13" t="str">
        <f>IFERROR(VLOOKUP(I162,祝日一覧!A:C,3,FALSE),"")</f>
        <v/>
      </c>
      <c r="J164" s="13" t="str">
        <f>IFERROR(VLOOKUP(J162,祝日一覧!A:C,3,FALSE),"")</f>
        <v/>
      </c>
      <c r="K164" s="13" t="str">
        <f>IFERROR(VLOOKUP(K162,祝日一覧!A:C,3,FALSE),"")</f>
        <v/>
      </c>
      <c r="L164" s="13" t="str">
        <f>IFERROR(VLOOKUP(L162,祝日一覧!A:C,3,FALSE),"")</f>
        <v/>
      </c>
      <c r="M164" s="13" t="str">
        <f>IFERROR(VLOOKUP(M162,祝日一覧!A:C,3,FALSE),"")</f>
        <v>山の日</v>
      </c>
      <c r="N164" s="13" t="str">
        <f>IFERROR(VLOOKUP(N162,祝日一覧!A:C,3,FALSE),"")</f>
        <v/>
      </c>
      <c r="O164" s="13" t="str">
        <f>IFERROR(VLOOKUP(O162,祝日一覧!A:C,3,FALSE),"")</f>
        <v/>
      </c>
      <c r="P164" s="13" t="str">
        <f>IFERROR(VLOOKUP(P162,祝日一覧!A:C,3,FALSE),"")</f>
        <v/>
      </c>
      <c r="Q164" s="13" t="str">
        <f>IFERROR(VLOOKUP(Q162,祝日一覧!A:C,3,FALSE),"")</f>
        <v/>
      </c>
      <c r="R164" s="13" t="str">
        <f>IFERROR(VLOOKUP(R162,祝日一覧!A:C,3,FALSE),"")</f>
        <v/>
      </c>
      <c r="S164" s="13" t="str">
        <f>IFERROR(VLOOKUP(S162,祝日一覧!A:C,3,FALSE),"")</f>
        <v/>
      </c>
      <c r="T164" s="13" t="str">
        <f>IFERROR(VLOOKUP(T162,祝日一覧!A:C,3,FALSE),"")</f>
        <v/>
      </c>
      <c r="U164" s="13" t="str">
        <f>IFERROR(VLOOKUP(U162,祝日一覧!A:C,3,FALSE),"")</f>
        <v/>
      </c>
      <c r="V164" s="13" t="str">
        <f>IFERROR(VLOOKUP(V162,祝日一覧!A:C,3,FALSE),"")</f>
        <v/>
      </c>
      <c r="W164" s="13" t="str">
        <f>IFERROR(VLOOKUP(W162,祝日一覧!A:C,3,FALSE),"")</f>
        <v/>
      </c>
      <c r="X164" s="13" t="str">
        <f>IFERROR(VLOOKUP(X162,祝日一覧!A:C,3,FALSE),"")</f>
        <v/>
      </c>
      <c r="Y164" s="13" t="str">
        <f>IFERROR(VLOOKUP(Y162,祝日一覧!A:C,3,FALSE),"")</f>
        <v/>
      </c>
      <c r="Z164" s="13" t="str">
        <f>IFERROR(VLOOKUP(Z162,祝日一覧!A:C,3,FALSE),"")</f>
        <v/>
      </c>
      <c r="AA164" s="13" t="str">
        <f>IFERROR(VLOOKUP(AA162,祝日一覧!A:C,3,FALSE),"")</f>
        <v/>
      </c>
      <c r="AB164" s="13" t="str">
        <f>IFERROR(VLOOKUP(AB162,祝日一覧!A:C,3,FALSE),"")</f>
        <v/>
      </c>
      <c r="AC164" s="13" t="str">
        <f>IFERROR(VLOOKUP(AC162,祝日一覧!A:C,3,FALSE),"")</f>
        <v/>
      </c>
      <c r="AD164" s="13" t="str">
        <f>IFERROR(VLOOKUP(AD162,祝日一覧!A:C,3,FALSE),"")</f>
        <v/>
      </c>
      <c r="AE164" s="13" t="str">
        <f>IFERROR(VLOOKUP(AE162,祝日一覧!A:C,3,FALSE),"")</f>
        <v/>
      </c>
      <c r="AF164" s="13" t="str">
        <f>IFERROR(VLOOKUP(AF162,祝日一覧!A:C,3,FALSE),"")</f>
        <v/>
      </c>
      <c r="AG164" s="13" t="str">
        <f>IFERROR(VLOOKUP(AG162,祝日一覧!A:C,3,FALSE),"")</f>
        <v/>
      </c>
      <c r="AH164" s="179"/>
      <c r="AI164" s="182"/>
      <c r="AJ164" s="185"/>
      <c r="AK164" s="187"/>
      <c r="AL164" s="189"/>
      <c r="AM164" s="141"/>
      <c r="AN164" s="143"/>
      <c r="AO164" s="119"/>
      <c r="AP164" s="119"/>
      <c r="AQ164" s="119"/>
      <c r="AR164" s="119"/>
      <c r="AS164" s="119"/>
      <c r="AT164" s="119"/>
      <c r="AU164" s="119"/>
      <c r="AV164" s="122"/>
      <c r="AW164" s="122"/>
      <c r="AX164" s="122"/>
      <c r="AY164" s="122"/>
    </row>
    <row r="165" spans="1:51" ht="26.5" hidden="1" outlineLevel="1" thickBot="1" x14ac:dyDescent="0.25">
      <c r="A165" s="4"/>
      <c r="B165" s="73" t="s">
        <v>108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79"/>
      <c r="AI165" s="182"/>
      <c r="AJ165" s="37">
        <f>AR163</f>
        <v>0</v>
      </c>
      <c r="AK165" s="61">
        <f>IF(AP163=0,"対象外",AJ165/AP163)</f>
        <v>0</v>
      </c>
      <c r="AL165" s="62" t="str">
        <f>IF(AP163=0,"対象外",IF(AJ165/AP163&gt;=0.285,"達成",IF(AJ165&gt;=AX165,"達成※","未")))</f>
        <v>未</v>
      </c>
      <c r="AM165" s="77">
        <f>AS163</f>
        <v>0</v>
      </c>
      <c r="AN165" s="78">
        <f>AM165/AQ163</f>
        <v>0</v>
      </c>
      <c r="AO165" s="119"/>
      <c r="AP165" s="119"/>
      <c r="AQ165" s="119"/>
      <c r="AR165" s="119"/>
      <c r="AS165" s="119"/>
      <c r="AT165" s="119"/>
      <c r="AU165" s="119"/>
      <c r="AV165" s="122"/>
      <c r="AW165" s="122"/>
      <c r="AX165" s="122" t="str">
        <f>IF(OR(AW163/AP163&lt;0.285,AW163=0),AW163,"-")</f>
        <v>-</v>
      </c>
      <c r="AY165" s="122"/>
    </row>
    <row r="166" spans="1:51" ht="26.5" hidden="1" outlineLevel="1" thickBot="1" x14ac:dyDescent="0.25">
      <c r="A166" s="4"/>
      <c r="B166" s="56" t="s">
        <v>102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180"/>
      <c r="AI166" s="183"/>
      <c r="AJ166" s="37">
        <f>AT163</f>
        <v>0</v>
      </c>
      <c r="AK166" s="47">
        <f>IF(AP163=0,"対象外",AJ166/AP163)</f>
        <v>0</v>
      </c>
      <c r="AL166" s="39" t="str">
        <f>IF(AP163=0,"対象外",IF(AJ166/AP163&gt;=0.285,"達成",IF(AJ166&gt;=AX165,"達成※","未")))</f>
        <v>未</v>
      </c>
      <c r="AM166" s="77">
        <f>AU163</f>
        <v>0</v>
      </c>
      <c r="AN166" s="78">
        <f>IFERROR(AM166/AQ163,"")</f>
        <v>0</v>
      </c>
      <c r="AO166" s="119"/>
      <c r="AP166" s="119"/>
      <c r="AQ166" s="119"/>
      <c r="AR166" s="119"/>
      <c r="AS166" s="119"/>
      <c r="AT166" s="119"/>
      <c r="AU166" s="119"/>
      <c r="AV166" s="122"/>
      <c r="AW166" s="122"/>
      <c r="AX166" s="122"/>
      <c r="AY166" s="122"/>
    </row>
    <row r="167" spans="1:51" ht="13.5" hidden="1" outlineLevel="1" thickBot="1" x14ac:dyDescent="0.25">
      <c r="AS167" s="9"/>
      <c r="AT167" s="9"/>
      <c r="AU167" s="9"/>
      <c r="AV167" s="2"/>
    </row>
    <row r="168" spans="1:51" ht="13" hidden="1" customHeight="1" outlineLevel="1" x14ac:dyDescent="0.2">
      <c r="B168" s="16" t="s">
        <v>43</v>
      </c>
      <c r="C168" s="137">
        <f>DATE(YEAR(C161),MONTH(C161)+1,DAY(C161))</f>
        <v>46266</v>
      </c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94" t="s">
        <v>16</v>
      </c>
      <c r="AI168" s="110" t="s">
        <v>60</v>
      </c>
      <c r="AJ168" s="173" t="s">
        <v>74</v>
      </c>
      <c r="AK168" s="173"/>
      <c r="AL168" s="174"/>
      <c r="AM168" s="130" t="s">
        <v>11</v>
      </c>
      <c r="AN168" s="131"/>
      <c r="AO168" s="192" t="s">
        <v>15</v>
      </c>
      <c r="AP168" s="117" t="s">
        <v>17</v>
      </c>
      <c r="AQ168" s="117" t="s">
        <v>18</v>
      </c>
      <c r="AR168" s="117" t="s">
        <v>98</v>
      </c>
      <c r="AS168" s="117" t="s">
        <v>99</v>
      </c>
      <c r="AT168" s="95" t="s">
        <v>100</v>
      </c>
      <c r="AU168" s="95" t="s">
        <v>101</v>
      </c>
      <c r="AV168" s="119" t="s">
        <v>59</v>
      </c>
      <c r="AW168" s="120" t="s">
        <v>61</v>
      </c>
      <c r="AX168" s="122" t="s">
        <v>70</v>
      </c>
      <c r="AY168" s="119" t="s">
        <v>73</v>
      </c>
    </row>
    <row r="169" spans="1:51" hidden="1" outlineLevel="1" x14ac:dyDescent="0.2">
      <c r="B169" s="17" t="s">
        <v>37</v>
      </c>
      <c r="C169" s="18">
        <f>DATE(YEAR(C168),MONTH(C168),DAY(C168))</f>
        <v>46266</v>
      </c>
      <c r="D169" s="18">
        <f>IF(MONTH(DATE(YEAR(C169),MONTH(C169),DAY(C169)+1))=MONTH($C168),DATE(YEAR(C169),MONTH(C169),DAY(C169)+1),"")</f>
        <v>46267</v>
      </c>
      <c r="E169" s="18">
        <f t="shared" ref="E169:AG169" si="87">IF(MONTH(DATE(YEAR(D169),MONTH(D169),DAY(D169)+1))=MONTH($C168),DATE(YEAR(D169),MONTH(D169),DAY(D169)+1),"")</f>
        <v>46268</v>
      </c>
      <c r="F169" s="18">
        <f t="shared" si="87"/>
        <v>46269</v>
      </c>
      <c r="G169" s="18">
        <f t="shared" si="87"/>
        <v>46270</v>
      </c>
      <c r="H169" s="18">
        <f t="shared" si="87"/>
        <v>46271</v>
      </c>
      <c r="I169" s="18">
        <f t="shared" si="87"/>
        <v>46272</v>
      </c>
      <c r="J169" s="18">
        <f t="shared" si="87"/>
        <v>46273</v>
      </c>
      <c r="K169" s="18">
        <f t="shared" si="87"/>
        <v>46274</v>
      </c>
      <c r="L169" s="18">
        <f t="shared" si="87"/>
        <v>46275</v>
      </c>
      <c r="M169" s="18">
        <f t="shared" si="87"/>
        <v>46276</v>
      </c>
      <c r="N169" s="18">
        <f t="shared" si="87"/>
        <v>46277</v>
      </c>
      <c r="O169" s="18">
        <f t="shared" si="87"/>
        <v>46278</v>
      </c>
      <c r="P169" s="18">
        <f t="shared" si="87"/>
        <v>46279</v>
      </c>
      <c r="Q169" s="18">
        <f t="shared" si="87"/>
        <v>46280</v>
      </c>
      <c r="R169" s="18">
        <f t="shared" si="87"/>
        <v>46281</v>
      </c>
      <c r="S169" s="18">
        <f t="shared" si="87"/>
        <v>46282</v>
      </c>
      <c r="T169" s="18">
        <f t="shared" si="87"/>
        <v>46283</v>
      </c>
      <c r="U169" s="18">
        <f t="shared" si="87"/>
        <v>46284</v>
      </c>
      <c r="V169" s="18">
        <f t="shared" si="87"/>
        <v>46285</v>
      </c>
      <c r="W169" s="18">
        <f t="shared" si="87"/>
        <v>46286</v>
      </c>
      <c r="X169" s="18">
        <f t="shared" si="87"/>
        <v>46287</v>
      </c>
      <c r="Y169" s="18">
        <f t="shared" si="87"/>
        <v>46288</v>
      </c>
      <c r="Z169" s="18">
        <f t="shared" si="87"/>
        <v>46289</v>
      </c>
      <c r="AA169" s="18">
        <f t="shared" si="87"/>
        <v>46290</v>
      </c>
      <c r="AB169" s="18">
        <f t="shared" si="87"/>
        <v>46291</v>
      </c>
      <c r="AC169" s="18">
        <f t="shared" si="87"/>
        <v>46292</v>
      </c>
      <c r="AD169" s="18">
        <f t="shared" si="87"/>
        <v>46293</v>
      </c>
      <c r="AE169" s="18">
        <f t="shared" si="87"/>
        <v>46294</v>
      </c>
      <c r="AF169" s="18">
        <f t="shared" si="87"/>
        <v>46295</v>
      </c>
      <c r="AG169" s="18" t="str">
        <f t="shared" si="87"/>
        <v/>
      </c>
      <c r="AH169" s="172"/>
      <c r="AI169" s="111"/>
      <c r="AJ169" s="175"/>
      <c r="AK169" s="175"/>
      <c r="AL169" s="176"/>
      <c r="AM169" s="132"/>
      <c r="AN169" s="133"/>
      <c r="AO169" s="193"/>
      <c r="AP169" s="118"/>
      <c r="AQ169" s="118"/>
      <c r="AR169" s="118"/>
      <c r="AS169" s="118"/>
      <c r="AT169" s="96" t="s">
        <v>96</v>
      </c>
      <c r="AU169" s="96" t="s">
        <v>97</v>
      </c>
      <c r="AV169" s="119"/>
      <c r="AW169" s="121"/>
      <c r="AX169" s="122"/>
      <c r="AY169" s="119"/>
    </row>
    <row r="170" spans="1:51" hidden="1" outlineLevel="1" x14ac:dyDescent="0.2">
      <c r="B170" s="17" t="s">
        <v>2</v>
      </c>
      <c r="C170" s="19" t="str">
        <f t="shared" ref="C170:AG170" si="88">TEXT(C169,"aaa")</f>
        <v>火</v>
      </c>
      <c r="D170" s="19" t="str">
        <f t="shared" si="88"/>
        <v>水</v>
      </c>
      <c r="E170" s="19" t="str">
        <f t="shared" si="88"/>
        <v>木</v>
      </c>
      <c r="F170" s="19" t="str">
        <f t="shared" si="88"/>
        <v>金</v>
      </c>
      <c r="G170" s="19" t="str">
        <f t="shared" si="88"/>
        <v>土</v>
      </c>
      <c r="H170" s="19" t="str">
        <f t="shared" si="88"/>
        <v>日</v>
      </c>
      <c r="I170" s="19" t="str">
        <f t="shared" si="88"/>
        <v>月</v>
      </c>
      <c r="J170" s="19" t="str">
        <f t="shared" si="88"/>
        <v>火</v>
      </c>
      <c r="K170" s="19" t="str">
        <f t="shared" si="88"/>
        <v>水</v>
      </c>
      <c r="L170" s="19" t="str">
        <f t="shared" si="88"/>
        <v>木</v>
      </c>
      <c r="M170" s="19" t="str">
        <f t="shared" si="88"/>
        <v>金</v>
      </c>
      <c r="N170" s="19" t="str">
        <f t="shared" si="88"/>
        <v>土</v>
      </c>
      <c r="O170" s="19" t="str">
        <f t="shared" si="88"/>
        <v>日</v>
      </c>
      <c r="P170" s="19" t="str">
        <f t="shared" si="88"/>
        <v>月</v>
      </c>
      <c r="Q170" s="19" t="str">
        <f t="shared" si="88"/>
        <v>火</v>
      </c>
      <c r="R170" s="19" t="str">
        <f t="shared" si="88"/>
        <v>水</v>
      </c>
      <c r="S170" s="19" t="str">
        <f t="shared" si="88"/>
        <v>木</v>
      </c>
      <c r="T170" s="19" t="str">
        <f t="shared" si="88"/>
        <v>金</v>
      </c>
      <c r="U170" s="19" t="str">
        <f t="shared" si="88"/>
        <v>土</v>
      </c>
      <c r="V170" s="19" t="str">
        <f t="shared" si="88"/>
        <v>日</v>
      </c>
      <c r="W170" s="19" t="str">
        <f t="shared" si="88"/>
        <v>月</v>
      </c>
      <c r="X170" s="19" t="str">
        <f t="shared" si="88"/>
        <v>火</v>
      </c>
      <c r="Y170" s="19" t="str">
        <f t="shared" si="88"/>
        <v>水</v>
      </c>
      <c r="Z170" s="19" t="str">
        <f t="shared" si="88"/>
        <v>木</v>
      </c>
      <c r="AA170" s="19" t="str">
        <f t="shared" si="88"/>
        <v>金</v>
      </c>
      <c r="AB170" s="19" t="str">
        <f t="shared" si="88"/>
        <v>土</v>
      </c>
      <c r="AC170" s="19" t="str">
        <f t="shared" si="88"/>
        <v>日</v>
      </c>
      <c r="AD170" s="19" t="str">
        <f t="shared" si="88"/>
        <v>月</v>
      </c>
      <c r="AE170" s="19" t="str">
        <f t="shared" si="88"/>
        <v>火</v>
      </c>
      <c r="AF170" s="19" t="str">
        <f t="shared" si="88"/>
        <v>水</v>
      </c>
      <c r="AG170" s="19" t="str">
        <f t="shared" si="88"/>
        <v/>
      </c>
      <c r="AH170" s="178">
        <v>0</v>
      </c>
      <c r="AI170" s="181"/>
      <c r="AJ170" s="184" t="s">
        <v>51</v>
      </c>
      <c r="AK170" s="186" t="s">
        <v>12</v>
      </c>
      <c r="AL170" s="188" t="s">
        <v>58</v>
      </c>
      <c r="AM170" s="190" t="s">
        <v>51</v>
      </c>
      <c r="AN170" s="191" t="s">
        <v>13</v>
      </c>
      <c r="AO170" s="119">
        <f t="shared" ref="AO170" si="89">COUNT(C169:AG169)</f>
        <v>30</v>
      </c>
      <c r="AP170" s="119">
        <f t="shared" ref="AP170" si="90">AO170-AH170</f>
        <v>30</v>
      </c>
      <c r="AQ170" s="119">
        <f>SUM(AP$7:AP172)</f>
        <v>730</v>
      </c>
      <c r="AR170" s="119">
        <f>COUNTIF(C172:AG172,"○")</f>
        <v>0</v>
      </c>
      <c r="AS170" s="119">
        <f>SUM(AR$7:AR172)</f>
        <v>0</v>
      </c>
      <c r="AT170" s="119">
        <f>COUNTIF(C173:AG173,"○")</f>
        <v>0</v>
      </c>
      <c r="AU170" s="119">
        <f>SUM(AT$7:AT172)</f>
        <v>0</v>
      </c>
      <c r="AV170" s="122">
        <f>COUNTIF(C170:AG170,"土")+COUNTIF(C170:AG170,"日")</f>
        <v>8</v>
      </c>
      <c r="AW170" s="122">
        <f>AV170-AI170</f>
        <v>8</v>
      </c>
      <c r="AX170" s="122" t="str">
        <f>IF(OR(AW170/AP170&lt;0.285,AW170=0),"特例","特例なし")</f>
        <v>特例</v>
      </c>
      <c r="AY170" s="122">
        <f>IF($AL$240="計画",IF(AP170=0,1,IF(AL172="達成",1,IF(AL172="達成※",1,0))),IF(AP170=0,1,IF(AL173="達成",1,IF(AL173="達成※",1,0))))</f>
        <v>0</v>
      </c>
    </row>
    <row r="171" spans="1:51" ht="66" hidden="1" outlineLevel="1" x14ac:dyDescent="0.2">
      <c r="A171" s="3"/>
      <c r="B171" s="20" t="s">
        <v>3</v>
      </c>
      <c r="C171" s="13" t="str">
        <f>IFERROR(VLOOKUP(C169,祝日一覧!A:C,3,FALSE),"")</f>
        <v/>
      </c>
      <c r="D171" s="13" t="str">
        <f>IFERROR(VLOOKUP(D169,祝日一覧!A:C,3,FALSE),"")</f>
        <v/>
      </c>
      <c r="E171" s="13" t="str">
        <f>IFERROR(VLOOKUP(E169,祝日一覧!A:C,3,FALSE),"")</f>
        <v/>
      </c>
      <c r="F171" s="13" t="str">
        <f>IFERROR(VLOOKUP(F169,祝日一覧!A:C,3,FALSE),"")</f>
        <v/>
      </c>
      <c r="G171" s="13" t="str">
        <f>IFERROR(VLOOKUP(G169,祝日一覧!A:C,3,FALSE),"")</f>
        <v/>
      </c>
      <c r="H171" s="13" t="str">
        <f>IFERROR(VLOOKUP(H169,祝日一覧!A:C,3,FALSE),"")</f>
        <v/>
      </c>
      <c r="I171" s="13" t="str">
        <f>IFERROR(VLOOKUP(I169,祝日一覧!A:C,3,FALSE),"")</f>
        <v/>
      </c>
      <c r="J171" s="13" t="str">
        <f>IFERROR(VLOOKUP(J169,祝日一覧!A:C,3,FALSE),"")</f>
        <v/>
      </c>
      <c r="K171" s="13" t="str">
        <f>IFERROR(VLOOKUP(K169,祝日一覧!A:C,3,FALSE),"")</f>
        <v/>
      </c>
      <c r="L171" s="13" t="str">
        <f>IFERROR(VLOOKUP(L169,祝日一覧!A:C,3,FALSE),"")</f>
        <v/>
      </c>
      <c r="M171" s="13" t="str">
        <f>IFERROR(VLOOKUP(M169,祝日一覧!A:C,3,FALSE),"")</f>
        <v/>
      </c>
      <c r="N171" s="13" t="str">
        <f>IFERROR(VLOOKUP(N169,祝日一覧!A:C,3,FALSE),"")</f>
        <v/>
      </c>
      <c r="O171" s="13" t="str">
        <f>IFERROR(VLOOKUP(O169,祝日一覧!A:C,3,FALSE),"")</f>
        <v/>
      </c>
      <c r="P171" s="13" t="str">
        <f>IFERROR(VLOOKUP(P169,祝日一覧!A:C,3,FALSE),"")</f>
        <v/>
      </c>
      <c r="Q171" s="13" t="str">
        <f>IFERROR(VLOOKUP(Q169,祝日一覧!A:C,3,FALSE),"")</f>
        <v/>
      </c>
      <c r="R171" s="13" t="str">
        <f>IFERROR(VLOOKUP(R169,祝日一覧!A:C,3,FALSE),"")</f>
        <v/>
      </c>
      <c r="S171" s="13" t="str">
        <f>IFERROR(VLOOKUP(S169,祝日一覧!A:C,3,FALSE),"")</f>
        <v/>
      </c>
      <c r="T171" s="13" t="str">
        <f>IFERROR(VLOOKUP(T169,祝日一覧!A:C,3,FALSE),"")</f>
        <v/>
      </c>
      <c r="U171" s="13" t="str">
        <f>IFERROR(VLOOKUP(U169,祝日一覧!A:C,3,FALSE),"")</f>
        <v/>
      </c>
      <c r="V171" s="13" t="str">
        <f>IFERROR(VLOOKUP(V169,祝日一覧!A:C,3,FALSE),"")</f>
        <v/>
      </c>
      <c r="W171" s="13" t="str">
        <f>IFERROR(VLOOKUP(W169,祝日一覧!A:C,3,FALSE),"")</f>
        <v>敬老の日</v>
      </c>
      <c r="X171" s="13" t="str">
        <f>IFERROR(VLOOKUP(X169,祝日一覧!A:C,3,FALSE),"")</f>
        <v>国民の休日</v>
      </c>
      <c r="Y171" s="13" t="str">
        <f>IFERROR(VLOOKUP(Y169,祝日一覧!A:C,3,FALSE),"")</f>
        <v>秋分の日</v>
      </c>
      <c r="Z171" s="13" t="str">
        <f>IFERROR(VLOOKUP(Z169,祝日一覧!A:C,3,FALSE),"")</f>
        <v/>
      </c>
      <c r="AA171" s="13" t="str">
        <f>IFERROR(VLOOKUP(AA169,祝日一覧!A:C,3,FALSE),"")</f>
        <v/>
      </c>
      <c r="AB171" s="13" t="str">
        <f>IFERROR(VLOOKUP(AB169,祝日一覧!A:C,3,FALSE),"")</f>
        <v/>
      </c>
      <c r="AC171" s="13" t="str">
        <f>IFERROR(VLOOKUP(AC169,祝日一覧!A:C,3,FALSE),"")</f>
        <v/>
      </c>
      <c r="AD171" s="13" t="str">
        <f>IFERROR(VLOOKUP(AD169,祝日一覧!A:C,3,FALSE),"")</f>
        <v/>
      </c>
      <c r="AE171" s="13" t="str">
        <f>IFERROR(VLOOKUP(AE169,祝日一覧!A:C,3,FALSE),"")</f>
        <v/>
      </c>
      <c r="AF171" s="13" t="str">
        <f>IFERROR(VLOOKUP(AF169,祝日一覧!A:C,3,FALSE),"")</f>
        <v/>
      </c>
      <c r="AG171" s="13" t="str">
        <f>IFERROR(VLOOKUP(AG169,祝日一覧!A:C,3,FALSE),"")</f>
        <v/>
      </c>
      <c r="AH171" s="179"/>
      <c r="AI171" s="182"/>
      <c r="AJ171" s="185"/>
      <c r="AK171" s="187"/>
      <c r="AL171" s="189"/>
      <c r="AM171" s="141"/>
      <c r="AN171" s="143"/>
      <c r="AO171" s="119"/>
      <c r="AP171" s="119"/>
      <c r="AQ171" s="119"/>
      <c r="AR171" s="119"/>
      <c r="AS171" s="119"/>
      <c r="AT171" s="119"/>
      <c r="AU171" s="119"/>
      <c r="AV171" s="122"/>
      <c r="AW171" s="122"/>
      <c r="AX171" s="122"/>
      <c r="AY171" s="122"/>
    </row>
    <row r="172" spans="1:51" ht="26.5" hidden="1" outlineLevel="1" thickBot="1" x14ac:dyDescent="0.25">
      <c r="A172" s="4"/>
      <c r="B172" s="73" t="s">
        <v>108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79"/>
      <c r="AI172" s="182"/>
      <c r="AJ172" s="37">
        <f>AR170</f>
        <v>0</v>
      </c>
      <c r="AK172" s="61">
        <f>IF(AP170=0,"対象外",AJ172/AP170)</f>
        <v>0</v>
      </c>
      <c r="AL172" s="62" t="str">
        <f>IF(AP170=0,"対象外",IF(AJ172/AP170&gt;=0.285,"達成",IF(AJ172&gt;=AX172,"達成※","未")))</f>
        <v>未</v>
      </c>
      <c r="AM172" s="77">
        <f>AS170</f>
        <v>0</v>
      </c>
      <c r="AN172" s="78">
        <f>AM172/AQ170</f>
        <v>0</v>
      </c>
      <c r="AO172" s="119"/>
      <c r="AP172" s="119"/>
      <c r="AQ172" s="119"/>
      <c r="AR172" s="119"/>
      <c r="AS172" s="119"/>
      <c r="AT172" s="119"/>
      <c r="AU172" s="119"/>
      <c r="AV172" s="122"/>
      <c r="AW172" s="122"/>
      <c r="AX172" s="122">
        <f>IF(OR(AW170/AP170&lt;0.285,AW170=0),AW170,"-")</f>
        <v>8</v>
      </c>
      <c r="AY172" s="122"/>
    </row>
    <row r="173" spans="1:51" ht="26.5" hidden="1" outlineLevel="1" thickBot="1" x14ac:dyDescent="0.25">
      <c r="A173" s="4"/>
      <c r="B173" s="56" t="s">
        <v>102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180"/>
      <c r="AI173" s="183"/>
      <c r="AJ173" s="37">
        <f>AT170</f>
        <v>0</v>
      </c>
      <c r="AK173" s="47">
        <f>IF(AP170=0,"対象外",AJ173/AP170)</f>
        <v>0</v>
      </c>
      <c r="AL173" s="39" t="str">
        <f>IF(AP170=0,"対象外",IF(AJ173/AP170&gt;=0.285,"達成",IF(AJ173&gt;=AX172,"達成※","未")))</f>
        <v>未</v>
      </c>
      <c r="AM173" s="77">
        <f>AU170</f>
        <v>0</v>
      </c>
      <c r="AN173" s="78">
        <f>IFERROR(AM173/AQ170,"")</f>
        <v>0</v>
      </c>
      <c r="AO173" s="119"/>
      <c r="AP173" s="119"/>
      <c r="AQ173" s="119"/>
      <c r="AR173" s="119"/>
      <c r="AS173" s="119"/>
      <c r="AT173" s="119"/>
      <c r="AU173" s="119"/>
      <c r="AV173" s="122"/>
      <c r="AW173" s="122"/>
      <c r="AX173" s="122"/>
      <c r="AY173" s="122"/>
    </row>
    <row r="174" spans="1:51" ht="13.5" hidden="1" outlineLevel="1" thickBot="1" x14ac:dyDescent="0.25">
      <c r="AS174" s="9"/>
      <c r="AT174" s="9"/>
      <c r="AU174" s="9"/>
      <c r="AV174" s="2"/>
    </row>
    <row r="175" spans="1:51" ht="13" hidden="1" customHeight="1" outlineLevel="1" x14ac:dyDescent="0.2">
      <c r="B175" s="16" t="s">
        <v>0</v>
      </c>
      <c r="C175" s="137">
        <f>DATE(YEAR(C168),MONTH(C168)+1,DAY(C168))</f>
        <v>46296</v>
      </c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  <c r="AG175" s="137"/>
      <c r="AH175" s="194" t="s">
        <v>16</v>
      </c>
      <c r="AI175" s="110" t="s">
        <v>60</v>
      </c>
      <c r="AJ175" s="173" t="s">
        <v>74</v>
      </c>
      <c r="AK175" s="173"/>
      <c r="AL175" s="174"/>
      <c r="AM175" s="130" t="s">
        <v>11</v>
      </c>
      <c r="AN175" s="131"/>
      <c r="AO175" s="192" t="s">
        <v>15</v>
      </c>
      <c r="AP175" s="117" t="s">
        <v>17</v>
      </c>
      <c r="AQ175" s="117" t="s">
        <v>18</v>
      </c>
      <c r="AR175" s="117" t="s">
        <v>98</v>
      </c>
      <c r="AS175" s="117" t="s">
        <v>99</v>
      </c>
      <c r="AT175" s="95" t="s">
        <v>100</v>
      </c>
      <c r="AU175" s="95" t="s">
        <v>101</v>
      </c>
      <c r="AV175" s="119" t="s">
        <v>59</v>
      </c>
      <c r="AW175" s="120" t="s">
        <v>61</v>
      </c>
      <c r="AX175" s="122" t="s">
        <v>70</v>
      </c>
      <c r="AY175" s="119" t="s">
        <v>73</v>
      </c>
    </row>
    <row r="176" spans="1:51" hidden="1" outlineLevel="1" x14ac:dyDescent="0.2">
      <c r="B176" s="17" t="s">
        <v>1</v>
      </c>
      <c r="C176" s="18">
        <f>DATE(YEAR(C175),MONTH(C175),DAY(C175))</f>
        <v>46296</v>
      </c>
      <c r="D176" s="18">
        <f>IF(MONTH(DATE(YEAR(C176),MONTH(C176),DAY(C176)+1))=MONTH($C175),DATE(YEAR(C176),MONTH(C176),DAY(C176)+1),"")</f>
        <v>46297</v>
      </c>
      <c r="E176" s="18">
        <f t="shared" ref="E176:AG176" si="91">IF(MONTH(DATE(YEAR(D176),MONTH(D176),DAY(D176)+1))=MONTH($C175),DATE(YEAR(D176),MONTH(D176),DAY(D176)+1),"")</f>
        <v>46298</v>
      </c>
      <c r="F176" s="18">
        <f t="shared" si="91"/>
        <v>46299</v>
      </c>
      <c r="G176" s="18">
        <f t="shared" si="91"/>
        <v>46300</v>
      </c>
      <c r="H176" s="18">
        <f t="shared" si="91"/>
        <v>46301</v>
      </c>
      <c r="I176" s="18">
        <f t="shared" si="91"/>
        <v>46302</v>
      </c>
      <c r="J176" s="18">
        <f t="shared" si="91"/>
        <v>46303</v>
      </c>
      <c r="K176" s="18">
        <f t="shared" si="91"/>
        <v>46304</v>
      </c>
      <c r="L176" s="18">
        <f t="shared" si="91"/>
        <v>46305</v>
      </c>
      <c r="M176" s="18">
        <f t="shared" si="91"/>
        <v>46306</v>
      </c>
      <c r="N176" s="18">
        <f t="shared" si="91"/>
        <v>46307</v>
      </c>
      <c r="O176" s="18">
        <f t="shared" si="91"/>
        <v>46308</v>
      </c>
      <c r="P176" s="18">
        <f t="shared" si="91"/>
        <v>46309</v>
      </c>
      <c r="Q176" s="18">
        <f t="shared" si="91"/>
        <v>46310</v>
      </c>
      <c r="R176" s="18">
        <f t="shared" si="91"/>
        <v>46311</v>
      </c>
      <c r="S176" s="18">
        <f t="shared" si="91"/>
        <v>46312</v>
      </c>
      <c r="T176" s="18">
        <f t="shared" si="91"/>
        <v>46313</v>
      </c>
      <c r="U176" s="18">
        <f t="shared" si="91"/>
        <v>46314</v>
      </c>
      <c r="V176" s="18">
        <f t="shared" si="91"/>
        <v>46315</v>
      </c>
      <c r="W176" s="18">
        <f t="shared" si="91"/>
        <v>46316</v>
      </c>
      <c r="X176" s="18">
        <f t="shared" si="91"/>
        <v>46317</v>
      </c>
      <c r="Y176" s="18">
        <f t="shared" si="91"/>
        <v>46318</v>
      </c>
      <c r="Z176" s="18">
        <f t="shared" si="91"/>
        <v>46319</v>
      </c>
      <c r="AA176" s="18">
        <f t="shared" si="91"/>
        <v>46320</v>
      </c>
      <c r="AB176" s="18">
        <f t="shared" si="91"/>
        <v>46321</v>
      </c>
      <c r="AC176" s="18">
        <f t="shared" si="91"/>
        <v>46322</v>
      </c>
      <c r="AD176" s="18">
        <f t="shared" si="91"/>
        <v>46323</v>
      </c>
      <c r="AE176" s="18">
        <f t="shared" si="91"/>
        <v>46324</v>
      </c>
      <c r="AF176" s="18">
        <f t="shared" si="91"/>
        <v>46325</v>
      </c>
      <c r="AG176" s="18">
        <f t="shared" si="91"/>
        <v>46326</v>
      </c>
      <c r="AH176" s="172"/>
      <c r="AI176" s="111"/>
      <c r="AJ176" s="175"/>
      <c r="AK176" s="175"/>
      <c r="AL176" s="176"/>
      <c r="AM176" s="132"/>
      <c r="AN176" s="133"/>
      <c r="AO176" s="193"/>
      <c r="AP176" s="118"/>
      <c r="AQ176" s="118"/>
      <c r="AR176" s="118"/>
      <c r="AS176" s="118"/>
      <c r="AT176" s="96" t="s">
        <v>96</v>
      </c>
      <c r="AU176" s="96" t="s">
        <v>97</v>
      </c>
      <c r="AV176" s="119"/>
      <c r="AW176" s="121"/>
      <c r="AX176" s="122"/>
      <c r="AY176" s="119"/>
    </row>
    <row r="177" spans="1:51" hidden="1" outlineLevel="1" x14ac:dyDescent="0.2">
      <c r="B177" s="17" t="s">
        <v>2</v>
      </c>
      <c r="C177" s="19" t="str">
        <f t="shared" ref="C177:AG177" si="92">TEXT(C176,"aaa")</f>
        <v>木</v>
      </c>
      <c r="D177" s="19" t="str">
        <f t="shared" si="92"/>
        <v>金</v>
      </c>
      <c r="E177" s="19" t="str">
        <f t="shared" si="92"/>
        <v>土</v>
      </c>
      <c r="F177" s="19" t="str">
        <f t="shared" si="92"/>
        <v>日</v>
      </c>
      <c r="G177" s="19" t="str">
        <f t="shared" si="92"/>
        <v>月</v>
      </c>
      <c r="H177" s="19" t="str">
        <f t="shared" si="92"/>
        <v>火</v>
      </c>
      <c r="I177" s="19" t="str">
        <f t="shared" si="92"/>
        <v>水</v>
      </c>
      <c r="J177" s="19" t="str">
        <f t="shared" si="92"/>
        <v>木</v>
      </c>
      <c r="K177" s="19" t="str">
        <f t="shared" si="92"/>
        <v>金</v>
      </c>
      <c r="L177" s="19" t="str">
        <f t="shared" si="92"/>
        <v>土</v>
      </c>
      <c r="M177" s="19" t="str">
        <f t="shared" si="92"/>
        <v>日</v>
      </c>
      <c r="N177" s="19" t="str">
        <f t="shared" si="92"/>
        <v>月</v>
      </c>
      <c r="O177" s="19" t="str">
        <f t="shared" si="92"/>
        <v>火</v>
      </c>
      <c r="P177" s="19" t="str">
        <f t="shared" si="92"/>
        <v>水</v>
      </c>
      <c r="Q177" s="19" t="str">
        <f t="shared" si="92"/>
        <v>木</v>
      </c>
      <c r="R177" s="19" t="str">
        <f t="shared" si="92"/>
        <v>金</v>
      </c>
      <c r="S177" s="19" t="str">
        <f t="shared" si="92"/>
        <v>土</v>
      </c>
      <c r="T177" s="19" t="str">
        <f t="shared" si="92"/>
        <v>日</v>
      </c>
      <c r="U177" s="19" t="str">
        <f t="shared" si="92"/>
        <v>月</v>
      </c>
      <c r="V177" s="19" t="str">
        <f t="shared" si="92"/>
        <v>火</v>
      </c>
      <c r="W177" s="19" t="str">
        <f t="shared" si="92"/>
        <v>水</v>
      </c>
      <c r="X177" s="19" t="str">
        <f t="shared" si="92"/>
        <v>木</v>
      </c>
      <c r="Y177" s="19" t="str">
        <f t="shared" si="92"/>
        <v>金</v>
      </c>
      <c r="Z177" s="19" t="str">
        <f t="shared" si="92"/>
        <v>土</v>
      </c>
      <c r="AA177" s="19" t="str">
        <f t="shared" si="92"/>
        <v>日</v>
      </c>
      <c r="AB177" s="19" t="str">
        <f t="shared" si="92"/>
        <v>月</v>
      </c>
      <c r="AC177" s="19" t="str">
        <f t="shared" si="92"/>
        <v>火</v>
      </c>
      <c r="AD177" s="19" t="str">
        <f t="shared" si="92"/>
        <v>水</v>
      </c>
      <c r="AE177" s="19" t="str">
        <f t="shared" si="92"/>
        <v>木</v>
      </c>
      <c r="AF177" s="19" t="str">
        <f t="shared" si="92"/>
        <v>金</v>
      </c>
      <c r="AG177" s="19" t="str">
        <f t="shared" si="92"/>
        <v>土</v>
      </c>
      <c r="AH177" s="178">
        <v>0</v>
      </c>
      <c r="AI177" s="181"/>
      <c r="AJ177" s="184" t="s">
        <v>51</v>
      </c>
      <c r="AK177" s="186" t="s">
        <v>12</v>
      </c>
      <c r="AL177" s="188" t="s">
        <v>58</v>
      </c>
      <c r="AM177" s="190" t="s">
        <v>51</v>
      </c>
      <c r="AN177" s="191" t="s">
        <v>13</v>
      </c>
      <c r="AO177" s="119">
        <f t="shared" ref="AO177" si="93">COUNT(C176:AG176)</f>
        <v>31</v>
      </c>
      <c r="AP177" s="119">
        <f t="shared" ref="AP177" si="94">AO177-AH177</f>
        <v>31</v>
      </c>
      <c r="AQ177" s="119">
        <f>SUM(AP$7:AP179)</f>
        <v>761</v>
      </c>
      <c r="AR177" s="119">
        <f>COUNTIF(C179:AG179,"○")</f>
        <v>0</v>
      </c>
      <c r="AS177" s="119">
        <f>SUM(AR$7:AR179)</f>
        <v>0</v>
      </c>
      <c r="AT177" s="156">
        <f>COUNTIF(C180:AG180,"○")</f>
        <v>0</v>
      </c>
      <c r="AU177" s="195">
        <f>SUM(AT$7:AT179)</f>
        <v>0</v>
      </c>
      <c r="AV177" s="122">
        <f>COUNTIF(C177:AG177,"土")+COUNTIF(C177:AG177,"日")</f>
        <v>9</v>
      </c>
      <c r="AW177" s="122">
        <f>AV177-AI177</f>
        <v>9</v>
      </c>
      <c r="AX177" s="196" t="str">
        <f>IF(OR(AW177/AP177&lt;0.285,AW177=0),"特例","特例なし")</f>
        <v>特例なし</v>
      </c>
      <c r="AY177" s="122">
        <f>IF($AL$240="計画",IF(AP177=0,1,IF(AL179="達成",1,IF(AL179="達成※",1,0))),IF(AP177=0,1,IF(AL180="達成",1,IF(AL180="達成※",1,0))))</f>
        <v>0</v>
      </c>
    </row>
    <row r="178" spans="1:51" ht="79" hidden="1" outlineLevel="1" x14ac:dyDescent="0.2">
      <c r="A178" s="3"/>
      <c r="B178" s="20" t="s">
        <v>3</v>
      </c>
      <c r="C178" s="13" t="str">
        <f>IFERROR(VLOOKUP(C176,祝日一覧!A:C,3,FALSE),"")</f>
        <v/>
      </c>
      <c r="D178" s="13" t="str">
        <f>IFERROR(VLOOKUP(D176,祝日一覧!A:C,3,FALSE),"")</f>
        <v/>
      </c>
      <c r="E178" s="13" t="str">
        <f>IFERROR(VLOOKUP(E176,祝日一覧!A:C,3,FALSE),"")</f>
        <v/>
      </c>
      <c r="F178" s="13" t="str">
        <f>IFERROR(VLOOKUP(F176,祝日一覧!A:C,3,FALSE),"")</f>
        <v/>
      </c>
      <c r="G178" s="13" t="str">
        <f>IFERROR(VLOOKUP(G176,祝日一覧!A:C,3,FALSE),"")</f>
        <v/>
      </c>
      <c r="H178" s="13" t="str">
        <f>IFERROR(VLOOKUP(H176,祝日一覧!A:C,3,FALSE),"")</f>
        <v/>
      </c>
      <c r="I178" s="13" t="str">
        <f>IFERROR(VLOOKUP(I176,祝日一覧!A:C,3,FALSE),"")</f>
        <v/>
      </c>
      <c r="J178" s="13" t="str">
        <f>IFERROR(VLOOKUP(J176,祝日一覧!A:C,3,FALSE),"")</f>
        <v/>
      </c>
      <c r="K178" s="13" t="str">
        <f>IFERROR(VLOOKUP(K176,祝日一覧!A:C,3,FALSE),"")</f>
        <v/>
      </c>
      <c r="L178" s="13" t="str">
        <f>IFERROR(VLOOKUP(L176,祝日一覧!A:C,3,FALSE),"")</f>
        <v/>
      </c>
      <c r="M178" s="13" t="str">
        <f>IFERROR(VLOOKUP(M176,祝日一覧!A:C,3,FALSE),"")</f>
        <v/>
      </c>
      <c r="N178" s="13" t="str">
        <f>IFERROR(VLOOKUP(N176,祝日一覧!A:C,3,FALSE),"")</f>
        <v>スポーツの日</v>
      </c>
      <c r="O178" s="13" t="str">
        <f>IFERROR(VLOOKUP(O176,祝日一覧!A:C,3,FALSE),"")</f>
        <v/>
      </c>
      <c r="P178" s="13" t="str">
        <f>IFERROR(VLOOKUP(P176,祝日一覧!A:C,3,FALSE),"")</f>
        <v/>
      </c>
      <c r="Q178" s="13" t="str">
        <f>IFERROR(VLOOKUP(Q176,祝日一覧!A:C,3,FALSE),"")</f>
        <v/>
      </c>
      <c r="R178" s="13" t="str">
        <f>IFERROR(VLOOKUP(R176,祝日一覧!A:C,3,FALSE),"")</f>
        <v/>
      </c>
      <c r="S178" s="13" t="str">
        <f>IFERROR(VLOOKUP(S176,祝日一覧!A:C,3,FALSE),"")</f>
        <v/>
      </c>
      <c r="T178" s="13" t="str">
        <f>IFERROR(VLOOKUP(T176,祝日一覧!A:C,3,FALSE),"")</f>
        <v/>
      </c>
      <c r="U178" s="13" t="str">
        <f>IFERROR(VLOOKUP(U176,祝日一覧!A:C,3,FALSE),"")</f>
        <v/>
      </c>
      <c r="V178" s="13" t="str">
        <f>IFERROR(VLOOKUP(V176,祝日一覧!A:C,3,FALSE),"")</f>
        <v/>
      </c>
      <c r="W178" s="13" t="str">
        <f>IFERROR(VLOOKUP(W176,祝日一覧!A:C,3,FALSE),"")</f>
        <v/>
      </c>
      <c r="X178" s="13" t="str">
        <f>IFERROR(VLOOKUP(X176,祝日一覧!A:C,3,FALSE),"")</f>
        <v/>
      </c>
      <c r="Y178" s="13" t="str">
        <f>IFERROR(VLOOKUP(Y176,祝日一覧!A:C,3,FALSE),"")</f>
        <v/>
      </c>
      <c r="Z178" s="13" t="str">
        <f>IFERROR(VLOOKUP(Z176,祝日一覧!A:C,3,FALSE),"")</f>
        <v/>
      </c>
      <c r="AA178" s="13" t="str">
        <f>IFERROR(VLOOKUP(AA176,祝日一覧!A:C,3,FALSE),"")</f>
        <v/>
      </c>
      <c r="AB178" s="13" t="str">
        <f>IFERROR(VLOOKUP(AB176,祝日一覧!A:C,3,FALSE),"")</f>
        <v/>
      </c>
      <c r="AC178" s="13" t="str">
        <f>IFERROR(VLOOKUP(AC176,祝日一覧!A:C,3,FALSE),"")</f>
        <v/>
      </c>
      <c r="AD178" s="13" t="str">
        <f>IFERROR(VLOOKUP(AD176,祝日一覧!A:C,3,FALSE),"")</f>
        <v/>
      </c>
      <c r="AE178" s="13" t="str">
        <f>IFERROR(VLOOKUP(AE176,祝日一覧!A:C,3,FALSE),"")</f>
        <v/>
      </c>
      <c r="AF178" s="13" t="str">
        <f>IFERROR(VLOOKUP(AF176,祝日一覧!A:C,3,FALSE),"")</f>
        <v/>
      </c>
      <c r="AG178" s="13" t="str">
        <f>IFERROR(VLOOKUP(AG176,祝日一覧!A:C,3,FALSE),"")</f>
        <v/>
      </c>
      <c r="AH178" s="179"/>
      <c r="AI178" s="182"/>
      <c r="AJ178" s="185"/>
      <c r="AK178" s="187"/>
      <c r="AL178" s="189"/>
      <c r="AM178" s="141"/>
      <c r="AN178" s="143"/>
      <c r="AO178" s="119"/>
      <c r="AP178" s="119"/>
      <c r="AQ178" s="119"/>
      <c r="AR178" s="119"/>
      <c r="AS178" s="119"/>
      <c r="AT178" s="156"/>
      <c r="AU178" s="195"/>
      <c r="AV178" s="122"/>
      <c r="AW178" s="122"/>
      <c r="AX178" s="197"/>
      <c r="AY178" s="122"/>
    </row>
    <row r="179" spans="1:51" ht="26.5" hidden="1" outlineLevel="1" thickBot="1" x14ac:dyDescent="0.25">
      <c r="A179" s="4"/>
      <c r="B179" s="73" t="s">
        <v>108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79"/>
      <c r="AI179" s="182"/>
      <c r="AJ179" s="37">
        <f>AR177</f>
        <v>0</v>
      </c>
      <c r="AK179" s="61">
        <f>IF(AP177=0,"対象外",AJ179/AP177)</f>
        <v>0</v>
      </c>
      <c r="AL179" s="62" t="str">
        <f>IF(AP177=0,"対象外",IF(AJ179/AP177&gt;=0.285,"達成",IF(AJ179&gt;=AX179,"達成※","未")))</f>
        <v>未</v>
      </c>
      <c r="AM179" s="77">
        <f>AS177</f>
        <v>0</v>
      </c>
      <c r="AN179" s="78">
        <f>AM179/AQ177</f>
        <v>0</v>
      </c>
      <c r="AO179" s="119"/>
      <c r="AP179" s="119"/>
      <c r="AQ179" s="119"/>
      <c r="AR179" s="119"/>
      <c r="AS179" s="119"/>
      <c r="AT179" s="156"/>
      <c r="AU179" s="195"/>
      <c r="AV179" s="122"/>
      <c r="AW179" s="122"/>
      <c r="AX179" s="122" t="str">
        <f>IF(OR(AW177/AP177&lt;0.285,AW177=0),AW177,"-")</f>
        <v>-</v>
      </c>
      <c r="AY179" s="122"/>
    </row>
    <row r="180" spans="1:51" ht="26.5" hidden="1" outlineLevel="1" thickBot="1" x14ac:dyDescent="0.25">
      <c r="A180" s="4"/>
      <c r="B180" s="56" t="s">
        <v>102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180"/>
      <c r="AI180" s="183"/>
      <c r="AJ180" s="37">
        <f>AT177</f>
        <v>0</v>
      </c>
      <c r="AK180" s="47">
        <f>IF(AP177=0,"対象外",AJ180/AP177)</f>
        <v>0</v>
      </c>
      <c r="AL180" s="39" t="str">
        <f>IF(AP177=0,"対象外",IF(AJ180/AP177&gt;=0.285,"達成",IF(AJ180&gt;=AX179,"達成※","未")))</f>
        <v>未</v>
      </c>
      <c r="AM180" s="77">
        <f>AU177</f>
        <v>0</v>
      </c>
      <c r="AN180" s="78">
        <f>IFERROR(AM180/AQ177,"")</f>
        <v>0</v>
      </c>
      <c r="AO180" s="119"/>
      <c r="AP180" s="119"/>
      <c r="AQ180" s="119"/>
      <c r="AR180" s="119"/>
      <c r="AS180" s="119"/>
      <c r="AT180" s="156"/>
      <c r="AU180" s="195"/>
      <c r="AV180" s="122"/>
      <c r="AW180" s="122"/>
      <c r="AX180" s="122"/>
      <c r="AY180" s="122"/>
    </row>
    <row r="181" spans="1:51" ht="13.5" hidden="1" outlineLevel="1" thickBot="1" x14ac:dyDescent="0.25">
      <c r="AS181" s="9"/>
      <c r="AT181" s="9"/>
      <c r="AU181" s="9"/>
      <c r="AV181" s="2"/>
    </row>
    <row r="182" spans="1:51" ht="13" hidden="1" customHeight="1" outlineLevel="1" x14ac:dyDescent="0.2">
      <c r="B182" s="16" t="s">
        <v>0</v>
      </c>
      <c r="C182" s="137">
        <f>DATE(YEAR(C175),MONTH(C175)+1,DAY(C175))</f>
        <v>46327</v>
      </c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194" t="s">
        <v>16</v>
      </c>
      <c r="AI182" s="110" t="s">
        <v>60</v>
      </c>
      <c r="AJ182" s="173" t="s">
        <v>74</v>
      </c>
      <c r="AK182" s="173"/>
      <c r="AL182" s="174"/>
      <c r="AM182" s="130" t="s">
        <v>11</v>
      </c>
      <c r="AN182" s="131"/>
      <c r="AO182" s="192" t="s">
        <v>15</v>
      </c>
      <c r="AP182" s="117" t="s">
        <v>17</v>
      </c>
      <c r="AQ182" s="117" t="s">
        <v>18</v>
      </c>
      <c r="AR182" s="117" t="s">
        <v>98</v>
      </c>
      <c r="AS182" s="117" t="s">
        <v>99</v>
      </c>
      <c r="AT182" s="95" t="s">
        <v>100</v>
      </c>
      <c r="AU182" s="95" t="s">
        <v>101</v>
      </c>
      <c r="AV182" s="119" t="s">
        <v>59</v>
      </c>
      <c r="AW182" s="120" t="s">
        <v>61</v>
      </c>
      <c r="AX182" s="122" t="s">
        <v>70</v>
      </c>
      <c r="AY182" s="119" t="s">
        <v>73</v>
      </c>
    </row>
    <row r="183" spans="1:51" hidden="1" outlineLevel="1" x14ac:dyDescent="0.2">
      <c r="B183" s="17" t="s">
        <v>1</v>
      </c>
      <c r="C183" s="18">
        <f>DATE(YEAR(C182),MONTH(C182),DAY(C182))</f>
        <v>46327</v>
      </c>
      <c r="D183" s="18">
        <f>IF(MONTH(DATE(YEAR(C183),MONTH(C183),DAY(C183)+1))=MONTH($C182),DATE(YEAR(C183),MONTH(C183),DAY(C183)+1),"")</f>
        <v>46328</v>
      </c>
      <c r="E183" s="18">
        <f t="shared" ref="E183:AG183" si="95">IF(MONTH(DATE(YEAR(D183),MONTH(D183),DAY(D183)+1))=MONTH($C182),DATE(YEAR(D183),MONTH(D183),DAY(D183)+1),"")</f>
        <v>46329</v>
      </c>
      <c r="F183" s="18">
        <f t="shared" si="95"/>
        <v>46330</v>
      </c>
      <c r="G183" s="18">
        <f t="shared" si="95"/>
        <v>46331</v>
      </c>
      <c r="H183" s="18">
        <f t="shared" si="95"/>
        <v>46332</v>
      </c>
      <c r="I183" s="18">
        <f t="shared" si="95"/>
        <v>46333</v>
      </c>
      <c r="J183" s="18">
        <f t="shared" si="95"/>
        <v>46334</v>
      </c>
      <c r="K183" s="18">
        <f t="shared" si="95"/>
        <v>46335</v>
      </c>
      <c r="L183" s="18">
        <f t="shared" si="95"/>
        <v>46336</v>
      </c>
      <c r="M183" s="18">
        <f t="shared" si="95"/>
        <v>46337</v>
      </c>
      <c r="N183" s="18">
        <f t="shared" si="95"/>
        <v>46338</v>
      </c>
      <c r="O183" s="18">
        <f t="shared" si="95"/>
        <v>46339</v>
      </c>
      <c r="P183" s="18">
        <f t="shared" si="95"/>
        <v>46340</v>
      </c>
      <c r="Q183" s="18">
        <f t="shared" si="95"/>
        <v>46341</v>
      </c>
      <c r="R183" s="18">
        <f t="shared" si="95"/>
        <v>46342</v>
      </c>
      <c r="S183" s="18">
        <f t="shared" si="95"/>
        <v>46343</v>
      </c>
      <c r="T183" s="18">
        <f t="shared" si="95"/>
        <v>46344</v>
      </c>
      <c r="U183" s="18">
        <f t="shared" si="95"/>
        <v>46345</v>
      </c>
      <c r="V183" s="18">
        <f t="shared" si="95"/>
        <v>46346</v>
      </c>
      <c r="W183" s="18">
        <f t="shared" si="95"/>
        <v>46347</v>
      </c>
      <c r="X183" s="18">
        <f t="shared" si="95"/>
        <v>46348</v>
      </c>
      <c r="Y183" s="18">
        <f t="shared" si="95"/>
        <v>46349</v>
      </c>
      <c r="Z183" s="18">
        <f t="shared" si="95"/>
        <v>46350</v>
      </c>
      <c r="AA183" s="18">
        <f t="shared" si="95"/>
        <v>46351</v>
      </c>
      <c r="AB183" s="18">
        <f t="shared" si="95"/>
        <v>46352</v>
      </c>
      <c r="AC183" s="18">
        <f t="shared" si="95"/>
        <v>46353</v>
      </c>
      <c r="AD183" s="18">
        <f t="shared" si="95"/>
        <v>46354</v>
      </c>
      <c r="AE183" s="18">
        <f t="shared" si="95"/>
        <v>46355</v>
      </c>
      <c r="AF183" s="18">
        <f t="shared" si="95"/>
        <v>46356</v>
      </c>
      <c r="AG183" s="18" t="str">
        <f t="shared" si="95"/>
        <v/>
      </c>
      <c r="AH183" s="172"/>
      <c r="AI183" s="111"/>
      <c r="AJ183" s="175"/>
      <c r="AK183" s="175"/>
      <c r="AL183" s="176"/>
      <c r="AM183" s="132"/>
      <c r="AN183" s="133"/>
      <c r="AO183" s="193"/>
      <c r="AP183" s="118"/>
      <c r="AQ183" s="118"/>
      <c r="AR183" s="118"/>
      <c r="AS183" s="118"/>
      <c r="AT183" s="96" t="s">
        <v>96</v>
      </c>
      <c r="AU183" s="96" t="s">
        <v>97</v>
      </c>
      <c r="AV183" s="119"/>
      <c r="AW183" s="121"/>
      <c r="AX183" s="122"/>
      <c r="AY183" s="119"/>
    </row>
    <row r="184" spans="1:51" hidden="1" outlineLevel="1" x14ac:dyDescent="0.2">
      <c r="B184" s="17" t="s">
        <v>2</v>
      </c>
      <c r="C184" s="19" t="str">
        <f t="shared" ref="C184:AG184" si="96">TEXT(C183,"aaa")</f>
        <v>日</v>
      </c>
      <c r="D184" s="19" t="str">
        <f t="shared" si="96"/>
        <v>月</v>
      </c>
      <c r="E184" s="19" t="str">
        <f t="shared" si="96"/>
        <v>火</v>
      </c>
      <c r="F184" s="19" t="str">
        <f t="shared" si="96"/>
        <v>水</v>
      </c>
      <c r="G184" s="19" t="str">
        <f t="shared" si="96"/>
        <v>木</v>
      </c>
      <c r="H184" s="19" t="str">
        <f t="shared" si="96"/>
        <v>金</v>
      </c>
      <c r="I184" s="19" t="str">
        <f t="shared" si="96"/>
        <v>土</v>
      </c>
      <c r="J184" s="19" t="str">
        <f t="shared" si="96"/>
        <v>日</v>
      </c>
      <c r="K184" s="19" t="str">
        <f t="shared" si="96"/>
        <v>月</v>
      </c>
      <c r="L184" s="19" t="str">
        <f t="shared" si="96"/>
        <v>火</v>
      </c>
      <c r="M184" s="19" t="str">
        <f t="shared" si="96"/>
        <v>水</v>
      </c>
      <c r="N184" s="19" t="str">
        <f t="shared" si="96"/>
        <v>木</v>
      </c>
      <c r="O184" s="19" t="str">
        <f t="shared" si="96"/>
        <v>金</v>
      </c>
      <c r="P184" s="19" t="str">
        <f t="shared" si="96"/>
        <v>土</v>
      </c>
      <c r="Q184" s="19" t="str">
        <f t="shared" si="96"/>
        <v>日</v>
      </c>
      <c r="R184" s="19" t="str">
        <f t="shared" si="96"/>
        <v>月</v>
      </c>
      <c r="S184" s="19" t="str">
        <f t="shared" si="96"/>
        <v>火</v>
      </c>
      <c r="T184" s="19" t="str">
        <f t="shared" si="96"/>
        <v>水</v>
      </c>
      <c r="U184" s="19" t="str">
        <f t="shared" si="96"/>
        <v>木</v>
      </c>
      <c r="V184" s="19" t="str">
        <f t="shared" si="96"/>
        <v>金</v>
      </c>
      <c r="W184" s="19" t="str">
        <f t="shared" si="96"/>
        <v>土</v>
      </c>
      <c r="X184" s="19" t="str">
        <f t="shared" si="96"/>
        <v>日</v>
      </c>
      <c r="Y184" s="19" t="str">
        <f t="shared" si="96"/>
        <v>月</v>
      </c>
      <c r="Z184" s="19" t="str">
        <f t="shared" si="96"/>
        <v>火</v>
      </c>
      <c r="AA184" s="19" t="str">
        <f t="shared" si="96"/>
        <v>水</v>
      </c>
      <c r="AB184" s="19" t="str">
        <f t="shared" si="96"/>
        <v>木</v>
      </c>
      <c r="AC184" s="19" t="str">
        <f t="shared" si="96"/>
        <v>金</v>
      </c>
      <c r="AD184" s="19" t="str">
        <f t="shared" si="96"/>
        <v>土</v>
      </c>
      <c r="AE184" s="19" t="str">
        <f t="shared" si="96"/>
        <v>日</v>
      </c>
      <c r="AF184" s="19" t="str">
        <f t="shared" si="96"/>
        <v>月</v>
      </c>
      <c r="AG184" s="19" t="str">
        <f t="shared" si="96"/>
        <v/>
      </c>
      <c r="AH184" s="178">
        <v>0</v>
      </c>
      <c r="AI184" s="181"/>
      <c r="AJ184" s="184" t="s">
        <v>51</v>
      </c>
      <c r="AK184" s="186" t="s">
        <v>12</v>
      </c>
      <c r="AL184" s="188" t="s">
        <v>58</v>
      </c>
      <c r="AM184" s="190" t="s">
        <v>51</v>
      </c>
      <c r="AN184" s="191" t="s">
        <v>13</v>
      </c>
      <c r="AO184" s="119">
        <f t="shared" ref="AO184" si="97">COUNT(C183:AG183)</f>
        <v>30</v>
      </c>
      <c r="AP184" s="119">
        <f t="shared" ref="AP184" si="98">AO184-AH184</f>
        <v>30</v>
      </c>
      <c r="AQ184" s="119">
        <f>SUM(AP$7:AP186)</f>
        <v>791</v>
      </c>
      <c r="AR184" s="119">
        <f>COUNTIF(C186:AG186,"○")</f>
        <v>0</v>
      </c>
      <c r="AS184" s="119">
        <f>SUM(AR$7:AR186)</f>
        <v>0</v>
      </c>
      <c r="AT184" s="156">
        <f>COUNTIF(C187:AG187,"○")</f>
        <v>0</v>
      </c>
      <c r="AU184" s="195">
        <f>SUM(AT$7:AT186)</f>
        <v>0</v>
      </c>
      <c r="AV184" s="122">
        <f>COUNTIF(C184:AG184,"土")+COUNTIF(C184:AG184,"日")</f>
        <v>9</v>
      </c>
      <c r="AW184" s="122">
        <f>AV184-AI184</f>
        <v>9</v>
      </c>
      <c r="AX184" s="196" t="str">
        <f>IF(OR(AW184/AP184&lt;0.285,AW184=0),"特例","特例なし")</f>
        <v>特例なし</v>
      </c>
      <c r="AY184" s="122">
        <f>IF($AL$240="計画",IF(AP184=0,1,IF(AL186="達成",1,IF(AL186="達成※",1,0))),IF(AP184=0,1,IF(AL187="達成",1,IF(AL187="達成※",1,0))))</f>
        <v>0</v>
      </c>
    </row>
    <row r="185" spans="1:51" ht="79" hidden="1" outlineLevel="1" x14ac:dyDescent="0.2">
      <c r="A185" s="3"/>
      <c r="B185" s="20" t="s">
        <v>3</v>
      </c>
      <c r="C185" s="13" t="str">
        <f>IFERROR(VLOOKUP(C183,祝日一覧!A:C,3,FALSE),"")</f>
        <v/>
      </c>
      <c r="D185" s="13" t="str">
        <f>IFERROR(VLOOKUP(D183,祝日一覧!A:C,3,FALSE),"")</f>
        <v/>
      </c>
      <c r="E185" s="13" t="str">
        <f>IFERROR(VLOOKUP(E183,祝日一覧!A:C,3,FALSE),"")</f>
        <v>文化の日</v>
      </c>
      <c r="F185" s="13" t="str">
        <f>IFERROR(VLOOKUP(F183,祝日一覧!A:C,3,FALSE),"")</f>
        <v/>
      </c>
      <c r="G185" s="13" t="str">
        <f>IFERROR(VLOOKUP(G183,祝日一覧!A:C,3,FALSE),"")</f>
        <v/>
      </c>
      <c r="H185" s="13" t="str">
        <f>IFERROR(VLOOKUP(H183,祝日一覧!A:C,3,FALSE),"")</f>
        <v/>
      </c>
      <c r="I185" s="13" t="str">
        <f>IFERROR(VLOOKUP(I183,祝日一覧!A:C,3,FALSE),"")</f>
        <v/>
      </c>
      <c r="J185" s="13" t="str">
        <f>IFERROR(VLOOKUP(J183,祝日一覧!A:C,3,FALSE),"")</f>
        <v/>
      </c>
      <c r="K185" s="13" t="str">
        <f>IFERROR(VLOOKUP(K183,祝日一覧!A:C,3,FALSE),"")</f>
        <v/>
      </c>
      <c r="L185" s="13" t="str">
        <f>IFERROR(VLOOKUP(L183,祝日一覧!A:C,3,FALSE),"")</f>
        <v/>
      </c>
      <c r="M185" s="13" t="str">
        <f>IFERROR(VLOOKUP(M183,祝日一覧!A:C,3,FALSE),"")</f>
        <v/>
      </c>
      <c r="N185" s="13" t="str">
        <f>IFERROR(VLOOKUP(N183,祝日一覧!A:C,3,FALSE),"")</f>
        <v/>
      </c>
      <c r="O185" s="13" t="str">
        <f>IFERROR(VLOOKUP(O183,祝日一覧!A:C,3,FALSE),"")</f>
        <v/>
      </c>
      <c r="P185" s="13" t="str">
        <f>IFERROR(VLOOKUP(P183,祝日一覧!A:C,3,FALSE),"")</f>
        <v/>
      </c>
      <c r="Q185" s="13" t="str">
        <f>IFERROR(VLOOKUP(Q183,祝日一覧!A:C,3,FALSE),"")</f>
        <v/>
      </c>
      <c r="R185" s="13" t="str">
        <f>IFERROR(VLOOKUP(R183,祝日一覧!A:C,3,FALSE),"")</f>
        <v/>
      </c>
      <c r="S185" s="13" t="str">
        <f>IFERROR(VLOOKUP(S183,祝日一覧!A:C,3,FALSE),"")</f>
        <v/>
      </c>
      <c r="T185" s="13" t="str">
        <f>IFERROR(VLOOKUP(T183,祝日一覧!A:C,3,FALSE),"")</f>
        <v/>
      </c>
      <c r="U185" s="13" t="str">
        <f>IFERROR(VLOOKUP(U183,祝日一覧!A:C,3,FALSE),"")</f>
        <v/>
      </c>
      <c r="V185" s="13" t="str">
        <f>IFERROR(VLOOKUP(V183,祝日一覧!A:C,3,FALSE),"")</f>
        <v/>
      </c>
      <c r="W185" s="13" t="str">
        <f>IFERROR(VLOOKUP(W183,祝日一覧!A:C,3,FALSE),"")</f>
        <v/>
      </c>
      <c r="X185" s="13" t="str">
        <f>IFERROR(VLOOKUP(X183,祝日一覧!A:C,3,FALSE),"")</f>
        <v/>
      </c>
      <c r="Y185" s="13" t="str">
        <f>IFERROR(VLOOKUP(Y183,祝日一覧!A:C,3,FALSE),"")</f>
        <v>勤労感謝の日</v>
      </c>
      <c r="Z185" s="13" t="str">
        <f>IFERROR(VLOOKUP(Z183,祝日一覧!A:C,3,FALSE),"")</f>
        <v/>
      </c>
      <c r="AA185" s="13" t="str">
        <f>IFERROR(VLOOKUP(AA183,祝日一覧!A:C,3,FALSE),"")</f>
        <v/>
      </c>
      <c r="AB185" s="13" t="str">
        <f>IFERROR(VLOOKUP(AB183,祝日一覧!A:C,3,FALSE),"")</f>
        <v/>
      </c>
      <c r="AC185" s="13" t="str">
        <f>IFERROR(VLOOKUP(AC183,祝日一覧!A:C,3,FALSE),"")</f>
        <v/>
      </c>
      <c r="AD185" s="13" t="str">
        <f>IFERROR(VLOOKUP(AD183,祝日一覧!A:C,3,FALSE),"")</f>
        <v/>
      </c>
      <c r="AE185" s="13" t="str">
        <f>IFERROR(VLOOKUP(AE183,祝日一覧!A:C,3,FALSE),"")</f>
        <v/>
      </c>
      <c r="AF185" s="13" t="str">
        <f>IFERROR(VLOOKUP(AF183,祝日一覧!A:C,3,FALSE),"")</f>
        <v/>
      </c>
      <c r="AG185" s="13" t="str">
        <f>IFERROR(VLOOKUP(AG183,祝日一覧!A:C,3,FALSE),"")</f>
        <v/>
      </c>
      <c r="AH185" s="179"/>
      <c r="AI185" s="182"/>
      <c r="AJ185" s="185"/>
      <c r="AK185" s="187"/>
      <c r="AL185" s="189"/>
      <c r="AM185" s="141"/>
      <c r="AN185" s="143"/>
      <c r="AO185" s="119"/>
      <c r="AP185" s="119"/>
      <c r="AQ185" s="119"/>
      <c r="AR185" s="119"/>
      <c r="AS185" s="119"/>
      <c r="AT185" s="156"/>
      <c r="AU185" s="195"/>
      <c r="AV185" s="122"/>
      <c r="AW185" s="122"/>
      <c r="AX185" s="197"/>
      <c r="AY185" s="122"/>
    </row>
    <row r="186" spans="1:51" ht="26.5" hidden="1" outlineLevel="1" thickBot="1" x14ac:dyDescent="0.25">
      <c r="A186" s="4"/>
      <c r="B186" s="73" t="s">
        <v>108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79"/>
      <c r="AI186" s="182"/>
      <c r="AJ186" s="37">
        <f>AR184</f>
        <v>0</v>
      </c>
      <c r="AK186" s="61">
        <f>IF(AP184=0,"対象外",AJ186/AP184)</f>
        <v>0</v>
      </c>
      <c r="AL186" s="62" t="str">
        <f>IF(AP184=0,"対象外",IF(AJ186/AP184&gt;=0.285,"達成",IF(AJ186&gt;=AX186,"達成※","未")))</f>
        <v>未</v>
      </c>
      <c r="AM186" s="77">
        <f>AS184</f>
        <v>0</v>
      </c>
      <c r="AN186" s="78">
        <f>AM186/AQ184</f>
        <v>0</v>
      </c>
      <c r="AO186" s="119"/>
      <c r="AP186" s="119"/>
      <c r="AQ186" s="119"/>
      <c r="AR186" s="119"/>
      <c r="AS186" s="119"/>
      <c r="AT186" s="156"/>
      <c r="AU186" s="195"/>
      <c r="AV186" s="122"/>
      <c r="AW186" s="122"/>
      <c r="AX186" s="122" t="str">
        <f>IF(OR(AW184/AP184&lt;0.285,AW184=0),AW184,"-")</f>
        <v>-</v>
      </c>
      <c r="AY186" s="122"/>
    </row>
    <row r="187" spans="1:51" ht="26.5" hidden="1" outlineLevel="1" thickBot="1" x14ac:dyDescent="0.25">
      <c r="A187" s="4"/>
      <c r="B187" s="56" t="s">
        <v>102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180"/>
      <c r="AI187" s="183"/>
      <c r="AJ187" s="37">
        <f>AT184</f>
        <v>0</v>
      </c>
      <c r="AK187" s="47">
        <f>IF(AP184=0,"対象外",AJ187/AP184)</f>
        <v>0</v>
      </c>
      <c r="AL187" s="39" t="str">
        <f>IF(AP184=0,"対象外",IF(AJ187/AP184&gt;=0.285,"達成",IF(AJ187&gt;=AX186,"達成※","未")))</f>
        <v>未</v>
      </c>
      <c r="AM187" s="77">
        <f>AU184</f>
        <v>0</v>
      </c>
      <c r="AN187" s="78">
        <f>IFERROR(AM187/AQ184,"")</f>
        <v>0</v>
      </c>
      <c r="AO187" s="119"/>
      <c r="AP187" s="119"/>
      <c r="AQ187" s="119"/>
      <c r="AR187" s="119"/>
      <c r="AS187" s="119"/>
      <c r="AT187" s="156"/>
      <c r="AU187" s="195"/>
      <c r="AV187" s="122"/>
      <c r="AW187" s="122"/>
      <c r="AX187" s="122"/>
      <c r="AY187" s="122"/>
    </row>
    <row r="188" spans="1:51" ht="13.5" hidden="1" outlineLevel="1" thickBot="1" x14ac:dyDescent="0.25">
      <c r="AS188" s="9"/>
      <c r="AT188" s="9"/>
      <c r="AU188" s="9"/>
      <c r="AV188" s="2"/>
    </row>
    <row r="189" spans="1:51" ht="13" hidden="1" customHeight="1" outlineLevel="1" x14ac:dyDescent="0.2">
      <c r="B189" s="16" t="s">
        <v>0</v>
      </c>
      <c r="C189" s="137">
        <f>DATE(YEAR(C182),MONTH(C182)+1,DAY(C182))</f>
        <v>46357</v>
      </c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94" t="s">
        <v>16</v>
      </c>
      <c r="AI189" s="110" t="s">
        <v>60</v>
      </c>
      <c r="AJ189" s="173" t="s">
        <v>74</v>
      </c>
      <c r="AK189" s="173"/>
      <c r="AL189" s="174"/>
      <c r="AM189" s="130" t="s">
        <v>11</v>
      </c>
      <c r="AN189" s="131"/>
      <c r="AO189" s="192" t="s">
        <v>15</v>
      </c>
      <c r="AP189" s="117" t="s">
        <v>17</v>
      </c>
      <c r="AQ189" s="117" t="s">
        <v>18</v>
      </c>
      <c r="AR189" s="117" t="s">
        <v>98</v>
      </c>
      <c r="AS189" s="117" t="s">
        <v>99</v>
      </c>
      <c r="AT189" s="95" t="s">
        <v>100</v>
      </c>
      <c r="AU189" s="95" t="s">
        <v>101</v>
      </c>
      <c r="AV189" s="119" t="s">
        <v>59</v>
      </c>
      <c r="AW189" s="120" t="s">
        <v>61</v>
      </c>
      <c r="AX189" s="122" t="s">
        <v>70</v>
      </c>
      <c r="AY189" s="119" t="s">
        <v>73</v>
      </c>
    </row>
    <row r="190" spans="1:51" hidden="1" outlineLevel="1" x14ac:dyDescent="0.2">
      <c r="B190" s="17" t="s">
        <v>1</v>
      </c>
      <c r="C190" s="18">
        <f>DATE(YEAR(C189),MONTH(C189),DAY(C189))</f>
        <v>46357</v>
      </c>
      <c r="D190" s="18">
        <f>IF(MONTH(DATE(YEAR(C190),MONTH(C190),DAY(C190)+1))=MONTH($C189),DATE(YEAR(C190),MONTH(C190),DAY(C190)+1),"")</f>
        <v>46358</v>
      </c>
      <c r="E190" s="18">
        <f t="shared" ref="E190:AG190" si="99">IF(MONTH(DATE(YEAR(D190),MONTH(D190),DAY(D190)+1))=MONTH($C189),DATE(YEAR(D190),MONTH(D190),DAY(D190)+1),"")</f>
        <v>46359</v>
      </c>
      <c r="F190" s="18">
        <f t="shared" si="99"/>
        <v>46360</v>
      </c>
      <c r="G190" s="18">
        <f t="shared" si="99"/>
        <v>46361</v>
      </c>
      <c r="H190" s="18">
        <f t="shared" si="99"/>
        <v>46362</v>
      </c>
      <c r="I190" s="18">
        <f t="shared" si="99"/>
        <v>46363</v>
      </c>
      <c r="J190" s="18">
        <f t="shared" si="99"/>
        <v>46364</v>
      </c>
      <c r="K190" s="18">
        <f t="shared" si="99"/>
        <v>46365</v>
      </c>
      <c r="L190" s="18">
        <f t="shared" si="99"/>
        <v>46366</v>
      </c>
      <c r="M190" s="18">
        <f t="shared" si="99"/>
        <v>46367</v>
      </c>
      <c r="N190" s="18">
        <f t="shared" si="99"/>
        <v>46368</v>
      </c>
      <c r="O190" s="18">
        <f t="shared" si="99"/>
        <v>46369</v>
      </c>
      <c r="P190" s="18">
        <f t="shared" si="99"/>
        <v>46370</v>
      </c>
      <c r="Q190" s="18">
        <f t="shared" si="99"/>
        <v>46371</v>
      </c>
      <c r="R190" s="18">
        <f t="shared" si="99"/>
        <v>46372</v>
      </c>
      <c r="S190" s="18">
        <f t="shared" si="99"/>
        <v>46373</v>
      </c>
      <c r="T190" s="18">
        <f t="shared" si="99"/>
        <v>46374</v>
      </c>
      <c r="U190" s="18">
        <f t="shared" si="99"/>
        <v>46375</v>
      </c>
      <c r="V190" s="18">
        <f t="shared" si="99"/>
        <v>46376</v>
      </c>
      <c r="W190" s="18">
        <f t="shared" si="99"/>
        <v>46377</v>
      </c>
      <c r="X190" s="18">
        <f t="shared" si="99"/>
        <v>46378</v>
      </c>
      <c r="Y190" s="18">
        <f t="shared" si="99"/>
        <v>46379</v>
      </c>
      <c r="Z190" s="18">
        <f t="shared" si="99"/>
        <v>46380</v>
      </c>
      <c r="AA190" s="18">
        <f t="shared" si="99"/>
        <v>46381</v>
      </c>
      <c r="AB190" s="18">
        <f t="shared" si="99"/>
        <v>46382</v>
      </c>
      <c r="AC190" s="18">
        <f t="shared" si="99"/>
        <v>46383</v>
      </c>
      <c r="AD190" s="18">
        <f t="shared" si="99"/>
        <v>46384</v>
      </c>
      <c r="AE190" s="18">
        <f t="shared" si="99"/>
        <v>46385</v>
      </c>
      <c r="AF190" s="18">
        <f t="shared" si="99"/>
        <v>46386</v>
      </c>
      <c r="AG190" s="18">
        <f t="shared" si="99"/>
        <v>46387</v>
      </c>
      <c r="AH190" s="172"/>
      <c r="AI190" s="111"/>
      <c r="AJ190" s="175"/>
      <c r="AK190" s="175"/>
      <c r="AL190" s="176"/>
      <c r="AM190" s="132"/>
      <c r="AN190" s="133"/>
      <c r="AO190" s="193"/>
      <c r="AP190" s="118"/>
      <c r="AQ190" s="118"/>
      <c r="AR190" s="118"/>
      <c r="AS190" s="118"/>
      <c r="AT190" s="96" t="s">
        <v>96</v>
      </c>
      <c r="AU190" s="96" t="s">
        <v>97</v>
      </c>
      <c r="AV190" s="119"/>
      <c r="AW190" s="121"/>
      <c r="AX190" s="122"/>
      <c r="AY190" s="119"/>
    </row>
    <row r="191" spans="1:51" hidden="1" outlineLevel="1" x14ac:dyDescent="0.2">
      <c r="B191" s="17" t="s">
        <v>2</v>
      </c>
      <c r="C191" s="19" t="str">
        <f t="shared" ref="C191:AG191" si="100">TEXT(C190,"aaa")</f>
        <v>火</v>
      </c>
      <c r="D191" s="19" t="str">
        <f t="shared" si="100"/>
        <v>水</v>
      </c>
      <c r="E191" s="19" t="str">
        <f t="shared" si="100"/>
        <v>木</v>
      </c>
      <c r="F191" s="19" t="str">
        <f t="shared" si="100"/>
        <v>金</v>
      </c>
      <c r="G191" s="19" t="str">
        <f t="shared" si="100"/>
        <v>土</v>
      </c>
      <c r="H191" s="19" t="str">
        <f t="shared" si="100"/>
        <v>日</v>
      </c>
      <c r="I191" s="19" t="str">
        <f t="shared" si="100"/>
        <v>月</v>
      </c>
      <c r="J191" s="19" t="str">
        <f t="shared" si="100"/>
        <v>火</v>
      </c>
      <c r="K191" s="19" t="str">
        <f t="shared" si="100"/>
        <v>水</v>
      </c>
      <c r="L191" s="19" t="str">
        <f t="shared" si="100"/>
        <v>木</v>
      </c>
      <c r="M191" s="19" t="str">
        <f t="shared" si="100"/>
        <v>金</v>
      </c>
      <c r="N191" s="19" t="str">
        <f t="shared" si="100"/>
        <v>土</v>
      </c>
      <c r="O191" s="19" t="str">
        <f t="shared" si="100"/>
        <v>日</v>
      </c>
      <c r="P191" s="19" t="str">
        <f t="shared" si="100"/>
        <v>月</v>
      </c>
      <c r="Q191" s="19" t="str">
        <f t="shared" si="100"/>
        <v>火</v>
      </c>
      <c r="R191" s="19" t="str">
        <f t="shared" si="100"/>
        <v>水</v>
      </c>
      <c r="S191" s="19" t="str">
        <f t="shared" si="100"/>
        <v>木</v>
      </c>
      <c r="T191" s="19" t="str">
        <f t="shared" si="100"/>
        <v>金</v>
      </c>
      <c r="U191" s="19" t="str">
        <f t="shared" si="100"/>
        <v>土</v>
      </c>
      <c r="V191" s="19" t="str">
        <f t="shared" si="100"/>
        <v>日</v>
      </c>
      <c r="W191" s="19" t="str">
        <f t="shared" si="100"/>
        <v>月</v>
      </c>
      <c r="X191" s="19" t="str">
        <f t="shared" si="100"/>
        <v>火</v>
      </c>
      <c r="Y191" s="19" t="str">
        <f t="shared" si="100"/>
        <v>水</v>
      </c>
      <c r="Z191" s="19" t="str">
        <f t="shared" si="100"/>
        <v>木</v>
      </c>
      <c r="AA191" s="19" t="str">
        <f t="shared" si="100"/>
        <v>金</v>
      </c>
      <c r="AB191" s="19" t="str">
        <f t="shared" si="100"/>
        <v>土</v>
      </c>
      <c r="AC191" s="19" t="str">
        <f t="shared" si="100"/>
        <v>日</v>
      </c>
      <c r="AD191" s="19" t="str">
        <f t="shared" si="100"/>
        <v>月</v>
      </c>
      <c r="AE191" s="19" t="str">
        <f t="shared" si="100"/>
        <v>火</v>
      </c>
      <c r="AF191" s="19" t="str">
        <f t="shared" si="100"/>
        <v>水</v>
      </c>
      <c r="AG191" s="19" t="str">
        <f t="shared" si="100"/>
        <v>木</v>
      </c>
      <c r="AH191" s="178">
        <v>0</v>
      </c>
      <c r="AI191" s="181"/>
      <c r="AJ191" s="184" t="s">
        <v>51</v>
      </c>
      <c r="AK191" s="186" t="s">
        <v>12</v>
      </c>
      <c r="AL191" s="188" t="s">
        <v>58</v>
      </c>
      <c r="AM191" s="190" t="s">
        <v>51</v>
      </c>
      <c r="AN191" s="191" t="s">
        <v>13</v>
      </c>
      <c r="AO191" s="119">
        <f t="shared" ref="AO191" si="101">COUNT(C190:AG190)</f>
        <v>31</v>
      </c>
      <c r="AP191" s="119">
        <f t="shared" ref="AP191" si="102">AO191-AH191</f>
        <v>31</v>
      </c>
      <c r="AQ191" s="119">
        <f>SUM(AP$7:AP193)</f>
        <v>822</v>
      </c>
      <c r="AR191" s="119">
        <f>COUNTIF(C193:AG193,"○")</f>
        <v>0</v>
      </c>
      <c r="AS191" s="119">
        <f>SUM(AR$7:AR193)</f>
        <v>0</v>
      </c>
      <c r="AT191" s="119">
        <f>COUNTIF(C194:AG194,"○")</f>
        <v>0</v>
      </c>
      <c r="AU191" s="119">
        <f>SUM(AT$7:AT193)</f>
        <v>0</v>
      </c>
      <c r="AV191" s="122">
        <f>COUNTIF(C191:AG191,"土")+COUNTIF(C191:AG191,"日")</f>
        <v>8</v>
      </c>
      <c r="AW191" s="122">
        <f>AV191-AI191</f>
        <v>8</v>
      </c>
      <c r="AX191" s="122" t="str">
        <f>IF(OR(AW191/AP191&lt;0.285,AW191=0),"特例","特例なし")</f>
        <v>特例</v>
      </c>
      <c r="AY191" s="122">
        <f>IF($AL$240="計画",IF(AP191=0,1,IF(AL193="達成",1,IF(AL193="達成※",1,0))),IF(AP191=0,1,IF(AL194="達成",1,IF(AL194="達成※",1,0))))</f>
        <v>0</v>
      </c>
    </row>
    <row r="192" spans="1:51" ht="79" hidden="1" outlineLevel="1" x14ac:dyDescent="0.2">
      <c r="A192" s="3"/>
      <c r="B192" s="20" t="s">
        <v>3</v>
      </c>
      <c r="C192" s="13" t="str">
        <f>IFERROR(VLOOKUP(C190,祝日一覧!A:C,3,FALSE),"")</f>
        <v/>
      </c>
      <c r="D192" s="13" t="str">
        <f>IFERROR(VLOOKUP(D190,祝日一覧!A:C,3,FALSE),"")</f>
        <v/>
      </c>
      <c r="E192" s="13" t="str">
        <f>IFERROR(VLOOKUP(E190,祝日一覧!A:C,3,FALSE),"")</f>
        <v/>
      </c>
      <c r="F192" s="13" t="str">
        <f>IFERROR(VLOOKUP(F190,祝日一覧!A:C,3,FALSE),"")</f>
        <v/>
      </c>
      <c r="G192" s="13" t="str">
        <f>IFERROR(VLOOKUP(G190,祝日一覧!A:C,3,FALSE),"")</f>
        <v/>
      </c>
      <c r="H192" s="13" t="str">
        <f>IFERROR(VLOOKUP(H190,祝日一覧!A:C,3,FALSE),"")</f>
        <v/>
      </c>
      <c r="I192" s="13" t="str">
        <f>IFERROR(VLOOKUP(I190,祝日一覧!A:C,3,FALSE),"")</f>
        <v/>
      </c>
      <c r="J192" s="13" t="str">
        <f>IFERROR(VLOOKUP(J190,祝日一覧!A:C,3,FALSE),"")</f>
        <v/>
      </c>
      <c r="K192" s="13" t="str">
        <f>IFERROR(VLOOKUP(K190,祝日一覧!A:C,3,FALSE),"")</f>
        <v/>
      </c>
      <c r="L192" s="13" t="str">
        <f>IFERROR(VLOOKUP(L190,祝日一覧!A:C,3,FALSE),"")</f>
        <v/>
      </c>
      <c r="M192" s="13" t="str">
        <f>IFERROR(VLOOKUP(M190,祝日一覧!A:C,3,FALSE),"")</f>
        <v/>
      </c>
      <c r="N192" s="13" t="str">
        <f>IFERROR(VLOOKUP(N190,祝日一覧!A:C,3,FALSE),"")</f>
        <v/>
      </c>
      <c r="O192" s="13" t="str">
        <f>IFERROR(VLOOKUP(O190,祝日一覧!A:C,3,FALSE),"")</f>
        <v/>
      </c>
      <c r="P192" s="13" t="str">
        <f>IFERROR(VLOOKUP(P190,祝日一覧!A:C,3,FALSE),"")</f>
        <v/>
      </c>
      <c r="Q192" s="13" t="str">
        <f>IFERROR(VLOOKUP(Q190,祝日一覧!A:C,3,FALSE),"")</f>
        <v/>
      </c>
      <c r="R192" s="13" t="str">
        <f>IFERROR(VLOOKUP(R190,祝日一覧!A:C,3,FALSE),"")</f>
        <v/>
      </c>
      <c r="S192" s="13" t="str">
        <f>IFERROR(VLOOKUP(S190,祝日一覧!A:C,3,FALSE),"")</f>
        <v/>
      </c>
      <c r="T192" s="13" t="str">
        <f>IFERROR(VLOOKUP(T190,祝日一覧!A:C,3,FALSE),"")</f>
        <v/>
      </c>
      <c r="U192" s="13" t="str">
        <f>IFERROR(VLOOKUP(U190,祝日一覧!A:C,3,FALSE),"")</f>
        <v/>
      </c>
      <c r="V192" s="13" t="str">
        <f>IFERROR(VLOOKUP(V190,祝日一覧!A:C,3,FALSE),"")</f>
        <v/>
      </c>
      <c r="W192" s="13" t="str">
        <f>IFERROR(VLOOKUP(W190,祝日一覧!A:C,3,FALSE),"")</f>
        <v/>
      </c>
      <c r="X192" s="13" t="str">
        <f>IFERROR(VLOOKUP(X190,祝日一覧!A:C,3,FALSE),"")</f>
        <v/>
      </c>
      <c r="Y192" s="13" t="str">
        <f>IFERROR(VLOOKUP(Y190,祝日一覧!A:C,3,FALSE),"")</f>
        <v/>
      </c>
      <c r="Z192" s="13" t="str">
        <f>IFERROR(VLOOKUP(Z190,祝日一覧!A:C,3,FALSE),"")</f>
        <v/>
      </c>
      <c r="AA192" s="13" t="str">
        <f>IFERROR(VLOOKUP(AA190,祝日一覧!A:C,3,FALSE),"")</f>
        <v/>
      </c>
      <c r="AB192" s="13" t="str">
        <f>IFERROR(VLOOKUP(AB190,祝日一覧!A:C,3,FALSE),"")</f>
        <v/>
      </c>
      <c r="AC192" s="13" t="str">
        <f>IFERROR(VLOOKUP(AC190,祝日一覧!A:C,3,FALSE),"")</f>
        <v/>
      </c>
      <c r="AD192" s="13" t="str">
        <f>IFERROR(VLOOKUP(AD190,祝日一覧!A:C,3,FALSE),"")</f>
        <v/>
      </c>
      <c r="AE192" s="13" t="str">
        <f>IFERROR(VLOOKUP(AE190,祝日一覧!A:C,3,FALSE),"")</f>
        <v>年末年始休暇</v>
      </c>
      <c r="AF192" s="13" t="str">
        <f>IFERROR(VLOOKUP(AF190,祝日一覧!A:C,3,FALSE),"")</f>
        <v>年末年始休暇</v>
      </c>
      <c r="AG192" s="13" t="str">
        <f>IFERROR(VLOOKUP(AG190,祝日一覧!A:C,3,FALSE),"")</f>
        <v>年末年始休暇</v>
      </c>
      <c r="AH192" s="179"/>
      <c r="AI192" s="182"/>
      <c r="AJ192" s="185"/>
      <c r="AK192" s="187"/>
      <c r="AL192" s="189"/>
      <c r="AM192" s="141"/>
      <c r="AN192" s="143"/>
      <c r="AO192" s="119"/>
      <c r="AP192" s="119"/>
      <c r="AQ192" s="119"/>
      <c r="AR192" s="119"/>
      <c r="AS192" s="119"/>
      <c r="AT192" s="119"/>
      <c r="AU192" s="119"/>
      <c r="AV192" s="122"/>
      <c r="AW192" s="122"/>
      <c r="AX192" s="122"/>
      <c r="AY192" s="122"/>
    </row>
    <row r="193" spans="1:51" ht="26.5" hidden="1" outlineLevel="1" thickBot="1" x14ac:dyDescent="0.25">
      <c r="A193" s="4"/>
      <c r="B193" s="73" t="s">
        <v>108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79"/>
      <c r="AI193" s="182"/>
      <c r="AJ193" s="37">
        <f>AR191</f>
        <v>0</v>
      </c>
      <c r="AK193" s="61">
        <f>IF(AP191=0,"対象外",AJ193/AP191)</f>
        <v>0</v>
      </c>
      <c r="AL193" s="62" t="str">
        <f>IF(AP191=0,"対象外",IF(AJ193/AP191&gt;=0.285,"達成",IF(AJ193&gt;=AX193,"達成※","未")))</f>
        <v>未</v>
      </c>
      <c r="AM193" s="77">
        <f>AS191</f>
        <v>0</v>
      </c>
      <c r="AN193" s="78">
        <f>AM193/AQ191</f>
        <v>0</v>
      </c>
      <c r="AO193" s="119"/>
      <c r="AP193" s="119"/>
      <c r="AQ193" s="119"/>
      <c r="AR193" s="119"/>
      <c r="AS193" s="119"/>
      <c r="AT193" s="119"/>
      <c r="AU193" s="119"/>
      <c r="AV193" s="122"/>
      <c r="AW193" s="122"/>
      <c r="AX193" s="198">
        <f>IF(OR(AW191/AP191&lt;0.285,AW191=0),AW191,"-")</f>
        <v>8</v>
      </c>
      <c r="AY193" s="122"/>
    </row>
    <row r="194" spans="1:51" ht="26.5" hidden="1" outlineLevel="1" thickBot="1" x14ac:dyDescent="0.25">
      <c r="A194" s="4"/>
      <c r="B194" s="56" t="s">
        <v>102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180"/>
      <c r="AI194" s="183"/>
      <c r="AJ194" s="37">
        <f>AT191</f>
        <v>0</v>
      </c>
      <c r="AK194" s="47">
        <f>IF(AP191=0,"対象外",AJ194/AP191)</f>
        <v>0</v>
      </c>
      <c r="AL194" s="39" t="str">
        <f>IF(AP191=0,"対象外",IF(AJ194/AP191&gt;=0.285,"達成",IF(AJ194&gt;=AX193,"達成※","未")))</f>
        <v>未</v>
      </c>
      <c r="AM194" s="77">
        <f>AU191</f>
        <v>0</v>
      </c>
      <c r="AN194" s="78">
        <f>IFERROR(AM194/AQ191,"")</f>
        <v>0</v>
      </c>
      <c r="AO194" s="119"/>
      <c r="AP194" s="119"/>
      <c r="AQ194" s="119"/>
      <c r="AR194" s="119"/>
      <c r="AS194" s="119"/>
      <c r="AT194" s="119"/>
      <c r="AU194" s="119"/>
      <c r="AV194" s="122"/>
      <c r="AW194" s="122"/>
      <c r="AX194" s="199"/>
      <c r="AY194" s="122"/>
    </row>
    <row r="195" spans="1:51" ht="13.5" hidden="1" outlineLevel="1" thickBot="1" x14ac:dyDescent="0.25">
      <c r="AS195" s="9"/>
      <c r="AT195" s="9"/>
      <c r="AU195" s="9"/>
      <c r="AV195" s="2"/>
    </row>
    <row r="196" spans="1:51" ht="13" hidden="1" customHeight="1" outlineLevel="1" x14ac:dyDescent="0.2">
      <c r="B196" s="16" t="s">
        <v>0</v>
      </c>
      <c r="C196" s="137">
        <f>DATE(YEAR(C189),MONTH(C189)+1,DAY(C189))</f>
        <v>46388</v>
      </c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71" t="s">
        <v>16</v>
      </c>
      <c r="AI196" s="110" t="s">
        <v>60</v>
      </c>
      <c r="AJ196" s="173" t="s">
        <v>74</v>
      </c>
      <c r="AK196" s="173"/>
      <c r="AL196" s="174"/>
      <c r="AM196" s="130" t="s">
        <v>11</v>
      </c>
      <c r="AN196" s="131"/>
      <c r="AO196" s="192" t="s">
        <v>15</v>
      </c>
      <c r="AP196" s="117" t="s">
        <v>17</v>
      </c>
      <c r="AQ196" s="117" t="s">
        <v>18</v>
      </c>
      <c r="AR196" s="117" t="s">
        <v>98</v>
      </c>
      <c r="AS196" s="117" t="s">
        <v>99</v>
      </c>
      <c r="AT196" s="95" t="s">
        <v>100</v>
      </c>
      <c r="AU196" s="95" t="s">
        <v>101</v>
      </c>
      <c r="AV196" s="119" t="s">
        <v>59</v>
      </c>
      <c r="AW196" s="120" t="s">
        <v>61</v>
      </c>
      <c r="AX196" s="122" t="s">
        <v>70</v>
      </c>
      <c r="AY196" s="119" t="s">
        <v>73</v>
      </c>
    </row>
    <row r="197" spans="1:51" hidden="1" outlineLevel="1" x14ac:dyDescent="0.2">
      <c r="B197" s="17" t="s">
        <v>1</v>
      </c>
      <c r="C197" s="18">
        <f>DATE(YEAR(C196),MONTH(C196),DAY(C196))</f>
        <v>46388</v>
      </c>
      <c r="D197" s="18">
        <f>IF(MONTH(DATE(YEAR(C197),MONTH(C197),DAY(C197)+1))=MONTH($C196),DATE(YEAR(C197),MONTH(C197),DAY(C197)+1),"")</f>
        <v>46389</v>
      </c>
      <c r="E197" s="18">
        <f t="shared" ref="E197:AG197" si="103">IF(MONTH(DATE(YEAR(D197),MONTH(D197),DAY(D197)+1))=MONTH($C196),DATE(YEAR(D197),MONTH(D197),DAY(D197)+1),"")</f>
        <v>46390</v>
      </c>
      <c r="F197" s="18">
        <f t="shared" si="103"/>
        <v>46391</v>
      </c>
      <c r="G197" s="18">
        <f t="shared" si="103"/>
        <v>46392</v>
      </c>
      <c r="H197" s="18">
        <f t="shared" si="103"/>
        <v>46393</v>
      </c>
      <c r="I197" s="18">
        <f t="shared" si="103"/>
        <v>46394</v>
      </c>
      <c r="J197" s="18">
        <f t="shared" si="103"/>
        <v>46395</v>
      </c>
      <c r="K197" s="18">
        <f t="shared" si="103"/>
        <v>46396</v>
      </c>
      <c r="L197" s="18">
        <f t="shared" si="103"/>
        <v>46397</v>
      </c>
      <c r="M197" s="18">
        <f t="shared" si="103"/>
        <v>46398</v>
      </c>
      <c r="N197" s="18">
        <f t="shared" si="103"/>
        <v>46399</v>
      </c>
      <c r="O197" s="18">
        <f t="shared" si="103"/>
        <v>46400</v>
      </c>
      <c r="P197" s="18">
        <f t="shared" si="103"/>
        <v>46401</v>
      </c>
      <c r="Q197" s="18">
        <f t="shared" si="103"/>
        <v>46402</v>
      </c>
      <c r="R197" s="18">
        <f t="shared" si="103"/>
        <v>46403</v>
      </c>
      <c r="S197" s="18">
        <f t="shared" si="103"/>
        <v>46404</v>
      </c>
      <c r="T197" s="18">
        <f t="shared" si="103"/>
        <v>46405</v>
      </c>
      <c r="U197" s="18">
        <f t="shared" si="103"/>
        <v>46406</v>
      </c>
      <c r="V197" s="18">
        <f t="shared" si="103"/>
        <v>46407</v>
      </c>
      <c r="W197" s="18">
        <f t="shared" si="103"/>
        <v>46408</v>
      </c>
      <c r="X197" s="18">
        <f t="shared" si="103"/>
        <v>46409</v>
      </c>
      <c r="Y197" s="18">
        <f t="shared" si="103"/>
        <v>46410</v>
      </c>
      <c r="Z197" s="18">
        <f t="shared" si="103"/>
        <v>46411</v>
      </c>
      <c r="AA197" s="18">
        <f t="shared" si="103"/>
        <v>46412</v>
      </c>
      <c r="AB197" s="18">
        <f t="shared" si="103"/>
        <v>46413</v>
      </c>
      <c r="AC197" s="18">
        <f t="shared" si="103"/>
        <v>46414</v>
      </c>
      <c r="AD197" s="18">
        <f t="shared" si="103"/>
        <v>46415</v>
      </c>
      <c r="AE197" s="18">
        <f t="shared" si="103"/>
        <v>46416</v>
      </c>
      <c r="AF197" s="18">
        <f t="shared" si="103"/>
        <v>46417</v>
      </c>
      <c r="AG197" s="18">
        <f t="shared" si="103"/>
        <v>46418</v>
      </c>
      <c r="AH197" s="172"/>
      <c r="AI197" s="111"/>
      <c r="AJ197" s="175"/>
      <c r="AK197" s="175"/>
      <c r="AL197" s="176"/>
      <c r="AM197" s="132"/>
      <c r="AN197" s="133"/>
      <c r="AO197" s="193"/>
      <c r="AP197" s="118"/>
      <c r="AQ197" s="118"/>
      <c r="AR197" s="118"/>
      <c r="AS197" s="118"/>
      <c r="AT197" s="96" t="s">
        <v>96</v>
      </c>
      <c r="AU197" s="96" t="s">
        <v>97</v>
      </c>
      <c r="AV197" s="119"/>
      <c r="AW197" s="121"/>
      <c r="AX197" s="122"/>
      <c r="AY197" s="119"/>
    </row>
    <row r="198" spans="1:51" hidden="1" outlineLevel="1" x14ac:dyDescent="0.2">
      <c r="B198" s="17" t="s">
        <v>2</v>
      </c>
      <c r="C198" s="19" t="str">
        <f t="shared" ref="C198:AG198" si="104">TEXT(C197,"aaa")</f>
        <v>金</v>
      </c>
      <c r="D198" s="19" t="str">
        <f t="shared" si="104"/>
        <v>土</v>
      </c>
      <c r="E198" s="19" t="str">
        <f t="shared" si="104"/>
        <v>日</v>
      </c>
      <c r="F198" s="19" t="str">
        <f t="shared" si="104"/>
        <v>月</v>
      </c>
      <c r="G198" s="19" t="str">
        <f t="shared" si="104"/>
        <v>火</v>
      </c>
      <c r="H198" s="19" t="str">
        <f t="shared" si="104"/>
        <v>水</v>
      </c>
      <c r="I198" s="19" t="str">
        <f t="shared" si="104"/>
        <v>木</v>
      </c>
      <c r="J198" s="19" t="str">
        <f t="shared" si="104"/>
        <v>金</v>
      </c>
      <c r="K198" s="19" t="str">
        <f t="shared" si="104"/>
        <v>土</v>
      </c>
      <c r="L198" s="19" t="str">
        <f t="shared" si="104"/>
        <v>日</v>
      </c>
      <c r="M198" s="19" t="str">
        <f t="shared" si="104"/>
        <v>月</v>
      </c>
      <c r="N198" s="19" t="str">
        <f t="shared" si="104"/>
        <v>火</v>
      </c>
      <c r="O198" s="19" t="str">
        <f t="shared" si="104"/>
        <v>水</v>
      </c>
      <c r="P198" s="19" t="str">
        <f t="shared" si="104"/>
        <v>木</v>
      </c>
      <c r="Q198" s="19" t="str">
        <f t="shared" si="104"/>
        <v>金</v>
      </c>
      <c r="R198" s="19" t="str">
        <f t="shared" si="104"/>
        <v>土</v>
      </c>
      <c r="S198" s="19" t="str">
        <f t="shared" si="104"/>
        <v>日</v>
      </c>
      <c r="T198" s="19" t="str">
        <f t="shared" si="104"/>
        <v>月</v>
      </c>
      <c r="U198" s="19" t="str">
        <f t="shared" si="104"/>
        <v>火</v>
      </c>
      <c r="V198" s="19" t="str">
        <f t="shared" si="104"/>
        <v>水</v>
      </c>
      <c r="W198" s="19" t="str">
        <f t="shared" si="104"/>
        <v>木</v>
      </c>
      <c r="X198" s="19" t="str">
        <f t="shared" si="104"/>
        <v>金</v>
      </c>
      <c r="Y198" s="19" t="str">
        <f t="shared" si="104"/>
        <v>土</v>
      </c>
      <c r="Z198" s="19" t="str">
        <f t="shared" si="104"/>
        <v>日</v>
      </c>
      <c r="AA198" s="19" t="str">
        <f t="shared" si="104"/>
        <v>月</v>
      </c>
      <c r="AB198" s="19" t="str">
        <f t="shared" si="104"/>
        <v>火</v>
      </c>
      <c r="AC198" s="19" t="str">
        <f t="shared" si="104"/>
        <v>水</v>
      </c>
      <c r="AD198" s="19" t="str">
        <f t="shared" si="104"/>
        <v>木</v>
      </c>
      <c r="AE198" s="19" t="str">
        <f t="shared" si="104"/>
        <v>金</v>
      </c>
      <c r="AF198" s="19" t="str">
        <f t="shared" si="104"/>
        <v>土</v>
      </c>
      <c r="AG198" s="19" t="str">
        <f t="shared" si="104"/>
        <v>日</v>
      </c>
      <c r="AH198" s="178">
        <v>0</v>
      </c>
      <c r="AI198" s="181"/>
      <c r="AJ198" s="184" t="s">
        <v>51</v>
      </c>
      <c r="AK198" s="186" t="s">
        <v>12</v>
      </c>
      <c r="AL198" s="188" t="s">
        <v>58</v>
      </c>
      <c r="AM198" s="190" t="s">
        <v>51</v>
      </c>
      <c r="AN198" s="191" t="s">
        <v>13</v>
      </c>
      <c r="AO198" s="119">
        <f t="shared" ref="AO198" si="105">COUNT(C197:AG197)</f>
        <v>31</v>
      </c>
      <c r="AP198" s="119">
        <f t="shared" ref="AP198" si="106">AO198-AH198</f>
        <v>31</v>
      </c>
      <c r="AQ198" s="119">
        <f>SUM(AP$7:AP200)</f>
        <v>853</v>
      </c>
      <c r="AR198" s="119">
        <f>COUNTIF(C200:AG200,"○")</f>
        <v>0</v>
      </c>
      <c r="AS198" s="119">
        <f>SUM(AR$7:AR200)</f>
        <v>0</v>
      </c>
      <c r="AT198" s="156">
        <f>COUNTIF(C201:AG201,"○")</f>
        <v>0</v>
      </c>
      <c r="AU198" s="195">
        <f>SUM(AT$7:AT200)</f>
        <v>0</v>
      </c>
      <c r="AV198" s="122">
        <f>COUNTIF(C198:AG198,"土")+COUNTIF(C198:AG198,"日")</f>
        <v>10</v>
      </c>
      <c r="AW198" s="122">
        <f>AV198-AI198</f>
        <v>10</v>
      </c>
      <c r="AX198" s="196" t="str">
        <f>IF(OR(AW198/AP198&lt;0.285,AW198=0),"特例","特例なし")</f>
        <v>特例なし</v>
      </c>
      <c r="AY198" s="122">
        <f>IF($AL$240="計画",IF(AP198=0,1,IF(AL200="達成",1,IF(AL200="達成※",1,0))),IF(AP198=0,1,IF(AL201="達成",1,IF(AL201="達成※",1,0))))</f>
        <v>0</v>
      </c>
    </row>
    <row r="199" spans="1:51" ht="79" hidden="1" outlineLevel="1" x14ac:dyDescent="0.2">
      <c r="A199" s="3"/>
      <c r="B199" s="20" t="s">
        <v>3</v>
      </c>
      <c r="C199" s="13" t="str">
        <f>IFERROR(VLOOKUP(C197,祝日一覧!A:C,3,FALSE),"")</f>
        <v>元日</v>
      </c>
      <c r="D199" s="13" t="str">
        <f>IFERROR(VLOOKUP(D197,祝日一覧!A:C,3,FALSE),"")</f>
        <v>年末年始休暇</v>
      </c>
      <c r="E199" s="13" t="str">
        <f>IFERROR(VLOOKUP(E197,祝日一覧!A:C,3,FALSE),"")</f>
        <v>年末年始休暇</v>
      </c>
      <c r="F199" s="13" t="str">
        <f>IFERROR(VLOOKUP(F197,祝日一覧!A:C,3,FALSE),"")</f>
        <v/>
      </c>
      <c r="G199" s="13" t="str">
        <f>IFERROR(VLOOKUP(G197,祝日一覧!A:C,3,FALSE),"")</f>
        <v/>
      </c>
      <c r="H199" s="13" t="str">
        <f>IFERROR(VLOOKUP(H197,祝日一覧!A:C,3,FALSE),"")</f>
        <v/>
      </c>
      <c r="I199" s="13" t="str">
        <f>IFERROR(VLOOKUP(I197,祝日一覧!A:C,3,FALSE),"")</f>
        <v/>
      </c>
      <c r="J199" s="13" t="str">
        <f>IFERROR(VLOOKUP(J197,祝日一覧!A:C,3,FALSE),"")</f>
        <v/>
      </c>
      <c r="K199" s="13" t="str">
        <f>IFERROR(VLOOKUP(K197,祝日一覧!A:C,3,FALSE),"")</f>
        <v/>
      </c>
      <c r="L199" s="13" t="str">
        <f>IFERROR(VLOOKUP(L197,祝日一覧!A:C,3,FALSE),"")</f>
        <v/>
      </c>
      <c r="M199" s="13" t="str">
        <f>IFERROR(VLOOKUP(M197,祝日一覧!A:C,3,FALSE),"")</f>
        <v>成人の日</v>
      </c>
      <c r="N199" s="13" t="str">
        <f>IFERROR(VLOOKUP(N197,祝日一覧!A:C,3,FALSE),"")</f>
        <v/>
      </c>
      <c r="O199" s="13" t="str">
        <f>IFERROR(VLOOKUP(O197,祝日一覧!A:C,3,FALSE),"")</f>
        <v/>
      </c>
      <c r="P199" s="13" t="str">
        <f>IFERROR(VLOOKUP(P197,祝日一覧!A:C,3,FALSE),"")</f>
        <v/>
      </c>
      <c r="Q199" s="13" t="str">
        <f>IFERROR(VLOOKUP(Q197,祝日一覧!A:C,3,FALSE),"")</f>
        <v/>
      </c>
      <c r="R199" s="13" t="str">
        <f>IFERROR(VLOOKUP(R197,祝日一覧!A:C,3,FALSE),"")</f>
        <v/>
      </c>
      <c r="S199" s="13" t="str">
        <f>IFERROR(VLOOKUP(S197,祝日一覧!A:C,3,FALSE),"")</f>
        <v/>
      </c>
      <c r="T199" s="13" t="str">
        <f>IFERROR(VLOOKUP(T197,祝日一覧!A:C,3,FALSE),"")</f>
        <v/>
      </c>
      <c r="U199" s="13" t="str">
        <f>IFERROR(VLOOKUP(U197,祝日一覧!A:C,3,FALSE),"")</f>
        <v/>
      </c>
      <c r="V199" s="13" t="str">
        <f>IFERROR(VLOOKUP(V197,祝日一覧!A:C,3,FALSE),"")</f>
        <v/>
      </c>
      <c r="W199" s="13" t="str">
        <f>IFERROR(VLOOKUP(W197,祝日一覧!A:C,3,FALSE),"")</f>
        <v/>
      </c>
      <c r="X199" s="13" t="str">
        <f>IFERROR(VLOOKUP(X197,祝日一覧!A:C,3,FALSE),"")</f>
        <v/>
      </c>
      <c r="Y199" s="13" t="str">
        <f>IFERROR(VLOOKUP(Y197,祝日一覧!A:C,3,FALSE),"")</f>
        <v/>
      </c>
      <c r="Z199" s="13" t="str">
        <f>IFERROR(VLOOKUP(Z197,祝日一覧!A:C,3,FALSE),"")</f>
        <v/>
      </c>
      <c r="AA199" s="13" t="str">
        <f>IFERROR(VLOOKUP(AA197,祝日一覧!A:C,3,FALSE),"")</f>
        <v/>
      </c>
      <c r="AB199" s="13" t="str">
        <f>IFERROR(VLOOKUP(AB197,祝日一覧!A:C,3,FALSE),"")</f>
        <v/>
      </c>
      <c r="AC199" s="13" t="str">
        <f>IFERROR(VLOOKUP(AC197,祝日一覧!A:C,3,FALSE),"")</f>
        <v/>
      </c>
      <c r="AD199" s="13" t="str">
        <f>IFERROR(VLOOKUP(AD197,祝日一覧!A:C,3,FALSE),"")</f>
        <v/>
      </c>
      <c r="AE199" s="13" t="str">
        <f>IFERROR(VLOOKUP(AE197,祝日一覧!A:C,3,FALSE),"")</f>
        <v/>
      </c>
      <c r="AF199" s="13" t="str">
        <f>IFERROR(VLOOKUP(AF197,祝日一覧!A:C,3,FALSE),"")</f>
        <v/>
      </c>
      <c r="AG199" s="13" t="str">
        <f>IFERROR(VLOOKUP(AG197,祝日一覧!A:C,3,FALSE),"")</f>
        <v/>
      </c>
      <c r="AH199" s="179"/>
      <c r="AI199" s="182"/>
      <c r="AJ199" s="185"/>
      <c r="AK199" s="187"/>
      <c r="AL199" s="189"/>
      <c r="AM199" s="141"/>
      <c r="AN199" s="143"/>
      <c r="AO199" s="119"/>
      <c r="AP199" s="119"/>
      <c r="AQ199" s="119"/>
      <c r="AR199" s="119"/>
      <c r="AS199" s="119"/>
      <c r="AT199" s="156"/>
      <c r="AU199" s="195"/>
      <c r="AV199" s="122"/>
      <c r="AW199" s="122"/>
      <c r="AX199" s="197"/>
      <c r="AY199" s="122"/>
    </row>
    <row r="200" spans="1:51" ht="26.5" hidden="1" outlineLevel="1" thickBot="1" x14ac:dyDescent="0.25">
      <c r="A200" s="4"/>
      <c r="B200" s="73" t="s">
        <v>108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79"/>
      <c r="AI200" s="182"/>
      <c r="AJ200" s="37">
        <f>AR198</f>
        <v>0</v>
      </c>
      <c r="AK200" s="61">
        <f>IF(AP198=0,"対象外",AJ200/AP198)</f>
        <v>0</v>
      </c>
      <c r="AL200" s="62" t="str">
        <f>IF(AP198=0,"対象外",IF(AJ200/AP198&gt;=0.285,"達成",IF(AJ200&gt;=AX200,"達成※","未")))</f>
        <v>未</v>
      </c>
      <c r="AM200" s="77">
        <f>AS198</f>
        <v>0</v>
      </c>
      <c r="AN200" s="78">
        <f>AM200/AQ198</f>
        <v>0</v>
      </c>
      <c r="AO200" s="119"/>
      <c r="AP200" s="119"/>
      <c r="AQ200" s="119"/>
      <c r="AR200" s="119"/>
      <c r="AS200" s="119"/>
      <c r="AT200" s="156"/>
      <c r="AU200" s="195"/>
      <c r="AV200" s="122"/>
      <c r="AW200" s="122"/>
      <c r="AX200" s="122" t="str">
        <f>IF(OR(AW198/AP198&lt;0.285,AW198=0),AW198,"-")</f>
        <v>-</v>
      </c>
      <c r="AY200" s="122"/>
    </row>
    <row r="201" spans="1:51" ht="26.5" hidden="1" outlineLevel="1" thickBot="1" x14ac:dyDescent="0.25">
      <c r="A201" s="4"/>
      <c r="B201" s="56" t="s">
        <v>102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180"/>
      <c r="AI201" s="183"/>
      <c r="AJ201" s="37">
        <f>AT198</f>
        <v>0</v>
      </c>
      <c r="AK201" s="47">
        <f>IF(AP198=0,"対象外",AJ201/AP198)</f>
        <v>0</v>
      </c>
      <c r="AL201" s="39" t="str">
        <f>IF(AP198=0,"対象外",IF(AJ201/AP198&gt;=0.285,"達成",IF(AJ201&gt;=AX200,"達成※","未")))</f>
        <v>未</v>
      </c>
      <c r="AM201" s="77">
        <f>AU198</f>
        <v>0</v>
      </c>
      <c r="AN201" s="78">
        <f>IFERROR(AM201/AQ198,"")</f>
        <v>0</v>
      </c>
      <c r="AO201" s="119"/>
      <c r="AP201" s="119"/>
      <c r="AQ201" s="119"/>
      <c r="AR201" s="119"/>
      <c r="AS201" s="119"/>
      <c r="AT201" s="156"/>
      <c r="AU201" s="195"/>
      <c r="AV201" s="122"/>
      <c r="AW201" s="122"/>
      <c r="AX201" s="122"/>
      <c r="AY201" s="122"/>
    </row>
    <row r="202" spans="1:51" ht="13.5" hidden="1" outlineLevel="1" thickBot="1" x14ac:dyDescent="0.25">
      <c r="AS202" s="9"/>
      <c r="AT202" s="9"/>
      <c r="AU202" s="9"/>
      <c r="AV202" s="2"/>
    </row>
    <row r="203" spans="1:51" ht="13" hidden="1" customHeight="1" outlineLevel="1" x14ac:dyDescent="0.2">
      <c r="B203" s="16" t="s">
        <v>0</v>
      </c>
      <c r="C203" s="137">
        <f>DATE(YEAR(C196),MONTH(C196)+1,DAY(C196))</f>
        <v>46419</v>
      </c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  <c r="AF203" s="137"/>
      <c r="AG203" s="137"/>
      <c r="AH203" s="171" t="s">
        <v>16</v>
      </c>
      <c r="AI203" s="110" t="s">
        <v>60</v>
      </c>
      <c r="AJ203" s="173" t="s">
        <v>74</v>
      </c>
      <c r="AK203" s="173"/>
      <c r="AL203" s="174"/>
      <c r="AM203" s="130" t="s">
        <v>11</v>
      </c>
      <c r="AN203" s="131"/>
      <c r="AO203" s="192" t="s">
        <v>15</v>
      </c>
      <c r="AP203" s="117" t="s">
        <v>17</v>
      </c>
      <c r="AQ203" s="117" t="s">
        <v>18</v>
      </c>
      <c r="AR203" s="117" t="s">
        <v>98</v>
      </c>
      <c r="AS203" s="117" t="s">
        <v>99</v>
      </c>
      <c r="AT203" s="95" t="s">
        <v>100</v>
      </c>
      <c r="AU203" s="95" t="s">
        <v>101</v>
      </c>
      <c r="AV203" s="119" t="s">
        <v>59</v>
      </c>
      <c r="AW203" s="120" t="s">
        <v>61</v>
      </c>
      <c r="AX203" s="122" t="s">
        <v>70</v>
      </c>
      <c r="AY203" s="119" t="s">
        <v>73</v>
      </c>
    </row>
    <row r="204" spans="1:51" hidden="1" outlineLevel="1" x14ac:dyDescent="0.2">
      <c r="B204" s="17" t="s">
        <v>1</v>
      </c>
      <c r="C204" s="18">
        <f>DATE(YEAR(C203),MONTH(C203),DAY(C203))</f>
        <v>46419</v>
      </c>
      <c r="D204" s="18">
        <f>IF(MONTH(DATE(YEAR(C204),MONTH(C204),DAY(C204)+1))=MONTH($C203),DATE(YEAR(C204),MONTH(C204),DAY(C204)+1),"")</f>
        <v>46420</v>
      </c>
      <c r="E204" s="18">
        <f t="shared" ref="E204:AG204" si="107">IF(MONTH(DATE(YEAR(D204),MONTH(D204),DAY(D204)+1))=MONTH($C203),DATE(YEAR(D204),MONTH(D204),DAY(D204)+1),"")</f>
        <v>46421</v>
      </c>
      <c r="F204" s="18">
        <f t="shared" si="107"/>
        <v>46422</v>
      </c>
      <c r="G204" s="18">
        <f t="shared" si="107"/>
        <v>46423</v>
      </c>
      <c r="H204" s="18">
        <f t="shared" si="107"/>
        <v>46424</v>
      </c>
      <c r="I204" s="18">
        <f t="shared" si="107"/>
        <v>46425</v>
      </c>
      <c r="J204" s="18">
        <f t="shared" si="107"/>
        <v>46426</v>
      </c>
      <c r="K204" s="18">
        <f t="shared" si="107"/>
        <v>46427</v>
      </c>
      <c r="L204" s="18">
        <f t="shared" si="107"/>
        <v>46428</v>
      </c>
      <c r="M204" s="18">
        <f t="shared" si="107"/>
        <v>46429</v>
      </c>
      <c r="N204" s="18">
        <f t="shared" si="107"/>
        <v>46430</v>
      </c>
      <c r="O204" s="18">
        <f t="shared" si="107"/>
        <v>46431</v>
      </c>
      <c r="P204" s="18">
        <f t="shared" si="107"/>
        <v>46432</v>
      </c>
      <c r="Q204" s="18">
        <f t="shared" si="107"/>
        <v>46433</v>
      </c>
      <c r="R204" s="18">
        <f t="shared" si="107"/>
        <v>46434</v>
      </c>
      <c r="S204" s="18">
        <f t="shared" si="107"/>
        <v>46435</v>
      </c>
      <c r="T204" s="18">
        <f t="shared" si="107"/>
        <v>46436</v>
      </c>
      <c r="U204" s="18">
        <f t="shared" si="107"/>
        <v>46437</v>
      </c>
      <c r="V204" s="18">
        <f t="shared" si="107"/>
        <v>46438</v>
      </c>
      <c r="W204" s="18">
        <f t="shared" si="107"/>
        <v>46439</v>
      </c>
      <c r="X204" s="18">
        <f t="shared" si="107"/>
        <v>46440</v>
      </c>
      <c r="Y204" s="18">
        <f t="shared" si="107"/>
        <v>46441</v>
      </c>
      <c r="Z204" s="18">
        <f t="shared" si="107"/>
        <v>46442</v>
      </c>
      <c r="AA204" s="18">
        <f t="shared" si="107"/>
        <v>46443</v>
      </c>
      <c r="AB204" s="18">
        <f t="shared" si="107"/>
        <v>46444</v>
      </c>
      <c r="AC204" s="18">
        <f t="shared" si="107"/>
        <v>46445</v>
      </c>
      <c r="AD204" s="18">
        <f t="shared" si="107"/>
        <v>46446</v>
      </c>
      <c r="AE204" s="18" t="str">
        <f t="shared" si="107"/>
        <v/>
      </c>
      <c r="AF204" s="18" t="e">
        <f t="shared" si="107"/>
        <v>#VALUE!</v>
      </c>
      <c r="AG204" s="18" t="e">
        <f t="shared" si="107"/>
        <v>#VALUE!</v>
      </c>
      <c r="AH204" s="172"/>
      <c r="AI204" s="111"/>
      <c r="AJ204" s="175"/>
      <c r="AK204" s="175"/>
      <c r="AL204" s="176"/>
      <c r="AM204" s="132"/>
      <c r="AN204" s="133"/>
      <c r="AO204" s="193"/>
      <c r="AP204" s="118"/>
      <c r="AQ204" s="118"/>
      <c r="AR204" s="118"/>
      <c r="AS204" s="118"/>
      <c r="AT204" s="96" t="s">
        <v>96</v>
      </c>
      <c r="AU204" s="96" t="s">
        <v>97</v>
      </c>
      <c r="AV204" s="119"/>
      <c r="AW204" s="121"/>
      <c r="AX204" s="122"/>
      <c r="AY204" s="119"/>
    </row>
    <row r="205" spans="1:51" hidden="1" outlineLevel="1" x14ac:dyDescent="0.2">
      <c r="B205" s="17" t="s">
        <v>2</v>
      </c>
      <c r="C205" s="19" t="str">
        <f t="shared" ref="C205:AG205" si="108">TEXT(C204,"aaa")</f>
        <v>月</v>
      </c>
      <c r="D205" s="19" t="str">
        <f t="shared" si="108"/>
        <v>火</v>
      </c>
      <c r="E205" s="19" t="str">
        <f t="shared" si="108"/>
        <v>水</v>
      </c>
      <c r="F205" s="19" t="str">
        <f t="shared" si="108"/>
        <v>木</v>
      </c>
      <c r="G205" s="19" t="str">
        <f t="shared" si="108"/>
        <v>金</v>
      </c>
      <c r="H205" s="19" t="str">
        <f t="shared" si="108"/>
        <v>土</v>
      </c>
      <c r="I205" s="19" t="str">
        <f t="shared" si="108"/>
        <v>日</v>
      </c>
      <c r="J205" s="19" t="str">
        <f t="shared" si="108"/>
        <v>月</v>
      </c>
      <c r="K205" s="19" t="str">
        <f t="shared" si="108"/>
        <v>火</v>
      </c>
      <c r="L205" s="19" t="str">
        <f t="shared" si="108"/>
        <v>水</v>
      </c>
      <c r="M205" s="19" t="str">
        <f t="shared" si="108"/>
        <v>木</v>
      </c>
      <c r="N205" s="19" t="str">
        <f t="shared" si="108"/>
        <v>金</v>
      </c>
      <c r="O205" s="19" t="str">
        <f t="shared" si="108"/>
        <v>土</v>
      </c>
      <c r="P205" s="19" t="str">
        <f t="shared" si="108"/>
        <v>日</v>
      </c>
      <c r="Q205" s="19" t="str">
        <f t="shared" si="108"/>
        <v>月</v>
      </c>
      <c r="R205" s="19" t="str">
        <f t="shared" si="108"/>
        <v>火</v>
      </c>
      <c r="S205" s="19" t="str">
        <f t="shared" si="108"/>
        <v>水</v>
      </c>
      <c r="T205" s="19" t="str">
        <f t="shared" si="108"/>
        <v>木</v>
      </c>
      <c r="U205" s="19" t="str">
        <f t="shared" si="108"/>
        <v>金</v>
      </c>
      <c r="V205" s="19" t="str">
        <f t="shared" si="108"/>
        <v>土</v>
      </c>
      <c r="W205" s="19" t="str">
        <f t="shared" si="108"/>
        <v>日</v>
      </c>
      <c r="X205" s="19" t="str">
        <f t="shared" si="108"/>
        <v>月</v>
      </c>
      <c r="Y205" s="19" t="str">
        <f t="shared" si="108"/>
        <v>火</v>
      </c>
      <c r="Z205" s="19" t="str">
        <f t="shared" si="108"/>
        <v>水</v>
      </c>
      <c r="AA205" s="19" t="str">
        <f t="shared" si="108"/>
        <v>木</v>
      </c>
      <c r="AB205" s="19" t="str">
        <f t="shared" si="108"/>
        <v>金</v>
      </c>
      <c r="AC205" s="19" t="str">
        <f t="shared" si="108"/>
        <v>土</v>
      </c>
      <c r="AD205" s="19" t="str">
        <f t="shared" si="108"/>
        <v>日</v>
      </c>
      <c r="AE205" s="19" t="str">
        <f t="shared" si="108"/>
        <v/>
      </c>
      <c r="AF205" s="19" t="e">
        <f t="shared" si="108"/>
        <v>#VALUE!</v>
      </c>
      <c r="AG205" s="19" t="e">
        <f t="shared" si="108"/>
        <v>#VALUE!</v>
      </c>
      <c r="AH205" s="178">
        <v>0</v>
      </c>
      <c r="AI205" s="181"/>
      <c r="AJ205" s="184" t="s">
        <v>51</v>
      </c>
      <c r="AK205" s="186" t="s">
        <v>12</v>
      </c>
      <c r="AL205" s="188" t="s">
        <v>58</v>
      </c>
      <c r="AM205" s="190" t="s">
        <v>51</v>
      </c>
      <c r="AN205" s="191" t="s">
        <v>13</v>
      </c>
      <c r="AO205" s="119">
        <f t="shared" ref="AO205" si="109">COUNT(C204:AG204)</f>
        <v>28</v>
      </c>
      <c r="AP205" s="119">
        <f t="shared" ref="AP205" si="110">AO205-AH205</f>
        <v>28</v>
      </c>
      <c r="AQ205" s="119">
        <f>SUM(AP$7:AP207)</f>
        <v>881</v>
      </c>
      <c r="AR205" s="119">
        <f>COUNTIF(C207:AG207,"○")</f>
        <v>0</v>
      </c>
      <c r="AS205" s="119">
        <f>SUM(AR$7:AR207)</f>
        <v>0</v>
      </c>
      <c r="AT205" s="119">
        <f>COUNTIF(C208:AG208,"○")</f>
        <v>0</v>
      </c>
      <c r="AU205" s="119">
        <f>SUM(AT$7:AT207)</f>
        <v>0</v>
      </c>
      <c r="AV205" s="122">
        <f>COUNTIF(C205:AG205,"土")+COUNTIF(C205:AG205,"日")</f>
        <v>8</v>
      </c>
      <c r="AW205" s="122">
        <f>AV205-AI205</f>
        <v>8</v>
      </c>
      <c r="AX205" s="122" t="str">
        <f>IF(OR(AW205/AP205&lt;0.285,AW205=0),"特例","特例なし")</f>
        <v>特例なし</v>
      </c>
      <c r="AY205" s="122">
        <f>IF($AL$240="計画",IF(AP205=0,1,IF(AL207="達成",1,IF(AL207="達成※",1,0))),IF(AP205=0,1,IF(AL208="達成",1,IF(AL208="達成※",1,0))))</f>
        <v>0</v>
      </c>
    </row>
    <row r="206" spans="1:51" ht="79" hidden="1" outlineLevel="1" x14ac:dyDescent="0.2">
      <c r="A206" s="3"/>
      <c r="B206" s="20" t="s">
        <v>3</v>
      </c>
      <c r="C206" s="13" t="str">
        <f>IFERROR(VLOOKUP(C204,祝日一覧!A:C,3,FALSE),"")</f>
        <v/>
      </c>
      <c r="D206" s="13" t="str">
        <f>IFERROR(VLOOKUP(D204,祝日一覧!A:C,3,FALSE),"")</f>
        <v/>
      </c>
      <c r="E206" s="13" t="str">
        <f>IFERROR(VLOOKUP(E204,祝日一覧!A:C,3,FALSE),"")</f>
        <v/>
      </c>
      <c r="F206" s="13" t="str">
        <f>IFERROR(VLOOKUP(F204,祝日一覧!A:C,3,FALSE),"")</f>
        <v/>
      </c>
      <c r="G206" s="13" t="str">
        <f>IFERROR(VLOOKUP(G204,祝日一覧!A:C,3,FALSE),"")</f>
        <v/>
      </c>
      <c r="H206" s="13" t="str">
        <f>IFERROR(VLOOKUP(H204,祝日一覧!A:C,3,FALSE),"")</f>
        <v/>
      </c>
      <c r="I206" s="13" t="str">
        <f>IFERROR(VLOOKUP(I204,祝日一覧!A:C,3,FALSE),"")</f>
        <v/>
      </c>
      <c r="J206" s="13" t="str">
        <f>IFERROR(VLOOKUP(J204,祝日一覧!A:C,3,FALSE),"")</f>
        <v/>
      </c>
      <c r="K206" s="13" t="str">
        <f>IFERROR(VLOOKUP(K204,祝日一覧!A:C,3,FALSE),"")</f>
        <v/>
      </c>
      <c r="L206" s="13" t="str">
        <f>IFERROR(VLOOKUP(L204,祝日一覧!A:C,3,FALSE),"")</f>
        <v/>
      </c>
      <c r="M206" s="13" t="str">
        <f>IFERROR(VLOOKUP(M204,祝日一覧!A:C,3,FALSE),"")</f>
        <v>建国記念の日</v>
      </c>
      <c r="N206" s="13" t="str">
        <f>IFERROR(VLOOKUP(N204,祝日一覧!A:C,3,FALSE),"")</f>
        <v/>
      </c>
      <c r="O206" s="13" t="str">
        <f>IFERROR(VLOOKUP(O204,祝日一覧!A:C,3,FALSE),"")</f>
        <v/>
      </c>
      <c r="P206" s="13" t="str">
        <f>IFERROR(VLOOKUP(P204,祝日一覧!A:C,3,FALSE),"")</f>
        <v/>
      </c>
      <c r="Q206" s="13" t="str">
        <f>IFERROR(VLOOKUP(Q204,祝日一覧!A:C,3,FALSE),"")</f>
        <v/>
      </c>
      <c r="R206" s="13" t="str">
        <f>IFERROR(VLOOKUP(R204,祝日一覧!A:C,3,FALSE),"")</f>
        <v/>
      </c>
      <c r="S206" s="13" t="str">
        <f>IFERROR(VLOOKUP(S204,祝日一覧!A:C,3,FALSE),"")</f>
        <v/>
      </c>
      <c r="T206" s="13" t="str">
        <f>IFERROR(VLOOKUP(T204,祝日一覧!A:C,3,FALSE),"")</f>
        <v/>
      </c>
      <c r="U206" s="13" t="str">
        <f>IFERROR(VLOOKUP(U204,祝日一覧!A:C,3,FALSE),"")</f>
        <v/>
      </c>
      <c r="V206" s="13" t="str">
        <f>IFERROR(VLOOKUP(V204,祝日一覧!A:C,3,FALSE),"")</f>
        <v/>
      </c>
      <c r="W206" s="13" t="str">
        <f>IFERROR(VLOOKUP(W204,祝日一覧!A:C,3,FALSE),"")</f>
        <v/>
      </c>
      <c r="X206" s="13" t="str">
        <f>IFERROR(VLOOKUP(X204,祝日一覧!A:C,3,FALSE),"")</f>
        <v/>
      </c>
      <c r="Y206" s="13" t="str">
        <f>IFERROR(VLOOKUP(Y204,祝日一覧!A:C,3,FALSE),"")</f>
        <v>天皇誕生日</v>
      </c>
      <c r="Z206" s="13" t="str">
        <f>IFERROR(VLOOKUP(Z204,祝日一覧!A:C,3,FALSE),"")</f>
        <v/>
      </c>
      <c r="AA206" s="13" t="str">
        <f>IFERROR(VLOOKUP(AA204,祝日一覧!A:C,3,FALSE),"")</f>
        <v/>
      </c>
      <c r="AB206" s="13" t="str">
        <f>IFERROR(VLOOKUP(AB204,祝日一覧!A:C,3,FALSE),"")</f>
        <v/>
      </c>
      <c r="AC206" s="13" t="str">
        <f>IFERROR(VLOOKUP(AC204,祝日一覧!A:C,3,FALSE),"")</f>
        <v/>
      </c>
      <c r="AD206" s="13" t="str">
        <f>IFERROR(VLOOKUP(AD204,祝日一覧!A:C,3,FALSE),"")</f>
        <v/>
      </c>
      <c r="AE206" s="13" t="str">
        <f>IFERROR(VLOOKUP(AE204,祝日一覧!A:C,3,FALSE),"")</f>
        <v/>
      </c>
      <c r="AF206" s="13" t="str">
        <f>IFERROR(VLOOKUP(AF204,祝日一覧!A:C,3,FALSE),"")</f>
        <v/>
      </c>
      <c r="AG206" s="13" t="str">
        <f>IFERROR(VLOOKUP(AG204,祝日一覧!A:C,3,FALSE),"")</f>
        <v/>
      </c>
      <c r="AH206" s="179"/>
      <c r="AI206" s="182"/>
      <c r="AJ206" s="185"/>
      <c r="AK206" s="187"/>
      <c r="AL206" s="189"/>
      <c r="AM206" s="141"/>
      <c r="AN206" s="143"/>
      <c r="AO206" s="119"/>
      <c r="AP206" s="119"/>
      <c r="AQ206" s="119"/>
      <c r="AR206" s="119"/>
      <c r="AS206" s="119"/>
      <c r="AT206" s="119"/>
      <c r="AU206" s="119"/>
      <c r="AV206" s="122"/>
      <c r="AW206" s="122"/>
      <c r="AX206" s="122"/>
      <c r="AY206" s="122"/>
    </row>
    <row r="207" spans="1:51" ht="26.5" hidden="1" outlineLevel="1" thickBot="1" x14ac:dyDescent="0.25">
      <c r="A207" s="4"/>
      <c r="B207" s="73" t="s">
        <v>108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79"/>
      <c r="AI207" s="182"/>
      <c r="AJ207" s="37">
        <f>AR205</f>
        <v>0</v>
      </c>
      <c r="AK207" s="61">
        <f>IF(AP205=0,"対象外",AJ207/AP205)</f>
        <v>0</v>
      </c>
      <c r="AL207" s="62" t="str">
        <f>IF(AP205=0,"対象外",IF(AJ207/AP205&gt;=0.285,"達成",IF(AJ207&gt;=AX207,"達成※","未")))</f>
        <v>未</v>
      </c>
      <c r="AM207" s="77">
        <f>AS205</f>
        <v>0</v>
      </c>
      <c r="AN207" s="78">
        <f>AM207/AQ205</f>
        <v>0</v>
      </c>
      <c r="AO207" s="119"/>
      <c r="AP207" s="119"/>
      <c r="AQ207" s="119"/>
      <c r="AR207" s="119"/>
      <c r="AS207" s="119"/>
      <c r="AT207" s="119"/>
      <c r="AU207" s="119"/>
      <c r="AV207" s="122"/>
      <c r="AW207" s="122"/>
      <c r="AX207" s="122" t="str">
        <f>IF(OR(AW205/AP205&lt;0.285,AW205=0),AW205,"-")</f>
        <v>-</v>
      </c>
      <c r="AY207" s="122"/>
    </row>
    <row r="208" spans="1:51" ht="26.5" hidden="1" outlineLevel="1" thickBot="1" x14ac:dyDescent="0.25">
      <c r="A208" s="4"/>
      <c r="B208" s="56" t="s">
        <v>102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180"/>
      <c r="AI208" s="183"/>
      <c r="AJ208" s="37">
        <f>AT205</f>
        <v>0</v>
      </c>
      <c r="AK208" s="47">
        <f>IF(AP205=0,"対象外",AJ208/AP205)</f>
        <v>0</v>
      </c>
      <c r="AL208" s="39" t="str">
        <f>IF(AP205=0,"対象外",IF(AJ208/AP205&gt;=0.285,"達成",IF(AJ208&gt;=AX207,"達成※","未")))</f>
        <v>未</v>
      </c>
      <c r="AM208" s="77">
        <f>AU205</f>
        <v>0</v>
      </c>
      <c r="AN208" s="78">
        <f>IFERROR(AM208/AQ205,"")</f>
        <v>0</v>
      </c>
      <c r="AO208" s="119"/>
      <c r="AP208" s="119"/>
      <c r="AQ208" s="119"/>
      <c r="AR208" s="119"/>
      <c r="AS208" s="119"/>
      <c r="AT208" s="119"/>
      <c r="AU208" s="119"/>
      <c r="AV208" s="122"/>
      <c r="AW208" s="122"/>
      <c r="AX208" s="122"/>
      <c r="AY208" s="122"/>
    </row>
    <row r="209" spans="1:51" ht="13.5" hidden="1" outlineLevel="1" thickBot="1" x14ac:dyDescent="0.25">
      <c r="AS209" s="9"/>
      <c r="AT209" s="9"/>
      <c r="AU209" s="9"/>
      <c r="AV209" s="2"/>
    </row>
    <row r="210" spans="1:51" ht="13" hidden="1" customHeight="1" outlineLevel="1" x14ac:dyDescent="0.2">
      <c r="B210" s="16" t="s">
        <v>0</v>
      </c>
      <c r="C210" s="137">
        <f>DATE(YEAR(C203),MONTH(C203)+1,DAY(C203))</f>
        <v>46447</v>
      </c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37"/>
      <c r="AF210" s="137"/>
      <c r="AG210" s="137"/>
      <c r="AH210" s="171" t="s">
        <v>16</v>
      </c>
      <c r="AI210" s="110" t="s">
        <v>60</v>
      </c>
      <c r="AJ210" s="173" t="s">
        <v>74</v>
      </c>
      <c r="AK210" s="173"/>
      <c r="AL210" s="174"/>
      <c r="AM210" s="130" t="s">
        <v>11</v>
      </c>
      <c r="AN210" s="131"/>
      <c r="AO210" s="192" t="s">
        <v>15</v>
      </c>
      <c r="AP210" s="117" t="s">
        <v>17</v>
      </c>
      <c r="AQ210" s="117" t="s">
        <v>18</v>
      </c>
      <c r="AR210" s="117" t="s">
        <v>98</v>
      </c>
      <c r="AS210" s="117" t="s">
        <v>99</v>
      </c>
      <c r="AT210" s="95" t="s">
        <v>100</v>
      </c>
      <c r="AU210" s="95" t="s">
        <v>101</v>
      </c>
      <c r="AV210" s="119" t="s">
        <v>59</v>
      </c>
      <c r="AW210" s="120" t="s">
        <v>61</v>
      </c>
      <c r="AX210" s="122" t="s">
        <v>70</v>
      </c>
      <c r="AY210" s="119" t="s">
        <v>73</v>
      </c>
    </row>
    <row r="211" spans="1:51" hidden="1" outlineLevel="1" x14ac:dyDescent="0.2">
      <c r="B211" s="17" t="s">
        <v>1</v>
      </c>
      <c r="C211" s="18">
        <f>DATE(YEAR(C210),MONTH(C210),DAY(C210))</f>
        <v>46447</v>
      </c>
      <c r="D211" s="18">
        <f>IF(MONTH(DATE(YEAR(C211),MONTH(C211),DAY(C211)+1))=MONTH($C210),DATE(YEAR(C211),MONTH(C211),DAY(C211)+1),"")</f>
        <v>46448</v>
      </c>
      <c r="E211" s="18">
        <f t="shared" ref="E211:AG211" si="111">IF(MONTH(DATE(YEAR(D211),MONTH(D211),DAY(D211)+1))=MONTH($C210),DATE(YEAR(D211),MONTH(D211),DAY(D211)+1),"")</f>
        <v>46449</v>
      </c>
      <c r="F211" s="18">
        <f t="shared" si="111"/>
        <v>46450</v>
      </c>
      <c r="G211" s="18">
        <f t="shared" si="111"/>
        <v>46451</v>
      </c>
      <c r="H211" s="18">
        <f t="shared" si="111"/>
        <v>46452</v>
      </c>
      <c r="I211" s="18">
        <f t="shared" si="111"/>
        <v>46453</v>
      </c>
      <c r="J211" s="18">
        <f t="shared" si="111"/>
        <v>46454</v>
      </c>
      <c r="K211" s="18">
        <f t="shared" si="111"/>
        <v>46455</v>
      </c>
      <c r="L211" s="18">
        <f t="shared" si="111"/>
        <v>46456</v>
      </c>
      <c r="M211" s="18">
        <f t="shared" si="111"/>
        <v>46457</v>
      </c>
      <c r="N211" s="18">
        <f t="shared" si="111"/>
        <v>46458</v>
      </c>
      <c r="O211" s="18">
        <f t="shared" si="111"/>
        <v>46459</v>
      </c>
      <c r="P211" s="18">
        <f t="shared" si="111"/>
        <v>46460</v>
      </c>
      <c r="Q211" s="18">
        <f t="shared" si="111"/>
        <v>46461</v>
      </c>
      <c r="R211" s="18">
        <f t="shared" si="111"/>
        <v>46462</v>
      </c>
      <c r="S211" s="18">
        <f t="shared" si="111"/>
        <v>46463</v>
      </c>
      <c r="T211" s="18">
        <f t="shared" si="111"/>
        <v>46464</v>
      </c>
      <c r="U211" s="18">
        <f t="shared" si="111"/>
        <v>46465</v>
      </c>
      <c r="V211" s="18">
        <f t="shared" si="111"/>
        <v>46466</v>
      </c>
      <c r="W211" s="18">
        <f t="shared" si="111"/>
        <v>46467</v>
      </c>
      <c r="X211" s="18">
        <f t="shared" si="111"/>
        <v>46468</v>
      </c>
      <c r="Y211" s="18">
        <f t="shared" si="111"/>
        <v>46469</v>
      </c>
      <c r="Z211" s="18">
        <f t="shared" si="111"/>
        <v>46470</v>
      </c>
      <c r="AA211" s="18">
        <f t="shared" si="111"/>
        <v>46471</v>
      </c>
      <c r="AB211" s="18">
        <f t="shared" si="111"/>
        <v>46472</v>
      </c>
      <c r="AC211" s="18">
        <f t="shared" si="111"/>
        <v>46473</v>
      </c>
      <c r="AD211" s="18">
        <f t="shared" si="111"/>
        <v>46474</v>
      </c>
      <c r="AE211" s="18">
        <f t="shared" si="111"/>
        <v>46475</v>
      </c>
      <c r="AF211" s="18">
        <f t="shared" si="111"/>
        <v>46476</v>
      </c>
      <c r="AG211" s="18">
        <f t="shared" si="111"/>
        <v>46477</v>
      </c>
      <c r="AH211" s="172"/>
      <c r="AI211" s="111"/>
      <c r="AJ211" s="175"/>
      <c r="AK211" s="175"/>
      <c r="AL211" s="176"/>
      <c r="AM211" s="132"/>
      <c r="AN211" s="133"/>
      <c r="AO211" s="193"/>
      <c r="AP211" s="118"/>
      <c r="AQ211" s="118"/>
      <c r="AR211" s="118"/>
      <c r="AS211" s="118"/>
      <c r="AT211" s="96" t="s">
        <v>96</v>
      </c>
      <c r="AU211" s="96" t="s">
        <v>97</v>
      </c>
      <c r="AV211" s="119"/>
      <c r="AW211" s="121"/>
      <c r="AX211" s="122"/>
      <c r="AY211" s="119"/>
    </row>
    <row r="212" spans="1:51" hidden="1" outlineLevel="1" x14ac:dyDescent="0.2">
      <c r="B212" s="17" t="s">
        <v>2</v>
      </c>
      <c r="C212" s="19" t="str">
        <f t="shared" ref="C212:AG212" si="112">TEXT(C211,"aaa")</f>
        <v>月</v>
      </c>
      <c r="D212" s="19" t="str">
        <f t="shared" si="112"/>
        <v>火</v>
      </c>
      <c r="E212" s="19" t="str">
        <f t="shared" si="112"/>
        <v>水</v>
      </c>
      <c r="F212" s="19" t="str">
        <f t="shared" si="112"/>
        <v>木</v>
      </c>
      <c r="G212" s="19" t="str">
        <f t="shared" si="112"/>
        <v>金</v>
      </c>
      <c r="H212" s="19" t="str">
        <f t="shared" si="112"/>
        <v>土</v>
      </c>
      <c r="I212" s="19" t="str">
        <f t="shared" si="112"/>
        <v>日</v>
      </c>
      <c r="J212" s="19" t="str">
        <f t="shared" si="112"/>
        <v>月</v>
      </c>
      <c r="K212" s="19" t="str">
        <f t="shared" si="112"/>
        <v>火</v>
      </c>
      <c r="L212" s="19" t="str">
        <f t="shared" si="112"/>
        <v>水</v>
      </c>
      <c r="M212" s="19" t="str">
        <f t="shared" si="112"/>
        <v>木</v>
      </c>
      <c r="N212" s="19" t="str">
        <f t="shared" si="112"/>
        <v>金</v>
      </c>
      <c r="O212" s="19" t="str">
        <f t="shared" si="112"/>
        <v>土</v>
      </c>
      <c r="P212" s="19" t="str">
        <f t="shared" si="112"/>
        <v>日</v>
      </c>
      <c r="Q212" s="19" t="str">
        <f t="shared" si="112"/>
        <v>月</v>
      </c>
      <c r="R212" s="19" t="str">
        <f t="shared" si="112"/>
        <v>火</v>
      </c>
      <c r="S212" s="19" t="str">
        <f t="shared" si="112"/>
        <v>水</v>
      </c>
      <c r="T212" s="19" t="str">
        <f t="shared" si="112"/>
        <v>木</v>
      </c>
      <c r="U212" s="19" t="str">
        <f t="shared" si="112"/>
        <v>金</v>
      </c>
      <c r="V212" s="19" t="str">
        <f t="shared" si="112"/>
        <v>土</v>
      </c>
      <c r="W212" s="19" t="str">
        <f t="shared" si="112"/>
        <v>日</v>
      </c>
      <c r="X212" s="19" t="str">
        <f t="shared" si="112"/>
        <v>月</v>
      </c>
      <c r="Y212" s="19" t="str">
        <f t="shared" si="112"/>
        <v>火</v>
      </c>
      <c r="Z212" s="19" t="str">
        <f t="shared" si="112"/>
        <v>水</v>
      </c>
      <c r="AA212" s="19" t="str">
        <f t="shared" si="112"/>
        <v>木</v>
      </c>
      <c r="AB212" s="19" t="str">
        <f t="shared" si="112"/>
        <v>金</v>
      </c>
      <c r="AC212" s="19" t="str">
        <f t="shared" si="112"/>
        <v>土</v>
      </c>
      <c r="AD212" s="19" t="str">
        <f t="shared" si="112"/>
        <v>日</v>
      </c>
      <c r="AE212" s="19" t="str">
        <f t="shared" si="112"/>
        <v>月</v>
      </c>
      <c r="AF212" s="19" t="str">
        <f t="shared" si="112"/>
        <v>火</v>
      </c>
      <c r="AG212" s="19" t="str">
        <f t="shared" si="112"/>
        <v>水</v>
      </c>
      <c r="AH212" s="178">
        <v>0</v>
      </c>
      <c r="AI212" s="181"/>
      <c r="AJ212" s="184" t="s">
        <v>51</v>
      </c>
      <c r="AK212" s="186" t="s">
        <v>12</v>
      </c>
      <c r="AL212" s="188" t="s">
        <v>58</v>
      </c>
      <c r="AM212" s="190" t="s">
        <v>51</v>
      </c>
      <c r="AN212" s="191" t="s">
        <v>13</v>
      </c>
      <c r="AO212" s="119">
        <f t="shared" ref="AO212" si="113">COUNT(C211:AG211)</f>
        <v>31</v>
      </c>
      <c r="AP212" s="119">
        <f t="shared" ref="AP212" si="114">AO212-AH212</f>
        <v>31</v>
      </c>
      <c r="AQ212" s="119">
        <f>SUM(AP$7:AP214)</f>
        <v>912</v>
      </c>
      <c r="AR212" s="119">
        <f>COUNTIF(C214:AG214,"○")</f>
        <v>0</v>
      </c>
      <c r="AS212" s="119">
        <f>SUM(AR$7:AR214)</f>
        <v>0</v>
      </c>
      <c r="AT212" s="119">
        <f>COUNTIF(C215:AG215,"○")</f>
        <v>0</v>
      </c>
      <c r="AU212" s="119">
        <f>SUM(AT$7:AT214)</f>
        <v>0</v>
      </c>
      <c r="AV212" s="122">
        <f>COUNTIF(C212:AG212,"土")+COUNTIF(C212:AG212,"日")</f>
        <v>8</v>
      </c>
      <c r="AW212" s="122">
        <f>AV212-AI212</f>
        <v>8</v>
      </c>
      <c r="AX212" s="122" t="str">
        <f>IF(OR(AW212/AP212&lt;0.285,AW212=0),"特例","特例なし")</f>
        <v>特例</v>
      </c>
      <c r="AY212" s="122">
        <f>IF($AL$240="計画",IF(AP212=0,1,IF(AL214="達成",1,IF(AL214="達成※",1,0))),IF(AP212=0,1,IF(AL215="達成",1,IF(AL215="達成※",1,0))))</f>
        <v>0</v>
      </c>
    </row>
    <row r="213" spans="1:51" ht="53" hidden="1" outlineLevel="1" x14ac:dyDescent="0.2">
      <c r="A213" s="3"/>
      <c r="B213" s="20" t="s">
        <v>3</v>
      </c>
      <c r="C213" s="13" t="str">
        <f>IFERROR(VLOOKUP(C211,祝日一覧!A:C,3,FALSE),"")</f>
        <v/>
      </c>
      <c r="D213" s="13" t="str">
        <f>IFERROR(VLOOKUP(D211,祝日一覧!A:C,3,FALSE),"")</f>
        <v/>
      </c>
      <c r="E213" s="13" t="str">
        <f>IFERROR(VLOOKUP(E211,祝日一覧!A:C,3,FALSE),"")</f>
        <v/>
      </c>
      <c r="F213" s="13" t="str">
        <f>IFERROR(VLOOKUP(F211,祝日一覧!A:C,3,FALSE),"")</f>
        <v/>
      </c>
      <c r="G213" s="13" t="str">
        <f>IFERROR(VLOOKUP(G211,祝日一覧!A:C,3,FALSE),"")</f>
        <v/>
      </c>
      <c r="H213" s="13" t="str">
        <f>IFERROR(VLOOKUP(H211,祝日一覧!A:C,3,FALSE),"")</f>
        <v/>
      </c>
      <c r="I213" s="13" t="str">
        <f>IFERROR(VLOOKUP(I211,祝日一覧!A:C,3,FALSE),"")</f>
        <v/>
      </c>
      <c r="J213" s="13" t="str">
        <f>IFERROR(VLOOKUP(J211,祝日一覧!A:C,3,FALSE),"")</f>
        <v/>
      </c>
      <c r="K213" s="13" t="str">
        <f>IFERROR(VLOOKUP(K211,祝日一覧!A:C,3,FALSE),"")</f>
        <v/>
      </c>
      <c r="L213" s="13" t="str">
        <f>IFERROR(VLOOKUP(L211,祝日一覧!A:C,3,FALSE),"")</f>
        <v/>
      </c>
      <c r="M213" s="13" t="str">
        <f>IFERROR(VLOOKUP(M211,祝日一覧!A:C,3,FALSE),"")</f>
        <v/>
      </c>
      <c r="N213" s="13" t="str">
        <f>IFERROR(VLOOKUP(N211,祝日一覧!A:C,3,FALSE),"")</f>
        <v/>
      </c>
      <c r="O213" s="13" t="str">
        <f>IFERROR(VLOOKUP(O211,祝日一覧!A:C,3,FALSE),"")</f>
        <v/>
      </c>
      <c r="P213" s="13" t="str">
        <f>IFERROR(VLOOKUP(P211,祝日一覧!A:C,3,FALSE),"")</f>
        <v/>
      </c>
      <c r="Q213" s="13" t="str">
        <f>IFERROR(VLOOKUP(Q211,祝日一覧!A:C,3,FALSE),"")</f>
        <v/>
      </c>
      <c r="R213" s="13" t="str">
        <f>IFERROR(VLOOKUP(R211,祝日一覧!A:C,3,FALSE),"")</f>
        <v/>
      </c>
      <c r="S213" s="13" t="str">
        <f>IFERROR(VLOOKUP(S211,祝日一覧!A:C,3,FALSE),"")</f>
        <v/>
      </c>
      <c r="T213" s="13" t="str">
        <f>IFERROR(VLOOKUP(T211,祝日一覧!A:C,3,FALSE),"")</f>
        <v/>
      </c>
      <c r="U213" s="13" t="str">
        <f>IFERROR(VLOOKUP(U211,祝日一覧!A:C,3,FALSE),"")</f>
        <v/>
      </c>
      <c r="V213" s="13" t="str">
        <f>IFERROR(VLOOKUP(V211,祝日一覧!A:C,3,FALSE),"")</f>
        <v/>
      </c>
      <c r="W213" s="13" t="str">
        <f>IFERROR(VLOOKUP(W211,祝日一覧!A:C,3,FALSE),"")</f>
        <v>春分の日</v>
      </c>
      <c r="X213" s="13" t="str">
        <f>IFERROR(VLOOKUP(X211,祝日一覧!A:C,3,FALSE),"")</f>
        <v>振替休日</v>
      </c>
      <c r="Y213" s="13" t="str">
        <f>IFERROR(VLOOKUP(Y211,祝日一覧!A:C,3,FALSE),"")</f>
        <v/>
      </c>
      <c r="Z213" s="13" t="str">
        <f>IFERROR(VLOOKUP(Z211,祝日一覧!A:C,3,FALSE),"")</f>
        <v/>
      </c>
      <c r="AA213" s="13" t="str">
        <f>IFERROR(VLOOKUP(AA211,祝日一覧!A:C,3,FALSE),"")</f>
        <v/>
      </c>
      <c r="AB213" s="13" t="str">
        <f>IFERROR(VLOOKUP(AB211,祝日一覧!A:C,3,FALSE),"")</f>
        <v/>
      </c>
      <c r="AC213" s="13" t="str">
        <f>IFERROR(VLOOKUP(AC211,祝日一覧!A:C,3,FALSE),"")</f>
        <v/>
      </c>
      <c r="AD213" s="13" t="str">
        <f>IFERROR(VLOOKUP(AD211,祝日一覧!A:C,3,FALSE),"")</f>
        <v/>
      </c>
      <c r="AE213" s="13" t="str">
        <f>IFERROR(VLOOKUP(AE211,祝日一覧!A:C,3,FALSE),"")</f>
        <v/>
      </c>
      <c r="AF213" s="13" t="str">
        <f>IFERROR(VLOOKUP(AF211,祝日一覧!A:C,3,FALSE),"")</f>
        <v/>
      </c>
      <c r="AG213" s="13" t="str">
        <f>IFERROR(VLOOKUP(AG211,祝日一覧!A:C,3,FALSE),"")</f>
        <v/>
      </c>
      <c r="AH213" s="179"/>
      <c r="AI213" s="182"/>
      <c r="AJ213" s="185"/>
      <c r="AK213" s="187"/>
      <c r="AL213" s="189"/>
      <c r="AM213" s="141"/>
      <c r="AN213" s="143"/>
      <c r="AO213" s="119"/>
      <c r="AP213" s="119"/>
      <c r="AQ213" s="119"/>
      <c r="AR213" s="119"/>
      <c r="AS213" s="119"/>
      <c r="AT213" s="119"/>
      <c r="AU213" s="119"/>
      <c r="AV213" s="122"/>
      <c r="AW213" s="122"/>
      <c r="AX213" s="122"/>
      <c r="AY213" s="122"/>
    </row>
    <row r="214" spans="1:51" ht="26.5" hidden="1" outlineLevel="1" thickBot="1" x14ac:dyDescent="0.25">
      <c r="A214" s="4"/>
      <c r="B214" s="73" t="s">
        <v>108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79"/>
      <c r="AI214" s="182"/>
      <c r="AJ214" s="37">
        <f>AR212</f>
        <v>0</v>
      </c>
      <c r="AK214" s="61">
        <f>IF(AP212=0,"対象外",AJ214/AP212)</f>
        <v>0</v>
      </c>
      <c r="AL214" s="62" t="str">
        <f>IF(AP212=0,"対象外",IF(AJ214/AP212&gt;=0.285,"達成",IF(AJ214&gt;=AX214,"達成※","未")))</f>
        <v>未</v>
      </c>
      <c r="AM214" s="77">
        <f>AS212</f>
        <v>0</v>
      </c>
      <c r="AN214" s="78">
        <f>AM214/AQ212</f>
        <v>0</v>
      </c>
      <c r="AO214" s="119"/>
      <c r="AP214" s="119"/>
      <c r="AQ214" s="119"/>
      <c r="AR214" s="119"/>
      <c r="AS214" s="119"/>
      <c r="AT214" s="119"/>
      <c r="AU214" s="119"/>
      <c r="AV214" s="122"/>
      <c r="AW214" s="122"/>
      <c r="AX214" s="122">
        <f>IF(OR(AW212/AP212&lt;0.285,AW212=0),AW212,"-")</f>
        <v>8</v>
      </c>
      <c r="AY214" s="122"/>
    </row>
    <row r="215" spans="1:51" ht="26.5" hidden="1" outlineLevel="1" thickBot="1" x14ac:dyDescent="0.25">
      <c r="A215" s="4"/>
      <c r="B215" s="56" t="s">
        <v>102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180"/>
      <c r="AI215" s="183"/>
      <c r="AJ215" s="37">
        <f>AT212</f>
        <v>0</v>
      </c>
      <c r="AK215" s="47">
        <f>IF(AP212=0,"対象外",AJ215/AP212)</f>
        <v>0</v>
      </c>
      <c r="AL215" s="39" t="str">
        <f>IF(AP212=0,"対象外",IF(AJ215/AP212&gt;=0.285,"達成",IF(AJ215&gt;=AX214,"達成※","未")))</f>
        <v>未</v>
      </c>
      <c r="AM215" s="77">
        <f>AU212</f>
        <v>0</v>
      </c>
      <c r="AN215" s="78">
        <f>IFERROR(AM215/AQ212,"")</f>
        <v>0</v>
      </c>
      <c r="AO215" s="119"/>
      <c r="AP215" s="119"/>
      <c r="AQ215" s="119"/>
      <c r="AR215" s="119"/>
      <c r="AS215" s="119"/>
      <c r="AT215" s="119"/>
      <c r="AU215" s="119"/>
      <c r="AV215" s="122"/>
      <c r="AW215" s="122"/>
      <c r="AX215" s="122"/>
      <c r="AY215" s="122"/>
    </row>
    <row r="216" spans="1:51" ht="13.5" hidden="1" outlineLevel="1" thickBot="1" x14ac:dyDescent="0.25">
      <c r="AS216" s="9"/>
      <c r="AT216" s="9"/>
      <c r="AU216" s="9"/>
      <c r="AV216" s="2"/>
    </row>
    <row r="217" spans="1:51" ht="13" hidden="1" customHeight="1" outlineLevel="1" x14ac:dyDescent="0.2">
      <c r="B217" s="16" t="s">
        <v>0</v>
      </c>
      <c r="C217" s="137">
        <f>DATE(YEAR(C210),MONTH(C210)+1,DAY(C210))</f>
        <v>46478</v>
      </c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71" t="s">
        <v>16</v>
      </c>
      <c r="AI217" s="110" t="s">
        <v>60</v>
      </c>
      <c r="AJ217" s="173" t="s">
        <v>74</v>
      </c>
      <c r="AK217" s="173"/>
      <c r="AL217" s="174"/>
      <c r="AM217" s="130" t="s">
        <v>11</v>
      </c>
      <c r="AN217" s="131"/>
      <c r="AO217" s="192" t="s">
        <v>15</v>
      </c>
      <c r="AP217" s="117" t="s">
        <v>17</v>
      </c>
      <c r="AQ217" s="117" t="s">
        <v>18</v>
      </c>
      <c r="AR217" s="117" t="s">
        <v>98</v>
      </c>
      <c r="AS217" s="117" t="s">
        <v>99</v>
      </c>
      <c r="AT217" s="95" t="s">
        <v>100</v>
      </c>
      <c r="AU217" s="95" t="s">
        <v>101</v>
      </c>
      <c r="AV217" s="119" t="s">
        <v>59</v>
      </c>
      <c r="AW217" s="120" t="s">
        <v>61</v>
      </c>
      <c r="AX217" s="122" t="s">
        <v>70</v>
      </c>
      <c r="AY217" s="119" t="s">
        <v>73</v>
      </c>
    </row>
    <row r="218" spans="1:51" hidden="1" outlineLevel="1" x14ac:dyDescent="0.2">
      <c r="B218" s="17" t="s">
        <v>1</v>
      </c>
      <c r="C218" s="18">
        <f>DATE(YEAR(C217),MONTH(C217),DAY(C217))</f>
        <v>46478</v>
      </c>
      <c r="D218" s="18">
        <f>IF(MONTH(DATE(YEAR(C218),MONTH(C218),DAY(C218)+1))=MONTH($C217),DATE(YEAR(C218),MONTH(C218),DAY(C218)+1),"")</f>
        <v>46479</v>
      </c>
      <c r="E218" s="18">
        <f t="shared" ref="E218:AG218" si="115">IF(MONTH(DATE(YEAR(D218),MONTH(D218),DAY(D218)+1))=MONTH($C217),DATE(YEAR(D218),MONTH(D218),DAY(D218)+1),"")</f>
        <v>46480</v>
      </c>
      <c r="F218" s="18">
        <f t="shared" si="115"/>
        <v>46481</v>
      </c>
      <c r="G218" s="18">
        <f t="shared" si="115"/>
        <v>46482</v>
      </c>
      <c r="H218" s="18">
        <f t="shared" si="115"/>
        <v>46483</v>
      </c>
      <c r="I218" s="18">
        <f t="shared" si="115"/>
        <v>46484</v>
      </c>
      <c r="J218" s="18">
        <f t="shared" si="115"/>
        <v>46485</v>
      </c>
      <c r="K218" s="18">
        <f t="shared" si="115"/>
        <v>46486</v>
      </c>
      <c r="L218" s="18">
        <f t="shared" si="115"/>
        <v>46487</v>
      </c>
      <c r="M218" s="18">
        <f t="shared" si="115"/>
        <v>46488</v>
      </c>
      <c r="N218" s="18">
        <f t="shared" si="115"/>
        <v>46489</v>
      </c>
      <c r="O218" s="18">
        <f t="shared" si="115"/>
        <v>46490</v>
      </c>
      <c r="P218" s="18">
        <f t="shared" si="115"/>
        <v>46491</v>
      </c>
      <c r="Q218" s="18">
        <f t="shared" si="115"/>
        <v>46492</v>
      </c>
      <c r="R218" s="18">
        <f t="shared" si="115"/>
        <v>46493</v>
      </c>
      <c r="S218" s="18">
        <f t="shared" si="115"/>
        <v>46494</v>
      </c>
      <c r="T218" s="18">
        <f t="shared" si="115"/>
        <v>46495</v>
      </c>
      <c r="U218" s="18">
        <f t="shared" si="115"/>
        <v>46496</v>
      </c>
      <c r="V218" s="18">
        <f t="shared" si="115"/>
        <v>46497</v>
      </c>
      <c r="W218" s="18">
        <f t="shared" si="115"/>
        <v>46498</v>
      </c>
      <c r="X218" s="18">
        <f t="shared" si="115"/>
        <v>46499</v>
      </c>
      <c r="Y218" s="18">
        <f t="shared" si="115"/>
        <v>46500</v>
      </c>
      <c r="Z218" s="18">
        <f t="shared" si="115"/>
        <v>46501</v>
      </c>
      <c r="AA218" s="18">
        <f t="shared" si="115"/>
        <v>46502</v>
      </c>
      <c r="AB218" s="18">
        <f t="shared" si="115"/>
        <v>46503</v>
      </c>
      <c r="AC218" s="18">
        <f t="shared" si="115"/>
        <v>46504</v>
      </c>
      <c r="AD218" s="18">
        <f t="shared" si="115"/>
        <v>46505</v>
      </c>
      <c r="AE218" s="18">
        <f t="shared" si="115"/>
        <v>46506</v>
      </c>
      <c r="AF218" s="18">
        <f t="shared" si="115"/>
        <v>46507</v>
      </c>
      <c r="AG218" s="18" t="str">
        <f t="shared" si="115"/>
        <v/>
      </c>
      <c r="AH218" s="172"/>
      <c r="AI218" s="111"/>
      <c r="AJ218" s="175"/>
      <c r="AK218" s="175"/>
      <c r="AL218" s="176"/>
      <c r="AM218" s="132"/>
      <c r="AN218" s="133"/>
      <c r="AO218" s="193"/>
      <c r="AP218" s="118"/>
      <c r="AQ218" s="118"/>
      <c r="AR218" s="118"/>
      <c r="AS218" s="118"/>
      <c r="AT218" s="96" t="s">
        <v>96</v>
      </c>
      <c r="AU218" s="96" t="s">
        <v>97</v>
      </c>
      <c r="AV218" s="119"/>
      <c r="AW218" s="121"/>
      <c r="AX218" s="122"/>
      <c r="AY218" s="119"/>
    </row>
    <row r="219" spans="1:51" hidden="1" outlineLevel="1" x14ac:dyDescent="0.2">
      <c r="B219" s="17" t="s">
        <v>2</v>
      </c>
      <c r="C219" s="19" t="str">
        <f t="shared" ref="C219:AG219" si="116">TEXT(C218,"aaa")</f>
        <v>木</v>
      </c>
      <c r="D219" s="19" t="str">
        <f t="shared" si="116"/>
        <v>金</v>
      </c>
      <c r="E219" s="19" t="str">
        <f t="shared" si="116"/>
        <v>土</v>
      </c>
      <c r="F219" s="19" t="str">
        <f t="shared" si="116"/>
        <v>日</v>
      </c>
      <c r="G219" s="19" t="str">
        <f t="shared" si="116"/>
        <v>月</v>
      </c>
      <c r="H219" s="19" t="str">
        <f t="shared" si="116"/>
        <v>火</v>
      </c>
      <c r="I219" s="19" t="str">
        <f t="shared" si="116"/>
        <v>水</v>
      </c>
      <c r="J219" s="19" t="str">
        <f t="shared" si="116"/>
        <v>木</v>
      </c>
      <c r="K219" s="19" t="str">
        <f t="shared" si="116"/>
        <v>金</v>
      </c>
      <c r="L219" s="19" t="str">
        <f t="shared" si="116"/>
        <v>土</v>
      </c>
      <c r="M219" s="19" t="str">
        <f t="shared" si="116"/>
        <v>日</v>
      </c>
      <c r="N219" s="19" t="str">
        <f t="shared" si="116"/>
        <v>月</v>
      </c>
      <c r="O219" s="19" t="str">
        <f t="shared" si="116"/>
        <v>火</v>
      </c>
      <c r="P219" s="19" t="str">
        <f t="shared" si="116"/>
        <v>水</v>
      </c>
      <c r="Q219" s="19" t="str">
        <f t="shared" si="116"/>
        <v>木</v>
      </c>
      <c r="R219" s="19" t="str">
        <f t="shared" si="116"/>
        <v>金</v>
      </c>
      <c r="S219" s="19" t="str">
        <f t="shared" si="116"/>
        <v>土</v>
      </c>
      <c r="T219" s="19" t="str">
        <f t="shared" si="116"/>
        <v>日</v>
      </c>
      <c r="U219" s="19" t="str">
        <f t="shared" si="116"/>
        <v>月</v>
      </c>
      <c r="V219" s="19" t="str">
        <f t="shared" si="116"/>
        <v>火</v>
      </c>
      <c r="W219" s="19" t="str">
        <f t="shared" si="116"/>
        <v>水</v>
      </c>
      <c r="X219" s="19" t="str">
        <f t="shared" si="116"/>
        <v>木</v>
      </c>
      <c r="Y219" s="19" t="str">
        <f t="shared" si="116"/>
        <v>金</v>
      </c>
      <c r="Z219" s="19" t="str">
        <f t="shared" si="116"/>
        <v>土</v>
      </c>
      <c r="AA219" s="19" t="str">
        <f t="shared" si="116"/>
        <v>日</v>
      </c>
      <c r="AB219" s="19" t="str">
        <f t="shared" si="116"/>
        <v>月</v>
      </c>
      <c r="AC219" s="19" t="str">
        <f t="shared" si="116"/>
        <v>火</v>
      </c>
      <c r="AD219" s="19" t="str">
        <f t="shared" si="116"/>
        <v>水</v>
      </c>
      <c r="AE219" s="19" t="str">
        <f t="shared" si="116"/>
        <v>木</v>
      </c>
      <c r="AF219" s="19" t="str">
        <f t="shared" si="116"/>
        <v>金</v>
      </c>
      <c r="AG219" s="19" t="str">
        <f t="shared" si="116"/>
        <v/>
      </c>
      <c r="AH219" s="178">
        <v>0</v>
      </c>
      <c r="AI219" s="181"/>
      <c r="AJ219" s="184" t="s">
        <v>51</v>
      </c>
      <c r="AK219" s="186" t="s">
        <v>12</v>
      </c>
      <c r="AL219" s="188" t="s">
        <v>58</v>
      </c>
      <c r="AM219" s="190" t="s">
        <v>51</v>
      </c>
      <c r="AN219" s="191" t="s">
        <v>13</v>
      </c>
      <c r="AO219" s="119">
        <f t="shared" ref="AO219" si="117">COUNT(C218:AG218)</f>
        <v>30</v>
      </c>
      <c r="AP219" s="119">
        <f t="shared" ref="AP219" si="118">AO219-AH219</f>
        <v>30</v>
      </c>
      <c r="AQ219" s="119">
        <f>SUM(AP$7:AP221)</f>
        <v>942</v>
      </c>
      <c r="AR219" s="119">
        <f>COUNTIF(C221:AG221,"○")</f>
        <v>0</v>
      </c>
      <c r="AS219" s="119">
        <f>SUM(AR$7:AR221)</f>
        <v>0</v>
      </c>
      <c r="AT219" s="119">
        <f>COUNTIF(C222:AG222,"○")</f>
        <v>0</v>
      </c>
      <c r="AU219" s="119">
        <f>SUM(AT$7:AT221)</f>
        <v>0</v>
      </c>
      <c r="AV219" s="122">
        <f>COUNTIF(C219:AG219,"土")+COUNTIF(C219:AG219,"日")</f>
        <v>8</v>
      </c>
      <c r="AW219" s="122">
        <f>AV219-AI219</f>
        <v>8</v>
      </c>
      <c r="AX219" s="122" t="str">
        <f>IF(OR(AW219/AP219&lt;0.285,AW219=0),"特例","特例なし")</f>
        <v>特例</v>
      </c>
      <c r="AY219" s="122">
        <f>IF($AL$240="計画",IF(AP219=0,1,IF(AL221="達成",1,IF(AL221="達成※",1,0))),IF(AP219=0,1,IF(AL222="達成",1,IF(AL222="達成※",1,0))))</f>
        <v>0</v>
      </c>
    </row>
    <row r="220" spans="1:51" ht="53" hidden="1" outlineLevel="1" x14ac:dyDescent="0.2">
      <c r="A220" s="3"/>
      <c r="B220" s="20" t="s">
        <v>3</v>
      </c>
      <c r="C220" s="13" t="str">
        <f>IFERROR(VLOOKUP(C218,祝日一覧!A:C,3,FALSE),"")</f>
        <v/>
      </c>
      <c r="D220" s="13" t="str">
        <f>IFERROR(VLOOKUP(D218,祝日一覧!A:C,3,FALSE),"")</f>
        <v/>
      </c>
      <c r="E220" s="13" t="str">
        <f>IFERROR(VLOOKUP(E218,祝日一覧!A:C,3,FALSE),"")</f>
        <v/>
      </c>
      <c r="F220" s="13" t="str">
        <f>IFERROR(VLOOKUP(F218,祝日一覧!A:C,3,FALSE),"")</f>
        <v/>
      </c>
      <c r="G220" s="13" t="str">
        <f>IFERROR(VLOOKUP(G218,祝日一覧!A:C,3,FALSE),"")</f>
        <v/>
      </c>
      <c r="H220" s="13" t="str">
        <f>IFERROR(VLOOKUP(H218,祝日一覧!A:C,3,FALSE),"")</f>
        <v/>
      </c>
      <c r="I220" s="13" t="str">
        <f>IFERROR(VLOOKUP(I218,祝日一覧!A:C,3,FALSE),"")</f>
        <v/>
      </c>
      <c r="J220" s="13" t="str">
        <f>IFERROR(VLOOKUP(J218,祝日一覧!A:C,3,FALSE),"")</f>
        <v/>
      </c>
      <c r="K220" s="13" t="str">
        <f>IFERROR(VLOOKUP(K218,祝日一覧!A:C,3,FALSE),"")</f>
        <v/>
      </c>
      <c r="L220" s="13" t="str">
        <f>IFERROR(VLOOKUP(L218,祝日一覧!A:C,3,FALSE),"")</f>
        <v/>
      </c>
      <c r="M220" s="13" t="str">
        <f>IFERROR(VLOOKUP(M218,祝日一覧!A:C,3,FALSE),"")</f>
        <v/>
      </c>
      <c r="N220" s="13" t="str">
        <f>IFERROR(VLOOKUP(N218,祝日一覧!A:C,3,FALSE),"")</f>
        <v/>
      </c>
      <c r="O220" s="13" t="str">
        <f>IFERROR(VLOOKUP(O218,祝日一覧!A:C,3,FALSE),"")</f>
        <v/>
      </c>
      <c r="P220" s="13" t="str">
        <f>IFERROR(VLOOKUP(P218,祝日一覧!A:C,3,FALSE),"")</f>
        <v/>
      </c>
      <c r="Q220" s="13" t="str">
        <f>IFERROR(VLOOKUP(Q218,祝日一覧!A:C,3,FALSE),"")</f>
        <v/>
      </c>
      <c r="R220" s="13" t="str">
        <f>IFERROR(VLOOKUP(R218,祝日一覧!A:C,3,FALSE),"")</f>
        <v/>
      </c>
      <c r="S220" s="13" t="str">
        <f>IFERROR(VLOOKUP(S218,祝日一覧!A:C,3,FALSE),"")</f>
        <v/>
      </c>
      <c r="T220" s="13" t="str">
        <f>IFERROR(VLOOKUP(T218,祝日一覧!A:C,3,FALSE),"")</f>
        <v/>
      </c>
      <c r="U220" s="13" t="str">
        <f>IFERROR(VLOOKUP(U218,祝日一覧!A:C,3,FALSE),"")</f>
        <v/>
      </c>
      <c r="V220" s="13" t="str">
        <f>IFERROR(VLOOKUP(V218,祝日一覧!A:C,3,FALSE),"")</f>
        <v/>
      </c>
      <c r="W220" s="13" t="str">
        <f>IFERROR(VLOOKUP(W218,祝日一覧!A:C,3,FALSE),"")</f>
        <v/>
      </c>
      <c r="X220" s="13" t="str">
        <f>IFERROR(VLOOKUP(X218,祝日一覧!A:C,3,FALSE),"")</f>
        <v/>
      </c>
      <c r="Y220" s="13" t="str">
        <f>IFERROR(VLOOKUP(Y218,祝日一覧!A:C,3,FALSE),"")</f>
        <v/>
      </c>
      <c r="Z220" s="13" t="str">
        <f>IFERROR(VLOOKUP(Z218,祝日一覧!A:C,3,FALSE),"")</f>
        <v/>
      </c>
      <c r="AA220" s="13" t="str">
        <f>IFERROR(VLOOKUP(AA218,祝日一覧!A:C,3,FALSE),"")</f>
        <v/>
      </c>
      <c r="AB220" s="13" t="str">
        <f>IFERROR(VLOOKUP(AB218,祝日一覧!A:C,3,FALSE),"")</f>
        <v/>
      </c>
      <c r="AC220" s="13" t="str">
        <f>IFERROR(VLOOKUP(AC218,祝日一覧!A:C,3,FALSE),"")</f>
        <v/>
      </c>
      <c r="AD220" s="13" t="str">
        <f>IFERROR(VLOOKUP(AD218,祝日一覧!A:C,3,FALSE),"")</f>
        <v/>
      </c>
      <c r="AE220" s="13" t="str">
        <f>IFERROR(VLOOKUP(AE218,祝日一覧!A:C,3,FALSE),"")</f>
        <v>昭和の日</v>
      </c>
      <c r="AF220" s="13" t="str">
        <f>IFERROR(VLOOKUP(AF218,祝日一覧!A:C,3,FALSE),"")</f>
        <v/>
      </c>
      <c r="AG220" s="13" t="str">
        <f>IFERROR(VLOOKUP(AG218,祝日一覧!A:C,3,FALSE),"")</f>
        <v/>
      </c>
      <c r="AH220" s="179"/>
      <c r="AI220" s="182"/>
      <c r="AJ220" s="185"/>
      <c r="AK220" s="187"/>
      <c r="AL220" s="189"/>
      <c r="AM220" s="141"/>
      <c r="AN220" s="143"/>
      <c r="AO220" s="119"/>
      <c r="AP220" s="119"/>
      <c r="AQ220" s="119"/>
      <c r="AR220" s="119"/>
      <c r="AS220" s="119"/>
      <c r="AT220" s="119"/>
      <c r="AU220" s="119"/>
      <c r="AV220" s="122"/>
      <c r="AW220" s="122"/>
      <c r="AX220" s="122"/>
      <c r="AY220" s="122"/>
    </row>
    <row r="221" spans="1:51" ht="26.5" hidden="1" outlineLevel="1" thickBot="1" x14ac:dyDescent="0.25">
      <c r="A221" s="4"/>
      <c r="B221" s="73" t="s">
        <v>108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79"/>
      <c r="AI221" s="182"/>
      <c r="AJ221" s="37">
        <f>AR219</f>
        <v>0</v>
      </c>
      <c r="AK221" s="61">
        <f>IF(AP219=0,"対象外",AJ221/AP219)</f>
        <v>0</v>
      </c>
      <c r="AL221" s="62" t="str">
        <f>IF(AP219=0,"対象外",IF(AJ221/AP219&gt;=0.285,"達成",IF(AJ221&gt;=AX221,"達成※","未")))</f>
        <v>未</v>
      </c>
      <c r="AM221" s="77">
        <f>AS219</f>
        <v>0</v>
      </c>
      <c r="AN221" s="78">
        <f>AM221/AQ219</f>
        <v>0</v>
      </c>
      <c r="AO221" s="119"/>
      <c r="AP221" s="119"/>
      <c r="AQ221" s="119"/>
      <c r="AR221" s="119"/>
      <c r="AS221" s="119"/>
      <c r="AT221" s="119"/>
      <c r="AU221" s="119"/>
      <c r="AV221" s="122"/>
      <c r="AW221" s="122"/>
      <c r="AX221" s="122">
        <f>IF(OR(AW219/AP219&lt;0.285,AW219=0),AW219,"-")</f>
        <v>8</v>
      </c>
      <c r="AY221" s="122"/>
    </row>
    <row r="222" spans="1:51" ht="26.5" hidden="1" outlineLevel="1" thickBot="1" x14ac:dyDescent="0.25">
      <c r="A222" s="4"/>
      <c r="B222" s="56" t="s">
        <v>102</v>
      </c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180"/>
      <c r="AI222" s="183"/>
      <c r="AJ222" s="37">
        <f>AT219</f>
        <v>0</v>
      </c>
      <c r="AK222" s="47">
        <f>IF(AP219=0,"対象外",AJ222/AP219)</f>
        <v>0</v>
      </c>
      <c r="AL222" s="39" t="str">
        <f>IF(AP219=0,"対象外",IF(AJ222/AP219&gt;=0.285,"達成",IF(AJ222&gt;=AX221,"達成※","未")))</f>
        <v>未</v>
      </c>
      <c r="AM222" s="77">
        <f>AU219</f>
        <v>0</v>
      </c>
      <c r="AN222" s="78">
        <f>IFERROR(AM222/AQ219,"")</f>
        <v>0</v>
      </c>
      <c r="AO222" s="119"/>
      <c r="AP222" s="119"/>
      <c r="AQ222" s="119"/>
      <c r="AR222" s="119"/>
      <c r="AS222" s="119"/>
      <c r="AT222" s="119"/>
      <c r="AU222" s="119"/>
      <c r="AV222" s="122"/>
      <c r="AW222" s="122"/>
      <c r="AX222" s="122"/>
      <c r="AY222" s="122"/>
    </row>
    <row r="223" spans="1:51" ht="13.5" hidden="1" outlineLevel="1" thickBot="1" x14ac:dyDescent="0.25">
      <c r="AS223" s="9"/>
      <c r="AT223" s="9"/>
      <c r="AU223" s="9"/>
      <c r="AV223" s="2"/>
    </row>
    <row r="224" spans="1:51" ht="13" hidden="1" customHeight="1" outlineLevel="1" x14ac:dyDescent="0.2">
      <c r="B224" s="16" t="s">
        <v>0</v>
      </c>
      <c r="C224" s="137">
        <f>DATE(YEAR(C217),MONTH(C217)+1,DAY(C217))</f>
        <v>46508</v>
      </c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71" t="s">
        <v>16</v>
      </c>
      <c r="AI224" s="110" t="s">
        <v>60</v>
      </c>
      <c r="AJ224" s="173" t="s">
        <v>74</v>
      </c>
      <c r="AK224" s="173"/>
      <c r="AL224" s="174"/>
      <c r="AM224" s="130" t="s">
        <v>11</v>
      </c>
      <c r="AN224" s="131"/>
      <c r="AO224" s="192" t="s">
        <v>15</v>
      </c>
      <c r="AP224" s="117" t="s">
        <v>17</v>
      </c>
      <c r="AQ224" s="117" t="s">
        <v>18</v>
      </c>
      <c r="AR224" s="117" t="s">
        <v>98</v>
      </c>
      <c r="AS224" s="117" t="s">
        <v>99</v>
      </c>
      <c r="AT224" s="95" t="s">
        <v>100</v>
      </c>
      <c r="AU224" s="95" t="s">
        <v>101</v>
      </c>
      <c r="AV224" s="119" t="s">
        <v>59</v>
      </c>
      <c r="AW224" s="120" t="s">
        <v>61</v>
      </c>
      <c r="AX224" s="122" t="s">
        <v>70</v>
      </c>
      <c r="AY224" s="119" t="s">
        <v>73</v>
      </c>
    </row>
    <row r="225" spans="1:51" hidden="1" outlineLevel="1" x14ac:dyDescent="0.2">
      <c r="B225" s="17" t="s">
        <v>1</v>
      </c>
      <c r="C225" s="18">
        <f>DATE(YEAR(C224),MONTH(C224),DAY(C224))</f>
        <v>46508</v>
      </c>
      <c r="D225" s="18">
        <f>IF(MONTH(DATE(YEAR(C225),MONTH(C225),DAY(C225)+1))=MONTH($C224),DATE(YEAR(C225),MONTH(C225),DAY(C225)+1),"")</f>
        <v>46509</v>
      </c>
      <c r="E225" s="18">
        <f t="shared" ref="E225:AG225" si="119">IF(MONTH(DATE(YEAR(D225),MONTH(D225),DAY(D225)+1))=MONTH($C224),DATE(YEAR(D225),MONTH(D225),DAY(D225)+1),"")</f>
        <v>46510</v>
      </c>
      <c r="F225" s="18">
        <f t="shared" si="119"/>
        <v>46511</v>
      </c>
      <c r="G225" s="18">
        <f t="shared" si="119"/>
        <v>46512</v>
      </c>
      <c r="H225" s="18">
        <f t="shared" si="119"/>
        <v>46513</v>
      </c>
      <c r="I225" s="18">
        <f t="shared" si="119"/>
        <v>46514</v>
      </c>
      <c r="J225" s="18">
        <f t="shared" si="119"/>
        <v>46515</v>
      </c>
      <c r="K225" s="18">
        <f t="shared" si="119"/>
        <v>46516</v>
      </c>
      <c r="L225" s="18">
        <f t="shared" si="119"/>
        <v>46517</v>
      </c>
      <c r="M225" s="18">
        <f t="shared" si="119"/>
        <v>46518</v>
      </c>
      <c r="N225" s="18">
        <f t="shared" si="119"/>
        <v>46519</v>
      </c>
      <c r="O225" s="18">
        <f t="shared" si="119"/>
        <v>46520</v>
      </c>
      <c r="P225" s="18">
        <f t="shared" si="119"/>
        <v>46521</v>
      </c>
      <c r="Q225" s="18">
        <f t="shared" si="119"/>
        <v>46522</v>
      </c>
      <c r="R225" s="18">
        <f t="shared" si="119"/>
        <v>46523</v>
      </c>
      <c r="S225" s="18">
        <f t="shared" si="119"/>
        <v>46524</v>
      </c>
      <c r="T225" s="18">
        <f t="shared" si="119"/>
        <v>46525</v>
      </c>
      <c r="U225" s="18">
        <f t="shared" si="119"/>
        <v>46526</v>
      </c>
      <c r="V225" s="18">
        <f t="shared" si="119"/>
        <v>46527</v>
      </c>
      <c r="W225" s="18">
        <f t="shared" si="119"/>
        <v>46528</v>
      </c>
      <c r="X225" s="18">
        <f t="shared" si="119"/>
        <v>46529</v>
      </c>
      <c r="Y225" s="18">
        <f t="shared" si="119"/>
        <v>46530</v>
      </c>
      <c r="Z225" s="18">
        <f t="shared" si="119"/>
        <v>46531</v>
      </c>
      <c r="AA225" s="18">
        <f t="shared" si="119"/>
        <v>46532</v>
      </c>
      <c r="AB225" s="18">
        <f t="shared" si="119"/>
        <v>46533</v>
      </c>
      <c r="AC225" s="18">
        <f t="shared" si="119"/>
        <v>46534</v>
      </c>
      <c r="AD225" s="18">
        <f t="shared" si="119"/>
        <v>46535</v>
      </c>
      <c r="AE225" s="18">
        <f t="shared" si="119"/>
        <v>46536</v>
      </c>
      <c r="AF225" s="18">
        <f t="shared" si="119"/>
        <v>46537</v>
      </c>
      <c r="AG225" s="18">
        <f t="shared" si="119"/>
        <v>46538</v>
      </c>
      <c r="AH225" s="172"/>
      <c r="AI225" s="111"/>
      <c r="AJ225" s="175"/>
      <c r="AK225" s="175"/>
      <c r="AL225" s="176"/>
      <c r="AM225" s="132"/>
      <c r="AN225" s="133"/>
      <c r="AO225" s="193"/>
      <c r="AP225" s="118"/>
      <c r="AQ225" s="118"/>
      <c r="AR225" s="118"/>
      <c r="AS225" s="118"/>
      <c r="AT225" s="96" t="s">
        <v>96</v>
      </c>
      <c r="AU225" s="96" t="s">
        <v>97</v>
      </c>
      <c r="AV225" s="119"/>
      <c r="AW225" s="121"/>
      <c r="AX225" s="122"/>
      <c r="AY225" s="119"/>
    </row>
    <row r="226" spans="1:51" hidden="1" outlineLevel="1" x14ac:dyDescent="0.2">
      <c r="B226" s="17" t="s">
        <v>2</v>
      </c>
      <c r="C226" s="19" t="str">
        <f t="shared" ref="C226:AG226" si="120">TEXT(C225,"aaa")</f>
        <v>土</v>
      </c>
      <c r="D226" s="19" t="str">
        <f t="shared" si="120"/>
        <v>日</v>
      </c>
      <c r="E226" s="19" t="str">
        <f t="shared" si="120"/>
        <v>月</v>
      </c>
      <c r="F226" s="19" t="str">
        <f t="shared" si="120"/>
        <v>火</v>
      </c>
      <c r="G226" s="19" t="str">
        <f t="shared" si="120"/>
        <v>水</v>
      </c>
      <c r="H226" s="19" t="str">
        <f t="shared" si="120"/>
        <v>木</v>
      </c>
      <c r="I226" s="19" t="str">
        <f t="shared" si="120"/>
        <v>金</v>
      </c>
      <c r="J226" s="19" t="str">
        <f t="shared" si="120"/>
        <v>土</v>
      </c>
      <c r="K226" s="19" t="str">
        <f t="shared" si="120"/>
        <v>日</v>
      </c>
      <c r="L226" s="19" t="str">
        <f t="shared" si="120"/>
        <v>月</v>
      </c>
      <c r="M226" s="19" t="str">
        <f t="shared" si="120"/>
        <v>火</v>
      </c>
      <c r="N226" s="19" t="str">
        <f t="shared" si="120"/>
        <v>水</v>
      </c>
      <c r="O226" s="19" t="str">
        <f t="shared" si="120"/>
        <v>木</v>
      </c>
      <c r="P226" s="19" t="str">
        <f t="shared" si="120"/>
        <v>金</v>
      </c>
      <c r="Q226" s="19" t="str">
        <f t="shared" si="120"/>
        <v>土</v>
      </c>
      <c r="R226" s="19" t="str">
        <f t="shared" si="120"/>
        <v>日</v>
      </c>
      <c r="S226" s="19" t="str">
        <f t="shared" si="120"/>
        <v>月</v>
      </c>
      <c r="T226" s="19" t="str">
        <f t="shared" si="120"/>
        <v>火</v>
      </c>
      <c r="U226" s="19" t="str">
        <f t="shared" si="120"/>
        <v>水</v>
      </c>
      <c r="V226" s="19" t="str">
        <f t="shared" si="120"/>
        <v>木</v>
      </c>
      <c r="W226" s="19" t="str">
        <f t="shared" si="120"/>
        <v>金</v>
      </c>
      <c r="X226" s="19" t="str">
        <f t="shared" si="120"/>
        <v>土</v>
      </c>
      <c r="Y226" s="19" t="str">
        <f t="shared" si="120"/>
        <v>日</v>
      </c>
      <c r="Z226" s="19" t="str">
        <f t="shared" si="120"/>
        <v>月</v>
      </c>
      <c r="AA226" s="19" t="str">
        <f t="shared" si="120"/>
        <v>火</v>
      </c>
      <c r="AB226" s="19" t="str">
        <f t="shared" si="120"/>
        <v>水</v>
      </c>
      <c r="AC226" s="19" t="str">
        <f t="shared" si="120"/>
        <v>木</v>
      </c>
      <c r="AD226" s="19" t="str">
        <f t="shared" si="120"/>
        <v>金</v>
      </c>
      <c r="AE226" s="19" t="str">
        <f t="shared" si="120"/>
        <v>土</v>
      </c>
      <c r="AF226" s="19" t="str">
        <f t="shared" si="120"/>
        <v>日</v>
      </c>
      <c r="AG226" s="19" t="str">
        <f t="shared" si="120"/>
        <v>月</v>
      </c>
      <c r="AH226" s="178">
        <v>0</v>
      </c>
      <c r="AI226" s="181"/>
      <c r="AJ226" s="184" t="s">
        <v>51</v>
      </c>
      <c r="AK226" s="186" t="s">
        <v>12</v>
      </c>
      <c r="AL226" s="188" t="s">
        <v>58</v>
      </c>
      <c r="AM226" s="190" t="s">
        <v>51</v>
      </c>
      <c r="AN226" s="191" t="s">
        <v>13</v>
      </c>
      <c r="AO226" s="119">
        <f t="shared" ref="AO226" si="121">COUNT(C225:AG225)</f>
        <v>31</v>
      </c>
      <c r="AP226" s="119">
        <f t="shared" ref="AP226" si="122">AO226-AH226</f>
        <v>31</v>
      </c>
      <c r="AQ226" s="119">
        <f>SUM(AP$7:AP228)</f>
        <v>973</v>
      </c>
      <c r="AR226" s="119">
        <f>COUNTIF(C228:AG228,"○")</f>
        <v>0</v>
      </c>
      <c r="AS226" s="119">
        <f>SUM(AR$7:AR228)</f>
        <v>0</v>
      </c>
      <c r="AT226" s="119">
        <f>COUNTIF(C229:AG229,"○")</f>
        <v>0</v>
      </c>
      <c r="AU226" s="119">
        <f>SUM(AT$7:AT228)</f>
        <v>0</v>
      </c>
      <c r="AV226" s="122">
        <f>COUNTIF(C226:AG226,"土")+COUNTIF(C226:AG226,"日")</f>
        <v>10</v>
      </c>
      <c r="AW226" s="122">
        <f>AV226-AI226</f>
        <v>10</v>
      </c>
      <c r="AX226" s="122" t="str">
        <f>IF(OR(AW226/AP226&lt;0.285,AW226=0),"特例","特例なし")</f>
        <v>特例なし</v>
      </c>
      <c r="AY226" s="122">
        <f>IF($AL$240="計画",IF(AP226=0,1,IF(AL228="達成",1,IF(AL228="達成※",1,0))),IF(AP226=0,1,IF(AL229="達成",1,IF(AL229="達成※",1,0))))</f>
        <v>0</v>
      </c>
    </row>
    <row r="227" spans="1:51" ht="66" hidden="1" outlineLevel="1" x14ac:dyDescent="0.2">
      <c r="A227" s="3"/>
      <c r="B227" s="20" t="s">
        <v>3</v>
      </c>
      <c r="C227" s="13" t="str">
        <f>IFERROR(VLOOKUP(C225,祝日一覧!A:C,3,FALSE),"")</f>
        <v/>
      </c>
      <c r="D227" s="13" t="str">
        <f>IFERROR(VLOOKUP(D225,祝日一覧!A:C,3,FALSE),"")</f>
        <v/>
      </c>
      <c r="E227" s="13" t="str">
        <f>IFERROR(VLOOKUP(E225,祝日一覧!A:C,3,FALSE),"")</f>
        <v>憲法記念日</v>
      </c>
      <c r="F227" s="13" t="str">
        <f>IFERROR(VLOOKUP(F225,祝日一覧!A:C,3,FALSE),"")</f>
        <v>みどりの日</v>
      </c>
      <c r="G227" s="13" t="str">
        <f>IFERROR(VLOOKUP(G225,祝日一覧!A:C,3,FALSE),"")</f>
        <v>こどもの日</v>
      </c>
      <c r="H227" s="13" t="str">
        <f>IFERROR(VLOOKUP(H225,祝日一覧!A:C,3,FALSE),"")</f>
        <v/>
      </c>
      <c r="I227" s="13" t="str">
        <f>IFERROR(VLOOKUP(I225,祝日一覧!A:C,3,FALSE),"")</f>
        <v/>
      </c>
      <c r="J227" s="13" t="str">
        <f>IFERROR(VLOOKUP(J225,祝日一覧!A:C,3,FALSE),"")</f>
        <v/>
      </c>
      <c r="K227" s="13" t="str">
        <f>IFERROR(VLOOKUP(K225,祝日一覧!A:C,3,FALSE),"")</f>
        <v/>
      </c>
      <c r="L227" s="13" t="str">
        <f>IFERROR(VLOOKUP(L225,祝日一覧!A:C,3,FALSE),"")</f>
        <v/>
      </c>
      <c r="M227" s="13" t="str">
        <f>IFERROR(VLOOKUP(M225,祝日一覧!A:C,3,FALSE),"")</f>
        <v/>
      </c>
      <c r="N227" s="13" t="str">
        <f>IFERROR(VLOOKUP(N225,祝日一覧!A:C,3,FALSE),"")</f>
        <v/>
      </c>
      <c r="O227" s="13" t="str">
        <f>IFERROR(VLOOKUP(O225,祝日一覧!A:C,3,FALSE),"")</f>
        <v/>
      </c>
      <c r="P227" s="13" t="str">
        <f>IFERROR(VLOOKUP(P225,祝日一覧!A:C,3,FALSE),"")</f>
        <v/>
      </c>
      <c r="Q227" s="13" t="str">
        <f>IFERROR(VLOOKUP(Q225,祝日一覧!A:C,3,FALSE),"")</f>
        <v/>
      </c>
      <c r="R227" s="13" t="str">
        <f>IFERROR(VLOOKUP(R225,祝日一覧!A:C,3,FALSE),"")</f>
        <v/>
      </c>
      <c r="S227" s="13" t="str">
        <f>IFERROR(VLOOKUP(S225,祝日一覧!A:C,3,FALSE),"")</f>
        <v/>
      </c>
      <c r="T227" s="13" t="str">
        <f>IFERROR(VLOOKUP(T225,祝日一覧!A:C,3,FALSE),"")</f>
        <v/>
      </c>
      <c r="U227" s="13" t="str">
        <f>IFERROR(VLOOKUP(U225,祝日一覧!A:C,3,FALSE),"")</f>
        <v/>
      </c>
      <c r="V227" s="13" t="str">
        <f>IFERROR(VLOOKUP(V225,祝日一覧!A:C,3,FALSE),"")</f>
        <v/>
      </c>
      <c r="W227" s="13" t="str">
        <f>IFERROR(VLOOKUP(W225,祝日一覧!A:C,3,FALSE),"")</f>
        <v/>
      </c>
      <c r="X227" s="13" t="str">
        <f>IFERROR(VLOOKUP(X225,祝日一覧!A:C,3,FALSE),"")</f>
        <v/>
      </c>
      <c r="Y227" s="13" t="str">
        <f>IFERROR(VLOOKUP(Y225,祝日一覧!A:C,3,FALSE),"")</f>
        <v/>
      </c>
      <c r="Z227" s="13" t="str">
        <f>IFERROR(VLOOKUP(Z225,祝日一覧!A:C,3,FALSE),"")</f>
        <v/>
      </c>
      <c r="AA227" s="13" t="str">
        <f>IFERROR(VLOOKUP(AA225,祝日一覧!A:C,3,FALSE),"")</f>
        <v/>
      </c>
      <c r="AB227" s="13" t="str">
        <f>IFERROR(VLOOKUP(AB225,祝日一覧!A:C,3,FALSE),"")</f>
        <v/>
      </c>
      <c r="AC227" s="13" t="str">
        <f>IFERROR(VLOOKUP(AC225,祝日一覧!A:C,3,FALSE),"")</f>
        <v/>
      </c>
      <c r="AD227" s="13" t="str">
        <f>IFERROR(VLOOKUP(AD225,祝日一覧!A:C,3,FALSE),"")</f>
        <v/>
      </c>
      <c r="AE227" s="13" t="str">
        <f>IFERROR(VLOOKUP(AE225,祝日一覧!A:C,3,FALSE),"")</f>
        <v/>
      </c>
      <c r="AF227" s="13" t="str">
        <f>IFERROR(VLOOKUP(AF225,祝日一覧!A:C,3,FALSE),"")</f>
        <v/>
      </c>
      <c r="AG227" s="13" t="str">
        <f>IFERROR(VLOOKUP(AG225,祝日一覧!A:C,3,FALSE),"")</f>
        <v/>
      </c>
      <c r="AH227" s="179"/>
      <c r="AI227" s="182"/>
      <c r="AJ227" s="185"/>
      <c r="AK227" s="187"/>
      <c r="AL227" s="189"/>
      <c r="AM227" s="141"/>
      <c r="AN227" s="143"/>
      <c r="AO227" s="119"/>
      <c r="AP227" s="119"/>
      <c r="AQ227" s="119"/>
      <c r="AR227" s="119"/>
      <c r="AS227" s="119"/>
      <c r="AT227" s="119"/>
      <c r="AU227" s="119"/>
      <c r="AV227" s="122"/>
      <c r="AW227" s="122"/>
      <c r="AX227" s="122"/>
      <c r="AY227" s="122"/>
    </row>
    <row r="228" spans="1:51" ht="26.5" hidden="1" outlineLevel="1" thickBot="1" x14ac:dyDescent="0.25">
      <c r="A228" s="4"/>
      <c r="B228" s="73" t="s">
        <v>108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79"/>
      <c r="AI228" s="182"/>
      <c r="AJ228" s="37">
        <f>AR226</f>
        <v>0</v>
      </c>
      <c r="AK228" s="61">
        <f>IF(AP226=0,"対象外",AJ228/AP226)</f>
        <v>0</v>
      </c>
      <c r="AL228" s="62" t="str">
        <f>IF(AP226=0,"対象外",IF(AJ228/AP226&gt;=0.285,"達成",IF(AJ228&gt;=AX228,"達成※","未")))</f>
        <v>未</v>
      </c>
      <c r="AM228" s="77">
        <f>AS226</f>
        <v>0</v>
      </c>
      <c r="AN228" s="78">
        <f>AM228/AQ226</f>
        <v>0</v>
      </c>
      <c r="AO228" s="119"/>
      <c r="AP228" s="119"/>
      <c r="AQ228" s="119"/>
      <c r="AR228" s="119"/>
      <c r="AS228" s="119"/>
      <c r="AT228" s="119"/>
      <c r="AU228" s="119"/>
      <c r="AV228" s="122"/>
      <c r="AW228" s="122"/>
      <c r="AX228" s="122" t="str">
        <f>IF(OR(AW226/AP226&lt;0.285,AW226=0),AW226,"-")</f>
        <v>-</v>
      </c>
      <c r="AY228" s="122"/>
    </row>
    <row r="229" spans="1:51" ht="26.5" hidden="1" outlineLevel="1" thickBot="1" x14ac:dyDescent="0.25">
      <c r="A229" s="4"/>
      <c r="B229" s="56" t="s">
        <v>102</v>
      </c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180"/>
      <c r="AI229" s="183"/>
      <c r="AJ229" s="37">
        <f>AT226</f>
        <v>0</v>
      </c>
      <c r="AK229" s="47">
        <f>IF(AP226=0,"対象外",AJ229/AP226)</f>
        <v>0</v>
      </c>
      <c r="AL229" s="39" t="str">
        <f>IF(AP226=0,"対象外",IF(AJ229/AP226&gt;=0.285,"達成",IF(AJ229&gt;=AX228,"達成※","未")))</f>
        <v>未</v>
      </c>
      <c r="AM229" s="77">
        <f>AU226</f>
        <v>0</v>
      </c>
      <c r="AN229" s="78">
        <f>IFERROR(AM229/AQ226,"")</f>
        <v>0</v>
      </c>
      <c r="AO229" s="119"/>
      <c r="AP229" s="119"/>
      <c r="AQ229" s="119"/>
      <c r="AR229" s="119"/>
      <c r="AS229" s="119"/>
      <c r="AT229" s="119"/>
      <c r="AU229" s="119"/>
      <c r="AV229" s="122"/>
      <c r="AW229" s="122"/>
      <c r="AX229" s="122"/>
      <c r="AY229" s="122"/>
    </row>
    <row r="230" spans="1:51" ht="13.5" hidden="1" outlineLevel="1" thickBot="1" x14ac:dyDescent="0.25">
      <c r="AS230" s="9"/>
      <c r="AT230" s="9"/>
      <c r="AU230" s="9"/>
      <c r="AV230" s="2"/>
    </row>
    <row r="231" spans="1:51" ht="13" hidden="1" customHeight="1" outlineLevel="1" x14ac:dyDescent="0.2">
      <c r="B231" s="16" t="s">
        <v>37</v>
      </c>
      <c r="C231" s="137">
        <f>DATE(YEAR(C224),MONTH(C224)+1,DAY(C224))</f>
        <v>46539</v>
      </c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  <c r="AF231" s="137"/>
      <c r="AG231" s="137"/>
      <c r="AH231" s="171" t="s">
        <v>16</v>
      </c>
      <c r="AI231" s="110" t="s">
        <v>60</v>
      </c>
      <c r="AJ231" s="203" t="s">
        <v>74</v>
      </c>
      <c r="AK231" s="125"/>
      <c r="AL231" s="126"/>
      <c r="AM231" s="205" t="s">
        <v>11</v>
      </c>
      <c r="AN231" s="131"/>
      <c r="AO231" s="192" t="s">
        <v>15</v>
      </c>
      <c r="AP231" s="117" t="s">
        <v>17</v>
      </c>
      <c r="AQ231" s="117" t="s">
        <v>18</v>
      </c>
      <c r="AR231" s="117" t="s">
        <v>98</v>
      </c>
      <c r="AS231" s="117" t="s">
        <v>99</v>
      </c>
      <c r="AT231" s="95" t="s">
        <v>100</v>
      </c>
      <c r="AU231" s="95" t="s">
        <v>101</v>
      </c>
      <c r="AV231" s="119" t="s">
        <v>59</v>
      </c>
      <c r="AW231" s="120" t="s">
        <v>61</v>
      </c>
      <c r="AX231" s="122" t="s">
        <v>70</v>
      </c>
      <c r="AY231" s="119" t="s">
        <v>73</v>
      </c>
    </row>
    <row r="232" spans="1:51" hidden="1" outlineLevel="1" x14ac:dyDescent="0.2">
      <c r="B232" s="17" t="s">
        <v>38</v>
      </c>
      <c r="C232" s="18">
        <f>DATE(YEAR(C231),MONTH(C231),DAY(C231))</f>
        <v>46539</v>
      </c>
      <c r="D232" s="18">
        <f>IF(MONTH(DATE(YEAR(C232),MONTH(C232),DAY(C232)+1))=MONTH($C231),DATE(YEAR(C232),MONTH(C232),DAY(C232)+1),"")</f>
        <v>46540</v>
      </c>
      <c r="E232" s="18">
        <f t="shared" ref="E232:AG232" si="123">IF(MONTH(DATE(YEAR(D232),MONTH(D232),DAY(D232)+1))=MONTH($C231),DATE(YEAR(D232),MONTH(D232),DAY(D232)+1),"")</f>
        <v>46541</v>
      </c>
      <c r="F232" s="18">
        <f t="shared" si="123"/>
        <v>46542</v>
      </c>
      <c r="G232" s="18">
        <f t="shared" si="123"/>
        <v>46543</v>
      </c>
      <c r="H232" s="18">
        <f t="shared" si="123"/>
        <v>46544</v>
      </c>
      <c r="I232" s="18">
        <f t="shared" si="123"/>
        <v>46545</v>
      </c>
      <c r="J232" s="18">
        <f t="shared" si="123"/>
        <v>46546</v>
      </c>
      <c r="K232" s="18">
        <f t="shared" si="123"/>
        <v>46547</v>
      </c>
      <c r="L232" s="18">
        <f t="shared" si="123"/>
        <v>46548</v>
      </c>
      <c r="M232" s="18">
        <f t="shared" si="123"/>
        <v>46549</v>
      </c>
      <c r="N232" s="18">
        <f t="shared" si="123"/>
        <v>46550</v>
      </c>
      <c r="O232" s="18">
        <f t="shared" si="123"/>
        <v>46551</v>
      </c>
      <c r="P232" s="18">
        <f t="shared" si="123"/>
        <v>46552</v>
      </c>
      <c r="Q232" s="18">
        <f t="shared" si="123"/>
        <v>46553</v>
      </c>
      <c r="R232" s="18">
        <f t="shared" si="123"/>
        <v>46554</v>
      </c>
      <c r="S232" s="18">
        <f t="shared" si="123"/>
        <v>46555</v>
      </c>
      <c r="T232" s="18">
        <f t="shared" si="123"/>
        <v>46556</v>
      </c>
      <c r="U232" s="18">
        <f t="shared" si="123"/>
        <v>46557</v>
      </c>
      <c r="V232" s="18">
        <f t="shared" si="123"/>
        <v>46558</v>
      </c>
      <c r="W232" s="18">
        <f t="shared" si="123"/>
        <v>46559</v>
      </c>
      <c r="X232" s="18">
        <f t="shared" si="123"/>
        <v>46560</v>
      </c>
      <c r="Y232" s="18">
        <f t="shared" si="123"/>
        <v>46561</v>
      </c>
      <c r="Z232" s="18">
        <f t="shared" si="123"/>
        <v>46562</v>
      </c>
      <c r="AA232" s="18">
        <f t="shared" si="123"/>
        <v>46563</v>
      </c>
      <c r="AB232" s="18">
        <f t="shared" si="123"/>
        <v>46564</v>
      </c>
      <c r="AC232" s="18">
        <f t="shared" si="123"/>
        <v>46565</v>
      </c>
      <c r="AD232" s="18">
        <f t="shared" si="123"/>
        <v>46566</v>
      </c>
      <c r="AE232" s="18">
        <f t="shared" si="123"/>
        <v>46567</v>
      </c>
      <c r="AF232" s="18">
        <f>IF(MONTH(DATE(YEAR(AE232),MONTH(AE232),DAY(AE232)+1))=MONTH($C231),DATE(YEAR(AE232),MONTH(AE232),DAY(AE232)+1),"")</f>
        <v>46568</v>
      </c>
      <c r="AG232" s="18" t="str">
        <f t="shared" si="123"/>
        <v/>
      </c>
      <c r="AH232" s="172"/>
      <c r="AI232" s="111"/>
      <c r="AJ232" s="204"/>
      <c r="AK232" s="128"/>
      <c r="AL232" s="129"/>
      <c r="AM232" s="206"/>
      <c r="AN232" s="133"/>
      <c r="AO232" s="193"/>
      <c r="AP232" s="118"/>
      <c r="AQ232" s="118"/>
      <c r="AR232" s="118"/>
      <c r="AS232" s="118"/>
      <c r="AT232" s="96" t="s">
        <v>96</v>
      </c>
      <c r="AU232" s="96" t="s">
        <v>97</v>
      </c>
      <c r="AV232" s="119"/>
      <c r="AW232" s="121"/>
      <c r="AX232" s="122"/>
      <c r="AY232" s="119"/>
    </row>
    <row r="233" spans="1:51" hidden="1" outlineLevel="1" x14ac:dyDescent="0.2">
      <c r="B233" s="17" t="s">
        <v>2</v>
      </c>
      <c r="C233" s="19" t="str">
        <f t="shared" ref="C233:AG233" si="124">TEXT(C232,"aaa")</f>
        <v>火</v>
      </c>
      <c r="D233" s="19" t="str">
        <f t="shared" si="124"/>
        <v>水</v>
      </c>
      <c r="E233" s="19" t="str">
        <f t="shared" si="124"/>
        <v>木</v>
      </c>
      <c r="F233" s="19" t="str">
        <f t="shared" si="124"/>
        <v>金</v>
      </c>
      <c r="G233" s="19" t="str">
        <f t="shared" si="124"/>
        <v>土</v>
      </c>
      <c r="H233" s="19" t="str">
        <f t="shared" si="124"/>
        <v>日</v>
      </c>
      <c r="I233" s="19" t="str">
        <f t="shared" si="124"/>
        <v>月</v>
      </c>
      <c r="J233" s="19" t="str">
        <f t="shared" si="124"/>
        <v>火</v>
      </c>
      <c r="K233" s="19" t="str">
        <f t="shared" si="124"/>
        <v>水</v>
      </c>
      <c r="L233" s="19" t="str">
        <f t="shared" si="124"/>
        <v>木</v>
      </c>
      <c r="M233" s="19" t="str">
        <f t="shared" si="124"/>
        <v>金</v>
      </c>
      <c r="N233" s="19" t="str">
        <f t="shared" si="124"/>
        <v>土</v>
      </c>
      <c r="O233" s="19" t="str">
        <f t="shared" si="124"/>
        <v>日</v>
      </c>
      <c r="P233" s="19" t="str">
        <f t="shared" si="124"/>
        <v>月</v>
      </c>
      <c r="Q233" s="19" t="str">
        <f t="shared" si="124"/>
        <v>火</v>
      </c>
      <c r="R233" s="19" t="str">
        <f t="shared" si="124"/>
        <v>水</v>
      </c>
      <c r="S233" s="19" t="str">
        <f t="shared" si="124"/>
        <v>木</v>
      </c>
      <c r="T233" s="19" t="str">
        <f t="shared" si="124"/>
        <v>金</v>
      </c>
      <c r="U233" s="19" t="str">
        <f t="shared" si="124"/>
        <v>土</v>
      </c>
      <c r="V233" s="19" t="str">
        <f t="shared" si="124"/>
        <v>日</v>
      </c>
      <c r="W233" s="19" t="str">
        <f t="shared" si="124"/>
        <v>月</v>
      </c>
      <c r="X233" s="19" t="str">
        <f t="shared" si="124"/>
        <v>火</v>
      </c>
      <c r="Y233" s="19" t="str">
        <f t="shared" si="124"/>
        <v>水</v>
      </c>
      <c r="Z233" s="19" t="str">
        <f t="shared" si="124"/>
        <v>木</v>
      </c>
      <c r="AA233" s="19" t="str">
        <f t="shared" si="124"/>
        <v>金</v>
      </c>
      <c r="AB233" s="19" t="str">
        <f t="shared" si="124"/>
        <v>土</v>
      </c>
      <c r="AC233" s="19" t="str">
        <f t="shared" si="124"/>
        <v>日</v>
      </c>
      <c r="AD233" s="19" t="str">
        <f t="shared" si="124"/>
        <v>月</v>
      </c>
      <c r="AE233" s="19" t="str">
        <f t="shared" si="124"/>
        <v>火</v>
      </c>
      <c r="AF233" s="19" t="str">
        <f t="shared" si="124"/>
        <v>水</v>
      </c>
      <c r="AG233" s="19" t="str">
        <f t="shared" si="124"/>
        <v/>
      </c>
      <c r="AH233" s="178">
        <v>0</v>
      </c>
      <c r="AI233" s="181"/>
      <c r="AJ233" s="200" t="s">
        <v>51</v>
      </c>
      <c r="AK233" s="149" t="s">
        <v>12</v>
      </c>
      <c r="AL233" s="123" t="s">
        <v>58</v>
      </c>
      <c r="AM233" s="201" t="s">
        <v>51</v>
      </c>
      <c r="AN233" s="191" t="s">
        <v>13</v>
      </c>
      <c r="AO233" s="119">
        <f t="shared" ref="AO233" si="125">COUNT(C232:AG232)</f>
        <v>30</v>
      </c>
      <c r="AP233" s="119">
        <f t="shared" ref="AP233" si="126">AO233-AH233</f>
        <v>30</v>
      </c>
      <c r="AQ233" s="119">
        <f>SUM(AP$7:AP235)</f>
        <v>1003</v>
      </c>
      <c r="AR233" s="119">
        <f>COUNTIF(C235:AG235,"○")</f>
        <v>0</v>
      </c>
      <c r="AS233" s="119">
        <f>SUM(AR$7:AR235)</f>
        <v>0</v>
      </c>
      <c r="AT233" s="119">
        <f>COUNTIF(C236:AG236,"○")</f>
        <v>0</v>
      </c>
      <c r="AU233" s="119">
        <f>SUM(AT$7:AT235)</f>
        <v>0</v>
      </c>
      <c r="AV233" s="122">
        <f>COUNTIF(C233:AG233,"土")+COUNTIF(C233:AG233,"日")</f>
        <v>8</v>
      </c>
      <c r="AW233" s="122">
        <f>AV233-AI233</f>
        <v>8</v>
      </c>
      <c r="AX233" s="122" t="str">
        <f>IF(OR(AW233/AP233&lt;0.285,AW233=0),"特例","特例なし")</f>
        <v>特例</v>
      </c>
      <c r="AY233" s="122">
        <f>IF($AL$240="計画",IF(AP233=0,1,IF(AL235="達成",1,IF(AL235="達成※",1,0))),IF(AP233=0,1,IF(AL236="達成",1,IF(AL236="達成※",1,0))))</f>
        <v>0</v>
      </c>
    </row>
    <row r="234" spans="1:51" ht="27" hidden="1" outlineLevel="1" x14ac:dyDescent="0.2">
      <c r="A234" s="3"/>
      <c r="B234" s="20" t="s">
        <v>3</v>
      </c>
      <c r="C234" s="13" t="str">
        <f>IFERROR(VLOOKUP(C232,祝日一覧!A:C,3,FALSE),"")</f>
        <v/>
      </c>
      <c r="D234" s="13" t="str">
        <f>IFERROR(VLOOKUP(D232,祝日一覧!A:C,3,FALSE),"")</f>
        <v/>
      </c>
      <c r="E234" s="13" t="str">
        <f>IFERROR(VLOOKUP(E232,祝日一覧!A:C,3,FALSE),"")</f>
        <v/>
      </c>
      <c r="F234" s="13" t="str">
        <f>IFERROR(VLOOKUP(F232,祝日一覧!A:C,3,FALSE),"")</f>
        <v/>
      </c>
      <c r="G234" s="13" t="str">
        <f>IFERROR(VLOOKUP(G232,祝日一覧!A:C,3,FALSE),"")</f>
        <v/>
      </c>
      <c r="H234" s="13" t="str">
        <f>IFERROR(VLOOKUP(H232,祝日一覧!A:C,3,FALSE),"")</f>
        <v/>
      </c>
      <c r="I234" s="13" t="str">
        <f>IFERROR(VLOOKUP(I232,祝日一覧!A:C,3,FALSE),"")</f>
        <v/>
      </c>
      <c r="J234" s="13" t="str">
        <f>IFERROR(VLOOKUP(J232,祝日一覧!A:C,3,FALSE),"")</f>
        <v/>
      </c>
      <c r="K234" s="13" t="str">
        <f>IFERROR(VLOOKUP(K232,祝日一覧!A:C,3,FALSE),"")</f>
        <v/>
      </c>
      <c r="L234" s="13" t="str">
        <f>IFERROR(VLOOKUP(L232,祝日一覧!A:C,3,FALSE),"")</f>
        <v/>
      </c>
      <c r="M234" s="13" t="str">
        <f>IFERROR(VLOOKUP(M232,祝日一覧!A:C,3,FALSE),"")</f>
        <v/>
      </c>
      <c r="N234" s="13" t="str">
        <f>IFERROR(VLOOKUP(N232,祝日一覧!A:C,3,FALSE),"")</f>
        <v/>
      </c>
      <c r="O234" s="13" t="str">
        <f>IFERROR(VLOOKUP(O232,祝日一覧!A:C,3,FALSE),"")</f>
        <v/>
      </c>
      <c r="P234" s="13" t="str">
        <f>IFERROR(VLOOKUP(P232,祝日一覧!A:C,3,FALSE),"")</f>
        <v/>
      </c>
      <c r="Q234" s="13" t="str">
        <f>IFERROR(VLOOKUP(Q232,祝日一覧!A:C,3,FALSE),"")</f>
        <v/>
      </c>
      <c r="R234" s="13" t="str">
        <f>IFERROR(VLOOKUP(R232,祝日一覧!A:C,3,FALSE),"")</f>
        <v/>
      </c>
      <c r="S234" s="13" t="str">
        <f>IFERROR(VLOOKUP(S232,祝日一覧!A:C,3,FALSE),"")</f>
        <v/>
      </c>
      <c r="T234" s="13" t="str">
        <f>IFERROR(VLOOKUP(T232,祝日一覧!A:C,3,FALSE),"")</f>
        <v/>
      </c>
      <c r="U234" s="13" t="str">
        <f>IFERROR(VLOOKUP(U232,祝日一覧!A:C,3,FALSE),"")</f>
        <v/>
      </c>
      <c r="V234" s="13" t="str">
        <f>IFERROR(VLOOKUP(V232,祝日一覧!A:C,3,FALSE),"")</f>
        <v/>
      </c>
      <c r="W234" s="13" t="str">
        <f>IFERROR(VLOOKUP(W232,祝日一覧!A:C,3,FALSE),"")</f>
        <v/>
      </c>
      <c r="X234" s="13" t="str">
        <f>IFERROR(VLOOKUP(X232,祝日一覧!A:C,3,FALSE),"")</f>
        <v/>
      </c>
      <c r="Y234" s="13" t="str">
        <f>IFERROR(VLOOKUP(Y232,祝日一覧!A:C,3,FALSE),"")</f>
        <v/>
      </c>
      <c r="Z234" s="13" t="str">
        <f>IFERROR(VLOOKUP(Z232,祝日一覧!A:C,3,FALSE),"")</f>
        <v/>
      </c>
      <c r="AA234" s="13" t="str">
        <f>IFERROR(VLOOKUP(AA232,祝日一覧!A:C,3,FALSE),"")</f>
        <v/>
      </c>
      <c r="AB234" s="13" t="str">
        <f>IFERROR(VLOOKUP(AB232,祝日一覧!A:C,3,FALSE),"")</f>
        <v/>
      </c>
      <c r="AC234" s="13" t="str">
        <f>IFERROR(VLOOKUP(AC232,祝日一覧!A:C,3,FALSE),"")</f>
        <v/>
      </c>
      <c r="AD234" s="13" t="str">
        <f>IFERROR(VLOOKUP(AD232,祝日一覧!A:C,3,FALSE),"")</f>
        <v/>
      </c>
      <c r="AE234" s="13" t="str">
        <f>IFERROR(VLOOKUP(AE232,祝日一覧!A:C,3,FALSE),"")</f>
        <v/>
      </c>
      <c r="AF234" s="13" t="str">
        <f>IFERROR(VLOOKUP(AF232,祝日一覧!A:C,3,FALSE),"")</f>
        <v/>
      </c>
      <c r="AG234" s="13" t="str">
        <f>IFERROR(VLOOKUP(AG232,祝日一覧!A:C,3,FALSE),"")</f>
        <v/>
      </c>
      <c r="AH234" s="179"/>
      <c r="AI234" s="182"/>
      <c r="AJ234" s="200"/>
      <c r="AK234" s="149"/>
      <c r="AL234" s="123"/>
      <c r="AM234" s="202"/>
      <c r="AN234" s="143"/>
      <c r="AO234" s="119"/>
      <c r="AP234" s="119"/>
      <c r="AQ234" s="119"/>
      <c r="AR234" s="119"/>
      <c r="AS234" s="119"/>
      <c r="AT234" s="119"/>
      <c r="AU234" s="119"/>
      <c r="AV234" s="122"/>
      <c r="AW234" s="122"/>
      <c r="AX234" s="122"/>
      <c r="AY234" s="122"/>
    </row>
    <row r="235" spans="1:51" ht="26.5" hidden="1" outlineLevel="1" thickBot="1" x14ac:dyDescent="0.25">
      <c r="A235" s="4"/>
      <c r="B235" s="73" t="s">
        <v>108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79"/>
      <c r="AI235" s="182"/>
      <c r="AJ235" s="37">
        <f>AR233</f>
        <v>0</v>
      </c>
      <c r="AK235" s="61">
        <f>IF(AP233=0,"対象外",AJ235/AP233)</f>
        <v>0</v>
      </c>
      <c r="AL235" s="62" t="str">
        <f>IF(AP233=0,"対象外",IF(AJ235/AP233&gt;=0.285,"達成",IF(AJ235&gt;=AX235,"達成※","未")))</f>
        <v>未</v>
      </c>
      <c r="AM235" s="82">
        <f>AS233</f>
        <v>0</v>
      </c>
      <c r="AN235" s="78">
        <f>AM235/AQ233</f>
        <v>0</v>
      </c>
      <c r="AO235" s="119"/>
      <c r="AP235" s="119"/>
      <c r="AQ235" s="119"/>
      <c r="AR235" s="119"/>
      <c r="AS235" s="119"/>
      <c r="AT235" s="119"/>
      <c r="AU235" s="119"/>
      <c r="AV235" s="122"/>
      <c r="AW235" s="122"/>
      <c r="AX235" s="122">
        <f>IF(OR(AW233/AP233&lt;0.285,AW233=0),AW233,"-")</f>
        <v>8</v>
      </c>
      <c r="AY235" s="122"/>
    </row>
    <row r="236" spans="1:51" ht="26.5" hidden="1" outlineLevel="1" thickBot="1" x14ac:dyDescent="0.25">
      <c r="A236" s="4"/>
      <c r="B236" s="56" t="s">
        <v>102</v>
      </c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180"/>
      <c r="AI236" s="183"/>
      <c r="AJ236" s="37">
        <f>AT233</f>
        <v>0</v>
      </c>
      <c r="AK236" s="47">
        <f>IF(AP233=0,"対象外",AJ236/AP233)</f>
        <v>0</v>
      </c>
      <c r="AL236" s="39" t="str">
        <f>IF(AP233=0,"対象外",IF(AJ236/AP233&gt;=0.285,"達成",IF(AJ236&gt;=AX235,"達成※","未")))</f>
        <v>未</v>
      </c>
      <c r="AM236" s="77">
        <f>AU233</f>
        <v>0</v>
      </c>
      <c r="AN236" s="78">
        <f>IFERROR(AM236/AQ233,"")</f>
        <v>0</v>
      </c>
      <c r="AO236" s="119"/>
      <c r="AP236" s="119"/>
      <c r="AQ236" s="119"/>
      <c r="AR236" s="119"/>
      <c r="AS236" s="119"/>
      <c r="AT236" s="119"/>
      <c r="AU236" s="119"/>
      <c r="AV236" s="122"/>
      <c r="AW236" s="122"/>
      <c r="AX236" s="122"/>
      <c r="AY236" s="122"/>
    </row>
    <row r="237" spans="1:51" hidden="1" outlineLevel="1" collapsed="1" x14ac:dyDescent="0.2">
      <c r="AS237" s="9"/>
      <c r="AT237" s="9"/>
      <c r="AU237" s="9"/>
      <c r="AV237" s="2"/>
    </row>
    <row r="238" spans="1:51" hidden="1" outlineLevel="1" x14ac:dyDescent="0.2">
      <c r="AH238" s="6"/>
      <c r="AI238" s="6"/>
      <c r="AV238" s="2"/>
    </row>
    <row r="239" spans="1:51" collapsed="1" x14ac:dyDescent="0.2">
      <c r="AH239" s="6"/>
      <c r="AI239" s="6"/>
      <c r="AV239" s="2"/>
    </row>
    <row r="240" spans="1:51" ht="20.25" customHeight="1" x14ac:dyDescent="0.2">
      <c r="A240" s="1"/>
      <c r="B240" s="24" t="s">
        <v>14</v>
      </c>
      <c r="AD240" s="218" t="s">
        <v>105</v>
      </c>
      <c r="AE240" s="219"/>
      <c r="AF240" s="219"/>
      <c r="AG240" s="219"/>
      <c r="AH240" s="219"/>
      <c r="AI240" s="219"/>
      <c r="AJ240" s="219"/>
      <c r="AK240" s="220"/>
      <c r="AL240" s="91" t="s">
        <v>107</v>
      </c>
      <c r="AM240" s="221">
        <f>IF(AL240="計画",VLOOKUP(AV241,BD242:BF274,2),VLOOKUP(AV241,BD242:BF274,3))</f>
        <v>0</v>
      </c>
      <c r="AN240" s="222"/>
      <c r="AS240" s="43" t="s">
        <v>78</v>
      </c>
      <c r="AT240" s="43"/>
      <c r="AU240" s="43"/>
      <c r="AV240" s="43" t="s">
        <v>79</v>
      </c>
      <c r="AW240" s="43" t="s">
        <v>75</v>
      </c>
      <c r="AX240" s="44" t="s">
        <v>76</v>
      </c>
    </row>
    <row r="241" spans="1:58" x14ac:dyDescent="0.2">
      <c r="B241" s="25" t="str">
        <f>IF(COUNTIF(AL6:AL237,"達成※")&gt;0,AD251,"")</f>
        <v/>
      </c>
      <c r="AN241" s="7"/>
      <c r="AS241" s="212">
        <f>DATE($D$5,$F$5,1)</f>
        <v>45566</v>
      </c>
      <c r="AT241" s="93"/>
      <c r="AU241" s="93"/>
      <c r="AV241" s="212">
        <f>DATE($K$5,$M$5,1)</f>
        <v>45809</v>
      </c>
      <c r="AW241" s="117">
        <f>(DATEDIF(AS241,AV241,"m"))+1</f>
        <v>9</v>
      </c>
      <c r="AX241" s="122">
        <f>AY9+AY16+AY23+AY30+AY37+AY44+AY51+AY58+AY65+AY72+AY79+AY86+AY93+AY100+AY107+AY114+AY121+AY128+AY135+AY142+AY149+AY156+AY163+AY170+AY177+AY184+AY191+AY198+AY205+AY212+AY219+AY226+AY233</f>
        <v>0</v>
      </c>
      <c r="BE241" s="2" t="s">
        <v>103</v>
      </c>
      <c r="BF241" s="2" t="s">
        <v>104</v>
      </c>
    </row>
    <row r="242" spans="1:58" ht="21" customHeight="1" x14ac:dyDescent="0.2">
      <c r="A242" s="1"/>
      <c r="Z242" s="214" t="s">
        <v>71</v>
      </c>
      <c r="AA242" s="215"/>
      <c r="AB242" s="215"/>
      <c r="AC242" s="215"/>
      <c r="AD242" s="216" t="str">
        <f>IF(AM240&gt;=0.285,AD246,"未達成")</f>
        <v>未達成</v>
      </c>
      <c r="AE242" s="216"/>
      <c r="AF242" s="216"/>
      <c r="AG242" s="216"/>
      <c r="AH242" s="216"/>
      <c r="AI242" s="216"/>
      <c r="AJ242" s="216"/>
      <c r="AK242" s="216"/>
      <c r="AL242" s="216"/>
      <c r="AM242" s="216"/>
      <c r="AN242" s="217"/>
      <c r="AS242" s="213"/>
      <c r="AT242" s="94"/>
      <c r="AU242" s="94"/>
      <c r="AV242" s="213"/>
      <c r="AW242" s="118"/>
      <c r="AX242" s="122"/>
      <c r="BD242" s="89">
        <f>C7</f>
        <v>45566</v>
      </c>
      <c r="BE242" s="90">
        <f>AN11</f>
        <v>0</v>
      </c>
      <c r="BF242" s="90">
        <f>AN12</f>
        <v>0</v>
      </c>
    </row>
    <row r="243" spans="1:58" ht="21" customHeight="1" x14ac:dyDescent="0.2">
      <c r="A243" s="1"/>
      <c r="Z243" s="207" t="s">
        <v>72</v>
      </c>
      <c r="AA243" s="208"/>
      <c r="AB243" s="208"/>
      <c r="AC243" s="208"/>
      <c r="AD243" s="209" t="str">
        <f>IF(AW241=AX241,AD247,"未達成")</f>
        <v>未達成</v>
      </c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10"/>
      <c r="AV243" s="2"/>
      <c r="BD243" s="89">
        <f>DATE(YEAR(BD242),MONTH(BD242)+1,DAY(BD242))</f>
        <v>45597</v>
      </c>
      <c r="BE243" s="90">
        <f>AN18</f>
        <v>0</v>
      </c>
      <c r="BF243" s="90">
        <f>AN19</f>
        <v>0</v>
      </c>
    </row>
    <row r="244" spans="1:58" x14ac:dyDescent="0.2">
      <c r="A244" s="1"/>
      <c r="AD244" s="48"/>
      <c r="AH244" s="1"/>
      <c r="AI244" s="1"/>
      <c r="AJ244" s="1"/>
      <c r="AK244" s="1"/>
      <c r="AL244" s="1"/>
      <c r="AM244" s="1"/>
      <c r="AN244" s="1"/>
      <c r="AV244" s="2"/>
      <c r="BD244" s="89">
        <f t="shared" ref="BD244:BD274" si="127">DATE(YEAR(BD243),MONTH(BD243)+1,DAY(BD243))</f>
        <v>45627</v>
      </c>
      <c r="BE244" s="90">
        <f>AN25</f>
        <v>0</v>
      </c>
      <c r="BF244" s="90">
        <f>AN26</f>
        <v>0</v>
      </c>
    </row>
    <row r="245" spans="1:58" x14ac:dyDescent="0.2">
      <c r="A245" s="1"/>
      <c r="AH245" s="1"/>
      <c r="AI245" s="1"/>
      <c r="AJ245" s="1"/>
      <c r="AK245" s="1"/>
      <c r="AL245" s="1"/>
      <c r="AM245" s="1"/>
      <c r="AN245" s="1"/>
      <c r="AV245" s="74">
        <f>DATE(D5,F5,1)</f>
        <v>45566</v>
      </c>
      <c r="AW245" s="2" t="str">
        <f>IF(AV245=C7,"ok","outttt")</f>
        <v>ok</v>
      </c>
      <c r="BD245" s="89">
        <f>DATE(YEAR(BD244),MONTH(BD244)+1,DAY(BD244))</f>
        <v>45658</v>
      </c>
      <c r="BE245" s="90">
        <f>AN32</f>
        <v>0</v>
      </c>
      <c r="BF245" s="90">
        <f>AN33</f>
        <v>0</v>
      </c>
    </row>
    <row r="246" spans="1:58" ht="13.5" customHeight="1" x14ac:dyDescent="0.2">
      <c r="A246" s="1"/>
      <c r="AD246" s="29" t="s">
        <v>95</v>
      </c>
      <c r="AE246" s="30"/>
      <c r="AF246" s="30"/>
      <c r="AG246" s="30"/>
      <c r="AH246" s="31"/>
      <c r="AI246" s="31"/>
      <c r="AJ246" s="31"/>
      <c r="AK246" s="1"/>
      <c r="AL246" s="1"/>
      <c r="AM246" s="211"/>
      <c r="AN246" s="211"/>
      <c r="AV246" s="2"/>
      <c r="BD246" s="89">
        <f t="shared" si="127"/>
        <v>45689</v>
      </c>
      <c r="BE246" s="90">
        <f>AN39</f>
        <v>0</v>
      </c>
      <c r="BF246" s="90">
        <f>AN40</f>
        <v>0</v>
      </c>
    </row>
    <row r="247" spans="1:58" x14ac:dyDescent="0.2">
      <c r="A247" s="1"/>
      <c r="AD247" s="15" t="s">
        <v>94</v>
      </c>
      <c r="AE247" s="30"/>
      <c r="AF247" s="30"/>
      <c r="AG247" s="30"/>
      <c r="AH247" s="31"/>
      <c r="AI247" s="31"/>
      <c r="AJ247" s="31"/>
      <c r="AK247" s="1"/>
      <c r="AL247" s="1"/>
      <c r="AM247" s="1"/>
      <c r="AN247" s="1"/>
      <c r="AV247" s="2"/>
      <c r="BD247" s="89">
        <f t="shared" si="127"/>
        <v>45717</v>
      </c>
      <c r="BE247" s="90">
        <f>AN46</f>
        <v>0</v>
      </c>
      <c r="BF247" s="90">
        <f>AN47</f>
        <v>0</v>
      </c>
    </row>
    <row r="248" spans="1:58" x14ac:dyDescent="0.2">
      <c r="AD248" s="29"/>
      <c r="AE248" s="30"/>
      <c r="AF248" s="30"/>
      <c r="AG248" s="30"/>
      <c r="AH248" s="31"/>
      <c r="AI248" s="31"/>
      <c r="AJ248" s="32"/>
      <c r="BD248" s="89">
        <f t="shared" si="127"/>
        <v>45748</v>
      </c>
      <c r="BE248" s="90">
        <f>AN53</f>
        <v>0</v>
      </c>
      <c r="BF248" s="90">
        <f>AN54</f>
        <v>0</v>
      </c>
    </row>
    <row r="249" spans="1:58" x14ac:dyDescent="0.2">
      <c r="AD249" s="30"/>
      <c r="AE249" s="30"/>
      <c r="AF249" s="30"/>
      <c r="AG249" s="30"/>
      <c r="AH249" s="32"/>
      <c r="AI249" s="32"/>
      <c r="AJ249" s="32"/>
      <c r="BD249" s="89">
        <f t="shared" si="127"/>
        <v>45778</v>
      </c>
      <c r="BE249" s="90">
        <f>AN60</f>
        <v>0</v>
      </c>
      <c r="BF249" s="90">
        <f>AN61</f>
        <v>0</v>
      </c>
    </row>
    <row r="250" spans="1:58" x14ac:dyDescent="0.2">
      <c r="AH250" s="28"/>
      <c r="AI250" s="28"/>
      <c r="BD250" s="89">
        <f t="shared" si="127"/>
        <v>45809</v>
      </c>
      <c r="BE250" s="90">
        <f>AN67</f>
        <v>0</v>
      </c>
      <c r="BF250" s="90">
        <f>AN68</f>
        <v>0</v>
      </c>
    </row>
    <row r="251" spans="1:58" x14ac:dyDescent="0.2">
      <c r="AD251" s="15" t="s">
        <v>77</v>
      </c>
      <c r="BD251" s="89">
        <f t="shared" si="127"/>
        <v>45839</v>
      </c>
      <c r="BE251" s="90">
        <f>AN74</f>
        <v>0</v>
      </c>
      <c r="BF251" s="90">
        <f>AN75</f>
        <v>0</v>
      </c>
    </row>
    <row r="252" spans="1:58" x14ac:dyDescent="0.2">
      <c r="BD252" s="89">
        <f t="shared" si="127"/>
        <v>45870</v>
      </c>
      <c r="BE252" s="90">
        <f>AN81</f>
        <v>0</v>
      </c>
      <c r="BF252" s="90">
        <f>AN82</f>
        <v>0</v>
      </c>
    </row>
    <row r="253" spans="1:58" ht="13.5" customHeight="1" x14ac:dyDescent="0.2">
      <c r="BD253" s="89">
        <f t="shared" si="127"/>
        <v>45901</v>
      </c>
      <c r="BE253" s="90">
        <f>AN88</f>
        <v>0</v>
      </c>
      <c r="BF253" s="90">
        <f>AN89</f>
        <v>0</v>
      </c>
    </row>
    <row r="254" spans="1:58" x14ac:dyDescent="0.2">
      <c r="BD254" s="89">
        <f t="shared" si="127"/>
        <v>45931</v>
      </c>
      <c r="BE254" s="90">
        <f>AN95</f>
        <v>0</v>
      </c>
      <c r="BF254" s="90">
        <f>AN96</f>
        <v>0</v>
      </c>
    </row>
    <row r="255" spans="1:58" x14ac:dyDescent="0.2">
      <c r="BD255" s="89">
        <f t="shared" si="127"/>
        <v>45962</v>
      </c>
      <c r="BE255" s="90">
        <f>AN102</f>
        <v>0</v>
      </c>
      <c r="BF255" s="90">
        <f>AN103</f>
        <v>0</v>
      </c>
    </row>
    <row r="256" spans="1:58" x14ac:dyDescent="0.2">
      <c r="BD256" s="89">
        <f t="shared" si="127"/>
        <v>45992</v>
      </c>
      <c r="BE256" s="90">
        <f>AN109</f>
        <v>0</v>
      </c>
      <c r="BF256" s="90">
        <f>AN110</f>
        <v>0</v>
      </c>
    </row>
    <row r="257" spans="56:58" x14ac:dyDescent="0.2">
      <c r="BD257" s="89">
        <f t="shared" si="127"/>
        <v>46023</v>
      </c>
      <c r="BE257" s="90">
        <f>AN116</f>
        <v>0</v>
      </c>
      <c r="BF257" s="90">
        <f>AN117</f>
        <v>0</v>
      </c>
    </row>
    <row r="258" spans="56:58" x14ac:dyDescent="0.2">
      <c r="BD258" s="89">
        <f t="shared" si="127"/>
        <v>46054</v>
      </c>
      <c r="BE258" s="90">
        <f>AN123</f>
        <v>0</v>
      </c>
      <c r="BF258" s="90">
        <f>AN124</f>
        <v>0</v>
      </c>
    </row>
    <row r="259" spans="56:58" x14ac:dyDescent="0.2">
      <c r="BD259" s="89">
        <f t="shared" si="127"/>
        <v>46082</v>
      </c>
      <c r="BE259" s="90">
        <f>AN130</f>
        <v>0</v>
      </c>
      <c r="BF259" s="90">
        <f>AN131</f>
        <v>0</v>
      </c>
    </row>
    <row r="260" spans="56:58" ht="13.5" customHeight="1" x14ac:dyDescent="0.2">
      <c r="BD260" s="89">
        <f t="shared" si="127"/>
        <v>46113</v>
      </c>
      <c r="BE260" s="90">
        <f>AN137</f>
        <v>0</v>
      </c>
      <c r="BF260" s="90">
        <f>AN138</f>
        <v>0</v>
      </c>
    </row>
    <row r="261" spans="56:58" x14ac:dyDescent="0.2">
      <c r="BD261" s="89">
        <f t="shared" si="127"/>
        <v>46143</v>
      </c>
      <c r="BE261" s="90">
        <f>AN144</f>
        <v>0</v>
      </c>
      <c r="BF261" s="90">
        <f>AN145</f>
        <v>0</v>
      </c>
    </row>
    <row r="262" spans="56:58" x14ac:dyDescent="0.2">
      <c r="BD262" s="89">
        <f t="shared" si="127"/>
        <v>46174</v>
      </c>
      <c r="BE262" s="90">
        <f>AN151</f>
        <v>0</v>
      </c>
      <c r="BF262" s="90">
        <f>AN152</f>
        <v>0</v>
      </c>
    </row>
    <row r="263" spans="56:58" x14ac:dyDescent="0.2">
      <c r="BD263" s="89">
        <f t="shared" si="127"/>
        <v>46204</v>
      </c>
      <c r="BE263" s="90">
        <f>AN158</f>
        <v>0</v>
      </c>
      <c r="BF263" s="90">
        <f>AN159</f>
        <v>0</v>
      </c>
    </row>
    <row r="264" spans="56:58" x14ac:dyDescent="0.2">
      <c r="BD264" s="89">
        <f t="shared" si="127"/>
        <v>46235</v>
      </c>
      <c r="BE264" s="90">
        <f>AN165</f>
        <v>0</v>
      </c>
      <c r="BF264" s="90">
        <f>AN166</f>
        <v>0</v>
      </c>
    </row>
    <row r="265" spans="56:58" x14ac:dyDescent="0.2">
      <c r="BD265" s="89">
        <f t="shared" si="127"/>
        <v>46266</v>
      </c>
      <c r="BE265" s="90">
        <f>AN172</f>
        <v>0</v>
      </c>
      <c r="BF265" s="90">
        <f>AN173</f>
        <v>0</v>
      </c>
    </row>
    <row r="266" spans="56:58" x14ac:dyDescent="0.2">
      <c r="BD266" s="89">
        <f t="shared" si="127"/>
        <v>46296</v>
      </c>
      <c r="BE266" s="90">
        <f>AN179</f>
        <v>0</v>
      </c>
      <c r="BF266" s="90">
        <f>AN180</f>
        <v>0</v>
      </c>
    </row>
    <row r="267" spans="56:58" ht="13.5" customHeight="1" x14ac:dyDescent="0.2">
      <c r="BD267" s="89">
        <f t="shared" si="127"/>
        <v>46327</v>
      </c>
      <c r="BE267" s="90">
        <f>AN186</f>
        <v>0</v>
      </c>
      <c r="BF267" s="90">
        <f>AN187</f>
        <v>0</v>
      </c>
    </row>
    <row r="268" spans="56:58" x14ac:dyDescent="0.2">
      <c r="BD268" s="89">
        <f t="shared" si="127"/>
        <v>46357</v>
      </c>
      <c r="BE268" s="90">
        <f>AN193</f>
        <v>0</v>
      </c>
      <c r="BF268" s="90">
        <f>AN194</f>
        <v>0</v>
      </c>
    </row>
    <row r="269" spans="56:58" x14ac:dyDescent="0.2">
      <c r="BD269" s="89">
        <f t="shared" si="127"/>
        <v>46388</v>
      </c>
      <c r="BE269" s="90">
        <f>AN200</f>
        <v>0</v>
      </c>
      <c r="BF269" s="90">
        <f>AN201</f>
        <v>0</v>
      </c>
    </row>
    <row r="270" spans="56:58" x14ac:dyDescent="0.2">
      <c r="BD270" s="89">
        <f t="shared" si="127"/>
        <v>46419</v>
      </c>
      <c r="BE270" s="90">
        <f>AN207</f>
        <v>0</v>
      </c>
      <c r="BF270" s="90">
        <f>AN208</f>
        <v>0</v>
      </c>
    </row>
    <row r="271" spans="56:58" x14ac:dyDescent="0.2">
      <c r="BD271" s="89">
        <f t="shared" si="127"/>
        <v>46447</v>
      </c>
      <c r="BE271" s="90">
        <f>AN214</f>
        <v>0</v>
      </c>
      <c r="BF271" s="90">
        <f>AN215</f>
        <v>0</v>
      </c>
    </row>
    <row r="272" spans="56:58" x14ac:dyDescent="0.2">
      <c r="BD272" s="89">
        <f t="shared" si="127"/>
        <v>46478</v>
      </c>
      <c r="BE272" s="90">
        <f>AN221</f>
        <v>0</v>
      </c>
      <c r="BF272" s="90">
        <f>AN222</f>
        <v>0</v>
      </c>
    </row>
    <row r="273" spans="56:58" x14ac:dyDescent="0.2">
      <c r="BD273" s="89">
        <f t="shared" si="127"/>
        <v>46508</v>
      </c>
      <c r="BE273" s="90">
        <f>AN228</f>
        <v>0</v>
      </c>
      <c r="BF273" s="90">
        <f>AN229</f>
        <v>0</v>
      </c>
    </row>
    <row r="274" spans="56:58" ht="13.5" customHeight="1" x14ac:dyDescent="0.2">
      <c r="BD274" s="89">
        <f t="shared" si="127"/>
        <v>46539</v>
      </c>
      <c r="BE274" s="90">
        <f>AN235</f>
        <v>0</v>
      </c>
      <c r="BF274" s="90">
        <f>AN242</f>
        <v>0</v>
      </c>
    </row>
  </sheetData>
  <mergeCells count="1114">
    <mergeCell ref="Z243:AC243"/>
    <mergeCell ref="AD243:AN243"/>
    <mergeCell ref="AM246:AN246"/>
    <mergeCell ref="AS241:AS242"/>
    <mergeCell ref="AV241:AV242"/>
    <mergeCell ref="AW241:AW242"/>
    <mergeCell ref="AX241:AX242"/>
    <mergeCell ref="Z242:AC242"/>
    <mergeCell ref="AD242:AN242"/>
    <mergeCell ref="AV233:AV236"/>
    <mergeCell ref="AW233:AW236"/>
    <mergeCell ref="AX233:AX234"/>
    <mergeCell ref="AY233:AY236"/>
    <mergeCell ref="AX235:AX236"/>
    <mergeCell ref="AD240:AK240"/>
    <mergeCell ref="AM240:AN240"/>
    <mergeCell ref="AP233:AP236"/>
    <mergeCell ref="AQ233:AQ236"/>
    <mergeCell ref="AR233:AR236"/>
    <mergeCell ref="AS233:AS236"/>
    <mergeCell ref="AT233:AT236"/>
    <mergeCell ref="AU233:AU236"/>
    <mergeCell ref="AX231:AX232"/>
    <mergeCell ref="AY231:AY232"/>
    <mergeCell ref="AH233:AH236"/>
    <mergeCell ref="AI233:AI236"/>
    <mergeCell ref="AJ233:AJ234"/>
    <mergeCell ref="AK233:AK234"/>
    <mergeCell ref="AL233:AL234"/>
    <mergeCell ref="AM233:AM234"/>
    <mergeCell ref="AN233:AN234"/>
    <mergeCell ref="AO233:AO236"/>
    <mergeCell ref="AP231:AP232"/>
    <mergeCell ref="AQ231:AQ232"/>
    <mergeCell ref="AR231:AR232"/>
    <mergeCell ref="AS231:AS232"/>
    <mergeCell ref="AV231:AV232"/>
    <mergeCell ref="AW231:AW232"/>
    <mergeCell ref="C231:AG231"/>
    <mergeCell ref="AH231:AH232"/>
    <mergeCell ref="AI231:AI232"/>
    <mergeCell ref="AJ231:AL232"/>
    <mergeCell ref="AM231:AN232"/>
    <mergeCell ref="AO231:AO232"/>
    <mergeCell ref="AU226:AU229"/>
    <mergeCell ref="AV226:AV229"/>
    <mergeCell ref="AW226:AW229"/>
    <mergeCell ref="AX226:AX227"/>
    <mergeCell ref="AY226:AY229"/>
    <mergeCell ref="AX228:AX229"/>
    <mergeCell ref="AO226:AO229"/>
    <mergeCell ref="AP226:AP229"/>
    <mergeCell ref="AQ226:AQ229"/>
    <mergeCell ref="AR226:AR229"/>
    <mergeCell ref="AS226:AS229"/>
    <mergeCell ref="AT226:AT229"/>
    <mergeCell ref="AW224:AW225"/>
    <mergeCell ref="AX224:AX225"/>
    <mergeCell ref="AY224:AY225"/>
    <mergeCell ref="AH226:AH229"/>
    <mergeCell ref="AI226:AI229"/>
    <mergeCell ref="AJ226:AJ227"/>
    <mergeCell ref="AK226:AK227"/>
    <mergeCell ref="AL226:AL227"/>
    <mergeCell ref="AM226:AM227"/>
    <mergeCell ref="AN226:AN227"/>
    <mergeCell ref="AO224:AO225"/>
    <mergeCell ref="AP224:AP225"/>
    <mergeCell ref="AQ224:AQ225"/>
    <mergeCell ref="AR224:AR225"/>
    <mergeCell ref="AS224:AS225"/>
    <mergeCell ref="AV224:AV225"/>
    <mergeCell ref="AV219:AV222"/>
    <mergeCell ref="AW219:AW222"/>
    <mergeCell ref="AX219:AX220"/>
    <mergeCell ref="AY219:AY222"/>
    <mergeCell ref="AX221:AX222"/>
    <mergeCell ref="C224:AG224"/>
    <mergeCell ref="AH224:AH225"/>
    <mergeCell ref="AI224:AI225"/>
    <mergeCell ref="AJ224:AL225"/>
    <mergeCell ref="AM224:AN225"/>
    <mergeCell ref="AP219:AP222"/>
    <mergeCell ref="AQ219:AQ222"/>
    <mergeCell ref="AR219:AR222"/>
    <mergeCell ref="AS219:AS222"/>
    <mergeCell ref="AT219:AT222"/>
    <mergeCell ref="AU219:AU222"/>
    <mergeCell ref="AX217:AX218"/>
    <mergeCell ref="AY217:AY218"/>
    <mergeCell ref="AH219:AH222"/>
    <mergeCell ref="AI219:AI222"/>
    <mergeCell ref="AJ219:AJ220"/>
    <mergeCell ref="AK219:AK220"/>
    <mergeCell ref="AL219:AL220"/>
    <mergeCell ref="AM219:AM220"/>
    <mergeCell ref="AN219:AN220"/>
    <mergeCell ref="AO219:AO222"/>
    <mergeCell ref="AP217:AP218"/>
    <mergeCell ref="AQ217:AQ218"/>
    <mergeCell ref="AR217:AR218"/>
    <mergeCell ref="AS217:AS218"/>
    <mergeCell ref="AV217:AV218"/>
    <mergeCell ref="AW217:AW218"/>
    <mergeCell ref="C217:AG217"/>
    <mergeCell ref="AH217:AH218"/>
    <mergeCell ref="AI217:AI218"/>
    <mergeCell ref="AJ217:AL218"/>
    <mergeCell ref="AM217:AN218"/>
    <mergeCell ref="AO217:AO218"/>
    <mergeCell ref="AU212:AU215"/>
    <mergeCell ref="AV212:AV215"/>
    <mergeCell ref="AW212:AW215"/>
    <mergeCell ref="AX212:AX213"/>
    <mergeCell ref="AY212:AY215"/>
    <mergeCell ref="AX214:AX215"/>
    <mergeCell ref="AO212:AO215"/>
    <mergeCell ref="AP212:AP215"/>
    <mergeCell ref="AQ212:AQ215"/>
    <mergeCell ref="AR212:AR215"/>
    <mergeCell ref="AS212:AS215"/>
    <mergeCell ref="AT212:AT215"/>
    <mergeCell ref="AW210:AW211"/>
    <mergeCell ref="AX210:AX211"/>
    <mergeCell ref="AY210:AY211"/>
    <mergeCell ref="AH212:AH215"/>
    <mergeCell ref="AI212:AI215"/>
    <mergeCell ref="AJ212:AJ213"/>
    <mergeCell ref="AK212:AK213"/>
    <mergeCell ref="AL212:AL213"/>
    <mergeCell ref="AM212:AM213"/>
    <mergeCell ref="AN212:AN213"/>
    <mergeCell ref="AO210:AO211"/>
    <mergeCell ref="AP210:AP211"/>
    <mergeCell ref="AQ210:AQ211"/>
    <mergeCell ref="AR210:AR211"/>
    <mergeCell ref="AS210:AS211"/>
    <mergeCell ref="AV210:AV211"/>
    <mergeCell ref="AV205:AV208"/>
    <mergeCell ref="AW205:AW208"/>
    <mergeCell ref="AX205:AX206"/>
    <mergeCell ref="AY205:AY208"/>
    <mergeCell ref="AX207:AX208"/>
    <mergeCell ref="C210:AG210"/>
    <mergeCell ref="AH210:AH211"/>
    <mergeCell ref="AI210:AI211"/>
    <mergeCell ref="AJ210:AL211"/>
    <mergeCell ref="AM210:AN211"/>
    <mergeCell ref="AP205:AP208"/>
    <mergeCell ref="AQ205:AQ208"/>
    <mergeCell ref="AR205:AR208"/>
    <mergeCell ref="AS205:AS208"/>
    <mergeCell ref="AT205:AT208"/>
    <mergeCell ref="AU205:AU208"/>
    <mergeCell ref="AX203:AX204"/>
    <mergeCell ref="AY203:AY204"/>
    <mergeCell ref="AH205:AH208"/>
    <mergeCell ref="AI205:AI208"/>
    <mergeCell ref="AJ205:AJ206"/>
    <mergeCell ref="AK205:AK206"/>
    <mergeCell ref="AL205:AL206"/>
    <mergeCell ref="AM205:AM206"/>
    <mergeCell ref="AN205:AN206"/>
    <mergeCell ref="AO205:AO208"/>
    <mergeCell ref="AP203:AP204"/>
    <mergeCell ref="AQ203:AQ204"/>
    <mergeCell ref="AR203:AR204"/>
    <mergeCell ref="AS203:AS204"/>
    <mergeCell ref="AV203:AV204"/>
    <mergeCell ref="AW203:AW204"/>
    <mergeCell ref="C203:AG203"/>
    <mergeCell ref="AH203:AH204"/>
    <mergeCell ref="AI203:AI204"/>
    <mergeCell ref="AJ203:AL204"/>
    <mergeCell ref="AM203:AN204"/>
    <mergeCell ref="AO203:AO204"/>
    <mergeCell ref="AU198:AU201"/>
    <mergeCell ref="AV198:AV201"/>
    <mergeCell ref="AW198:AW201"/>
    <mergeCell ref="AX198:AX199"/>
    <mergeCell ref="AY198:AY201"/>
    <mergeCell ref="AX200:AX201"/>
    <mergeCell ref="AO198:AO201"/>
    <mergeCell ref="AP198:AP201"/>
    <mergeCell ref="AQ198:AQ201"/>
    <mergeCell ref="AR198:AR201"/>
    <mergeCell ref="AS198:AS201"/>
    <mergeCell ref="AT198:AT201"/>
    <mergeCell ref="AW196:AW197"/>
    <mergeCell ref="AX196:AX197"/>
    <mergeCell ref="AY196:AY197"/>
    <mergeCell ref="AH198:AH201"/>
    <mergeCell ref="AI198:AI201"/>
    <mergeCell ref="AJ198:AJ199"/>
    <mergeCell ref="AK198:AK199"/>
    <mergeCell ref="AL198:AL199"/>
    <mergeCell ref="AM198:AM199"/>
    <mergeCell ref="AN198:AN199"/>
    <mergeCell ref="AO196:AO197"/>
    <mergeCell ref="AP196:AP197"/>
    <mergeCell ref="AQ196:AQ197"/>
    <mergeCell ref="AR196:AR197"/>
    <mergeCell ref="AS196:AS197"/>
    <mergeCell ref="AV196:AV197"/>
    <mergeCell ref="AV191:AV194"/>
    <mergeCell ref="AW191:AW194"/>
    <mergeCell ref="AX191:AX192"/>
    <mergeCell ref="AY191:AY194"/>
    <mergeCell ref="AX193:AX194"/>
    <mergeCell ref="C196:AG196"/>
    <mergeCell ref="AH196:AH197"/>
    <mergeCell ref="AI196:AI197"/>
    <mergeCell ref="AJ196:AL197"/>
    <mergeCell ref="AM196:AN197"/>
    <mergeCell ref="AP191:AP194"/>
    <mergeCell ref="AQ191:AQ194"/>
    <mergeCell ref="AR191:AR194"/>
    <mergeCell ref="AS191:AS194"/>
    <mergeCell ref="AT191:AT194"/>
    <mergeCell ref="AU191:AU194"/>
    <mergeCell ref="AX189:AX190"/>
    <mergeCell ref="AY189:AY190"/>
    <mergeCell ref="AH191:AH194"/>
    <mergeCell ref="AI191:AI194"/>
    <mergeCell ref="AJ191:AJ192"/>
    <mergeCell ref="AK191:AK192"/>
    <mergeCell ref="AL191:AL192"/>
    <mergeCell ref="AM191:AM192"/>
    <mergeCell ref="AN191:AN192"/>
    <mergeCell ref="AO191:AO194"/>
    <mergeCell ref="AP189:AP190"/>
    <mergeCell ref="AQ189:AQ190"/>
    <mergeCell ref="AR189:AR190"/>
    <mergeCell ref="AS189:AS190"/>
    <mergeCell ref="AV189:AV190"/>
    <mergeCell ref="AW189:AW190"/>
    <mergeCell ref="C189:AG189"/>
    <mergeCell ref="AH189:AH190"/>
    <mergeCell ref="AI189:AI190"/>
    <mergeCell ref="AJ189:AL190"/>
    <mergeCell ref="AM189:AN190"/>
    <mergeCell ref="AO189:AO190"/>
    <mergeCell ref="AU184:AU187"/>
    <mergeCell ref="AV184:AV187"/>
    <mergeCell ref="AW184:AW187"/>
    <mergeCell ref="AX184:AX185"/>
    <mergeCell ref="AY184:AY187"/>
    <mergeCell ref="AX186:AX187"/>
    <mergeCell ref="AO184:AO187"/>
    <mergeCell ref="AP184:AP187"/>
    <mergeCell ref="AQ184:AQ187"/>
    <mergeCell ref="AR184:AR187"/>
    <mergeCell ref="AS184:AS187"/>
    <mergeCell ref="AT184:AT187"/>
    <mergeCell ref="AW182:AW183"/>
    <mergeCell ref="AX182:AX183"/>
    <mergeCell ref="AY182:AY183"/>
    <mergeCell ref="AH184:AH187"/>
    <mergeCell ref="AI184:AI187"/>
    <mergeCell ref="AJ184:AJ185"/>
    <mergeCell ref="AK184:AK185"/>
    <mergeCell ref="AL184:AL185"/>
    <mergeCell ref="AM184:AM185"/>
    <mergeCell ref="AN184:AN185"/>
    <mergeCell ref="AO182:AO183"/>
    <mergeCell ref="AP182:AP183"/>
    <mergeCell ref="AQ182:AQ183"/>
    <mergeCell ref="AR182:AR183"/>
    <mergeCell ref="AS182:AS183"/>
    <mergeCell ref="AV182:AV183"/>
    <mergeCell ref="AV177:AV180"/>
    <mergeCell ref="AW177:AW180"/>
    <mergeCell ref="AX177:AX178"/>
    <mergeCell ref="AY177:AY180"/>
    <mergeCell ref="AX179:AX180"/>
    <mergeCell ref="C182:AG182"/>
    <mergeCell ref="AH182:AH183"/>
    <mergeCell ref="AI182:AI183"/>
    <mergeCell ref="AJ182:AL183"/>
    <mergeCell ref="AM182:AN183"/>
    <mergeCell ref="AP177:AP180"/>
    <mergeCell ref="AQ177:AQ180"/>
    <mergeCell ref="AR177:AR180"/>
    <mergeCell ref="AS177:AS180"/>
    <mergeCell ref="AT177:AT180"/>
    <mergeCell ref="AU177:AU180"/>
    <mergeCell ref="AX175:AX176"/>
    <mergeCell ref="AY175:AY176"/>
    <mergeCell ref="AH177:AH180"/>
    <mergeCell ref="AI177:AI180"/>
    <mergeCell ref="AJ177:AJ178"/>
    <mergeCell ref="AK177:AK178"/>
    <mergeCell ref="AL177:AL178"/>
    <mergeCell ref="AM177:AM178"/>
    <mergeCell ref="AN177:AN178"/>
    <mergeCell ref="AO177:AO180"/>
    <mergeCell ref="AP175:AP176"/>
    <mergeCell ref="AQ175:AQ176"/>
    <mergeCell ref="AR175:AR176"/>
    <mergeCell ref="AS175:AS176"/>
    <mergeCell ref="AV175:AV176"/>
    <mergeCell ref="AW175:AW176"/>
    <mergeCell ref="C175:AG175"/>
    <mergeCell ref="AH175:AH176"/>
    <mergeCell ref="AI175:AI176"/>
    <mergeCell ref="AJ175:AL176"/>
    <mergeCell ref="AM175:AN176"/>
    <mergeCell ref="AO175:AO176"/>
    <mergeCell ref="AU170:AU173"/>
    <mergeCell ref="AV170:AV173"/>
    <mergeCell ref="AW170:AW173"/>
    <mergeCell ref="AX170:AX171"/>
    <mergeCell ref="AY170:AY173"/>
    <mergeCell ref="AX172:AX173"/>
    <mergeCell ref="AO170:AO173"/>
    <mergeCell ref="AP170:AP173"/>
    <mergeCell ref="AQ170:AQ173"/>
    <mergeCell ref="AR170:AR173"/>
    <mergeCell ref="AS170:AS173"/>
    <mergeCell ref="AT170:AT173"/>
    <mergeCell ref="AW168:AW169"/>
    <mergeCell ref="AX168:AX169"/>
    <mergeCell ref="AY168:AY169"/>
    <mergeCell ref="AH170:AH173"/>
    <mergeCell ref="AI170:AI173"/>
    <mergeCell ref="AJ170:AJ171"/>
    <mergeCell ref="AK170:AK171"/>
    <mergeCell ref="AL170:AL171"/>
    <mergeCell ref="AM170:AM171"/>
    <mergeCell ref="AN170:AN171"/>
    <mergeCell ref="AO168:AO169"/>
    <mergeCell ref="AP168:AP169"/>
    <mergeCell ref="AQ168:AQ169"/>
    <mergeCell ref="AR168:AR169"/>
    <mergeCell ref="AS168:AS169"/>
    <mergeCell ref="AV168:AV169"/>
    <mergeCell ref="AV163:AV166"/>
    <mergeCell ref="AW163:AW166"/>
    <mergeCell ref="AX163:AX164"/>
    <mergeCell ref="AY163:AY166"/>
    <mergeCell ref="AX165:AX166"/>
    <mergeCell ref="C168:AG168"/>
    <mergeCell ref="AH168:AH169"/>
    <mergeCell ref="AI168:AI169"/>
    <mergeCell ref="AJ168:AL169"/>
    <mergeCell ref="AM168:AN169"/>
    <mergeCell ref="AP163:AP166"/>
    <mergeCell ref="AQ163:AQ166"/>
    <mergeCell ref="AR163:AR166"/>
    <mergeCell ref="AS163:AS166"/>
    <mergeCell ref="AT163:AT166"/>
    <mergeCell ref="AU163:AU166"/>
    <mergeCell ref="AX161:AX162"/>
    <mergeCell ref="AY161:AY162"/>
    <mergeCell ref="AH163:AH166"/>
    <mergeCell ref="AI163:AI166"/>
    <mergeCell ref="AJ163:AJ164"/>
    <mergeCell ref="AK163:AK164"/>
    <mergeCell ref="AL163:AL164"/>
    <mergeCell ref="AM163:AM164"/>
    <mergeCell ref="AN163:AN164"/>
    <mergeCell ref="AO163:AO166"/>
    <mergeCell ref="AP161:AP162"/>
    <mergeCell ref="AQ161:AQ162"/>
    <mergeCell ref="AR161:AR162"/>
    <mergeCell ref="AS161:AS162"/>
    <mergeCell ref="AV161:AV162"/>
    <mergeCell ref="AW161:AW162"/>
    <mergeCell ref="C161:AG161"/>
    <mergeCell ref="AH161:AH162"/>
    <mergeCell ref="AI161:AI162"/>
    <mergeCell ref="AJ161:AL162"/>
    <mergeCell ref="AM161:AN162"/>
    <mergeCell ref="AO161:AO162"/>
    <mergeCell ref="AU156:AU159"/>
    <mergeCell ref="AV156:AV159"/>
    <mergeCell ref="AW156:AW159"/>
    <mergeCell ref="AX156:AX157"/>
    <mergeCell ref="AY156:AY159"/>
    <mergeCell ref="AX158:AX159"/>
    <mergeCell ref="AO156:AO159"/>
    <mergeCell ref="AP156:AP159"/>
    <mergeCell ref="AQ156:AQ159"/>
    <mergeCell ref="AR156:AR159"/>
    <mergeCell ref="AS156:AS159"/>
    <mergeCell ref="AT156:AT159"/>
    <mergeCell ref="AW154:AW155"/>
    <mergeCell ref="AX154:AX155"/>
    <mergeCell ref="AY154:AY155"/>
    <mergeCell ref="AH156:AH159"/>
    <mergeCell ref="AI156:AI159"/>
    <mergeCell ref="AJ156:AJ157"/>
    <mergeCell ref="AK156:AK157"/>
    <mergeCell ref="AL156:AL157"/>
    <mergeCell ref="AM156:AM157"/>
    <mergeCell ref="AN156:AN157"/>
    <mergeCell ref="AO154:AO155"/>
    <mergeCell ref="AP154:AP155"/>
    <mergeCell ref="AQ154:AQ155"/>
    <mergeCell ref="AR154:AR155"/>
    <mergeCell ref="AS154:AS155"/>
    <mergeCell ref="AV154:AV155"/>
    <mergeCell ref="AV149:AV152"/>
    <mergeCell ref="AW149:AW152"/>
    <mergeCell ref="AX149:AX150"/>
    <mergeCell ref="AY149:AY152"/>
    <mergeCell ref="AX151:AX152"/>
    <mergeCell ref="C154:AG154"/>
    <mergeCell ref="AH154:AH155"/>
    <mergeCell ref="AI154:AI155"/>
    <mergeCell ref="AJ154:AL155"/>
    <mergeCell ref="AM154:AN155"/>
    <mergeCell ref="AP149:AP152"/>
    <mergeCell ref="AQ149:AQ152"/>
    <mergeCell ref="AR149:AR152"/>
    <mergeCell ref="AS149:AS152"/>
    <mergeCell ref="AT149:AT152"/>
    <mergeCell ref="AU149:AU152"/>
    <mergeCell ref="AX147:AX148"/>
    <mergeCell ref="AY147:AY148"/>
    <mergeCell ref="AH149:AH152"/>
    <mergeCell ref="AI149:AI152"/>
    <mergeCell ref="AJ149:AJ150"/>
    <mergeCell ref="AK149:AK150"/>
    <mergeCell ref="AL149:AL150"/>
    <mergeCell ref="AM149:AM150"/>
    <mergeCell ref="AN149:AN150"/>
    <mergeCell ref="AO149:AO152"/>
    <mergeCell ref="AP147:AP148"/>
    <mergeCell ref="AQ147:AQ148"/>
    <mergeCell ref="AR147:AR148"/>
    <mergeCell ref="AS147:AS148"/>
    <mergeCell ref="AV147:AV148"/>
    <mergeCell ref="AW147:AW148"/>
    <mergeCell ref="C147:AG147"/>
    <mergeCell ref="AH147:AH148"/>
    <mergeCell ref="AI147:AI148"/>
    <mergeCell ref="AJ147:AL148"/>
    <mergeCell ref="AM147:AN148"/>
    <mergeCell ref="AO147:AO148"/>
    <mergeCell ref="AU142:AU145"/>
    <mergeCell ref="AV142:AV145"/>
    <mergeCell ref="AW142:AW145"/>
    <mergeCell ref="AX142:AX143"/>
    <mergeCell ref="AY142:AY145"/>
    <mergeCell ref="AX144:AX145"/>
    <mergeCell ref="AO142:AO145"/>
    <mergeCell ref="AP142:AP145"/>
    <mergeCell ref="AQ142:AQ145"/>
    <mergeCell ref="AR142:AR145"/>
    <mergeCell ref="AS142:AS145"/>
    <mergeCell ref="AT142:AT145"/>
    <mergeCell ref="AW140:AW141"/>
    <mergeCell ref="AX140:AX141"/>
    <mergeCell ref="AY140:AY141"/>
    <mergeCell ref="AH142:AH145"/>
    <mergeCell ref="AI142:AI145"/>
    <mergeCell ref="AJ142:AJ143"/>
    <mergeCell ref="AK142:AK143"/>
    <mergeCell ref="AL142:AL143"/>
    <mergeCell ref="AM142:AM143"/>
    <mergeCell ref="AN142:AN143"/>
    <mergeCell ref="AO140:AO141"/>
    <mergeCell ref="AP140:AP141"/>
    <mergeCell ref="AQ140:AQ141"/>
    <mergeCell ref="AR140:AR141"/>
    <mergeCell ref="AS140:AS141"/>
    <mergeCell ref="AV140:AV141"/>
    <mergeCell ref="AV135:AV138"/>
    <mergeCell ref="AW135:AW138"/>
    <mergeCell ref="AX135:AX136"/>
    <mergeCell ref="AY135:AY138"/>
    <mergeCell ref="AX137:AX138"/>
    <mergeCell ref="C140:AG140"/>
    <mergeCell ref="AH140:AH141"/>
    <mergeCell ref="AI140:AI141"/>
    <mergeCell ref="AJ140:AL141"/>
    <mergeCell ref="AM140:AN141"/>
    <mergeCell ref="AP135:AP138"/>
    <mergeCell ref="AQ135:AQ138"/>
    <mergeCell ref="AR135:AR138"/>
    <mergeCell ref="AS135:AS138"/>
    <mergeCell ref="AT135:AT138"/>
    <mergeCell ref="AU135:AU138"/>
    <mergeCell ref="AX133:AX134"/>
    <mergeCell ref="AY133:AY134"/>
    <mergeCell ref="AH135:AH138"/>
    <mergeCell ref="AI135:AI138"/>
    <mergeCell ref="AJ135:AJ136"/>
    <mergeCell ref="AK135:AK136"/>
    <mergeCell ref="AL135:AL136"/>
    <mergeCell ref="AM135:AM136"/>
    <mergeCell ref="AN135:AN136"/>
    <mergeCell ref="AO135:AO138"/>
    <mergeCell ref="AP133:AP134"/>
    <mergeCell ref="AQ133:AQ134"/>
    <mergeCell ref="AR133:AR134"/>
    <mergeCell ref="AS133:AS134"/>
    <mergeCell ref="AV133:AV134"/>
    <mergeCell ref="AW133:AW134"/>
    <mergeCell ref="C133:AG133"/>
    <mergeCell ref="AH133:AH134"/>
    <mergeCell ref="AI133:AI134"/>
    <mergeCell ref="AJ133:AL134"/>
    <mergeCell ref="AM133:AN134"/>
    <mergeCell ref="AO133:AO134"/>
    <mergeCell ref="AU128:AU131"/>
    <mergeCell ref="AV128:AV131"/>
    <mergeCell ref="AW128:AW131"/>
    <mergeCell ref="AX128:AX129"/>
    <mergeCell ref="AY128:AY131"/>
    <mergeCell ref="AX130:AX131"/>
    <mergeCell ref="AO128:AO131"/>
    <mergeCell ref="AP128:AP131"/>
    <mergeCell ref="AQ128:AQ131"/>
    <mergeCell ref="AR128:AR131"/>
    <mergeCell ref="AS128:AS131"/>
    <mergeCell ref="AT128:AT131"/>
    <mergeCell ref="AW126:AW127"/>
    <mergeCell ref="AX126:AX127"/>
    <mergeCell ref="AY126:AY127"/>
    <mergeCell ref="AH128:AH131"/>
    <mergeCell ref="AI128:AI131"/>
    <mergeCell ref="AJ128:AJ129"/>
    <mergeCell ref="AK128:AK129"/>
    <mergeCell ref="AL128:AL129"/>
    <mergeCell ref="AM128:AM129"/>
    <mergeCell ref="AN128:AN129"/>
    <mergeCell ref="AO126:AO127"/>
    <mergeCell ref="AP126:AP127"/>
    <mergeCell ref="AQ126:AQ127"/>
    <mergeCell ref="AR126:AR127"/>
    <mergeCell ref="AS126:AS127"/>
    <mergeCell ref="AV126:AV127"/>
    <mergeCell ref="AV121:AV124"/>
    <mergeCell ref="AW121:AW124"/>
    <mergeCell ref="AX121:AX122"/>
    <mergeCell ref="AY121:AY124"/>
    <mergeCell ref="AX123:AX124"/>
    <mergeCell ref="C126:AG126"/>
    <mergeCell ref="AH126:AH127"/>
    <mergeCell ref="AI126:AI127"/>
    <mergeCell ref="AJ126:AL127"/>
    <mergeCell ref="AM126:AN127"/>
    <mergeCell ref="AP121:AP124"/>
    <mergeCell ref="AQ121:AQ124"/>
    <mergeCell ref="AR121:AR124"/>
    <mergeCell ref="AS121:AS124"/>
    <mergeCell ref="AT121:AT124"/>
    <mergeCell ref="AU121:AU124"/>
    <mergeCell ref="AX119:AX120"/>
    <mergeCell ref="AY119:AY120"/>
    <mergeCell ref="AH121:AH124"/>
    <mergeCell ref="AI121:AI124"/>
    <mergeCell ref="AJ121:AJ122"/>
    <mergeCell ref="AK121:AK122"/>
    <mergeCell ref="AL121:AL122"/>
    <mergeCell ref="AM121:AM122"/>
    <mergeCell ref="AN121:AN122"/>
    <mergeCell ref="AO121:AO124"/>
    <mergeCell ref="AP119:AP120"/>
    <mergeCell ref="AQ119:AQ120"/>
    <mergeCell ref="AR119:AR120"/>
    <mergeCell ref="AS119:AS120"/>
    <mergeCell ref="AV119:AV120"/>
    <mergeCell ref="AW119:AW120"/>
    <mergeCell ref="C119:AG119"/>
    <mergeCell ref="AH119:AH120"/>
    <mergeCell ref="AI119:AI120"/>
    <mergeCell ref="AJ119:AL120"/>
    <mergeCell ref="AM119:AN120"/>
    <mergeCell ref="AO119:AO120"/>
    <mergeCell ref="AU114:AU117"/>
    <mergeCell ref="AV114:AV117"/>
    <mergeCell ref="AW114:AW117"/>
    <mergeCell ref="AX114:AX115"/>
    <mergeCell ref="AY114:AY117"/>
    <mergeCell ref="AX116:AX117"/>
    <mergeCell ref="AO114:AO117"/>
    <mergeCell ref="AP114:AP117"/>
    <mergeCell ref="AQ114:AQ117"/>
    <mergeCell ref="AR114:AR117"/>
    <mergeCell ref="AS114:AS117"/>
    <mergeCell ref="AT114:AT117"/>
    <mergeCell ref="AW112:AW113"/>
    <mergeCell ref="AX112:AX113"/>
    <mergeCell ref="AY112:AY113"/>
    <mergeCell ref="AH114:AH117"/>
    <mergeCell ref="AI114:AI117"/>
    <mergeCell ref="AJ114:AJ115"/>
    <mergeCell ref="AK114:AK115"/>
    <mergeCell ref="AL114:AL115"/>
    <mergeCell ref="AM114:AM115"/>
    <mergeCell ref="AN114:AN115"/>
    <mergeCell ref="AO112:AO113"/>
    <mergeCell ref="AP112:AP113"/>
    <mergeCell ref="AQ112:AQ113"/>
    <mergeCell ref="AR112:AR113"/>
    <mergeCell ref="AS112:AS113"/>
    <mergeCell ref="AV112:AV113"/>
    <mergeCell ref="AV107:AV110"/>
    <mergeCell ref="AW107:AW110"/>
    <mergeCell ref="AX107:AX108"/>
    <mergeCell ref="AY107:AY110"/>
    <mergeCell ref="AX109:AX110"/>
    <mergeCell ref="C112:AG112"/>
    <mergeCell ref="AH112:AH113"/>
    <mergeCell ref="AI112:AI113"/>
    <mergeCell ref="AJ112:AL113"/>
    <mergeCell ref="AM112:AN113"/>
    <mergeCell ref="AP107:AP110"/>
    <mergeCell ref="AQ107:AQ110"/>
    <mergeCell ref="AR107:AR110"/>
    <mergeCell ref="AS107:AS110"/>
    <mergeCell ref="AT107:AT110"/>
    <mergeCell ref="AU107:AU110"/>
    <mergeCell ref="AX105:AX106"/>
    <mergeCell ref="AY105:AY106"/>
    <mergeCell ref="AH107:AH110"/>
    <mergeCell ref="AI107:AI110"/>
    <mergeCell ref="AJ107:AJ108"/>
    <mergeCell ref="AK107:AK108"/>
    <mergeCell ref="AL107:AL108"/>
    <mergeCell ref="AM107:AM108"/>
    <mergeCell ref="AN107:AN108"/>
    <mergeCell ref="AO107:AO110"/>
    <mergeCell ref="AP105:AP106"/>
    <mergeCell ref="AQ105:AQ106"/>
    <mergeCell ref="AR105:AR106"/>
    <mergeCell ref="AS105:AS106"/>
    <mergeCell ref="AV105:AV106"/>
    <mergeCell ref="AW105:AW106"/>
    <mergeCell ref="C105:AG105"/>
    <mergeCell ref="AH105:AH106"/>
    <mergeCell ref="AI105:AI106"/>
    <mergeCell ref="AJ105:AL106"/>
    <mergeCell ref="AM105:AN106"/>
    <mergeCell ref="AO105:AO106"/>
    <mergeCell ref="AU100:AU103"/>
    <mergeCell ref="AV100:AV103"/>
    <mergeCell ref="AW100:AW103"/>
    <mergeCell ref="AX100:AX101"/>
    <mergeCell ref="AY100:AY103"/>
    <mergeCell ref="AX102:AX103"/>
    <mergeCell ref="AO100:AO103"/>
    <mergeCell ref="AP100:AP103"/>
    <mergeCell ref="AQ100:AQ103"/>
    <mergeCell ref="AR100:AR103"/>
    <mergeCell ref="AS100:AS103"/>
    <mergeCell ref="AT100:AT103"/>
    <mergeCell ref="AW98:AW99"/>
    <mergeCell ref="AX98:AX99"/>
    <mergeCell ref="AY98:AY99"/>
    <mergeCell ref="AH100:AH103"/>
    <mergeCell ref="AI100:AI103"/>
    <mergeCell ref="AJ100:AJ101"/>
    <mergeCell ref="AK100:AK101"/>
    <mergeCell ref="AL100:AL101"/>
    <mergeCell ref="AM100:AM101"/>
    <mergeCell ref="AN100:AN101"/>
    <mergeCell ref="AO98:AO99"/>
    <mergeCell ref="AP98:AP99"/>
    <mergeCell ref="AQ98:AQ99"/>
    <mergeCell ref="AR98:AR99"/>
    <mergeCell ref="AS98:AS99"/>
    <mergeCell ref="AV98:AV99"/>
    <mergeCell ref="AV93:AV96"/>
    <mergeCell ref="AW93:AW96"/>
    <mergeCell ref="AX93:AX94"/>
    <mergeCell ref="AY93:AY96"/>
    <mergeCell ref="AX95:AX96"/>
    <mergeCell ref="C98:AG98"/>
    <mergeCell ref="AH98:AH99"/>
    <mergeCell ref="AI98:AI99"/>
    <mergeCell ref="AJ98:AL99"/>
    <mergeCell ref="AM98:AN99"/>
    <mergeCell ref="AP93:AP96"/>
    <mergeCell ref="AQ93:AQ96"/>
    <mergeCell ref="AR93:AR96"/>
    <mergeCell ref="AS93:AS96"/>
    <mergeCell ref="AT93:AT96"/>
    <mergeCell ref="AU93:AU96"/>
    <mergeCell ref="AX91:AX92"/>
    <mergeCell ref="AY91:AY92"/>
    <mergeCell ref="AH93:AH96"/>
    <mergeCell ref="AI93:AI96"/>
    <mergeCell ref="AJ93:AJ94"/>
    <mergeCell ref="AK93:AK94"/>
    <mergeCell ref="AL93:AL94"/>
    <mergeCell ref="AM93:AM94"/>
    <mergeCell ref="AN93:AN94"/>
    <mergeCell ref="AO93:AO96"/>
    <mergeCell ref="AP91:AP92"/>
    <mergeCell ref="AQ91:AQ92"/>
    <mergeCell ref="AR91:AR92"/>
    <mergeCell ref="AS91:AS92"/>
    <mergeCell ref="AV91:AV92"/>
    <mergeCell ref="AW91:AW92"/>
    <mergeCell ref="C91:AG91"/>
    <mergeCell ref="AH91:AH92"/>
    <mergeCell ref="AI91:AI92"/>
    <mergeCell ref="AJ91:AL92"/>
    <mergeCell ref="AM91:AN92"/>
    <mergeCell ref="AO91:AO92"/>
    <mergeCell ref="AU86:AU89"/>
    <mergeCell ref="AV86:AV89"/>
    <mergeCell ref="AW86:AW89"/>
    <mergeCell ref="AX86:AX87"/>
    <mergeCell ref="AY86:AY89"/>
    <mergeCell ref="AX88:AX89"/>
    <mergeCell ref="AO86:AO89"/>
    <mergeCell ref="AP86:AP89"/>
    <mergeCell ref="AQ86:AQ89"/>
    <mergeCell ref="AR86:AR89"/>
    <mergeCell ref="AS86:AS89"/>
    <mergeCell ref="AT86:AT89"/>
    <mergeCell ref="AW84:AW85"/>
    <mergeCell ref="AX84:AX85"/>
    <mergeCell ref="AY84:AY85"/>
    <mergeCell ref="AH86:AH89"/>
    <mergeCell ref="AI86:AI89"/>
    <mergeCell ref="AJ86:AJ87"/>
    <mergeCell ref="AK86:AK87"/>
    <mergeCell ref="AL86:AL87"/>
    <mergeCell ref="AM86:AM87"/>
    <mergeCell ref="AN86:AN87"/>
    <mergeCell ref="AO84:AO85"/>
    <mergeCell ref="AP84:AP85"/>
    <mergeCell ref="AQ84:AQ85"/>
    <mergeCell ref="AR84:AR85"/>
    <mergeCell ref="AS84:AS85"/>
    <mergeCell ref="AV84:AV85"/>
    <mergeCell ref="AV79:AV82"/>
    <mergeCell ref="AW79:AW82"/>
    <mergeCell ref="AX79:AX80"/>
    <mergeCell ref="AY79:AY82"/>
    <mergeCell ref="AX81:AX82"/>
    <mergeCell ref="C84:AG84"/>
    <mergeCell ref="AH84:AH85"/>
    <mergeCell ref="AI84:AI85"/>
    <mergeCell ref="AJ84:AL85"/>
    <mergeCell ref="AM84:AN85"/>
    <mergeCell ref="AP79:AP82"/>
    <mergeCell ref="AQ79:AQ82"/>
    <mergeCell ref="AR79:AR82"/>
    <mergeCell ref="AS79:AS82"/>
    <mergeCell ref="AT79:AT82"/>
    <mergeCell ref="AU79:AU82"/>
    <mergeCell ref="AX77:AX78"/>
    <mergeCell ref="AY77:AY78"/>
    <mergeCell ref="AH79:AH82"/>
    <mergeCell ref="AI79:AI82"/>
    <mergeCell ref="AJ79:AJ80"/>
    <mergeCell ref="AK79:AK80"/>
    <mergeCell ref="AL79:AL80"/>
    <mergeCell ref="AM79:AM80"/>
    <mergeCell ref="AN79:AN80"/>
    <mergeCell ref="AO79:AO82"/>
    <mergeCell ref="AP77:AP78"/>
    <mergeCell ref="AQ77:AQ78"/>
    <mergeCell ref="AR77:AR78"/>
    <mergeCell ref="AS77:AS78"/>
    <mergeCell ref="AV77:AV78"/>
    <mergeCell ref="AW77:AW78"/>
    <mergeCell ref="C77:AG77"/>
    <mergeCell ref="AH77:AH78"/>
    <mergeCell ref="AI77:AI78"/>
    <mergeCell ref="AJ77:AL78"/>
    <mergeCell ref="AM77:AN78"/>
    <mergeCell ref="AO77:AO78"/>
    <mergeCell ref="AU72:AU75"/>
    <mergeCell ref="AV72:AV75"/>
    <mergeCell ref="AW72:AW75"/>
    <mergeCell ref="AX72:AX73"/>
    <mergeCell ref="AY72:AY75"/>
    <mergeCell ref="AX74:AX75"/>
    <mergeCell ref="AO72:AO75"/>
    <mergeCell ref="AP72:AP75"/>
    <mergeCell ref="AQ72:AQ75"/>
    <mergeCell ref="AR72:AR75"/>
    <mergeCell ref="AS72:AS75"/>
    <mergeCell ref="AT72:AT75"/>
    <mergeCell ref="AW70:AW71"/>
    <mergeCell ref="AX70:AX71"/>
    <mergeCell ref="AY70:AY71"/>
    <mergeCell ref="AH72:AH75"/>
    <mergeCell ref="AI72:AI75"/>
    <mergeCell ref="AJ72:AJ73"/>
    <mergeCell ref="AK72:AK73"/>
    <mergeCell ref="AL72:AL73"/>
    <mergeCell ref="AM72:AM73"/>
    <mergeCell ref="AN72:AN73"/>
    <mergeCell ref="AO70:AO71"/>
    <mergeCell ref="AP70:AP71"/>
    <mergeCell ref="AQ70:AQ71"/>
    <mergeCell ref="AR70:AR71"/>
    <mergeCell ref="AS70:AS71"/>
    <mergeCell ref="AV70:AV71"/>
    <mergeCell ref="AV65:AV68"/>
    <mergeCell ref="AW65:AW68"/>
    <mergeCell ref="AX65:AX66"/>
    <mergeCell ref="AY65:AY68"/>
    <mergeCell ref="AX67:AX68"/>
    <mergeCell ref="C70:AG70"/>
    <mergeCell ref="AH70:AH71"/>
    <mergeCell ref="AI70:AI71"/>
    <mergeCell ref="AJ70:AL71"/>
    <mergeCell ref="AM70:AN71"/>
    <mergeCell ref="AP65:AP68"/>
    <mergeCell ref="AQ65:AQ68"/>
    <mergeCell ref="AR65:AR68"/>
    <mergeCell ref="AS65:AS68"/>
    <mergeCell ref="AT65:AT68"/>
    <mergeCell ref="AU65:AU68"/>
    <mergeCell ref="AX63:AX64"/>
    <mergeCell ref="AY63:AY64"/>
    <mergeCell ref="AH65:AH68"/>
    <mergeCell ref="AI65:AI68"/>
    <mergeCell ref="AJ65:AJ66"/>
    <mergeCell ref="AK65:AK66"/>
    <mergeCell ref="AL65:AL66"/>
    <mergeCell ref="AM65:AM66"/>
    <mergeCell ref="AN65:AN66"/>
    <mergeCell ref="AO65:AO68"/>
    <mergeCell ref="AP63:AP64"/>
    <mergeCell ref="AQ63:AQ64"/>
    <mergeCell ref="AR63:AR64"/>
    <mergeCell ref="AS63:AS64"/>
    <mergeCell ref="AV63:AV64"/>
    <mergeCell ref="AW63:AW64"/>
    <mergeCell ref="C63:AG63"/>
    <mergeCell ref="AH63:AH64"/>
    <mergeCell ref="AI63:AI64"/>
    <mergeCell ref="AJ63:AL64"/>
    <mergeCell ref="AM63:AN64"/>
    <mergeCell ref="AO63:AO64"/>
    <mergeCell ref="AU58:AU61"/>
    <mergeCell ref="AV58:AV61"/>
    <mergeCell ref="AW58:AW61"/>
    <mergeCell ref="AX58:AX59"/>
    <mergeCell ref="AY58:AY61"/>
    <mergeCell ref="AX60:AX61"/>
    <mergeCell ref="AO58:AO61"/>
    <mergeCell ref="AP58:AP61"/>
    <mergeCell ref="AQ58:AQ61"/>
    <mergeCell ref="AR58:AR61"/>
    <mergeCell ref="AS58:AS61"/>
    <mergeCell ref="AT58:AT61"/>
    <mergeCell ref="AW56:AW57"/>
    <mergeCell ref="AX56:AX57"/>
    <mergeCell ref="AY56:AY57"/>
    <mergeCell ref="AH58:AH61"/>
    <mergeCell ref="AI58:AI61"/>
    <mergeCell ref="AJ58:AJ59"/>
    <mergeCell ref="AK58:AK59"/>
    <mergeCell ref="AL58:AL59"/>
    <mergeCell ref="AM58:AM59"/>
    <mergeCell ref="AN58:AN59"/>
    <mergeCell ref="AO56:AO57"/>
    <mergeCell ref="AP56:AP57"/>
    <mergeCell ref="AQ56:AQ57"/>
    <mergeCell ref="AR56:AR57"/>
    <mergeCell ref="AS56:AS57"/>
    <mergeCell ref="AV56:AV57"/>
    <mergeCell ref="AV51:AV54"/>
    <mergeCell ref="AW51:AW54"/>
    <mergeCell ref="AX51:AX52"/>
    <mergeCell ref="AY51:AY54"/>
    <mergeCell ref="AX53:AX54"/>
    <mergeCell ref="C56:AG56"/>
    <mergeCell ref="AH56:AH57"/>
    <mergeCell ref="AI56:AI57"/>
    <mergeCell ref="AJ56:AL57"/>
    <mergeCell ref="AM56:AN57"/>
    <mergeCell ref="AP51:AP54"/>
    <mergeCell ref="AQ51:AQ54"/>
    <mergeCell ref="AR51:AR54"/>
    <mergeCell ref="AS51:AS54"/>
    <mergeCell ref="AT51:AT54"/>
    <mergeCell ref="AU51:AU54"/>
    <mergeCell ref="AX49:AX50"/>
    <mergeCell ref="AY49:AY50"/>
    <mergeCell ref="AH51:AH54"/>
    <mergeCell ref="AI51:AI54"/>
    <mergeCell ref="AJ51:AJ52"/>
    <mergeCell ref="AK51:AK52"/>
    <mergeCell ref="AL51:AL52"/>
    <mergeCell ref="AM51:AM52"/>
    <mergeCell ref="AN51:AN52"/>
    <mergeCell ref="AO51:AO54"/>
    <mergeCell ref="AP49:AP50"/>
    <mergeCell ref="AQ49:AQ50"/>
    <mergeCell ref="AR49:AR50"/>
    <mergeCell ref="AS49:AS50"/>
    <mergeCell ref="AV49:AV50"/>
    <mergeCell ref="AW49:AW50"/>
    <mergeCell ref="C49:AG49"/>
    <mergeCell ref="AH49:AH50"/>
    <mergeCell ref="AI49:AI50"/>
    <mergeCell ref="AJ49:AL50"/>
    <mergeCell ref="AM49:AN50"/>
    <mergeCell ref="AO49:AO50"/>
    <mergeCell ref="AU44:AU47"/>
    <mergeCell ref="AV44:AV47"/>
    <mergeCell ref="AW44:AW47"/>
    <mergeCell ref="AX44:AX45"/>
    <mergeCell ref="AY44:AY47"/>
    <mergeCell ref="AX46:AX47"/>
    <mergeCell ref="AO44:AO47"/>
    <mergeCell ref="AP44:AP47"/>
    <mergeCell ref="AQ44:AQ47"/>
    <mergeCell ref="AR44:AR47"/>
    <mergeCell ref="AS44:AS47"/>
    <mergeCell ref="AT44:AT47"/>
    <mergeCell ref="AW42:AW43"/>
    <mergeCell ref="AX42:AX43"/>
    <mergeCell ref="AY42:AY43"/>
    <mergeCell ref="AH44:AH47"/>
    <mergeCell ref="AI44:AI47"/>
    <mergeCell ref="AJ44:AJ45"/>
    <mergeCell ref="AK44:AK45"/>
    <mergeCell ref="AL44:AL45"/>
    <mergeCell ref="AM44:AM45"/>
    <mergeCell ref="AN44:AN45"/>
    <mergeCell ref="AO42:AO43"/>
    <mergeCell ref="AP42:AP43"/>
    <mergeCell ref="AQ42:AQ43"/>
    <mergeCell ref="AR42:AR43"/>
    <mergeCell ref="AS42:AS43"/>
    <mergeCell ref="AV42:AV43"/>
    <mergeCell ref="AV37:AV40"/>
    <mergeCell ref="AW37:AW40"/>
    <mergeCell ref="AX37:AX38"/>
    <mergeCell ref="AY37:AY40"/>
    <mergeCell ref="AX39:AX40"/>
    <mergeCell ref="C42:AG42"/>
    <mergeCell ref="AH42:AH43"/>
    <mergeCell ref="AI42:AI43"/>
    <mergeCell ref="AJ42:AL43"/>
    <mergeCell ref="AM42:AN43"/>
    <mergeCell ref="AP37:AP40"/>
    <mergeCell ref="AQ37:AQ40"/>
    <mergeCell ref="AR37:AR40"/>
    <mergeCell ref="AS37:AS40"/>
    <mergeCell ref="AT37:AT40"/>
    <mergeCell ref="AU37:AU40"/>
    <mergeCell ref="AX35:AX36"/>
    <mergeCell ref="AY35:AY36"/>
    <mergeCell ref="AH37:AH40"/>
    <mergeCell ref="AI37:AI40"/>
    <mergeCell ref="AJ37:AJ38"/>
    <mergeCell ref="AK37:AK38"/>
    <mergeCell ref="AL37:AL38"/>
    <mergeCell ref="AM37:AM38"/>
    <mergeCell ref="AN37:AN38"/>
    <mergeCell ref="AO37:AO40"/>
    <mergeCell ref="AP35:AP36"/>
    <mergeCell ref="AQ35:AQ36"/>
    <mergeCell ref="AR35:AR36"/>
    <mergeCell ref="AS35:AS36"/>
    <mergeCell ref="AV35:AV36"/>
    <mergeCell ref="AW35:AW36"/>
    <mergeCell ref="C35:AG35"/>
    <mergeCell ref="AH35:AH36"/>
    <mergeCell ref="AI35:AI36"/>
    <mergeCell ref="AJ35:AL36"/>
    <mergeCell ref="AM35:AN36"/>
    <mergeCell ref="AO35:AO36"/>
    <mergeCell ref="AU30:AU33"/>
    <mergeCell ref="AV30:AV33"/>
    <mergeCell ref="AW30:AW33"/>
    <mergeCell ref="AX30:AX31"/>
    <mergeCell ref="AY30:AY33"/>
    <mergeCell ref="AX32:AX33"/>
    <mergeCell ref="AO30:AO33"/>
    <mergeCell ref="AP30:AP33"/>
    <mergeCell ref="AQ30:AQ33"/>
    <mergeCell ref="AR30:AR33"/>
    <mergeCell ref="AS30:AS33"/>
    <mergeCell ref="AT30:AT33"/>
    <mergeCell ref="AW28:AW29"/>
    <mergeCell ref="AX28:AX29"/>
    <mergeCell ref="AY28:AY29"/>
    <mergeCell ref="AH30:AH33"/>
    <mergeCell ref="AI30:AI33"/>
    <mergeCell ref="AJ30:AJ31"/>
    <mergeCell ref="AK30:AK31"/>
    <mergeCell ref="AL30:AL31"/>
    <mergeCell ref="AM30:AM31"/>
    <mergeCell ref="AN30:AN31"/>
    <mergeCell ref="AO28:AO29"/>
    <mergeCell ref="AP28:AP29"/>
    <mergeCell ref="AQ28:AQ29"/>
    <mergeCell ref="AR28:AR29"/>
    <mergeCell ref="AS28:AS29"/>
    <mergeCell ref="AV28:AV29"/>
    <mergeCell ref="AV23:AV26"/>
    <mergeCell ref="AW23:AW26"/>
    <mergeCell ref="AX23:AX24"/>
    <mergeCell ref="AY23:AY26"/>
    <mergeCell ref="AX25:AX26"/>
    <mergeCell ref="C28:AG28"/>
    <mergeCell ref="AH28:AH29"/>
    <mergeCell ref="AI28:AI29"/>
    <mergeCell ref="AJ28:AL29"/>
    <mergeCell ref="AM28:AN29"/>
    <mergeCell ref="AP23:AP26"/>
    <mergeCell ref="AQ23:AQ26"/>
    <mergeCell ref="AR23:AR26"/>
    <mergeCell ref="AS23:AS26"/>
    <mergeCell ref="AT23:AT26"/>
    <mergeCell ref="AU23:AU26"/>
    <mergeCell ref="AX21:AX22"/>
    <mergeCell ref="AY21:AY22"/>
    <mergeCell ref="AH23:AH26"/>
    <mergeCell ref="AI23:AI26"/>
    <mergeCell ref="AJ23:AJ24"/>
    <mergeCell ref="AK23:AK24"/>
    <mergeCell ref="AL23:AL24"/>
    <mergeCell ref="AM23:AM24"/>
    <mergeCell ref="AN23:AN24"/>
    <mergeCell ref="AO23:AO26"/>
    <mergeCell ref="AP21:AP22"/>
    <mergeCell ref="AQ21:AQ22"/>
    <mergeCell ref="AR21:AR22"/>
    <mergeCell ref="AS21:AS22"/>
    <mergeCell ref="AV21:AV22"/>
    <mergeCell ref="AW21:AW22"/>
    <mergeCell ref="C21:AG21"/>
    <mergeCell ref="AH21:AH22"/>
    <mergeCell ref="AI21:AI22"/>
    <mergeCell ref="AJ21:AL22"/>
    <mergeCell ref="AM21:AN22"/>
    <mergeCell ref="AO21:AO22"/>
    <mergeCell ref="AT16:AT19"/>
    <mergeCell ref="AU16:AU19"/>
    <mergeCell ref="AV16:AV19"/>
    <mergeCell ref="AW16:AW19"/>
    <mergeCell ref="AX16:AX17"/>
    <mergeCell ref="AY16:AY19"/>
    <mergeCell ref="AX18:AX19"/>
    <mergeCell ref="AN16:AN17"/>
    <mergeCell ref="AO16:AO19"/>
    <mergeCell ref="AP16:AP19"/>
    <mergeCell ref="AQ16:AQ19"/>
    <mergeCell ref="AR16:AR19"/>
    <mergeCell ref="AS16:AS19"/>
    <mergeCell ref="AH16:AH19"/>
    <mergeCell ref="AI16:AI19"/>
    <mergeCell ref="AJ16:AJ17"/>
    <mergeCell ref="AK16:AK17"/>
    <mergeCell ref="AL16:AL17"/>
    <mergeCell ref="AM16:AM17"/>
    <mergeCell ref="C14:AG14"/>
    <mergeCell ref="AH14:AH15"/>
    <mergeCell ref="AI14:AI15"/>
    <mergeCell ref="AJ14:AL15"/>
    <mergeCell ref="AM14:AN15"/>
    <mergeCell ref="AO14:AO15"/>
    <mergeCell ref="AP14:AP15"/>
    <mergeCell ref="AQ14:AQ15"/>
    <mergeCell ref="AS9:AS12"/>
    <mergeCell ref="AT9:AT12"/>
    <mergeCell ref="AU9:AU12"/>
    <mergeCell ref="AV9:AV12"/>
    <mergeCell ref="AW9:AW12"/>
    <mergeCell ref="AX9:AX10"/>
    <mergeCell ref="AM9:AM10"/>
    <mergeCell ref="AN9:AN10"/>
    <mergeCell ref="AO9:AO12"/>
    <mergeCell ref="AP9:AP12"/>
    <mergeCell ref="AQ9:AQ12"/>
    <mergeCell ref="AR9:AR12"/>
    <mergeCell ref="AH9:AH12"/>
    <mergeCell ref="AI9:AI12"/>
    <mergeCell ref="AJ9:AJ10"/>
    <mergeCell ref="AK9:AK10"/>
    <mergeCell ref="AW7:AW8"/>
    <mergeCell ref="AX7:AX8"/>
    <mergeCell ref="AY7:AY8"/>
    <mergeCell ref="AL9:AL10"/>
    <mergeCell ref="AJ7:AL8"/>
    <mergeCell ref="AM7:AN8"/>
    <mergeCell ref="AO7:AO8"/>
    <mergeCell ref="AP7:AP8"/>
    <mergeCell ref="AQ7:AQ8"/>
    <mergeCell ref="AR7:AR8"/>
    <mergeCell ref="AR14:AR15"/>
    <mergeCell ref="AS14:AS15"/>
    <mergeCell ref="AV14:AV15"/>
    <mergeCell ref="AW14:AW15"/>
    <mergeCell ref="AX14:AX15"/>
    <mergeCell ref="AY14:AY15"/>
    <mergeCell ref="AY9:AY12"/>
    <mergeCell ref="AX11:AX12"/>
    <mergeCell ref="M5:N5"/>
    <mergeCell ref="O5:P5"/>
    <mergeCell ref="X5:Z5"/>
    <mergeCell ref="C7:AG7"/>
    <mergeCell ref="AH7:AH8"/>
    <mergeCell ref="AI7:AI8"/>
    <mergeCell ref="B4:C4"/>
    <mergeCell ref="B5:C5"/>
    <mergeCell ref="D5:E5"/>
    <mergeCell ref="F5:G5"/>
    <mergeCell ref="H5:I5"/>
    <mergeCell ref="K5:L5"/>
    <mergeCell ref="AJ2:AN3"/>
    <mergeCell ref="AQ2:AQ3"/>
    <mergeCell ref="AR2:AR3"/>
    <mergeCell ref="AS2:AS3"/>
    <mergeCell ref="AV2:AV3"/>
    <mergeCell ref="AS7:AS8"/>
    <mergeCell ref="AV7:AV8"/>
  </mergeCells>
  <phoneticPr fontId="1"/>
  <conditionalFormatting sqref="C8:AG12">
    <cfRule type="expression" dxfId="197" priority="92">
      <formula>COUNTIF(祝日,C$8)=1</formula>
    </cfRule>
    <cfRule type="expression" dxfId="196" priority="95">
      <formula>WEEKDAY(C$8)=7</formula>
    </cfRule>
    <cfRule type="expression" dxfId="195" priority="96">
      <formula>WEEKDAY(C$8)=1</formula>
    </cfRule>
  </conditionalFormatting>
  <conditionalFormatting sqref="C15:AG19">
    <cfRule type="expression" dxfId="194" priority="91">
      <formula>COUNTIF(祝日,C$15)=1</formula>
    </cfRule>
    <cfRule type="expression" dxfId="193" priority="93">
      <formula>WEEKDAY(C$15)=7</formula>
    </cfRule>
    <cfRule type="expression" dxfId="192" priority="94">
      <formula>WEEKDAY(C$15)=1</formula>
    </cfRule>
  </conditionalFormatting>
  <conditionalFormatting sqref="C22:AG26">
    <cfRule type="expression" dxfId="191" priority="88" stopIfTrue="1">
      <formula>COUNTIF(祝日,C$22)=1</formula>
    </cfRule>
    <cfRule type="expression" dxfId="190" priority="89">
      <formula>WEEKDAY(C$22)=7</formula>
    </cfRule>
    <cfRule type="expression" dxfId="189" priority="90">
      <formula>WEEKDAY(C$22)=1</formula>
    </cfRule>
  </conditionalFormatting>
  <conditionalFormatting sqref="C29:AG33">
    <cfRule type="expression" dxfId="188" priority="85" stopIfTrue="1">
      <formula>COUNTIF(祝日,C$29)=1</formula>
    </cfRule>
    <cfRule type="expression" dxfId="187" priority="86">
      <formula>WEEKDAY(C$29)=7</formula>
    </cfRule>
    <cfRule type="expression" dxfId="186" priority="87">
      <formula>WEEKDAY(C$29)=1</formula>
    </cfRule>
  </conditionalFormatting>
  <conditionalFormatting sqref="C36:AG40">
    <cfRule type="expression" dxfId="185" priority="82" stopIfTrue="1">
      <formula>COUNTIF(祝日,C$36)=1</formula>
    </cfRule>
    <cfRule type="expression" dxfId="184" priority="83">
      <formula>WEEKDAY(C$36)=7</formula>
    </cfRule>
    <cfRule type="expression" dxfId="183" priority="84">
      <formula>WEEKDAY(C$36)=1</formula>
    </cfRule>
  </conditionalFormatting>
  <conditionalFormatting sqref="C43:AG47">
    <cfRule type="expression" dxfId="182" priority="79" stopIfTrue="1">
      <formula>COUNTIF(祝日,C$43)=1</formula>
    </cfRule>
    <cfRule type="expression" dxfId="181" priority="80">
      <formula>WEEKDAY(C$43)=7</formula>
    </cfRule>
    <cfRule type="expression" dxfId="180" priority="81">
      <formula>WEEKDAY(C$43)=1</formula>
    </cfRule>
  </conditionalFormatting>
  <conditionalFormatting sqref="C50:AG54">
    <cfRule type="expression" dxfId="179" priority="76" stopIfTrue="1">
      <formula>COUNTIF(祝日,C$50)=1</formula>
    </cfRule>
    <cfRule type="expression" dxfId="178" priority="77">
      <formula>WEEKDAY(C$50)=7</formula>
    </cfRule>
    <cfRule type="expression" dxfId="177" priority="78">
      <formula>WEEKDAY(C$50)=1</formula>
    </cfRule>
  </conditionalFormatting>
  <conditionalFormatting sqref="C57:AG61">
    <cfRule type="expression" dxfId="176" priority="73" stopIfTrue="1">
      <formula>COUNTIF(祝日,C$57)=1</formula>
    </cfRule>
    <cfRule type="expression" dxfId="175" priority="74">
      <formula>WEEKDAY(C$57)=7</formula>
    </cfRule>
    <cfRule type="expression" dxfId="174" priority="75">
      <formula>WEEKDAY(C$57)=1</formula>
    </cfRule>
  </conditionalFormatting>
  <conditionalFormatting sqref="C64:AG68">
    <cfRule type="expression" dxfId="173" priority="70" stopIfTrue="1">
      <formula>COUNTIF(祝日,C$64)=1</formula>
    </cfRule>
    <cfRule type="expression" dxfId="172" priority="71">
      <formula>WEEKDAY(C$64)=7</formula>
    </cfRule>
    <cfRule type="expression" dxfId="171" priority="72">
      <formula>WEEKDAY(C$64)=1</formula>
    </cfRule>
  </conditionalFormatting>
  <conditionalFormatting sqref="C71:AG75">
    <cfRule type="expression" dxfId="170" priority="67" stopIfTrue="1">
      <formula>COUNTIF(祝日,C$71)=1</formula>
    </cfRule>
    <cfRule type="expression" dxfId="169" priority="68">
      <formula>WEEKDAY(C$71)=7</formula>
    </cfRule>
    <cfRule type="expression" dxfId="168" priority="69">
      <formula>WEEKDAY(C$71)=1</formula>
    </cfRule>
  </conditionalFormatting>
  <conditionalFormatting sqref="C78:AG82">
    <cfRule type="expression" dxfId="167" priority="64" stopIfTrue="1">
      <formula>COUNTIF(祝日,C$78)=1</formula>
    </cfRule>
    <cfRule type="expression" dxfId="166" priority="65">
      <formula>WEEKDAY(C$78)=7</formula>
    </cfRule>
    <cfRule type="expression" dxfId="165" priority="66">
      <formula>WEEKDAY(C$78)=1</formula>
    </cfRule>
  </conditionalFormatting>
  <conditionalFormatting sqref="C85:AG89">
    <cfRule type="expression" dxfId="164" priority="61" stopIfTrue="1">
      <formula>COUNTIF(祝日,C$85)=1</formula>
    </cfRule>
    <cfRule type="expression" dxfId="163" priority="62">
      <formula>WEEKDAY(C$85)=7</formula>
    </cfRule>
    <cfRule type="expression" dxfId="162" priority="63">
      <formula>WEEKDAY(C$85)=1</formula>
    </cfRule>
  </conditionalFormatting>
  <conditionalFormatting sqref="C92:AG96">
    <cfRule type="expression" dxfId="161" priority="58" stopIfTrue="1">
      <formula>COUNTIF(祝日,C$92)=1</formula>
    </cfRule>
    <cfRule type="expression" dxfId="160" priority="59">
      <formula>WEEKDAY(C$92)=7</formula>
    </cfRule>
    <cfRule type="expression" dxfId="159" priority="60">
      <formula>WEEKDAY(C$92)=1</formula>
    </cfRule>
  </conditionalFormatting>
  <conditionalFormatting sqref="C99:AG103">
    <cfRule type="expression" dxfId="158" priority="55" stopIfTrue="1">
      <formula>COUNTIF(祝日,C$99)=1</formula>
    </cfRule>
    <cfRule type="expression" dxfId="157" priority="56">
      <formula>WEEKDAY(C$99)=7</formula>
    </cfRule>
    <cfRule type="expression" dxfId="156" priority="57">
      <formula>WEEKDAY(C$99)=1</formula>
    </cfRule>
  </conditionalFormatting>
  <conditionalFormatting sqref="C113:AG117">
    <cfRule type="expression" dxfId="155" priority="52" stopIfTrue="1">
      <formula>COUNTIF(祝日,C$113)=1</formula>
    </cfRule>
    <cfRule type="expression" dxfId="154" priority="53">
      <formula>WEEKDAY(C$113)=7</formula>
    </cfRule>
    <cfRule type="expression" dxfId="153" priority="54">
      <formula>WEEKDAY(C$113)=1</formula>
    </cfRule>
  </conditionalFormatting>
  <conditionalFormatting sqref="C120:AG124">
    <cfRule type="expression" dxfId="152" priority="49" stopIfTrue="1">
      <formula>COUNTIF(祝日,C$120)=1</formula>
    </cfRule>
    <cfRule type="expression" dxfId="151" priority="50">
      <formula>WEEKDAY(C$120)=7</formula>
    </cfRule>
    <cfRule type="expression" dxfId="150" priority="51">
      <formula>WEEKDAY(C$120)=1</formula>
    </cfRule>
  </conditionalFormatting>
  <conditionalFormatting sqref="C127:AG131">
    <cfRule type="expression" dxfId="149" priority="46" stopIfTrue="1">
      <formula>COUNTIF(祝日,C$127)=1</formula>
    </cfRule>
    <cfRule type="expression" dxfId="148" priority="47">
      <formula>WEEKDAY(C$127)=7</formula>
    </cfRule>
    <cfRule type="expression" dxfId="147" priority="48">
      <formula>WEEKDAY(C$127)=1</formula>
    </cfRule>
  </conditionalFormatting>
  <conditionalFormatting sqref="C134:AG138">
    <cfRule type="expression" dxfId="146" priority="43" stopIfTrue="1">
      <formula>COUNTIF(祝日,C$134)=1</formula>
    </cfRule>
    <cfRule type="expression" dxfId="145" priority="44">
      <formula>WEEKDAY(C$134)=7</formula>
    </cfRule>
    <cfRule type="expression" dxfId="144" priority="45">
      <formula>WEEKDAY(C$134)=1</formula>
    </cfRule>
  </conditionalFormatting>
  <conditionalFormatting sqref="C141:AG145">
    <cfRule type="expression" dxfId="143" priority="40" stopIfTrue="1">
      <formula>COUNTIF(祝日,C$141)=1</formula>
    </cfRule>
    <cfRule type="expression" dxfId="142" priority="41">
      <formula>WEEKDAY(C$141)=7</formula>
    </cfRule>
    <cfRule type="expression" dxfId="141" priority="42">
      <formula>WEEKDAY(C$141)=1</formula>
    </cfRule>
  </conditionalFormatting>
  <conditionalFormatting sqref="C148:AG152">
    <cfRule type="expression" dxfId="140" priority="37" stopIfTrue="1">
      <formula>COUNTIF(祝日,C$148)=1</formula>
    </cfRule>
    <cfRule type="expression" dxfId="139" priority="38">
      <formula>WEEKDAY(C$148)=7</formula>
    </cfRule>
    <cfRule type="expression" dxfId="138" priority="39">
      <formula>WEEKDAY(C$148)=1</formula>
    </cfRule>
  </conditionalFormatting>
  <conditionalFormatting sqref="C155:AG159">
    <cfRule type="expression" dxfId="137" priority="34" stopIfTrue="1">
      <formula>COUNTIF(祝日,C$155)=1</formula>
    </cfRule>
    <cfRule type="expression" dxfId="136" priority="35">
      <formula>WEEKDAY(C$155)=7</formula>
    </cfRule>
    <cfRule type="expression" dxfId="135" priority="36">
      <formula>WEEKDAY(C$155)=1</formula>
    </cfRule>
  </conditionalFormatting>
  <conditionalFormatting sqref="C162:AG166">
    <cfRule type="expression" dxfId="134" priority="31" stopIfTrue="1">
      <formula>COUNTIF(祝日,C$162)=1</formula>
    </cfRule>
    <cfRule type="expression" dxfId="133" priority="32">
      <formula>WEEKDAY(C$162)=7</formula>
    </cfRule>
    <cfRule type="expression" dxfId="132" priority="33">
      <formula>WEEKDAY(C$162)=1</formula>
    </cfRule>
  </conditionalFormatting>
  <conditionalFormatting sqref="C169:AG173">
    <cfRule type="expression" dxfId="131" priority="28" stopIfTrue="1">
      <formula>COUNTIF(祝日,C$169)=1</formula>
    </cfRule>
    <cfRule type="expression" dxfId="130" priority="29">
      <formula>WEEKDAY(C$169)=7</formula>
    </cfRule>
    <cfRule type="expression" dxfId="129" priority="30">
      <formula>WEEKDAY(C$169)=1</formula>
    </cfRule>
  </conditionalFormatting>
  <conditionalFormatting sqref="C176:AG180">
    <cfRule type="expression" dxfId="128" priority="25" stopIfTrue="1">
      <formula>COUNTIF(祝日,C$176)=1</formula>
    </cfRule>
    <cfRule type="expression" dxfId="127" priority="26">
      <formula>WEEKDAY(C$176)=7</formula>
    </cfRule>
    <cfRule type="expression" dxfId="126" priority="27">
      <formula>WEEKDAY(C$176)=1</formula>
    </cfRule>
  </conditionalFormatting>
  <conditionalFormatting sqref="C183:AG187">
    <cfRule type="expression" dxfId="125" priority="22" stopIfTrue="1">
      <formula>COUNTIF(祝日,C$183)=1</formula>
    </cfRule>
    <cfRule type="expression" dxfId="124" priority="23">
      <formula>WEEKDAY(C$183)=7</formula>
    </cfRule>
    <cfRule type="expression" dxfId="123" priority="24">
      <formula>WEEKDAY(C$183)=1</formula>
    </cfRule>
  </conditionalFormatting>
  <conditionalFormatting sqref="C190:AG194">
    <cfRule type="expression" dxfId="122" priority="19" stopIfTrue="1">
      <formula>COUNTIF(祝日,C$190)=1</formula>
    </cfRule>
    <cfRule type="expression" dxfId="121" priority="20">
      <formula>WEEKDAY(C$190)=7</formula>
    </cfRule>
    <cfRule type="expression" dxfId="120" priority="21">
      <formula>WEEKDAY(C$190)=1</formula>
    </cfRule>
  </conditionalFormatting>
  <conditionalFormatting sqref="C197:AG201">
    <cfRule type="expression" dxfId="119" priority="16" stopIfTrue="1">
      <formula>COUNTIF(祝日,C$197)=1</formula>
    </cfRule>
    <cfRule type="expression" dxfId="118" priority="17">
      <formula>WEEKDAY(C$197)=7</formula>
    </cfRule>
    <cfRule type="expression" dxfId="117" priority="18">
      <formula>WEEKDAY(C$197)=1</formula>
    </cfRule>
  </conditionalFormatting>
  <conditionalFormatting sqref="C204:AG208">
    <cfRule type="expression" dxfId="116" priority="13" stopIfTrue="1">
      <formula>COUNTIF(祝日,C$204)=1</formula>
    </cfRule>
    <cfRule type="expression" dxfId="115" priority="14">
      <formula>WEEKDAY(C$204)=7</formula>
    </cfRule>
    <cfRule type="expression" dxfId="114" priority="15">
      <formula>WEEKDAY(C$204)=1</formula>
    </cfRule>
  </conditionalFormatting>
  <conditionalFormatting sqref="C211:AG215">
    <cfRule type="expression" dxfId="113" priority="10" stopIfTrue="1">
      <formula>COUNTIF(祝日,C$211)=1</formula>
    </cfRule>
    <cfRule type="expression" dxfId="112" priority="11">
      <formula>WEEKDAY(C$211)=7</formula>
    </cfRule>
    <cfRule type="expression" dxfId="111" priority="12">
      <formula>WEEKDAY(C$211)=1</formula>
    </cfRule>
  </conditionalFormatting>
  <conditionalFormatting sqref="C218:AG222">
    <cfRule type="expression" dxfId="110" priority="7" stopIfTrue="1">
      <formula>COUNTIF(祝日,C$218)=1</formula>
    </cfRule>
    <cfRule type="expression" dxfId="109" priority="8">
      <formula>WEEKDAY(C$218)=7</formula>
    </cfRule>
    <cfRule type="expression" dxfId="108" priority="9">
      <formula>WEEKDAY(C$218)=1</formula>
    </cfRule>
  </conditionalFormatting>
  <conditionalFormatting sqref="C225:AG229">
    <cfRule type="expression" dxfId="107" priority="4" stopIfTrue="1">
      <formula>COUNTIF(祝日,C$225)=1</formula>
    </cfRule>
    <cfRule type="expression" dxfId="106" priority="5">
      <formula>WEEKDAY(C$225)=7</formula>
    </cfRule>
    <cfRule type="expression" dxfId="105" priority="6">
      <formula>WEEKDAY(C$225)=1</formula>
    </cfRule>
  </conditionalFormatting>
  <conditionalFormatting sqref="C232:AG236">
    <cfRule type="expression" dxfId="104" priority="1" stopIfTrue="1">
      <formula>COUNTIF(祝日,C$232)=1</formula>
    </cfRule>
    <cfRule type="expression" dxfId="103" priority="2">
      <formula>WEEKDAY(C$232)=7</formula>
    </cfRule>
    <cfRule type="expression" dxfId="102" priority="3">
      <formula>WEEKDAY(C$232)=1</formula>
    </cfRule>
  </conditionalFormatting>
  <conditionalFormatting sqref="C106:AG110">
    <cfRule type="expression" dxfId="101" priority="97" stopIfTrue="1">
      <formula>COUNTIF(祝日,C$10579)=1</formula>
    </cfRule>
    <cfRule type="expression" dxfId="100" priority="98">
      <formula>WEEKDAY(C$106)=7</formula>
    </cfRule>
    <cfRule type="expression" dxfId="99" priority="99">
      <formula>WEEKDAY(C$106)=1</formula>
    </cfRule>
  </conditionalFormatting>
  <dataValidations disablePrompts="1" count="2">
    <dataValidation type="list" allowBlank="1" showInputMessage="1" showErrorMessage="1" sqref="AL240">
      <formula1>"計画,実績"</formula1>
    </dataValidation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25:AG26 C235:AG236 C18:AG19">
      <formula1>$AO$2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4"/>
  <sheetViews>
    <sheetView tabSelected="1" view="pageBreakPreview" zoomScale="85" zoomScaleNormal="100" zoomScaleSheetLayoutView="85" workbookViewId="0">
      <selection activeCell="AD242" sqref="AD242:AN242"/>
    </sheetView>
  </sheetViews>
  <sheetFormatPr defaultColWidth="9" defaultRowHeight="13" outlineLevelRow="1" x14ac:dyDescent="0.2"/>
  <cols>
    <col min="1" max="1" width="1.453125" style="2" customWidth="1"/>
    <col min="2" max="2" width="5.08984375" style="15" customWidth="1"/>
    <col min="3" max="33" width="4.08984375" style="15" customWidth="1"/>
    <col min="34" max="34" width="4.90625" style="2" customWidth="1"/>
    <col min="35" max="35" width="5.26953125" style="2" customWidth="1"/>
    <col min="36" max="36" width="4.08984375" style="2" customWidth="1"/>
    <col min="37" max="38" width="5.6328125" style="2" customWidth="1"/>
    <col min="39" max="39" width="4.08984375" style="2" customWidth="1"/>
    <col min="40" max="40" width="5.6328125" style="2" customWidth="1"/>
    <col min="41" max="44" width="8.7265625" style="9" customWidth="1"/>
    <col min="45" max="45" width="8.7265625"/>
    <col min="48" max="48" width="9.90625" bestFit="1" customWidth="1"/>
    <col min="49" max="49" width="9" style="2"/>
    <col min="50" max="50" width="9.7265625" style="40" customWidth="1"/>
    <col min="51" max="51" width="9.7265625" style="2" customWidth="1"/>
    <col min="52" max="55" width="9" style="2"/>
    <col min="56" max="56" width="10.90625" style="2" bestFit="1" customWidth="1"/>
    <col min="57" max="16384" width="9" style="2"/>
  </cols>
  <sheetData>
    <row r="1" spans="2:52" ht="23.5" x14ac:dyDescent="0.2">
      <c r="B1" s="14" t="s">
        <v>106</v>
      </c>
      <c r="AQ1" s="45"/>
      <c r="AR1" s="45"/>
      <c r="AS1" s="45"/>
      <c r="AT1" s="45"/>
      <c r="AU1" s="45"/>
      <c r="AV1" s="45"/>
    </row>
    <row r="2" spans="2:52" customFormat="1" ht="23.5" x14ac:dyDescent="0.2">
      <c r="B2" s="36" t="s">
        <v>56</v>
      </c>
      <c r="C2" s="15"/>
      <c r="D2" s="15"/>
      <c r="E2" s="15"/>
      <c r="F2" s="15"/>
      <c r="G2" s="15"/>
      <c r="H2" s="15"/>
      <c r="I2" s="15"/>
      <c r="J2" s="15"/>
      <c r="K2" s="15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4"/>
      <c r="AC2" s="15"/>
      <c r="AD2" s="15"/>
      <c r="AE2" s="15"/>
      <c r="AF2" s="15"/>
      <c r="AG2" s="15"/>
      <c r="AJ2" s="114" t="s">
        <v>54</v>
      </c>
      <c r="AK2" s="114"/>
      <c r="AL2" s="114"/>
      <c r="AM2" s="114"/>
      <c r="AN2" s="114"/>
      <c r="AO2" s="8" t="s">
        <v>55</v>
      </c>
      <c r="AP2" s="8"/>
      <c r="AQ2" s="115"/>
      <c r="AR2" s="115"/>
      <c r="AS2" s="116"/>
      <c r="AT2" s="55"/>
      <c r="AU2" s="55"/>
      <c r="AV2" s="116"/>
      <c r="AX2" s="41"/>
    </row>
    <row r="3" spans="2:52" customFormat="1" ht="16.5" customHeight="1" x14ac:dyDescent="0.2">
      <c r="B3" s="15"/>
      <c r="C3" s="15"/>
      <c r="D3" s="15"/>
      <c r="E3" s="15"/>
      <c r="F3" s="15"/>
      <c r="G3" s="25"/>
      <c r="H3" s="25"/>
      <c r="I3" s="25"/>
      <c r="J3" s="25"/>
      <c r="K3" s="25"/>
      <c r="L3" s="2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J3" s="114"/>
      <c r="AK3" s="114"/>
      <c r="AL3" s="114"/>
      <c r="AM3" s="114"/>
      <c r="AN3" s="114"/>
      <c r="AO3" s="8"/>
      <c r="AP3" s="8"/>
      <c r="AQ3" s="116"/>
      <c r="AR3" s="116"/>
      <c r="AS3" s="116"/>
      <c r="AT3" s="55"/>
      <c r="AU3" s="55"/>
      <c r="AV3" s="116"/>
      <c r="AX3" s="41"/>
    </row>
    <row r="4" spans="2:52" customFormat="1" ht="16.5" x14ac:dyDescent="0.2">
      <c r="B4" s="112" t="s">
        <v>46</v>
      </c>
      <c r="C4" s="112"/>
      <c r="D4" s="15" t="s">
        <v>50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O4" s="11"/>
      <c r="AP4" s="11"/>
      <c r="AQ4" s="8"/>
      <c r="AR4" s="8"/>
      <c r="AX4" s="41"/>
    </row>
    <row r="5" spans="2:52" customFormat="1" ht="16.5" x14ac:dyDescent="0.2">
      <c r="B5" s="112" t="s">
        <v>47</v>
      </c>
      <c r="C5" s="112"/>
      <c r="D5" s="113">
        <v>2025</v>
      </c>
      <c r="E5" s="113"/>
      <c r="F5" s="102">
        <v>2</v>
      </c>
      <c r="G5" s="102"/>
      <c r="H5" s="103">
        <v>17</v>
      </c>
      <c r="I5" s="103"/>
      <c r="J5" s="15" t="s">
        <v>19</v>
      </c>
      <c r="K5" s="113">
        <v>2025</v>
      </c>
      <c r="L5" s="113"/>
      <c r="M5" s="102">
        <v>10</v>
      </c>
      <c r="N5" s="102"/>
      <c r="O5" s="103">
        <v>20</v>
      </c>
      <c r="P5" s="103"/>
      <c r="Q5" s="15"/>
      <c r="R5" s="15"/>
      <c r="S5" s="15"/>
      <c r="T5" s="15"/>
      <c r="U5" s="15"/>
      <c r="V5" s="15"/>
      <c r="W5" s="15"/>
      <c r="X5" s="104"/>
      <c r="Y5" s="104"/>
      <c r="Z5" s="104"/>
      <c r="AA5" s="15"/>
      <c r="AB5" s="15"/>
      <c r="AC5" s="15"/>
      <c r="AD5" s="15"/>
      <c r="AE5" s="15"/>
      <c r="AF5" s="15"/>
      <c r="AG5" s="15"/>
      <c r="AO5" s="8"/>
      <c r="AP5" s="8"/>
      <c r="AQ5" s="8"/>
      <c r="AR5" s="8"/>
      <c r="AX5" s="41"/>
    </row>
    <row r="6" spans="2:52" ht="14.25" customHeight="1" thickBot="1" x14ac:dyDescent="0.25">
      <c r="AO6" s="9" t="s">
        <v>62</v>
      </c>
      <c r="AP6" s="9" t="s">
        <v>63</v>
      </c>
      <c r="AQ6" s="9" t="s">
        <v>64</v>
      </c>
      <c r="AR6" s="9" t="s">
        <v>65</v>
      </c>
      <c r="AS6" s="9" t="s">
        <v>66</v>
      </c>
      <c r="AT6" s="9"/>
      <c r="AU6" s="9"/>
      <c r="AV6" s="9" t="s">
        <v>67</v>
      </c>
      <c r="AW6" s="9" t="s">
        <v>68</v>
      </c>
      <c r="AX6" s="42" t="s">
        <v>69</v>
      </c>
    </row>
    <row r="7" spans="2:52" ht="13.5" customHeight="1" x14ac:dyDescent="0.2">
      <c r="B7" s="16" t="s">
        <v>0</v>
      </c>
      <c r="C7" s="105">
        <f>DATE(D5,F5,1)</f>
        <v>45689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  <c r="AH7" s="108" t="s">
        <v>16</v>
      </c>
      <c r="AI7" s="110" t="s">
        <v>60</v>
      </c>
      <c r="AJ7" s="124" t="s">
        <v>57</v>
      </c>
      <c r="AK7" s="125"/>
      <c r="AL7" s="126"/>
      <c r="AM7" s="130" t="s">
        <v>11</v>
      </c>
      <c r="AN7" s="131"/>
      <c r="AO7" s="134" t="s">
        <v>15</v>
      </c>
      <c r="AP7" s="117" t="s">
        <v>17</v>
      </c>
      <c r="AQ7" s="117" t="s">
        <v>18</v>
      </c>
      <c r="AR7" s="117" t="s">
        <v>98</v>
      </c>
      <c r="AS7" s="117" t="s">
        <v>99</v>
      </c>
      <c r="AT7" s="49" t="s">
        <v>100</v>
      </c>
      <c r="AU7" s="49" t="s">
        <v>101</v>
      </c>
      <c r="AV7" s="119" t="s">
        <v>59</v>
      </c>
      <c r="AW7" s="120" t="s">
        <v>61</v>
      </c>
      <c r="AX7" s="122" t="s">
        <v>70</v>
      </c>
      <c r="AY7" s="119" t="s">
        <v>73</v>
      </c>
    </row>
    <row r="8" spans="2:52" x14ac:dyDescent="0.2">
      <c r="B8" s="17" t="s">
        <v>1</v>
      </c>
      <c r="C8" s="18">
        <f>DATE(YEAR(C7),MONTH(C7),DAY(C7))</f>
        <v>45689</v>
      </c>
      <c r="D8" s="18">
        <f>IF(MONTH(DATE(YEAR(C8),MONTH(C8),DAY(C8)+1))=MONTH($C7),DATE(YEAR(C8),MONTH(C8),DAY(C8)+1),"")</f>
        <v>45690</v>
      </c>
      <c r="E8" s="18">
        <f t="shared" ref="E8:F8" si="0">IF(MONTH(DATE(YEAR(D8),MONTH(D8),DAY(D8)+1))=MONTH($C$7),DATE(YEAR(D8),MONTH(D8),DAY(D8)+1),"")</f>
        <v>45691</v>
      </c>
      <c r="F8" s="18">
        <f t="shared" si="0"/>
        <v>45692</v>
      </c>
      <c r="G8" s="18">
        <f t="shared" ref="G8:AC8" si="1">IF(MONTH(DATE(YEAR(F8),MONTH(F8),DAY(F8)+1))=MONTH($C$7),DATE(YEAR(F8),MONTH(F8),DAY(F8)+1),"")</f>
        <v>45693</v>
      </c>
      <c r="H8" s="18">
        <f t="shared" si="1"/>
        <v>45694</v>
      </c>
      <c r="I8" s="18">
        <f t="shared" si="1"/>
        <v>45695</v>
      </c>
      <c r="J8" s="18">
        <f t="shared" si="1"/>
        <v>45696</v>
      </c>
      <c r="K8" s="18">
        <f t="shared" si="1"/>
        <v>45697</v>
      </c>
      <c r="L8" s="18">
        <f t="shared" si="1"/>
        <v>45698</v>
      </c>
      <c r="M8" s="18">
        <f t="shared" si="1"/>
        <v>45699</v>
      </c>
      <c r="N8" s="18">
        <f t="shared" si="1"/>
        <v>45700</v>
      </c>
      <c r="O8" s="18">
        <f t="shared" si="1"/>
        <v>45701</v>
      </c>
      <c r="P8" s="18">
        <f t="shared" si="1"/>
        <v>45702</v>
      </c>
      <c r="Q8" s="18">
        <f t="shared" si="1"/>
        <v>45703</v>
      </c>
      <c r="R8" s="18">
        <f t="shared" si="1"/>
        <v>45704</v>
      </c>
      <c r="S8" s="18">
        <f t="shared" si="1"/>
        <v>45705</v>
      </c>
      <c r="T8" s="18">
        <f t="shared" si="1"/>
        <v>45706</v>
      </c>
      <c r="U8" s="18">
        <f t="shared" si="1"/>
        <v>45707</v>
      </c>
      <c r="V8" s="18">
        <f t="shared" si="1"/>
        <v>45708</v>
      </c>
      <c r="W8" s="18">
        <f t="shared" si="1"/>
        <v>45709</v>
      </c>
      <c r="X8" s="18">
        <f t="shared" si="1"/>
        <v>45710</v>
      </c>
      <c r="Y8" s="18">
        <f t="shared" si="1"/>
        <v>45711</v>
      </c>
      <c r="Z8" s="18">
        <f t="shared" si="1"/>
        <v>45712</v>
      </c>
      <c r="AA8" s="18">
        <f t="shared" si="1"/>
        <v>45713</v>
      </c>
      <c r="AB8" s="18">
        <f t="shared" si="1"/>
        <v>45714</v>
      </c>
      <c r="AC8" s="18">
        <f t="shared" si="1"/>
        <v>45715</v>
      </c>
      <c r="AD8" s="18">
        <f>IF(MONTH(DATE(YEAR(AC8),MONTH(AC8),DAY(AC8)+1))=MONTH($C$7),DATE(YEAR(AC8),MONTH(AC8),DAY(AC8)+1),"")</f>
        <v>45716</v>
      </c>
      <c r="AE8" s="18" t="str">
        <f>IF(MONTH(DATE(YEAR(AD8),MONTH(AD8),DAY(AD8)+1))=MONTH($C$7),DATE(YEAR(AD8),MONTH(AD8),DAY(AD8)+1),"")</f>
        <v/>
      </c>
      <c r="AF8" s="18" t="e">
        <f t="shared" ref="AF8:AG8" si="2">IF(MONTH(DATE(YEAR(AE8),MONTH(AE8),DAY(AE8)+1))=MONTH($C$7),DATE(YEAR(AE8),MONTH(AE8),DAY(AE8)+1),"")</f>
        <v>#VALUE!</v>
      </c>
      <c r="AG8" s="64" t="e">
        <f t="shared" si="2"/>
        <v>#VALUE!</v>
      </c>
      <c r="AH8" s="109"/>
      <c r="AI8" s="111"/>
      <c r="AJ8" s="127"/>
      <c r="AK8" s="128"/>
      <c r="AL8" s="129"/>
      <c r="AM8" s="132"/>
      <c r="AN8" s="133"/>
      <c r="AO8" s="135"/>
      <c r="AP8" s="118"/>
      <c r="AQ8" s="118"/>
      <c r="AR8" s="118"/>
      <c r="AS8" s="118"/>
      <c r="AT8" s="50" t="s">
        <v>96</v>
      </c>
      <c r="AU8" s="50" t="s">
        <v>97</v>
      </c>
      <c r="AV8" s="119"/>
      <c r="AW8" s="121"/>
      <c r="AX8" s="122"/>
      <c r="AY8" s="119"/>
    </row>
    <row r="9" spans="2:52" ht="13.5" customHeight="1" x14ac:dyDescent="0.2">
      <c r="B9" s="17" t="s">
        <v>2</v>
      </c>
      <c r="C9" s="19" t="str">
        <f>TEXT(C8,"aaa")</f>
        <v>土</v>
      </c>
      <c r="D9" s="19" t="str">
        <f t="shared" ref="D9:AG9" si="3">TEXT(D8,"aaa")</f>
        <v>日</v>
      </c>
      <c r="E9" s="19" t="str">
        <f t="shared" si="3"/>
        <v>月</v>
      </c>
      <c r="F9" s="19" t="str">
        <f t="shared" si="3"/>
        <v>火</v>
      </c>
      <c r="G9" s="19" t="str">
        <f t="shared" si="3"/>
        <v>水</v>
      </c>
      <c r="H9" s="19" t="str">
        <f t="shared" si="3"/>
        <v>木</v>
      </c>
      <c r="I9" s="19" t="str">
        <f t="shared" si="3"/>
        <v>金</v>
      </c>
      <c r="J9" s="19" t="str">
        <f t="shared" si="3"/>
        <v>土</v>
      </c>
      <c r="K9" s="19" t="str">
        <f t="shared" si="3"/>
        <v>日</v>
      </c>
      <c r="L9" s="19" t="str">
        <f t="shared" si="3"/>
        <v>月</v>
      </c>
      <c r="M9" s="19" t="str">
        <f t="shared" si="3"/>
        <v>火</v>
      </c>
      <c r="N9" s="19" t="str">
        <f t="shared" si="3"/>
        <v>水</v>
      </c>
      <c r="O9" s="19" t="str">
        <f t="shared" si="3"/>
        <v>木</v>
      </c>
      <c r="P9" s="19" t="str">
        <f t="shared" si="3"/>
        <v>金</v>
      </c>
      <c r="Q9" s="19" t="str">
        <f t="shared" si="3"/>
        <v>土</v>
      </c>
      <c r="R9" s="19" t="str">
        <f t="shared" si="3"/>
        <v>日</v>
      </c>
      <c r="S9" s="19" t="str">
        <f t="shared" si="3"/>
        <v>月</v>
      </c>
      <c r="T9" s="19" t="str">
        <f t="shared" si="3"/>
        <v>火</v>
      </c>
      <c r="U9" s="19" t="str">
        <f t="shared" si="3"/>
        <v>水</v>
      </c>
      <c r="V9" s="19" t="str">
        <f t="shared" si="3"/>
        <v>木</v>
      </c>
      <c r="W9" s="19" t="str">
        <f t="shared" si="3"/>
        <v>金</v>
      </c>
      <c r="X9" s="19" t="str">
        <f t="shared" si="3"/>
        <v>土</v>
      </c>
      <c r="Y9" s="19" t="str">
        <f t="shared" si="3"/>
        <v>日</v>
      </c>
      <c r="Z9" s="19" t="str">
        <f t="shared" si="3"/>
        <v>月</v>
      </c>
      <c r="AA9" s="19" t="str">
        <f t="shared" si="3"/>
        <v>火</v>
      </c>
      <c r="AB9" s="19" t="str">
        <f t="shared" si="3"/>
        <v>水</v>
      </c>
      <c r="AC9" s="19" t="str">
        <f t="shared" si="3"/>
        <v>木</v>
      </c>
      <c r="AD9" s="19" t="str">
        <f t="shared" si="3"/>
        <v>金</v>
      </c>
      <c r="AE9" s="19" t="str">
        <f t="shared" si="3"/>
        <v/>
      </c>
      <c r="AF9" s="19" t="e">
        <f t="shared" si="3"/>
        <v>#VALUE!</v>
      </c>
      <c r="AG9" s="65" t="e">
        <f t="shared" si="3"/>
        <v>#VALUE!</v>
      </c>
      <c r="AH9" s="144">
        <v>26</v>
      </c>
      <c r="AI9" s="146">
        <v>8</v>
      </c>
      <c r="AJ9" s="148" t="s">
        <v>51</v>
      </c>
      <c r="AK9" s="149" t="s">
        <v>12</v>
      </c>
      <c r="AL9" s="123" t="s">
        <v>58</v>
      </c>
      <c r="AM9" s="140" t="s">
        <v>51</v>
      </c>
      <c r="AN9" s="142" t="s">
        <v>13</v>
      </c>
      <c r="AO9" s="119">
        <f>COUNT(C8:AG8)</f>
        <v>28</v>
      </c>
      <c r="AP9" s="119">
        <f>AO9-AH9</f>
        <v>2</v>
      </c>
      <c r="AQ9" s="119">
        <f>SUM(AP$7:AP11)</f>
        <v>2</v>
      </c>
      <c r="AR9" s="119">
        <f>COUNTIF(C11:AG11,"○")</f>
        <v>0</v>
      </c>
      <c r="AS9" s="119">
        <f>SUM(AR$7:AR11)</f>
        <v>0</v>
      </c>
      <c r="AT9" s="119">
        <f>COUNTIF(C12:AG12,"○")</f>
        <v>0</v>
      </c>
      <c r="AU9" s="119">
        <f>SUM(AT$7:AT11)</f>
        <v>0</v>
      </c>
      <c r="AV9" s="122">
        <f>COUNTIF(C9:AG9,"土")+COUNTIF(C9:AG9,"日")</f>
        <v>8</v>
      </c>
      <c r="AW9" s="122">
        <f>AV9-AI9</f>
        <v>0</v>
      </c>
      <c r="AX9" s="122" t="str">
        <f>IF(OR(AW9/AP9&lt;0.285,AW9=0),"特例","特例なし")</f>
        <v>特例</v>
      </c>
      <c r="AY9" s="122">
        <f>IF($AL$240="計画",IF(AP9=0,1,IF(AL11="達成",1,IF(AL11="達成※",1,0))),IF(AP9=0,1,IF(AL12="達成",1,IF(AL12="達成※",1,0))))</f>
        <v>1</v>
      </c>
    </row>
    <row r="10" spans="2:52" s="3" customFormat="1" ht="82.5" customHeight="1" x14ac:dyDescent="0.2">
      <c r="B10" s="20" t="s">
        <v>3</v>
      </c>
      <c r="C10" s="13" t="str">
        <f>IFERROR(VLOOKUP(C8,祝日一覧!A:C,3,FALSE),"")</f>
        <v/>
      </c>
      <c r="D10" s="13" t="str">
        <f>IFERROR(VLOOKUP(D8,祝日一覧!A:C,3,FALSE),"")</f>
        <v/>
      </c>
      <c r="E10" s="13" t="str">
        <f>IFERROR(VLOOKUP(E8,祝日一覧!A:C,3,FALSE),"")</f>
        <v/>
      </c>
      <c r="F10" s="13" t="str">
        <f>IFERROR(VLOOKUP(F8,祝日一覧!A:C,3,FALSE),"")</f>
        <v/>
      </c>
      <c r="G10" s="13" t="str">
        <f>IFERROR(VLOOKUP(G8,祝日一覧!A:C,3,FALSE),"")</f>
        <v/>
      </c>
      <c r="H10" s="13" t="str">
        <f>IFERROR(VLOOKUP(H8,祝日一覧!A:C,3,FALSE),"")</f>
        <v/>
      </c>
      <c r="I10" s="13" t="str">
        <f>IFERROR(VLOOKUP(I8,祝日一覧!A:C,3,FALSE),"")</f>
        <v/>
      </c>
      <c r="J10" s="13" t="str">
        <f>IFERROR(VLOOKUP(J8,祝日一覧!A:C,3,FALSE),"")</f>
        <v/>
      </c>
      <c r="K10" s="13" t="str">
        <f>IFERROR(VLOOKUP(K8,祝日一覧!A:C,3,FALSE),"")</f>
        <v/>
      </c>
      <c r="L10" s="13" t="str">
        <f>IFERROR(VLOOKUP(L8,祝日一覧!A:C,3,FALSE),"")</f>
        <v/>
      </c>
      <c r="M10" s="13" t="str">
        <f>IFERROR(VLOOKUP(M8,祝日一覧!A:C,3,FALSE),"")</f>
        <v>建国記念の日</v>
      </c>
      <c r="N10" s="13" t="str">
        <f>IFERROR(VLOOKUP(N8,祝日一覧!A:C,3,FALSE),"")</f>
        <v/>
      </c>
      <c r="O10" s="13" t="str">
        <f>IFERROR(VLOOKUP(O8,祝日一覧!A:C,3,FALSE),"")</f>
        <v/>
      </c>
      <c r="P10" s="13" t="str">
        <f>IFERROR(VLOOKUP(P8,祝日一覧!A:C,3,FALSE),"")</f>
        <v/>
      </c>
      <c r="Q10" s="13" t="str">
        <f>IFERROR(VLOOKUP(Q8,祝日一覧!A:C,3,FALSE),"")</f>
        <v/>
      </c>
      <c r="R10" s="13" t="str">
        <f>IFERROR(VLOOKUP(R8,祝日一覧!A:C,3,FALSE),"")</f>
        <v/>
      </c>
      <c r="S10" s="13" t="str">
        <f>IFERROR(VLOOKUP(S8,祝日一覧!A:C,3,FALSE),"")</f>
        <v/>
      </c>
      <c r="T10" s="13" t="str">
        <f>IFERROR(VLOOKUP(T8,祝日一覧!A:C,3,FALSE),"")</f>
        <v/>
      </c>
      <c r="U10" s="13" t="str">
        <f>IFERROR(VLOOKUP(U8,祝日一覧!A:C,3,FALSE),"")</f>
        <v/>
      </c>
      <c r="V10" s="13" t="str">
        <f>IFERROR(VLOOKUP(V8,祝日一覧!A:C,3,FALSE),"")</f>
        <v/>
      </c>
      <c r="W10" s="13" t="str">
        <f>IFERROR(VLOOKUP(W8,祝日一覧!A:C,3,FALSE),"")</f>
        <v/>
      </c>
      <c r="X10" s="13" t="str">
        <f>IFERROR(VLOOKUP(X8,祝日一覧!A:C,3,FALSE),"")</f>
        <v/>
      </c>
      <c r="Y10" s="13" t="str">
        <f>IFERROR(VLOOKUP(Y8,祝日一覧!A:C,3,FALSE),"")</f>
        <v>天皇誕生日</v>
      </c>
      <c r="Z10" s="12" t="str">
        <f>IFERROR(VLOOKUP(Z8,祝日一覧!A:C,3,FALSE),"")</f>
        <v>振替休日</v>
      </c>
      <c r="AA10" s="13" t="str">
        <f>IFERROR(VLOOKUP(AA8,祝日一覧!A:C,3,FALSE),"")</f>
        <v/>
      </c>
      <c r="AB10" s="13" t="str">
        <f>IFERROR(VLOOKUP(AB8,祝日一覧!A:C,3,FALSE),"")</f>
        <v/>
      </c>
      <c r="AC10" s="13" t="str">
        <f>IFERROR(VLOOKUP(AC8,祝日一覧!A:C,3,FALSE),"")</f>
        <v/>
      </c>
      <c r="AD10" s="13" t="str">
        <f>IFERROR(VLOOKUP(AD8,祝日一覧!A:C,3,FALSE),"")</f>
        <v/>
      </c>
      <c r="AE10" s="13" t="str">
        <f>IFERROR(VLOOKUP(AE8,祝日一覧!A:C,3,FALSE),"")</f>
        <v/>
      </c>
      <c r="AF10" s="13" t="str">
        <f>IFERROR(VLOOKUP(AF8,祝日一覧!A:C,3,FALSE),"")</f>
        <v/>
      </c>
      <c r="AG10" s="66" t="str">
        <f>IFERROR(VLOOKUP(AG8,祝日一覧!A:C,3,FALSE),"")</f>
        <v/>
      </c>
      <c r="AH10" s="144"/>
      <c r="AI10" s="146"/>
      <c r="AJ10" s="148"/>
      <c r="AK10" s="149"/>
      <c r="AL10" s="123"/>
      <c r="AM10" s="141"/>
      <c r="AN10" s="143"/>
      <c r="AO10" s="119"/>
      <c r="AP10" s="119"/>
      <c r="AQ10" s="119"/>
      <c r="AR10" s="119"/>
      <c r="AS10" s="119"/>
      <c r="AT10" s="119"/>
      <c r="AU10" s="119"/>
      <c r="AV10" s="122"/>
      <c r="AW10" s="122"/>
      <c r="AX10" s="122"/>
      <c r="AY10" s="122"/>
      <c r="AZ10" s="2"/>
    </row>
    <row r="11" spans="2:52" s="4" customFormat="1" ht="29.15" customHeight="1" x14ac:dyDescent="0.2">
      <c r="B11" s="57" t="s">
        <v>108</v>
      </c>
      <c r="C11" s="58"/>
      <c r="D11" s="58"/>
      <c r="E11" s="58"/>
      <c r="F11" s="58"/>
      <c r="G11" s="58"/>
      <c r="H11" s="58"/>
      <c r="I11" s="5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60"/>
      <c r="AA11" s="58"/>
      <c r="AB11" s="58"/>
      <c r="AC11" s="58"/>
      <c r="AD11" s="58"/>
      <c r="AE11" s="58"/>
      <c r="AF11" s="58"/>
      <c r="AG11" s="65"/>
      <c r="AH11" s="144"/>
      <c r="AI11" s="146"/>
      <c r="AJ11" s="63">
        <f>AR9</f>
        <v>0</v>
      </c>
      <c r="AK11" s="61">
        <f>IF(AP9=0,"対象外",AJ11/AP9)</f>
        <v>0</v>
      </c>
      <c r="AL11" s="62" t="str">
        <f>IF(AP9=0,"対象外",IF(AJ11/AP9&gt;=0.285,"達成",IF(AJ11&gt;=AX11,"達成※","未")))</f>
        <v>達成※</v>
      </c>
      <c r="AM11" s="75">
        <f>AS9</f>
        <v>0</v>
      </c>
      <c r="AN11" s="76">
        <f>IFERROR(AM11/AQ9,"")</f>
        <v>0</v>
      </c>
      <c r="AO11" s="119"/>
      <c r="AP11" s="119"/>
      <c r="AQ11" s="119"/>
      <c r="AR11" s="119"/>
      <c r="AS11" s="119"/>
      <c r="AT11" s="119"/>
      <c r="AU11" s="119"/>
      <c r="AV11" s="122"/>
      <c r="AW11" s="122"/>
      <c r="AX11" s="122">
        <f>IF(OR(AW9/AP9&lt;0.285,AW9=0),AW9,"-")</f>
        <v>0</v>
      </c>
      <c r="AY11" s="122"/>
      <c r="AZ11" s="2"/>
    </row>
    <row r="12" spans="2:52" s="4" customFormat="1" ht="29.15" customHeight="1" thickBot="1" x14ac:dyDescent="0.25">
      <c r="B12" s="56" t="s">
        <v>102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67"/>
      <c r="AH12" s="145"/>
      <c r="AI12" s="147"/>
      <c r="AJ12" s="5">
        <f>AT9</f>
        <v>0</v>
      </c>
      <c r="AK12" s="47">
        <f>IF(AP9=0,"対象外",AJ12/AP9)</f>
        <v>0</v>
      </c>
      <c r="AL12" s="39" t="str">
        <f>IF(AP9=0,"対象外",IF(AJ12/AP9&gt;=0.285,"達成",IF(AJ12&gt;=AX11,"達成※","未")))</f>
        <v>達成※</v>
      </c>
      <c r="AM12" s="77">
        <f>AU9</f>
        <v>0</v>
      </c>
      <c r="AN12" s="78">
        <f>IFERROR(AM12/AQ9,"")</f>
        <v>0</v>
      </c>
      <c r="AO12" s="119"/>
      <c r="AP12" s="119"/>
      <c r="AQ12" s="119"/>
      <c r="AR12" s="119"/>
      <c r="AS12" s="119"/>
      <c r="AT12" s="119"/>
      <c r="AU12" s="119"/>
      <c r="AV12" s="122"/>
      <c r="AW12" s="122"/>
      <c r="AX12" s="122"/>
      <c r="AY12" s="122"/>
      <c r="AZ12" s="2"/>
    </row>
    <row r="13" spans="2:52" ht="13.5" thickBot="1" x14ac:dyDescent="0.25">
      <c r="AS13" s="9"/>
      <c r="AT13" s="9"/>
      <c r="AU13" s="9"/>
      <c r="AV13" s="2"/>
    </row>
    <row r="14" spans="2:52" ht="13.5" customHeight="1" x14ac:dyDescent="0.2">
      <c r="B14" s="70" t="s">
        <v>0</v>
      </c>
      <c r="C14" s="136">
        <f>DATE(YEAR(C7),MONTH(C7)+1,DAY(C7))</f>
        <v>45717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05"/>
      <c r="AH14" s="108" t="s">
        <v>16</v>
      </c>
      <c r="AI14" s="138" t="s">
        <v>60</v>
      </c>
      <c r="AJ14" s="124" t="s">
        <v>57</v>
      </c>
      <c r="AK14" s="125"/>
      <c r="AL14" s="126"/>
      <c r="AM14" s="130" t="s">
        <v>11</v>
      </c>
      <c r="AN14" s="131"/>
      <c r="AO14" s="134" t="s">
        <v>15</v>
      </c>
      <c r="AP14" s="117" t="s">
        <v>17</v>
      </c>
      <c r="AQ14" s="117" t="s">
        <v>18</v>
      </c>
      <c r="AR14" s="117" t="s">
        <v>98</v>
      </c>
      <c r="AS14" s="117" t="s">
        <v>99</v>
      </c>
      <c r="AT14" s="49" t="s">
        <v>100</v>
      </c>
      <c r="AU14" s="49" t="s">
        <v>101</v>
      </c>
      <c r="AV14" s="119" t="s">
        <v>59</v>
      </c>
      <c r="AW14" s="120" t="s">
        <v>61</v>
      </c>
      <c r="AX14" s="122" t="s">
        <v>70</v>
      </c>
      <c r="AY14" s="119" t="s">
        <v>73</v>
      </c>
    </row>
    <row r="15" spans="2:52" x14ac:dyDescent="0.2">
      <c r="B15" s="71" t="s">
        <v>1</v>
      </c>
      <c r="C15" s="68">
        <f>DATE(YEAR(C14),MONTH(C14),DAY(C14))</f>
        <v>45717</v>
      </c>
      <c r="D15" s="18">
        <f>IF(MONTH(DATE(YEAR(C15),MONTH(C15),DAY(C15)+1))=MONTH($C14),DATE(YEAR(C15),MONTH(C15),DAY(C15)+1),"")</f>
        <v>45718</v>
      </c>
      <c r="E15" s="18">
        <f t="shared" ref="E15:AG15" si="4">IF(MONTH(DATE(YEAR(D15),MONTH(D15),DAY(D15)+1))=MONTH($C14),DATE(YEAR(D15),MONTH(D15),DAY(D15)+1),"")</f>
        <v>45719</v>
      </c>
      <c r="F15" s="18">
        <f t="shared" si="4"/>
        <v>45720</v>
      </c>
      <c r="G15" s="18">
        <f t="shared" si="4"/>
        <v>45721</v>
      </c>
      <c r="H15" s="18">
        <f t="shared" si="4"/>
        <v>45722</v>
      </c>
      <c r="I15" s="18">
        <f t="shared" si="4"/>
        <v>45723</v>
      </c>
      <c r="J15" s="18">
        <f t="shared" si="4"/>
        <v>45724</v>
      </c>
      <c r="K15" s="18">
        <f t="shared" si="4"/>
        <v>45725</v>
      </c>
      <c r="L15" s="18">
        <f t="shared" si="4"/>
        <v>45726</v>
      </c>
      <c r="M15" s="18">
        <f t="shared" si="4"/>
        <v>45727</v>
      </c>
      <c r="N15" s="18">
        <f t="shared" si="4"/>
        <v>45728</v>
      </c>
      <c r="O15" s="18">
        <f t="shared" si="4"/>
        <v>45729</v>
      </c>
      <c r="P15" s="18">
        <f t="shared" si="4"/>
        <v>45730</v>
      </c>
      <c r="Q15" s="18">
        <f t="shared" si="4"/>
        <v>45731</v>
      </c>
      <c r="R15" s="18">
        <f t="shared" si="4"/>
        <v>45732</v>
      </c>
      <c r="S15" s="18">
        <f t="shared" si="4"/>
        <v>45733</v>
      </c>
      <c r="T15" s="18">
        <f t="shared" si="4"/>
        <v>45734</v>
      </c>
      <c r="U15" s="18">
        <f t="shared" si="4"/>
        <v>45735</v>
      </c>
      <c r="V15" s="18">
        <f t="shared" si="4"/>
        <v>45736</v>
      </c>
      <c r="W15" s="18">
        <f t="shared" si="4"/>
        <v>45737</v>
      </c>
      <c r="X15" s="18">
        <f t="shared" si="4"/>
        <v>45738</v>
      </c>
      <c r="Y15" s="18">
        <f t="shared" si="4"/>
        <v>45739</v>
      </c>
      <c r="Z15" s="18">
        <f t="shared" si="4"/>
        <v>45740</v>
      </c>
      <c r="AA15" s="18">
        <f t="shared" si="4"/>
        <v>45741</v>
      </c>
      <c r="AB15" s="18">
        <f t="shared" si="4"/>
        <v>45742</v>
      </c>
      <c r="AC15" s="18">
        <f t="shared" si="4"/>
        <v>45743</v>
      </c>
      <c r="AD15" s="18">
        <f t="shared" si="4"/>
        <v>45744</v>
      </c>
      <c r="AE15" s="18">
        <f t="shared" si="4"/>
        <v>45745</v>
      </c>
      <c r="AF15" s="18">
        <f t="shared" si="4"/>
        <v>45746</v>
      </c>
      <c r="AG15" s="38">
        <f t="shared" si="4"/>
        <v>45747</v>
      </c>
      <c r="AH15" s="109"/>
      <c r="AI15" s="139"/>
      <c r="AJ15" s="127"/>
      <c r="AK15" s="128"/>
      <c r="AL15" s="129"/>
      <c r="AM15" s="132"/>
      <c r="AN15" s="133"/>
      <c r="AO15" s="135"/>
      <c r="AP15" s="118"/>
      <c r="AQ15" s="118"/>
      <c r="AR15" s="118"/>
      <c r="AS15" s="118"/>
      <c r="AT15" s="50" t="s">
        <v>96</v>
      </c>
      <c r="AU15" s="50" t="s">
        <v>97</v>
      </c>
      <c r="AV15" s="119"/>
      <c r="AW15" s="121"/>
      <c r="AX15" s="122"/>
      <c r="AY15" s="119"/>
    </row>
    <row r="16" spans="2:52" ht="13.5" customHeight="1" x14ac:dyDescent="0.2">
      <c r="B16" s="71" t="s">
        <v>2</v>
      </c>
      <c r="C16" s="17" t="str">
        <f t="shared" ref="C16:AG16" si="5">TEXT(C15,"aaa")</f>
        <v>土</v>
      </c>
      <c r="D16" s="19" t="str">
        <f t="shared" si="5"/>
        <v>日</v>
      </c>
      <c r="E16" s="19" t="str">
        <f t="shared" si="5"/>
        <v>月</v>
      </c>
      <c r="F16" s="19" t="str">
        <f t="shared" si="5"/>
        <v>火</v>
      </c>
      <c r="G16" s="19" t="str">
        <f t="shared" si="5"/>
        <v>水</v>
      </c>
      <c r="H16" s="19" t="str">
        <f t="shared" si="5"/>
        <v>木</v>
      </c>
      <c r="I16" s="19" t="str">
        <f t="shared" si="5"/>
        <v>金</v>
      </c>
      <c r="J16" s="19" t="str">
        <f t="shared" si="5"/>
        <v>土</v>
      </c>
      <c r="K16" s="19" t="str">
        <f t="shared" si="5"/>
        <v>日</v>
      </c>
      <c r="L16" s="19" t="str">
        <f t="shared" si="5"/>
        <v>月</v>
      </c>
      <c r="M16" s="19" t="str">
        <f t="shared" si="5"/>
        <v>火</v>
      </c>
      <c r="N16" s="19" t="str">
        <f t="shared" si="5"/>
        <v>水</v>
      </c>
      <c r="O16" s="19" t="str">
        <f t="shared" si="5"/>
        <v>木</v>
      </c>
      <c r="P16" s="19" t="str">
        <f t="shared" si="5"/>
        <v>金</v>
      </c>
      <c r="Q16" s="19" t="str">
        <f t="shared" si="5"/>
        <v>土</v>
      </c>
      <c r="R16" s="19" t="str">
        <f t="shared" si="5"/>
        <v>日</v>
      </c>
      <c r="S16" s="19" t="str">
        <f t="shared" si="5"/>
        <v>月</v>
      </c>
      <c r="T16" s="19" t="str">
        <f t="shared" si="5"/>
        <v>火</v>
      </c>
      <c r="U16" s="19" t="str">
        <f t="shared" si="5"/>
        <v>水</v>
      </c>
      <c r="V16" s="19" t="str">
        <f t="shared" si="5"/>
        <v>木</v>
      </c>
      <c r="W16" s="19" t="str">
        <f t="shared" si="5"/>
        <v>金</v>
      </c>
      <c r="X16" s="19" t="str">
        <f t="shared" si="5"/>
        <v>土</v>
      </c>
      <c r="Y16" s="19" t="str">
        <f t="shared" si="5"/>
        <v>日</v>
      </c>
      <c r="Z16" s="19" t="str">
        <f t="shared" si="5"/>
        <v>月</v>
      </c>
      <c r="AA16" s="19" t="str">
        <f t="shared" si="5"/>
        <v>火</v>
      </c>
      <c r="AB16" s="19" t="str">
        <f t="shared" si="5"/>
        <v>水</v>
      </c>
      <c r="AC16" s="19" t="str">
        <f t="shared" si="5"/>
        <v>木</v>
      </c>
      <c r="AD16" s="19" t="str">
        <f t="shared" si="5"/>
        <v>金</v>
      </c>
      <c r="AE16" s="19" t="str">
        <f t="shared" si="5"/>
        <v>土</v>
      </c>
      <c r="AF16" s="19" t="str">
        <f t="shared" si="5"/>
        <v>日</v>
      </c>
      <c r="AG16" s="51" t="str">
        <f t="shared" si="5"/>
        <v>月</v>
      </c>
      <c r="AH16" s="144"/>
      <c r="AI16" s="157"/>
      <c r="AJ16" s="148" t="s">
        <v>51</v>
      </c>
      <c r="AK16" s="149" t="s">
        <v>12</v>
      </c>
      <c r="AL16" s="123" t="s">
        <v>58</v>
      </c>
      <c r="AM16" s="140" t="s">
        <v>51</v>
      </c>
      <c r="AN16" s="154" t="s">
        <v>13</v>
      </c>
      <c r="AO16" s="156">
        <f>COUNT(C15:AG15)</f>
        <v>31</v>
      </c>
      <c r="AP16" s="119">
        <f>AO16-AH16</f>
        <v>31</v>
      </c>
      <c r="AQ16" s="119">
        <f>SUM(AP$7:AP18)</f>
        <v>33</v>
      </c>
      <c r="AR16" s="119">
        <f>COUNTIF(C18:AG18,"○")</f>
        <v>11</v>
      </c>
      <c r="AS16" s="119">
        <f>SUM(AR$7:AR18)</f>
        <v>11</v>
      </c>
      <c r="AT16" s="119">
        <f>COUNTIF(C19:AG19,"○")</f>
        <v>0</v>
      </c>
      <c r="AU16" s="119">
        <f>SUM(AT$7:AT18)</f>
        <v>0</v>
      </c>
      <c r="AV16" s="122">
        <f>COUNTIF(C16:AG16,"土")+COUNTIF(C16:AG16,"日")</f>
        <v>10</v>
      </c>
      <c r="AW16" s="122">
        <f>AV16-AI16</f>
        <v>10</v>
      </c>
      <c r="AX16" s="122" t="str">
        <f>IF(OR(AW16/AP16&lt;0.285,AW16=0),"特例","特例なし")</f>
        <v>特例なし</v>
      </c>
      <c r="AY16" s="122">
        <f>IF($AL$240="計画",IF(AP16=0,1,IF(AL18="達成",1,IF(AL18="達成※",1,0))),IF(AP16=0,1,IF(AL19="達成",1,IF(AL19="達成※",1,0))))</f>
        <v>1</v>
      </c>
    </row>
    <row r="17" spans="2:52" s="3" customFormat="1" ht="82.5" customHeight="1" x14ac:dyDescent="0.2">
      <c r="B17" s="72" t="s">
        <v>3</v>
      </c>
      <c r="C17" s="69" t="str">
        <f>IFERROR(VLOOKUP(C15,祝日一覧!A:C,3,FALSE),"")</f>
        <v/>
      </c>
      <c r="D17" s="13" t="str">
        <f>IFERROR(VLOOKUP(D15,祝日一覧!A:C,3,FALSE),"")</f>
        <v/>
      </c>
      <c r="E17" s="13" t="str">
        <f>IFERROR(VLOOKUP(E15,祝日一覧!A:C,3,FALSE),"")</f>
        <v/>
      </c>
      <c r="F17" s="13" t="str">
        <f>IFERROR(VLOOKUP(F15,祝日一覧!A:C,3,FALSE),"")</f>
        <v/>
      </c>
      <c r="G17" s="13" t="str">
        <f>IFERROR(VLOOKUP(G15,祝日一覧!A:C,3,FALSE),"")</f>
        <v/>
      </c>
      <c r="H17" s="13" t="str">
        <f>IFERROR(VLOOKUP(H15,祝日一覧!A:C,3,FALSE),"")</f>
        <v/>
      </c>
      <c r="I17" s="13" t="str">
        <f>IFERROR(VLOOKUP(I15,祝日一覧!A:C,3,FALSE),"")</f>
        <v/>
      </c>
      <c r="J17" s="13" t="str">
        <f>IFERROR(VLOOKUP(J15,祝日一覧!A:C,3,FALSE),"")</f>
        <v/>
      </c>
      <c r="K17" s="13" t="str">
        <f>IFERROR(VLOOKUP(K15,祝日一覧!A:C,3,FALSE),"")</f>
        <v/>
      </c>
      <c r="L17" s="13" t="str">
        <f>IFERROR(VLOOKUP(L15,祝日一覧!A:C,3,FALSE),"")</f>
        <v/>
      </c>
      <c r="M17" s="13" t="str">
        <f>IFERROR(VLOOKUP(M15,祝日一覧!A:C,3,FALSE),"")</f>
        <v/>
      </c>
      <c r="N17" s="13" t="str">
        <f>IFERROR(VLOOKUP(N15,祝日一覧!A:C,3,FALSE),"")</f>
        <v/>
      </c>
      <c r="O17" s="13" t="str">
        <f>IFERROR(VLOOKUP(O15,祝日一覧!A:C,3,FALSE),"")</f>
        <v/>
      </c>
      <c r="P17" s="13" t="str">
        <f>IFERROR(VLOOKUP(P15,祝日一覧!A:C,3,FALSE),"")</f>
        <v/>
      </c>
      <c r="Q17" s="13" t="str">
        <f>IFERROR(VLOOKUP(Q15,祝日一覧!A:C,3,FALSE),"")</f>
        <v/>
      </c>
      <c r="R17" s="13" t="str">
        <f>IFERROR(VLOOKUP(R15,祝日一覧!A:C,3,FALSE),"")</f>
        <v/>
      </c>
      <c r="S17" s="13" t="str">
        <f>IFERROR(VLOOKUP(S15,祝日一覧!A:C,3,FALSE),"")</f>
        <v/>
      </c>
      <c r="T17" s="13" t="str">
        <f>IFERROR(VLOOKUP(T15,祝日一覧!A:C,3,FALSE),"")</f>
        <v/>
      </c>
      <c r="U17" s="13" t="str">
        <f>IFERROR(VLOOKUP(U15,祝日一覧!A:C,3,FALSE),"")</f>
        <v/>
      </c>
      <c r="V17" s="13" t="str">
        <f>IFERROR(VLOOKUP(V15,祝日一覧!A:C,3,FALSE),"")</f>
        <v>春分の日</v>
      </c>
      <c r="W17" s="13" t="str">
        <f>IFERROR(VLOOKUP(W15,祝日一覧!A:C,3,FALSE),"")</f>
        <v/>
      </c>
      <c r="X17" s="13" t="str">
        <f>IFERROR(VLOOKUP(X15,祝日一覧!A:C,3,FALSE),"")</f>
        <v/>
      </c>
      <c r="Y17" s="13" t="str">
        <f>IFERROR(VLOOKUP(Y15,祝日一覧!A:C,3,FALSE),"")</f>
        <v/>
      </c>
      <c r="Z17" s="13" t="str">
        <f>IFERROR(VLOOKUP(Z15,祝日一覧!A:C,3,FALSE),"")</f>
        <v/>
      </c>
      <c r="AA17" s="13" t="str">
        <f>IFERROR(VLOOKUP(AA15,祝日一覧!A:C,3,FALSE),"")</f>
        <v/>
      </c>
      <c r="AB17" s="13" t="str">
        <f>IFERROR(VLOOKUP(AB15,祝日一覧!A:C,3,FALSE),"")</f>
        <v/>
      </c>
      <c r="AC17" s="13" t="str">
        <f>IFERROR(VLOOKUP(AC15,祝日一覧!A:C,3,FALSE),"")</f>
        <v/>
      </c>
      <c r="AD17" s="13" t="str">
        <f>IFERROR(VLOOKUP(AD15,祝日一覧!A:C,3,FALSE),"")</f>
        <v/>
      </c>
      <c r="AE17" s="13" t="str">
        <f>IFERROR(VLOOKUP(AE15,祝日一覧!A:C,3,FALSE),"")</f>
        <v/>
      </c>
      <c r="AF17" s="13" t="str">
        <f>IFERROR(VLOOKUP(AF15,祝日一覧!A:C,3,FALSE),"")</f>
        <v/>
      </c>
      <c r="AG17" s="12" t="str">
        <f>IFERROR(VLOOKUP(AG15,祝日一覧!A:C,3,FALSE),"")</f>
        <v/>
      </c>
      <c r="AH17" s="144"/>
      <c r="AI17" s="157"/>
      <c r="AJ17" s="148"/>
      <c r="AK17" s="149"/>
      <c r="AL17" s="123"/>
      <c r="AM17" s="141"/>
      <c r="AN17" s="155"/>
      <c r="AO17" s="156"/>
      <c r="AP17" s="119"/>
      <c r="AQ17" s="119"/>
      <c r="AR17" s="119"/>
      <c r="AS17" s="119"/>
      <c r="AT17" s="119"/>
      <c r="AU17" s="119"/>
      <c r="AV17" s="122"/>
      <c r="AW17" s="122"/>
      <c r="AX17" s="122"/>
      <c r="AY17" s="122"/>
      <c r="AZ17" s="2"/>
    </row>
    <row r="18" spans="2:52" s="4" customFormat="1" ht="29.15" customHeight="1" x14ac:dyDescent="0.2">
      <c r="B18" s="57" t="s">
        <v>108</v>
      </c>
      <c r="C18" s="17" t="s">
        <v>49</v>
      </c>
      <c r="D18" s="19" t="s">
        <v>49</v>
      </c>
      <c r="E18" s="19"/>
      <c r="F18" s="19"/>
      <c r="G18" s="19"/>
      <c r="H18" s="19"/>
      <c r="I18" s="19"/>
      <c r="J18" s="19" t="s">
        <v>49</v>
      </c>
      <c r="K18" s="19" t="s">
        <v>49</v>
      </c>
      <c r="L18" s="19"/>
      <c r="M18" s="19"/>
      <c r="N18" s="19"/>
      <c r="O18" s="19"/>
      <c r="P18" s="19"/>
      <c r="Q18" s="19" t="s">
        <v>49</v>
      </c>
      <c r="R18" s="19" t="s">
        <v>49</v>
      </c>
      <c r="S18" s="19"/>
      <c r="T18" s="19"/>
      <c r="U18" s="19"/>
      <c r="V18" s="19" t="s">
        <v>49</v>
      </c>
      <c r="W18" s="19"/>
      <c r="X18" s="19" t="s">
        <v>49</v>
      </c>
      <c r="Y18" s="19" t="s">
        <v>49</v>
      </c>
      <c r="Z18" s="19"/>
      <c r="AA18" s="19"/>
      <c r="AB18" s="19"/>
      <c r="AC18" s="19"/>
      <c r="AD18" s="19"/>
      <c r="AE18" s="19" t="s">
        <v>49</v>
      </c>
      <c r="AF18" s="19" t="s">
        <v>49</v>
      </c>
      <c r="AG18" s="51"/>
      <c r="AH18" s="144"/>
      <c r="AI18" s="157"/>
      <c r="AJ18" s="52">
        <f>AR16</f>
        <v>11</v>
      </c>
      <c r="AK18" s="61">
        <f>IF(AP16=0,"対象外",AJ18/AP16)</f>
        <v>0.35483870967741937</v>
      </c>
      <c r="AL18" s="62" t="str">
        <f>IF(AP16=0,"対象外",IF(AJ18/AP16&gt;=0.285,"達成",IF(AJ18&gt;=AX18,"達成※","未")))</f>
        <v>達成</v>
      </c>
      <c r="AM18" s="79">
        <f>AS16</f>
        <v>11</v>
      </c>
      <c r="AN18" s="80">
        <f>AM18/AQ16</f>
        <v>0.33333333333333331</v>
      </c>
      <c r="AO18" s="156"/>
      <c r="AP18" s="119"/>
      <c r="AQ18" s="119"/>
      <c r="AR18" s="119"/>
      <c r="AS18" s="119"/>
      <c r="AT18" s="119"/>
      <c r="AU18" s="119"/>
      <c r="AV18" s="122"/>
      <c r="AW18" s="122"/>
      <c r="AX18" s="122" t="str">
        <f>IF(OR(AW16/AP16&lt;0.285,AW16=0),AW16,"-")</f>
        <v>-</v>
      </c>
      <c r="AY18" s="122"/>
      <c r="AZ18" s="2"/>
    </row>
    <row r="19" spans="2:52" s="4" customFormat="1" ht="29.15" customHeight="1" thickBot="1" x14ac:dyDescent="0.25">
      <c r="B19" s="56" t="s">
        <v>102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/>
      <c r="AH19" s="145"/>
      <c r="AI19" s="158"/>
      <c r="AJ19" s="5">
        <f>AT16</f>
        <v>0</v>
      </c>
      <c r="AK19" s="47">
        <f>IF(AP16=0,"対象外",AJ19/AP16)</f>
        <v>0</v>
      </c>
      <c r="AL19" s="39" t="str">
        <f>IF(AP16=0,"対象外",IF(AJ19/AP16&gt;=0.285,"達成",IF(AJ19&gt;=AX18,"達成※","未")))</f>
        <v>未</v>
      </c>
      <c r="AM19" s="77">
        <f>AU16</f>
        <v>0</v>
      </c>
      <c r="AN19" s="81">
        <f>IFERROR(AM19/AQ16,"")</f>
        <v>0</v>
      </c>
      <c r="AO19" s="156"/>
      <c r="AP19" s="119"/>
      <c r="AQ19" s="119"/>
      <c r="AR19" s="119"/>
      <c r="AS19" s="119"/>
      <c r="AT19" s="119"/>
      <c r="AU19" s="119"/>
      <c r="AV19" s="122"/>
      <c r="AW19" s="122"/>
      <c r="AX19" s="122"/>
      <c r="AY19" s="122"/>
      <c r="AZ19" s="2"/>
    </row>
    <row r="20" spans="2:52" ht="13.5" thickBot="1" x14ac:dyDescent="0.25">
      <c r="AS20" s="9"/>
      <c r="AT20" s="9"/>
      <c r="AU20" s="9"/>
      <c r="AV20" s="2"/>
    </row>
    <row r="21" spans="2:52" ht="13.5" customHeight="1" x14ac:dyDescent="0.2">
      <c r="B21" s="16" t="s">
        <v>0</v>
      </c>
      <c r="C21" s="137">
        <f>DATE(YEAR(C14),MONTH(C14)+1,DAY(C14))</f>
        <v>45748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05"/>
      <c r="AH21" s="108" t="s">
        <v>16</v>
      </c>
      <c r="AI21" s="110" t="s">
        <v>60</v>
      </c>
      <c r="AJ21" s="124" t="s">
        <v>57</v>
      </c>
      <c r="AK21" s="125"/>
      <c r="AL21" s="126"/>
      <c r="AM21" s="150" t="s">
        <v>11</v>
      </c>
      <c r="AN21" s="151"/>
      <c r="AO21" s="134" t="s">
        <v>15</v>
      </c>
      <c r="AP21" s="117" t="s">
        <v>17</v>
      </c>
      <c r="AQ21" s="117" t="s">
        <v>18</v>
      </c>
      <c r="AR21" s="117" t="s">
        <v>98</v>
      </c>
      <c r="AS21" s="117" t="s">
        <v>99</v>
      </c>
      <c r="AT21" s="49" t="s">
        <v>100</v>
      </c>
      <c r="AU21" s="49" t="s">
        <v>101</v>
      </c>
      <c r="AV21" s="119" t="s">
        <v>59</v>
      </c>
      <c r="AW21" s="120" t="s">
        <v>61</v>
      </c>
      <c r="AX21" s="122" t="s">
        <v>70</v>
      </c>
      <c r="AY21" s="119" t="s">
        <v>73</v>
      </c>
    </row>
    <row r="22" spans="2:52" x14ac:dyDescent="0.2">
      <c r="B22" s="17" t="s">
        <v>1</v>
      </c>
      <c r="C22" s="18">
        <f>DATE(YEAR(C21),MONTH(C21),DAY(C21))</f>
        <v>45748</v>
      </c>
      <c r="D22" s="18">
        <f>IF(MONTH(DATE(YEAR(C22),MONTH(C22),DAY(C22)+1))=MONTH($C21),DATE(YEAR(C22),MONTH(C22),DAY(C22)+1),"")</f>
        <v>45749</v>
      </c>
      <c r="E22" s="18">
        <f t="shared" ref="E22:AG22" si="6">IF(MONTH(DATE(YEAR(D22),MONTH(D22),DAY(D22)+1))=MONTH($C21),DATE(YEAR(D22),MONTH(D22),DAY(D22)+1),"")</f>
        <v>45750</v>
      </c>
      <c r="F22" s="18">
        <f t="shared" si="6"/>
        <v>45751</v>
      </c>
      <c r="G22" s="18">
        <f t="shared" si="6"/>
        <v>45752</v>
      </c>
      <c r="H22" s="18">
        <f t="shared" si="6"/>
        <v>45753</v>
      </c>
      <c r="I22" s="18">
        <f t="shared" si="6"/>
        <v>45754</v>
      </c>
      <c r="J22" s="18">
        <f t="shared" si="6"/>
        <v>45755</v>
      </c>
      <c r="K22" s="18">
        <f t="shared" si="6"/>
        <v>45756</v>
      </c>
      <c r="L22" s="18">
        <f t="shared" si="6"/>
        <v>45757</v>
      </c>
      <c r="M22" s="18">
        <f t="shared" si="6"/>
        <v>45758</v>
      </c>
      <c r="N22" s="18">
        <f t="shared" si="6"/>
        <v>45759</v>
      </c>
      <c r="O22" s="18">
        <f t="shared" si="6"/>
        <v>45760</v>
      </c>
      <c r="P22" s="18">
        <f t="shared" si="6"/>
        <v>45761</v>
      </c>
      <c r="Q22" s="18">
        <f t="shared" si="6"/>
        <v>45762</v>
      </c>
      <c r="R22" s="18">
        <f t="shared" si="6"/>
        <v>45763</v>
      </c>
      <c r="S22" s="18">
        <f t="shared" si="6"/>
        <v>45764</v>
      </c>
      <c r="T22" s="18">
        <f t="shared" si="6"/>
        <v>45765</v>
      </c>
      <c r="U22" s="18">
        <f t="shared" si="6"/>
        <v>45766</v>
      </c>
      <c r="V22" s="18">
        <f t="shared" si="6"/>
        <v>45767</v>
      </c>
      <c r="W22" s="18">
        <f t="shared" si="6"/>
        <v>45768</v>
      </c>
      <c r="X22" s="18">
        <f t="shared" si="6"/>
        <v>45769</v>
      </c>
      <c r="Y22" s="18">
        <f t="shared" si="6"/>
        <v>45770</v>
      </c>
      <c r="Z22" s="18">
        <f t="shared" si="6"/>
        <v>45771</v>
      </c>
      <c r="AA22" s="18">
        <f t="shared" si="6"/>
        <v>45772</v>
      </c>
      <c r="AB22" s="18">
        <f t="shared" si="6"/>
        <v>45773</v>
      </c>
      <c r="AC22" s="18">
        <f t="shared" si="6"/>
        <v>45774</v>
      </c>
      <c r="AD22" s="18">
        <f t="shared" si="6"/>
        <v>45775</v>
      </c>
      <c r="AE22" s="18">
        <f t="shared" si="6"/>
        <v>45776</v>
      </c>
      <c r="AF22" s="18">
        <f t="shared" si="6"/>
        <v>45777</v>
      </c>
      <c r="AG22" s="38" t="str">
        <f t="shared" si="6"/>
        <v/>
      </c>
      <c r="AH22" s="109"/>
      <c r="AI22" s="111"/>
      <c r="AJ22" s="127"/>
      <c r="AK22" s="128"/>
      <c r="AL22" s="129"/>
      <c r="AM22" s="152"/>
      <c r="AN22" s="153"/>
      <c r="AO22" s="135"/>
      <c r="AP22" s="118"/>
      <c r="AQ22" s="118"/>
      <c r="AR22" s="118"/>
      <c r="AS22" s="118"/>
      <c r="AT22" s="50" t="s">
        <v>96</v>
      </c>
      <c r="AU22" s="50" t="s">
        <v>97</v>
      </c>
      <c r="AV22" s="119"/>
      <c r="AW22" s="121"/>
      <c r="AX22" s="122"/>
      <c r="AY22" s="119"/>
    </row>
    <row r="23" spans="2:52" x14ac:dyDescent="0.2">
      <c r="B23" s="17" t="s">
        <v>2</v>
      </c>
      <c r="C23" s="19" t="str">
        <f t="shared" ref="C23:AG23" si="7">TEXT(C22,"aaa")</f>
        <v>火</v>
      </c>
      <c r="D23" s="19" t="str">
        <f t="shared" si="7"/>
        <v>水</v>
      </c>
      <c r="E23" s="19" t="str">
        <f t="shared" si="7"/>
        <v>木</v>
      </c>
      <c r="F23" s="19" t="str">
        <f t="shared" si="7"/>
        <v>金</v>
      </c>
      <c r="G23" s="19" t="str">
        <f t="shared" si="7"/>
        <v>土</v>
      </c>
      <c r="H23" s="19" t="str">
        <f t="shared" si="7"/>
        <v>日</v>
      </c>
      <c r="I23" s="19" t="str">
        <f t="shared" si="7"/>
        <v>月</v>
      </c>
      <c r="J23" s="19" t="str">
        <f t="shared" si="7"/>
        <v>火</v>
      </c>
      <c r="K23" s="19" t="str">
        <f t="shared" si="7"/>
        <v>水</v>
      </c>
      <c r="L23" s="19" t="str">
        <f t="shared" si="7"/>
        <v>木</v>
      </c>
      <c r="M23" s="19" t="str">
        <f t="shared" si="7"/>
        <v>金</v>
      </c>
      <c r="N23" s="19" t="str">
        <f t="shared" si="7"/>
        <v>土</v>
      </c>
      <c r="O23" s="19" t="str">
        <f t="shared" si="7"/>
        <v>日</v>
      </c>
      <c r="P23" s="19" t="str">
        <f t="shared" si="7"/>
        <v>月</v>
      </c>
      <c r="Q23" s="19" t="str">
        <f t="shared" si="7"/>
        <v>火</v>
      </c>
      <c r="R23" s="19" t="str">
        <f t="shared" si="7"/>
        <v>水</v>
      </c>
      <c r="S23" s="19" t="str">
        <f t="shared" si="7"/>
        <v>木</v>
      </c>
      <c r="T23" s="19" t="str">
        <f t="shared" si="7"/>
        <v>金</v>
      </c>
      <c r="U23" s="19" t="str">
        <f t="shared" si="7"/>
        <v>土</v>
      </c>
      <c r="V23" s="19" t="str">
        <f t="shared" si="7"/>
        <v>日</v>
      </c>
      <c r="W23" s="19" t="str">
        <f t="shared" si="7"/>
        <v>月</v>
      </c>
      <c r="X23" s="19" t="str">
        <f t="shared" si="7"/>
        <v>火</v>
      </c>
      <c r="Y23" s="19" t="str">
        <f t="shared" si="7"/>
        <v>水</v>
      </c>
      <c r="Z23" s="19" t="str">
        <f t="shared" si="7"/>
        <v>木</v>
      </c>
      <c r="AA23" s="19" t="str">
        <f t="shared" si="7"/>
        <v>金</v>
      </c>
      <c r="AB23" s="19" t="str">
        <f t="shared" si="7"/>
        <v>土</v>
      </c>
      <c r="AC23" s="19" t="str">
        <f t="shared" si="7"/>
        <v>日</v>
      </c>
      <c r="AD23" s="19" t="str">
        <f t="shared" si="7"/>
        <v>月</v>
      </c>
      <c r="AE23" s="19" t="str">
        <f t="shared" si="7"/>
        <v>火</v>
      </c>
      <c r="AF23" s="19" t="str">
        <f t="shared" si="7"/>
        <v>水</v>
      </c>
      <c r="AG23" s="51" t="str">
        <f t="shared" si="7"/>
        <v/>
      </c>
      <c r="AH23" s="144"/>
      <c r="AI23" s="146"/>
      <c r="AJ23" s="148" t="s">
        <v>51</v>
      </c>
      <c r="AK23" s="149" t="s">
        <v>12</v>
      </c>
      <c r="AL23" s="123" t="s">
        <v>58</v>
      </c>
      <c r="AM23" s="159" t="s">
        <v>51</v>
      </c>
      <c r="AN23" s="160" t="s">
        <v>13</v>
      </c>
      <c r="AO23" s="156">
        <f t="shared" ref="AO23" si="8">COUNT(C22:AG22)</f>
        <v>30</v>
      </c>
      <c r="AP23" s="119">
        <f t="shared" ref="AP23" si="9">AO23-AH23</f>
        <v>30</v>
      </c>
      <c r="AQ23" s="119">
        <f>SUM(AP$7:AP25)</f>
        <v>63</v>
      </c>
      <c r="AR23" s="119">
        <f>COUNTIF(C25:AG25,"○")</f>
        <v>8</v>
      </c>
      <c r="AS23" s="119">
        <f>SUM(AR$7:AR25)</f>
        <v>19</v>
      </c>
      <c r="AT23" s="119">
        <f>COUNTIF(C26:AG26,"○")</f>
        <v>0</v>
      </c>
      <c r="AU23" s="119">
        <f>SUM(AT$7:AT25)</f>
        <v>0</v>
      </c>
      <c r="AV23" s="122">
        <f>COUNTIF(C23:AG23,"土")+COUNTIF(C23:AG23,"日")</f>
        <v>8</v>
      </c>
      <c r="AW23" s="122">
        <f>AV23-AI23</f>
        <v>8</v>
      </c>
      <c r="AX23" s="122" t="str">
        <f>IF(OR(AW23/AP23&lt;0.285,AW23=0),"特例","特例なし")</f>
        <v>特例</v>
      </c>
      <c r="AY23" s="122">
        <f>IF($AL$240="計画",IF(AP23=0,1,IF(AL25="達成",1,IF(AL25="達成※",1,0))),IF(AP23=0,1,IF(AL26="達成",1,IF(AL26="達成※",1,0))))</f>
        <v>1</v>
      </c>
    </row>
    <row r="24" spans="2:52" s="3" customFormat="1" ht="82.5" customHeight="1" x14ac:dyDescent="0.2">
      <c r="B24" s="20" t="s">
        <v>3</v>
      </c>
      <c r="C24" s="13" t="str">
        <f>IFERROR(VLOOKUP(C22,祝日一覧!A:C,3,FALSE),"")</f>
        <v/>
      </c>
      <c r="D24" s="13" t="str">
        <f>IFERROR(VLOOKUP(D22,祝日一覧!A:C,3,FALSE),"")</f>
        <v/>
      </c>
      <c r="E24" s="13" t="str">
        <f>IFERROR(VLOOKUP(E22,祝日一覧!A:C,3,FALSE),"")</f>
        <v/>
      </c>
      <c r="F24" s="13" t="str">
        <f>IFERROR(VLOOKUP(F22,祝日一覧!A:C,3,FALSE),"")</f>
        <v/>
      </c>
      <c r="G24" s="13" t="str">
        <f>IFERROR(VLOOKUP(G22,祝日一覧!A:C,3,FALSE),"")</f>
        <v/>
      </c>
      <c r="H24" s="13" t="str">
        <f>IFERROR(VLOOKUP(H22,祝日一覧!A:C,3,FALSE),"")</f>
        <v/>
      </c>
      <c r="I24" s="13" t="str">
        <f>IFERROR(VLOOKUP(I22,祝日一覧!A:C,3,FALSE),"")</f>
        <v/>
      </c>
      <c r="J24" s="13" t="str">
        <f>IFERROR(VLOOKUP(J22,祝日一覧!A:C,3,FALSE),"")</f>
        <v/>
      </c>
      <c r="K24" s="13" t="str">
        <f>IFERROR(VLOOKUP(K22,祝日一覧!A:C,3,FALSE),"")</f>
        <v/>
      </c>
      <c r="L24" s="13" t="str">
        <f>IFERROR(VLOOKUP(L22,祝日一覧!A:C,3,FALSE),"")</f>
        <v/>
      </c>
      <c r="M24" s="13" t="str">
        <f>IFERROR(VLOOKUP(M22,祝日一覧!A:C,3,FALSE),"")</f>
        <v/>
      </c>
      <c r="N24" s="13" t="str">
        <f>IFERROR(VLOOKUP(N22,祝日一覧!A:C,3,FALSE),"")</f>
        <v/>
      </c>
      <c r="O24" s="13" t="str">
        <f>IFERROR(VLOOKUP(O22,祝日一覧!A:C,3,FALSE),"")</f>
        <v/>
      </c>
      <c r="P24" s="13" t="str">
        <f>IFERROR(VLOOKUP(P22,祝日一覧!A:C,3,FALSE),"")</f>
        <v/>
      </c>
      <c r="Q24" s="13" t="str">
        <f>IFERROR(VLOOKUP(Q22,祝日一覧!A:C,3,FALSE),"")</f>
        <v/>
      </c>
      <c r="R24" s="13" t="str">
        <f>IFERROR(VLOOKUP(R22,祝日一覧!A:C,3,FALSE),"")</f>
        <v/>
      </c>
      <c r="S24" s="13" t="str">
        <f>IFERROR(VLOOKUP(S22,祝日一覧!A:C,3,FALSE),"")</f>
        <v/>
      </c>
      <c r="T24" s="13" t="str">
        <f>IFERROR(VLOOKUP(T22,祝日一覧!A:C,3,FALSE),"")</f>
        <v/>
      </c>
      <c r="U24" s="13" t="str">
        <f>IFERROR(VLOOKUP(U22,祝日一覧!A:C,3,FALSE),"")</f>
        <v/>
      </c>
      <c r="V24" s="13" t="str">
        <f>IFERROR(VLOOKUP(V22,祝日一覧!A:C,3,FALSE),"")</f>
        <v/>
      </c>
      <c r="W24" s="13" t="str">
        <f>IFERROR(VLOOKUP(W22,祝日一覧!A:C,3,FALSE),"")</f>
        <v/>
      </c>
      <c r="X24" s="13" t="str">
        <f>IFERROR(VLOOKUP(X22,祝日一覧!A:C,3,FALSE),"")</f>
        <v/>
      </c>
      <c r="Y24" s="13" t="str">
        <f>IFERROR(VLOOKUP(Y22,祝日一覧!A:C,3,FALSE),"")</f>
        <v/>
      </c>
      <c r="Z24" s="13" t="str">
        <f>IFERROR(VLOOKUP(Z22,祝日一覧!A:C,3,FALSE),"")</f>
        <v/>
      </c>
      <c r="AA24" s="13" t="str">
        <f>IFERROR(VLOOKUP(AA22,祝日一覧!A:C,3,FALSE),"")</f>
        <v/>
      </c>
      <c r="AB24" s="13" t="str">
        <f>IFERROR(VLOOKUP(AB22,祝日一覧!A:C,3,FALSE),"")</f>
        <v/>
      </c>
      <c r="AC24" s="13" t="str">
        <f>IFERROR(VLOOKUP(AC22,祝日一覧!A:C,3,FALSE),"")</f>
        <v/>
      </c>
      <c r="AD24" s="13" t="str">
        <f>IFERROR(VLOOKUP(AD22,祝日一覧!A:C,3,FALSE),"")</f>
        <v/>
      </c>
      <c r="AE24" s="13" t="str">
        <f>IFERROR(VLOOKUP(AE22,祝日一覧!A:C,3,FALSE),"")</f>
        <v>昭和の日</v>
      </c>
      <c r="AF24" s="13" t="str">
        <f>IFERROR(VLOOKUP(AF22,祝日一覧!A:C,3,FALSE),"")</f>
        <v/>
      </c>
      <c r="AG24" s="12" t="str">
        <f>IFERROR(VLOOKUP(AG22,祝日一覧!A:C,3,FALSE),"")</f>
        <v/>
      </c>
      <c r="AH24" s="144"/>
      <c r="AI24" s="146"/>
      <c r="AJ24" s="148"/>
      <c r="AK24" s="149"/>
      <c r="AL24" s="123"/>
      <c r="AM24" s="159"/>
      <c r="AN24" s="160"/>
      <c r="AO24" s="156"/>
      <c r="AP24" s="119"/>
      <c r="AQ24" s="119"/>
      <c r="AR24" s="119"/>
      <c r="AS24" s="119"/>
      <c r="AT24" s="119"/>
      <c r="AU24" s="119"/>
      <c r="AV24" s="122"/>
      <c r="AW24" s="122"/>
      <c r="AX24" s="122"/>
      <c r="AY24" s="122"/>
    </row>
    <row r="25" spans="2:52" s="4" customFormat="1" ht="29.15" customHeight="1" x14ac:dyDescent="0.2">
      <c r="B25" s="57" t="s">
        <v>108</v>
      </c>
      <c r="C25" s="19"/>
      <c r="D25" s="19"/>
      <c r="E25" s="19"/>
      <c r="F25" s="19"/>
      <c r="G25" s="19" t="s">
        <v>49</v>
      </c>
      <c r="H25" s="19" t="s">
        <v>49</v>
      </c>
      <c r="I25" s="19"/>
      <c r="J25" s="19"/>
      <c r="K25" s="19"/>
      <c r="L25" s="19"/>
      <c r="M25" s="19"/>
      <c r="N25" s="19" t="s">
        <v>49</v>
      </c>
      <c r="O25" s="19" t="s">
        <v>49</v>
      </c>
      <c r="P25" s="19"/>
      <c r="Q25" s="19"/>
      <c r="R25" s="19"/>
      <c r="S25" s="19"/>
      <c r="T25" s="19"/>
      <c r="U25" s="19" t="s">
        <v>49</v>
      </c>
      <c r="V25" s="19" t="s">
        <v>49</v>
      </c>
      <c r="W25" s="19"/>
      <c r="X25" s="19"/>
      <c r="Y25" s="19"/>
      <c r="Z25" s="19"/>
      <c r="AA25" s="19"/>
      <c r="AB25" s="19" t="s">
        <v>49</v>
      </c>
      <c r="AC25" s="19" t="s">
        <v>49</v>
      </c>
      <c r="AD25" s="19"/>
      <c r="AE25" s="19"/>
      <c r="AF25" s="19"/>
      <c r="AG25" s="51"/>
      <c r="AH25" s="144"/>
      <c r="AI25" s="146"/>
      <c r="AJ25" s="52">
        <f>AR23</f>
        <v>8</v>
      </c>
      <c r="AK25" s="61">
        <f>IF(AP23=0,"対象外",AJ25/AP23)</f>
        <v>0.26666666666666666</v>
      </c>
      <c r="AL25" s="62" t="str">
        <f>IF(AP23=0,"対象外",IF(AJ25/AP23&gt;=0.285,"達成",IF(AJ25&gt;=AX25,"達成※","未")))</f>
        <v>達成※</v>
      </c>
      <c r="AM25" s="79">
        <f>AS23</f>
        <v>19</v>
      </c>
      <c r="AN25" s="80">
        <f>AM25/AQ23</f>
        <v>0.30158730158730157</v>
      </c>
      <c r="AO25" s="156"/>
      <c r="AP25" s="119"/>
      <c r="AQ25" s="119"/>
      <c r="AR25" s="119"/>
      <c r="AS25" s="119"/>
      <c r="AT25" s="119"/>
      <c r="AU25" s="119"/>
      <c r="AV25" s="122"/>
      <c r="AW25" s="122"/>
      <c r="AX25" s="122">
        <f>IF(OR(AW23/AP23&lt;0.285,AW23=0),AW23,"-")</f>
        <v>8</v>
      </c>
      <c r="AY25" s="122"/>
    </row>
    <row r="26" spans="2:52" s="4" customFormat="1" ht="29.15" customHeight="1" thickBot="1" x14ac:dyDescent="0.25">
      <c r="B26" s="56" t="s">
        <v>102</v>
      </c>
      <c r="C26" s="22"/>
      <c r="D26" s="22"/>
      <c r="E26" s="22"/>
      <c r="F26" s="22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22"/>
      <c r="AE26" s="22"/>
      <c r="AF26" s="22"/>
      <c r="AG26" s="23"/>
      <c r="AH26" s="145"/>
      <c r="AI26" s="147"/>
      <c r="AJ26" s="5">
        <f>AT23</f>
        <v>0</v>
      </c>
      <c r="AK26" s="47">
        <f>IF(AP23=0,"対象外",AJ26/AP23)</f>
        <v>0</v>
      </c>
      <c r="AL26" s="39" t="str">
        <f>IF(AP23=0,"対象外",IF(AJ26/AP23&gt;=0.285,"達成",IF(AJ26&gt;=AX25,"達成※","未")))</f>
        <v>未</v>
      </c>
      <c r="AM26" s="77">
        <f>AU23</f>
        <v>0</v>
      </c>
      <c r="AN26" s="81">
        <f>IFERROR(AM26/AQ23,"")</f>
        <v>0</v>
      </c>
      <c r="AO26" s="156"/>
      <c r="AP26" s="119"/>
      <c r="AQ26" s="119"/>
      <c r="AR26" s="119"/>
      <c r="AS26" s="119"/>
      <c r="AT26" s="119"/>
      <c r="AU26" s="119"/>
      <c r="AV26" s="122"/>
      <c r="AW26" s="122"/>
      <c r="AX26" s="122"/>
      <c r="AY26" s="122"/>
    </row>
    <row r="27" spans="2:52" ht="13.5" thickBot="1" x14ac:dyDescent="0.25">
      <c r="AS27" s="9"/>
      <c r="AT27" s="9"/>
      <c r="AU27" s="9"/>
      <c r="AV27" s="2"/>
    </row>
    <row r="28" spans="2:52" ht="13.5" customHeight="1" x14ac:dyDescent="0.2">
      <c r="B28" s="16" t="s">
        <v>0</v>
      </c>
      <c r="C28" s="137">
        <f>DATE(YEAR(C21),MONTH(C21)+1,DAY(C21))</f>
        <v>45778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05"/>
      <c r="AH28" s="108" t="s">
        <v>16</v>
      </c>
      <c r="AI28" s="110" t="s">
        <v>60</v>
      </c>
      <c r="AJ28" s="124" t="s">
        <v>57</v>
      </c>
      <c r="AK28" s="125"/>
      <c r="AL28" s="126"/>
      <c r="AM28" s="150" t="s">
        <v>11</v>
      </c>
      <c r="AN28" s="151"/>
      <c r="AO28" s="134" t="s">
        <v>15</v>
      </c>
      <c r="AP28" s="117" t="s">
        <v>17</v>
      </c>
      <c r="AQ28" s="117" t="s">
        <v>18</v>
      </c>
      <c r="AR28" s="117" t="s">
        <v>98</v>
      </c>
      <c r="AS28" s="117" t="s">
        <v>99</v>
      </c>
      <c r="AT28" s="49" t="s">
        <v>100</v>
      </c>
      <c r="AU28" s="49" t="s">
        <v>101</v>
      </c>
      <c r="AV28" s="119" t="s">
        <v>59</v>
      </c>
      <c r="AW28" s="120" t="s">
        <v>61</v>
      </c>
      <c r="AX28" s="122" t="s">
        <v>70</v>
      </c>
      <c r="AY28" s="119" t="s">
        <v>73</v>
      </c>
    </row>
    <row r="29" spans="2:52" x14ac:dyDescent="0.2">
      <c r="B29" s="17" t="s">
        <v>1</v>
      </c>
      <c r="C29" s="18">
        <f>DATE(YEAR(C28),MONTH(C28),DAY(C28))</f>
        <v>45778</v>
      </c>
      <c r="D29" s="18">
        <f>IF(MONTH(DATE(YEAR(C29),MONTH(C29),DAY(C29)+1))=MONTH($C28),DATE(YEAR(C29),MONTH(C29),DAY(C29)+1),"")</f>
        <v>45779</v>
      </c>
      <c r="E29" s="18">
        <f t="shared" ref="E29:AG29" si="10">IF(MONTH(DATE(YEAR(D29),MONTH(D29),DAY(D29)+1))=MONTH($C28),DATE(YEAR(D29),MONTH(D29),DAY(D29)+1),"")</f>
        <v>45780</v>
      </c>
      <c r="F29" s="18">
        <f t="shared" si="10"/>
        <v>45781</v>
      </c>
      <c r="G29" s="18">
        <f t="shared" si="10"/>
        <v>45782</v>
      </c>
      <c r="H29" s="18">
        <f t="shared" si="10"/>
        <v>45783</v>
      </c>
      <c r="I29" s="18">
        <f t="shared" si="10"/>
        <v>45784</v>
      </c>
      <c r="J29" s="18">
        <f t="shared" si="10"/>
        <v>45785</v>
      </c>
      <c r="K29" s="18">
        <f t="shared" si="10"/>
        <v>45786</v>
      </c>
      <c r="L29" s="18">
        <f t="shared" si="10"/>
        <v>45787</v>
      </c>
      <c r="M29" s="18">
        <f t="shared" si="10"/>
        <v>45788</v>
      </c>
      <c r="N29" s="18">
        <f t="shared" si="10"/>
        <v>45789</v>
      </c>
      <c r="O29" s="18">
        <f t="shared" si="10"/>
        <v>45790</v>
      </c>
      <c r="P29" s="18">
        <f t="shared" si="10"/>
        <v>45791</v>
      </c>
      <c r="Q29" s="18">
        <f t="shared" si="10"/>
        <v>45792</v>
      </c>
      <c r="R29" s="18">
        <f t="shared" si="10"/>
        <v>45793</v>
      </c>
      <c r="S29" s="18">
        <f t="shared" si="10"/>
        <v>45794</v>
      </c>
      <c r="T29" s="18">
        <f t="shared" si="10"/>
        <v>45795</v>
      </c>
      <c r="U29" s="18">
        <f t="shared" si="10"/>
        <v>45796</v>
      </c>
      <c r="V29" s="18">
        <f t="shared" si="10"/>
        <v>45797</v>
      </c>
      <c r="W29" s="18">
        <f t="shared" si="10"/>
        <v>45798</v>
      </c>
      <c r="X29" s="18">
        <f t="shared" si="10"/>
        <v>45799</v>
      </c>
      <c r="Y29" s="18">
        <f t="shared" si="10"/>
        <v>45800</v>
      </c>
      <c r="Z29" s="18">
        <f t="shared" si="10"/>
        <v>45801</v>
      </c>
      <c r="AA29" s="18">
        <f t="shared" si="10"/>
        <v>45802</v>
      </c>
      <c r="AB29" s="18">
        <f t="shared" si="10"/>
        <v>45803</v>
      </c>
      <c r="AC29" s="18">
        <f t="shared" si="10"/>
        <v>45804</v>
      </c>
      <c r="AD29" s="18">
        <f t="shared" si="10"/>
        <v>45805</v>
      </c>
      <c r="AE29" s="18">
        <f t="shared" si="10"/>
        <v>45806</v>
      </c>
      <c r="AF29" s="18">
        <f t="shared" si="10"/>
        <v>45807</v>
      </c>
      <c r="AG29" s="38">
        <f t="shared" si="10"/>
        <v>45808</v>
      </c>
      <c r="AH29" s="109"/>
      <c r="AI29" s="111"/>
      <c r="AJ29" s="127"/>
      <c r="AK29" s="128"/>
      <c r="AL29" s="129"/>
      <c r="AM29" s="152"/>
      <c r="AN29" s="153"/>
      <c r="AO29" s="135"/>
      <c r="AP29" s="118"/>
      <c r="AQ29" s="118"/>
      <c r="AR29" s="118"/>
      <c r="AS29" s="118"/>
      <c r="AT29" s="50" t="s">
        <v>96</v>
      </c>
      <c r="AU29" s="50" t="s">
        <v>97</v>
      </c>
      <c r="AV29" s="119"/>
      <c r="AW29" s="121"/>
      <c r="AX29" s="122"/>
      <c r="AY29" s="119"/>
    </row>
    <row r="30" spans="2:52" x14ac:dyDescent="0.2">
      <c r="B30" s="17" t="s">
        <v>2</v>
      </c>
      <c r="C30" s="19" t="str">
        <f t="shared" ref="C30:AG30" si="11">TEXT(C29,"aaa")</f>
        <v>木</v>
      </c>
      <c r="D30" s="19" t="str">
        <f t="shared" si="11"/>
        <v>金</v>
      </c>
      <c r="E30" s="19" t="str">
        <f t="shared" si="11"/>
        <v>土</v>
      </c>
      <c r="F30" s="19" t="str">
        <f t="shared" si="11"/>
        <v>日</v>
      </c>
      <c r="G30" s="19" t="str">
        <f t="shared" si="11"/>
        <v>月</v>
      </c>
      <c r="H30" s="19" t="str">
        <f t="shared" si="11"/>
        <v>火</v>
      </c>
      <c r="I30" s="19" t="str">
        <f t="shared" si="11"/>
        <v>水</v>
      </c>
      <c r="J30" s="19" t="str">
        <f t="shared" si="11"/>
        <v>木</v>
      </c>
      <c r="K30" s="19" t="str">
        <f t="shared" si="11"/>
        <v>金</v>
      </c>
      <c r="L30" s="19" t="str">
        <f t="shared" si="11"/>
        <v>土</v>
      </c>
      <c r="M30" s="19" t="str">
        <f t="shared" si="11"/>
        <v>日</v>
      </c>
      <c r="N30" s="19" t="str">
        <f t="shared" si="11"/>
        <v>月</v>
      </c>
      <c r="O30" s="19" t="str">
        <f t="shared" si="11"/>
        <v>火</v>
      </c>
      <c r="P30" s="19" t="str">
        <f t="shared" si="11"/>
        <v>水</v>
      </c>
      <c r="Q30" s="19" t="str">
        <f t="shared" si="11"/>
        <v>木</v>
      </c>
      <c r="R30" s="19" t="str">
        <f t="shared" si="11"/>
        <v>金</v>
      </c>
      <c r="S30" s="19" t="str">
        <f t="shared" si="11"/>
        <v>土</v>
      </c>
      <c r="T30" s="19" t="str">
        <f t="shared" si="11"/>
        <v>日</v>
      </c>
      <c r="U30" s="19" t="str">
        <f t="shared" si="11"/>
        <v>月</v>
      </c>
      <c r="V30" s="19" t="str">
        <f t="shared" si="11"/>
        <v>火</v>
      </c>
      <c r="W30" s="19" t="str">
        <f t="shared" si="11"/>
        <v>水</v>
      </c>
      <c r="X30" s="19" t="str">
        <f t="shared" si="11"/>
        <v>木</v>
      </c>
      <c r="Y30" s="19" t="str">
        <f t="shared" si="11"/>
        <v>金</v>
      </c>
      <c r="Z30" s="19" t="str">
        <f t="shared" si="11"/>
        <v>土</v>
      </c>
      <c r="AA30" s="19" t="str">
        <f t="shared" si="11"/>
        <v>日</v>
      </c>
      <c r="AB30" s="19" t="str">
        <f t="shared" si="11"/>
        <v>月</v>
      </c>
      <c r="AC30" s="19" t="str">
        <f t="shared" si="11"/>
        <v>火</v>
      </c>
      <c r="AD30" s="19" t="str">
        <f t="shared" si="11"/>
        <v>水</v>
      </c>
      <c r="AE30" s="19" t="str">
        <f t="shared" si="11"/>
        <v>木</v>
      </c>
      <c r="AF30" s="19" t="str">
        <f t="shared" si="11"/>
        <v>金</v>
      </c>
      <c r="AG30" s="51" t="str">
        <f t="shared" si="11"/>
        <v>土</v>
      </c>
      <c r="AH30" s="144"/>
      <c r="AI30" s="146"/>
      <c r="AJ30" s="148" t="s">
        <v>51</v>
      </c>
      <c r="AK30" s="149" t="s">
        <v>12</v>
      </c>
      <c r="AL30" s="123" t="s">
        <v>58</v>
      </c>
      <c r="AM30" s="159" t="s">
        <v>51</v>
      </c>
      <c r="AN30" s="160" t="s">
        <v>13</v>
      </c>
      <c r="AO30" s="156">
        <f t="shared" ref="AO30" si="12">COUNT(C29:AG29)</f>
        <v>31</v>
      </c>
      <c r="AP30" s="119">
        <f t="shared" ref="AP30" si="13">AO30-AH30</f>
        <v>31</v>
      </c>
      <c r="AQ30" s="119">
        <f>SUM(AP$7:AP32)</f>
        <v>94</v>
      </c>
      <c r="AR30" s="119">
        <f>COUNTIF(C32:AG32,"○")</f>
        <v>11</v>
      </c>
      <c r="AS30" s="119">
        <f>SUM(AR$7:AR32)</f>
        <v>30</v>
      </c>
      <c r="AT30" s="119">
        <f>COUNTIF(C33:AG33,"○")</f>
        <v>0</v>
      </c>
      <c r="AU30" s="119">
        <f>SUM(AT$7:AT32)</f>
        <v>0</v>
      </c>
      <c r="AV30" s="122">
        <f>COUNTIF(C30:AG30,"土")+COUNTIF(C30:AG30,"日")</f>
        <v>9</v>
      </c>
      <c r="AW30" s="122">
        <f>AV30-AI30</f>
        <v>9</v>
      </c>
      <c r="AX30" s="122" t="str">
        <f>IF(OR(AW30/AP30&lt;0.285,AW30=0),"特例","特例なし")</f>
        <v>特例なし</v>
      </c>
      <c r="AY30" s="122">
        <f>IF($AL$240="計画",IF(AP30=0,1,IF(AL32="達成",1,IF(AL32="達成※",1,0))),IF(AP30=0,1,IF(AL33="達成",1,IF(AL33="達成※",1,0))))</f>
        <v>1</v>
      </c>
    </row>
    <row r="31" spans="2:52" s="3" customFormat="1" ht="82.5" customHeight="1" x14ac:dyDescent="0.2">
      <c r="B31" s="20" t="s">
        <v>3</v>
      </c>
      <c r="C31" s="13" t="str">
        <f>IFERROR(VLOOKUP(C29,祝日一覧!A:C,3,FALSE),"")</f>
        <v/>
      </c>
      <c r="D31" s="13" t="str">
        <f>IFERROR(VLOOKUP(D29,祝日一覧!A:C,3,FALSE),"")</f>
        <v/>
      </c>
      <c r="E31" s="13" t="str">
        <f>IFERROR(VLOOKUP(E29,祝日一覧!A:C,3,FALSE),"")</f>
        <v>憲法記念日</v>
      </c>
      <c r="F31" s="13" t="str">
        <f>IFERROR(VLOOKUP(F29,祝日一覧!A:C,3,FALSE),"")</f>
        <v>みどりの日</v>
      </c>
      <c r="G31" s="13" t="str">
        <f>IFERROR(VLOOKUP(G29,祝日一覧!A:C,3,FALSE),"")</f>
        <v>こどもの日</v>
      </c>
      <c r="H31" s="13" t="str">
        <f>IFERROR(VLOOKUP(H29,祝日一覧!A:C,3,FALSE),"")</f>
        <v>振替休日</v>
      </c>
      <c r="I31" s="13" t="str">
        <f>IFERROR(VLOOKUP(I29,祝日一覧!A:C,3,FALSE),"")</f>
        <v/>
      </c>
      <c r="J31" s="13" t="str">
        <f>IFERROR(VLOOKUP(J29,祝日一覧!A:C,3,FALSE),"")</f>
        <v/>
      </c>
      <c r="K31" s="13" t="str">
        <f>IFERROR(VLOOKUP(K29,祝日一覧!A:C,3,FALSE),"")</f>
        <v/>
      </c>
      <c r="L31" s="13" t="str">
        <f>IFERROR(VLOOKUP(L29,祝日一覧!A:C,3,FALSE),"")</f>
        <v/>
      </c>
      <c r="M31" s="13" t="str">
        <f>IFERROR(VLOOKUP(M29,祝日一覧!A:C,3,FALSE),"")</f>
        <v/>
      </c>
      <c r="N31" s="13" t="str">
        <f>IFERROR(VLOOKUP(N29,祝日一覧!A:C,3,FALSE),"")</f>
        <v/>
      </c>
      <c r="O31" s="13" t="str">
        <f>IFERROR(VLOOKUP(O29,祝日一覧!A:C,3,FALSE),"")</f>
        <v/>
      </c>
      <c r="P31" s="13" t="str">
        <f>IFERROR(VLOOKUP(P29,祝日一覧!A:C,3,FALSE),"")</f>
        <v/>
      </c>
      <c r="Q31" s="13" t="str">
        <f>IFERROR(VLOOKUP(Q29,祝日一覧!A:C,3,FALSE),"")</f>
        <v/>
      </c>
      <c r="R31" s="13" t="str">
        <f>IFERROR(VLOOKUP(R29,祝日一覧!A:C,3,FALSE),"")</f>
        <v/>
      </c>
      <c r="S31" s="13" t="str">
        <f>IFERROR(VLOOKUP(S29,祝日一覧!A:C,3,FALSE),"")</f>
        <v/>
      </c>
      <c r="T31" s="13" t="str">
        <f>IFERROR(VLOOKUP(T29,祝日一覧!A:C,3,FALSE),"")</f>
        <v/>
      </c>
      <c r="U31" s="13" t="str">
        <f>IFERROR(VLOOKUP(U29,祝日一覧!A:C,3,FALSE),"")</f>
        <v/>
      </c>
      <c r="V31" s="13" t="str">
        <f>IFERROR(VLOOKUP(V29,祝日一覧!A:C,3,FALSE),"")</f>
        <v/>
      </c>
      <c r="W31" s="13" t="str">
        <f>IFERROR(VLOOKUP(W29,祝日一覧!A:C,3,FALSE),"")</f>
        <v/>
      </c>
      <c r="X31" s="13" t="str">
        <f>IFERROR(VLOOKUP(X29,祝日一覧!A:C,3,FALSE),"")</f>
        <v/>
      </c>
      <c r="Y31" s="13" t="str">
        <f>IFERROR(VLOOKUP(Y29,祝日一覧!A:C,3,FALSE),"")</f>
        <v/>
      </c>
      <c r="Z31" s="13" t="str">
        <f>IFERROR(VLOOKUP(Z29,祝日一覧!A:C,3,FALSE),"")</f>
        <v/>
      </c>
      <c r="AA31" s="13" t="str">
        <f>IFERROR(VLOOKUP(AA29,祝日一覧!A:C,3,FALSE),"")</f>
        <v/>
      </c>
      <c r="AB31" s="13" t="str">
        <f>IFERROR(VLOOKUP(AB29,祝日一覧!A:C,3,FALSE),"")</f>
        <v/>
      </c>
      <c r="AC31" s="13" t="str">
        <f>IFERROR(VLOOKUP(AC29,祝日一覧!A:C,3,FALSE),"")</f>
        <v/>
      </c>
      <c r="AD31" s="13" t="str">
        <f>IFERROR(VLOOKUP(AD29,祝日一覧!A:C,3,FALSE),"")</f>
        <v/>
      </c>
      <c r="AE31" s="13" t="str">
        <f>IFERROR(VLOOKUP(AE29,祝日一覧!A:C,3,FALSE),"")</f>
        <v/>
      </c>
      <c r="AF31" s="13" t="str">
        <f>IFERROR(VLOOKUP(AF29,祝日一覧!A:C,3,FALSE),"")</f>
        <v/>
      </c>
      <c r="AG31" s="12" t="str">
        <f>IFERROR(VLOOKUP(AG29,祝日一覧!A:C,3,FALSE),"")</f>
        <v/>
      </c>
      <c r="AH31" s="144"/>
      <c r="AI31" s="146"/>
      <c r="AJ31" s="148"/>
      <c r="AK31" s="149"/>
      <c r="AL31" s="123"/>
      <c r="AM31" s="159"/>
      <c r="AN31" s="160"/>
      <c r="AO31" s="156"/>
      <c r="AP31" s="119"/>
      <c r="AQ31" s="119"/>
      <c r="AR31" s="119"/>
      <c r="AS31" s="119"/>
      <c r="AT31" s="119"/>
      <c r="AU31" s="119"/>
      <c r="AV31" s="122"/>
      <c r="AW31" s="122"/>
      <c r="AX31" s="122"/>
      <c r="AY31" s="122"/>
    </row>
    <row r="32" spans="2:52" s="4" customFormat="1" ht="29.15" customHeight="1" x14ac:dyDescent="0.2">
      <c r="B32" s="57" t="s">
        <v>108</v>
      </c>
      <c r="C32" s="19"/>
      <c r="D32" s="19"/>
      <c r="E32" s="19" t="s">
        <v>49</v>
      </c>
      <c r="F32" s="19" t="s">
        <v>49</v>
      </c>
      <c r="G32" s="19" t="s">
        <v>49</v>
      </c>
      <c r="H32" s="19" t="s">
        <v>49</v>
      </c>
      <c r="I32" s="19"/>
      <c r="J32" s="19"/>
      <c r="K32" s="19"/>
      <c r="L32" s="19" t="s">
        <v>49</v>
      </c>
      <c r="M32" s="19" t="s">
        <v>49</v>
      </c>
      <c r="N32" s="19"/>
      <c r="O32" s="19"/>
      <c r="P32" s="19"/>
      <c r="Q32" s="19"/>
      <c r="R32" s="19"/>
      <c r="S32" s="19" t="s">
        <v>49</v>
      </c>
      <c r="T32" s="19" t="s">
        <v>49</v>
      </c>
      <c r="U32" s="19"/>
      <c r="V32" s="19"/>
      <c r="W32" s="19"/>
      <c r="X32" s="19"/>
      <c r="Y32" s="19"/>
      <c r="Z32" s="19" t="s">
        <v>49</v>
      </c>
      <c r="AA32" s="19" t="s">
        <v>49</v>
      </c>
      <c r="AB32" s="19"/>
      <c r="AC32" s="19"/>
      <c r="AD32" s="19"/>
      <c r="AE32" s="19"/>
      <c r="AF32" s="19"/>
      <c r="AG32" s="51" t="s">
        <v>49</v>
      </c>
      <c r="AH32" s="144"/>
      <c r="AI32" s="146"/>
      <c r="AJ32" s="52">
        <f>AR30</f>
        <v>11</v>
      </c>
      <c r="AK32" s="61">
        <f>IF(AP30=0,"対象外",AJ32/AP30)</f>
        <v>0.35483870967741937</v>
      </c>
      <c r="AL32" s="62" t="str">
        <f>IF(AP30=0,"対象外",IF(AJ32/AP30&gt;=0.285,"達成",IF(AJ32&gt;=AX32,"達成※","未")))</f>
        <v>達成</v>
      </c>
      <c r="AM32" s="79">
        <f>AS30</f>
        <v>30</v>
      </c>
      <c r="AN32" s="80">
        <f>AM32/AQ30</f>
        <v>0.31914893617021278</v>
      </c>
      <c r="AO32" s="156"/>
      <c r="AP32" s="119"/>
      <c r="AQ32" s="119"/>
      <c r="AR32" s="119"/>
      <c r="AS32" s="119"/>
      <c r="AT32" s="119"/>
      <c r="AU32" s="119"/>
      <c r="AV32" s="122"/>
      <c r="AW32" s="122"/>
      <c r="AX32" s="122" t="str">
        <f>IF(OR(AW30/AP30&lt;0.285,AW30=0),AW30,"-")</f>
        <v>-</v>
      </c>
      <c r="AY32" s="122"/>
    </row>
    <row r="33" spans="2:51" s="4" customFormat="1" ht="29.15" customHeight="1" thickBot="1" x14ac:dyDescent="0.25">
      <c r="B33" s="56" t="s">
        <v>102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  <c r="AH33" s="145"/>
      <c r="AI33" s="147"/>
      <c r="AJ33" s="5">
        <f>AT30</f>
        <v>0</v>
      </c>
      <c r="AK33" s="47">
        <f>IF(AP30=0,"対象外",AJ33/AP30)</f>
        <v>0</v>
      </c>
      <c r="AL33" s="39" t="str">
        <f>IF(AP30=0,"対象外",IF(AJ33/AP30&gt;=0.285,"達成",IF(AJ33&gt;=AX32,"達成※","未")))</f>
        <v>未</v>
      </c>
      <c r="AM33" s="77">
        <f>AU30</f>
        <v>0</v>
      </c>
      <c r="AN33" s="81">
        <f>IFERROR(AM33/AQ30,"")</f>
        <v>0</v>
      </c>
      <c r="AO33" s="156"/>
      <c r="AP33" s="119"/>
      <c r="AQ33" s="119"/>
      <c r="AR33" s="119"/>
      <c r="AS33" s="119"/>
      <c r="AT33" s="119"/>
      <c r="AU33" s="119"/>
      <c r="AV33" s="122"/>
      <c r="AW33" s="122"/>
      <c r="AX33" s="122"/>
      <c r="AY33" s="122"/>
    </row>
    <row r="34" spans="2:51" ht="13.5" thickBot="1" x14ac:dyDescent="0.25">
      <c r="AS34" s="9"/>
      <c r="AT34" s="9"/>
      <c r="AU34" s="9"/>
      <c r="AV34" s="2"/>
    </row>
    <row r="35" spans="2:51" ht="13.5" customHeight="1" x14ac:dyDescent="0.2">
      <c r="B35" s="16" t="s">
        <v>0</v>
      </c>
      <c r="C35" s="137">
        <f>DATE(YEAR(C28),MONTH(C28)+1,DAY(C28))</f>
        <v>45809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08" t="s">
        <v>16</v>
      </c>
      <c r="AI35" s="110" t="s">
        <v>60</v>
      </c>
      <c r="AJ35" s="124" t="s">
        <v>57</v>
      </c>
      <c r="AK35" s="125"/>
      <c r="AL35" s="126"/>
      <c r="AM35" s="150" t="s">
        <v>11</v>
      </c>
      <c r="AN35" s="151"/>
      <c r="AO35" s="134" t="s">
        <v>15</v>
      </c>
      <c r="AP35" s="117" t="s">
        <v>17</v>
      </c>
      <c r="AQ35" s="117" t="s">
        <v>18</v>
      </c>
      <c r="AR35" s="117" t="s">
        <v>98</v>
      </c>
      <c r="AS35" s="117" t="s">
        <v>99</v>
      </c>
      <c r="AT35" s="49" t="s">
        <v>100</v>
      </c>
      <c r="AU35" s="49" t="s">
        <v>101</v>
      </c>
      <c r="AV35" s="119" t="s">
        <v>59</v>
      </c>
      <c r="AW35" s="120" t="s">
        <v>61</v>
      </c>
      <c r="AX35" s="122" t="s">
        <v>70</v>
      </c>
      <c r="AY35" s="119" t="s">
        <v>73</v>
      </c>
    </row>
    <row r="36" spans="2:51" x14ac:dyDescent="0.2">
      <c r="B36" s="17" t="s">
        <v>1</v>
      </c>
      <c r="C36" s="18">
        <f>DATE(YEAR(C35),MONTH(C35),DAY(C35))</f>
        <v>45809</v>
      </c>
      <c r="D36" s="18">
        <f>IF(MONTH(DATE(YEAR(C36),MONTH(C36),DAY(C36)+1))=MONTH($C35),DATE(YEAR(C36),MONTH(C36),DAY(C36)+1),"")</f>
        <v>45810</v>
      </c>
      <c r="E36" s="18">
        <f t="shared" ref="E36:AF36" si="14">IF(MONTH(DATE(YEAR(D36),MONTH(D36),DAY(D36)+1))=MONTH($C35),DATE(YEAR(D36),MONTH(D36),DAY(D36)+1),"")</f>
        <v>45811</v>
      </c>
      <c r="F36" s="18">
        <f t="shared" si="14"/>
        <v>45812</v>
      </c>
      <c r="G36" s="18">
        <f t="shared" si="14"/>
        <v>45813</v>
      </c>
      <c r="H36" s="18">
        <f t="shared" si="14"/>
        <v>45814</v>
      </c>
      <c r="I36" s="18">
        <f t="shared" si="14"/>
        <v>45815</v>
      </c>
      <c r="J36" s="18">
        <f>IF(MONTH(DATE(YEAR(I36),MONTH(I36),DAY(I36)+1))=MONTH($C35),DATE(YEAR(I36),MONTH(I36),DAY(I36)+1),"")</f>
        <v>45816</v>
      </c>
      <c r="K36" s="18">
        <f t="shared" si="14"/>
        <v>45817</v>
      </c>
      <c r="L36" s="18">
        <f t="shared" si="14"/>
        <v>45818</v>
      </c>
      <c r="M36" s="18">
        <f t="shared" si="14"/>
        <v>45819</v>
      </c>
      <c r="N36" s="18">
        <f t="shared" si="14"/>
        <v>45820</v>
      </c>
      <c r="O36" s="18">
        <f t="shared" si="14"/>
        <v>45821</v>
      </c>
      <c r="P36" s="18">
        <f t="shared" si="14"/>
        <v>45822</v>
      </c>
      <c r="Q36" s="18">
        <f t="shared" si="14"/>
        <v>45823</v>
      </c>
      <c r="R36" s="18">
        <f t="shared" si="14"/>
        <v>45824</v>
      </c>
      <c r="S36" s="18">
        <f t="shared" si="14"/>
        <v>45825</v>
      </c>
      <c r="T36" s="18">
        <f t="shared" si="14"/>
        <v>45826</v>
      </c>
      <c r="U36" s="18">
        <f t="shared" si="14"/>
        <v>45827</v>
      </c>
      <c r="V36" s="18">
        <f t="shared" si="14"/>
        <v>45828</v>
      </c>
      <c r="W36" s="18">
        <f t="shared" si="14"/>
        <v>45829</v>
      </c>
      <c r="X36" s="18">
        <f t="shared" si="14"/>
        <v>45830</v>
      </c>
      <c r="Y36" s="18">
        <f t="shared" si="14"/>
        <v>45831</v>
      </c>
      <c r="Z36" s="18">
        <f t="shared" si="14"/>
        <v>45832</v>
      </c>
      <c r="AA36" s="18">
        <f t="shared" si="14"/>
        <v>45833</v>
      </c>
      <c r="AB36" s="18">
        <f t="shared" si="14"/>
        <v>45834</v>
      </c>
      <c r="AC36" s="18">
        <f t="shared" si="14"/>
        <v>45835</v>
      </c>
      <c r="AD36" s="18">
        <f t="shared" si="14"/>
        <v>45836</v>
      </c>
      <c r="AE36" s="18">
        <f t="shared" si="14"/>
        <v>45837</v>
      </c>
      <c r="AF36" s="18">
        <f t="shared" si="14"/>
        <v>45838</v>
      </c>
      <c r="AG36" s="18" t="str">
        <f>IF(MONTH(DATE(YEAR(AF36),MONTH(AF36),DAY(AF36)+1))=MONTH($C35),DATE(YEAR(AF36),MONTH(AF36),DAY(AF36)+1),"")</f>
        <v/>
      </c>
      <c r="AH36" s="109"/>
      <c r="AI36" s="111"/>
      <c r="AJ36" s="127"/>
      <c r="AK36" s="128"/>
      <c r="AL36" s="129"/>
      <c r="AM36" s="152"/>
      <c r="AN36" s="153"/>
      <c r="AO36" s="135"/>
      <c r="AP36" s="118"/>
      <c r="AQ36" s="118"/>
      <c r="AR36" s="118"/>
      <c r="AS36" s="118"/>
      <c r="AT36" s="50" t="s">
        <v>96</v>
      </c>
      <c r="AU36" s="50" t="s">
        <v>97</v>
      </c>
      <c r="AV36" s="119"/>
      <c r="AW36" s="121"/>
      <c r="AX36" s="122"/>
      <c r="AY36" s="119"/>
    </row>
    <row r="37" spans="2:51" x14ac:dyDescent="0.2">
      <c r="B37" s="17" t="s">
        <v>2</v>
      </c>
      <c r="C37" s="19" t="str">
        <f t="shared" ref="C37:AG37" si="15">TEXT(C36,"aaa")</f>
        <v>日</v>
      </c>
      <c r="D37" s="19" t="str">
        <f t="shared" si="15"/>
        <v>月</v>
      </c>
      <c r="E37" s="19" t="str">
        <f t="shared" si="15"/>
        <v>火</v>
      </c>
      <c r="F37" s="19" t="str">
        <f t="shared" si="15"/>
        <v>水</v>
      </c>
      <c r="G37" s="19" t="str">
        <f t="shared" si="15"/>
        <v>木</v>
      </c>
      <c r="H37" s="19" t="str">
        <f t="shared" si="15"/>
        <v>金</v>
      </c>
      <c r="I37" s="19" t="str">
        <f t="shared" si="15"/>
        <v>土</v>
      </c>
      <c r="J37" s="19" t="str">
        <f t="shared" si="15"/>
        <v>日</v>
      </c>
      <c r="K37" s="19" t="str">
        <f t="shared" si="15"/>
        <v>月</v>
      </c>
      <c r="L37" s="19" t="str">
        <f t="shared" si="15"/>
        <v>火</v>
      </c>
      <c r="M37" s="19" t="str">
        <f t="shared" si="15"/>
        <v>水</v>
      </c>
      <c r="N37" s="19" t="str">
        <f t="shared" si="15"/>
        <v>木</v>
      </c>
      <c r="O37" s="19" t="str">
        <f t="shared" si="15"/>
        <v>金</v>
      </c>
      <c r="P37" s="19" t="str">
        <f t="shared" si="15"/>
        <v>土</v>
      </c>
      <c r="Q37" s="19" t="str">
        <f t="shared" si="15"/>
        <v>日</v>
      </c>
      <c r="R37" s="19" t="str">
        <f t="shared" si="15"/>
        <v>月</v>
      </c>
      <c r="S37" s="19" t="str">
        <f t="shared" si="15"/>
        <v>火</v>
      </c>
      <c r="T37" s="19" t="str">
        <f t="shared" si="15"/>
        <v>水</v>
      </c>
      <c r="U37" s="19" t="str">
        <f t="shared" si="15"/>
        <v>木</v>
      </c>
      <c r="V37" s="19" t="str">
        <f t="shared" si="15"/>
        <v>金</v>
      </c>
      <c r="W37" s="19" t="str">
        <f t="shared" si="15"/>
        <v>土</v>
      </c>
      <c r="X37" s="19" t="str">
        <f t="shared" si="15"/>
        <v>日</v>
      </c>
      <c r="Y37" s="19" t="str">
        <f t="shared" si="15"/>
        <v>月</v>
      </c>
      <c r="Z37" s="19" t="str">
        <f t="shared" si="15"/>
        <v>火</v>
      </c>
      <c r="AA37" s="19" t="str">
        <f t="shared" si="15"/>
        <v>水</v>
      </c>
      <c r="AB37" s="19" t="str">
        <f t="shared" si="15"/>
        <v>木</v>
      </c>
      <c r="AC37" s="19" t="str">
        <f t="shared" si="15"/>
        <v>金</v>
      </c>
      <c r="AD37" s="19" t="str">
        <f t="shared" si="15"/>
        <v>土</v>
      </c>
      <c r="AE37" s="19" t="str">
        <f t="shared" si="15"/>
        <v>日</v>
      </c>
      <c r="AF37" s="19" t="str">
        <f t="shared" si="15"/>
        <v>月</v>
      </c>
      <c r="AG37" s="19" t="str">
        <f t="shared" si="15"/>
        <v/>
      </c>
      <c r="AH37" s="144"/>
      <c r="AI37" s="146"/>
      <c r="AJ37" s="148" t="s">
        <v>51</v>
      </c>
      <c r="AK37" s="149" t="s">
        <v>12</v>
      </c>
      <c r="AL37" s="123" t="s">
        <v>58</v>
      </c>
      <c r="AM37" s="159" t="s">
        <v>51</v>
      </c>
      <c r="AN37" s="160" t="s">
        <v>13</v>
      </c>
      <c r="AO37" s="156">
        <f t="shared" ref="AO37" si="16">COUNT(C36:AG36)</f>
        <v>30</v>
      </c>
      <c r="AP37" s="119">
        <f t="shared" ref="AP37" si="17">AO37-AH37</f>
        <v>30</v>
      </c>
      <c r="AQ37" s="119">
        <f>SUM(AP$7:AP39)</f>
        <v>124</v>
      </c>
      <c r="AR37" s="119">
        <f>COUNTIF(C39:AG39,"○")</f>
        <v>9</v>
      </c>
      <c r="AS37" s="119">
        <f>SUM(AR$7:AR39)</f>
        <v>39</v>
      </c>
      <c r="AT37" s="119">
        <f>COUNTIF(C40:AG40,"○")</f>
        <v>0</v>
      </c>
      <c r="AU37" s="119">
        <f>SUM(AT$7:AT39)</f>
        <v>0</v>
      </c>
      <c r="AV37" s="122">
        <f>COUNTIF(C37:AG37,"土")+COUNTIF(C37:AG37,"日")</f>
        <v>9</v>
      </c>
      <c r="AW37" s="122">
        <f>AV37-AI37</f>
        <v>9</v>
      </c>
      <c r="AX37" s="122" t="str">
        <f>IF(OR(AW37/AP37&lt;0.285,AW37=0),"特例","特例なし")</f>
        <v>特例なし</v>
      </c>
      <c r="AY37" s="122">
        <f>IF($AL$240="計画",IF(AP37=0,1,IF(AL39="達成",1,IF(AL39="達成※",1,0))),IF(AP37=0,1,IF(AL40="達成",1,IF(AL40="達成※",1,0))))</f>
        <v>1</v>
      </c>
    </row>
    <row r="38" spans="2:51" s="3" customFormat="1" ht="82.5" customHeight="1" x14ac:dyDescent="0.2">
      <c r="B38" s="20" t="s">
        <v>3</v>
      </c>
      <c r="C38" s="13" t="str">
        <f>IFERROR(VLOOKUP(C36,祝日一覧!A:C,3,FALSE),"")</f>
        <v/>
      </c>
      <c r="D38" s="13" t="str">
        <f>IFERROR(VLOOKUP(D36,祝日一覧!A:C,3,FALSE),"")</f>
        <v/>
      </c>
      <c r="E38" s="13" t="str">
        <f>IFERROR(VLOOKUP(E36,祝日一覧!A:C,3,FALSE),"")</f>
        <v/>
      </c>
      <c r="F38" s="13" t="str">
        <f>IFERROR(VLOOKUP(F36,祝日一覧!A:C,3,FALSE),"")</f>
        <v/>
      </c>
      <c r="G38" s="13" t="str">
        <f>IFERROR(VLOOKUP(G36,祝日一覧!A:C,3,FALSE),"")</f>
        <v/>
      </c>
      <c r="H38" s="13" t="str">
        <f>IFERROR(VLOOKUP(H36,祝日一覧!A:C,3,FALSE),"")</f>
        <v/>
      </c>
      <c r="I38" s="13" t="str">
        <f>IFERROR(VLOOKUP(I36,祝日一覧!A:C,3,FALSE),"")</f>
        <v/>
      </c>
      <c r="J38" s="13" t="str">
        <f>IFERROR(VLOOKUP(J36,祝日一覧!A:C,3,FALSE),"")</f>
        <v/>
      </c>
      <c r="K38" s="13" t="str">
        <f>IFERROR(VLOOKUP(K36,祝日一覧!A:C,3,FALSE),"")</f>
        <v/>
      </c>
      <c r="L38" s="13" t="str">
        <f>IFERROR(VLOOKUP(L36,祝日一覧!A:C,3,FALSE),"")</f>
        <v/>
      </c>
      <c r="M38" s="13" t="str">
        <f>IFERROR(VLOOKUP(M36,祝日一覧!A:C,3,FALSE),"")</f>
        <v/>
      </c>
      <c r="N38" s="13" t="str">
        <f>IFERROR(VLOOKUP(N36,祝日一覧!A:C,3,FALSE),"")</f>
        <v/>
      </c>
      <c r="O38" s="13" t="str">
        <f>IFERROR(VLOOKUP(O36,祝日一覧!A:C,3,FALSE),"")</f>
        <v/>
      </c>
      <c r="P38" s="13" t="str">
        <f>IFERROR(VLOOKUP(P36,祝日一覧!A:C,3,FALSE),"")</f>
        <v/>
      </c>
      <c r="Q38" s="13" t="str">
        <f>IFERROR(VLOOKUP(Q36,祝日一覧!A:C,3,FALSE),"")</f>
        <v/>
      </c>
      <c r="R38" s="13" t="str">
        <f>IFERROR(VLOOKUP(R36,祝日一覧!A:C,3,FALSE),"")</f>
        <v/>
      </c>
      <c r="S38" s="13" t="str">
        <f>IFERROR(VLOOKUP(S36,祝日一覧!A:C,3,FALSE),"")</f>
        <v/>
      </c>
      <c r="T38" s="13" t="str">
        <f>IFERROR(VLOOKUP(T36,祝日一覧!A:C,3,FALSE),"")</f>
        <v/>
      </c>
      <c r="U38" s="13" t="str">
        <f>IFERROR(VLOOKUP(U36,祝日一覧!A:C,3,FALSE),"")</f>
        <v/>
      </c>
      <c r="V38" s="13" t="str">
        <f>IFERROR(VLOOKUP(V36,祝日一覧!A:C,3,FALSE),"")</f>
        <v/>
      </c>
      <c r="W38" s="13" t="str">
        <f>IFERROR(VLOOKUP(W36,祝日一覧!A:C,3,FALSE),"")</f>
        <v/>
      </c>
      <c r="X38" s="13" t="str">
        <f>IFERROR(VLOOKUP(X36,祝日一覧!A:C,3,FALSE),"")</f>
        <v/>
      </c>
      <c r="Y38" s="13" t="str">
        <f>IFERROR(VLOOKUP(Y36,祝日一覧!A:C,3,FALSE),"")</f>
        <v/>
      </c>
      <c r="Z38" s="13" t="str">
        <f>IFERROR(VLOOKUP(Z36,祝日一覧!A:C,3,FALSE),"")</f>
        <v/>
      </c>
      <c r="AA38" s="13" t="str">
        <f>IFERROR(VLOOKUP(AA36,祝日一覧!A:C,3,FALSE),"")</f>
        <v/>
      </c>
      <c r="AB38" s="13" t="str">
        <f>IFERROR(VLOOKUP(AB36,祝日一覧!A:C,3,FALSE),"")</f>
        <v/>
      </c>
      <c r="AC38" s="13" t="str">
        <f>IFERROR(VLOOKUP(AC36,祝日一覧!A:C,3,FALSE),"")</f>
        <v/>
      </c>
      <c r="AD38" s="13" t="str">
        <f>IFERROR(VLOOKUP(AD36,祝日一覧!A:C,3,FALSE),"")</f>
        <v/>
      </c>
      <c r="AE38" s="13" t="str">
        <f>IFERROR(VLOOKUP(AE36,祝日一覧!A:C,3,FALSE),"")</f>
        <v/>
      </c>
      <c r="AF38" s="13" t="str">
        <f>IFERROR(VLOOKUP(AF36,祝日一覧!A:C,3,FALSE),"")</f>
        <v/>
      </c>
      <c r="AG38" s="13" t="str">
        <f>IFERROR(VLOOKUP(AG36,祝日一覧!A:C,3,FALSE),"")</f>
        <v/>
      </c>
      <c r="AH38" s="144"/>
      <c r="AI38" s="146"/>
      <c r="AJ38" s="148"/>
      <c r="AK38" s="149"/>
      <c r="AL38" s="123"/>
      <c r="AM38" s="159"/>
      <c r="AN38" s="160"/>
      <c r="AO38" s="156"/>
      <c r="AP38" s="119"/>
      <c r="AQ38" s="119"/>
      <c r="AR38" s="119"/>
      <c r="AS38" s="119"/>
      <c r="AT38" s="119"/>
      <c r="AU38" s="119"/>
      <c r="AV38" s="122"/>
      <c r="AW38" s="122"/>
      <c r="AX38" s="122"/>
      <c r="AY38" s="122"/>
    </row>
    <row r="39" spans="2:51" s="4" customFormat="1" ht="29.15" customHeight="1" x14ac:dyDescent="0.2">
      <c r="B39" s="57" t="s">
        <v>108</v>
      </c>
      <c r="C39" s="19" t="s">
        <v>49</v>
      </c>
      <c r="D39" s="19"/>
      <c r="E39" s="19"/>
      <c r="F39" s="19"/>
      <c r="G39" s="19"/>
      <c r="H39" s="19"/>
      <c r="I39" s="19" t="s">
        <v>49</v>
      </c>
      <c r="J39" s="19" t="s">
        <v>49</v>
      </c>
      <c r="K39" s="19"/>
      <c r="L39" s="19"/>
      <c r="M39" s="19"/>
      <c r="N39" s="19"/>
      <c r="O39" s="19"/>
      <c r="P39" s="19" t="s">
        <v>49</v>
      </c>
      <c r="Q39" s="19" t="s">
        <v>49</v>
      </c>
      <c r="R39" s="19"/>
      <c r="S39" s="19"/>
      <c r="T39" s="19"/>
      <c r="U39" s="19"/>
      <c r="V39" s="19"/>
      <c r="W39" s="19" t="s">
        <v>49</v>
      </c>
      <c r="X39" s="19" t="s">
        <v>49</v>
      </c>
      <c r="Y39" s="19"/>
      <c r="Z39" s="19"/>
      <c r="AA39" s="19"/>
      <c r="AB39" s="19"/>
      <c r="AC39" s="19"/>
      <c r="AD39" s="19" t="s">
        <v>49</v>
      </c>
      <c r="AE39" s="19" t="s">
        <v>49</v>
      </c>
      <c r="AF39" s="19"/>
      <c r="AG39" s="19"/>
      <c r="AH39" s="144"/>
      <c r="AI39" s="146"/>
      <c r="AJ39" s="52">
        <f>AR37</f>
        <v>9</v>
      </c>
      <c r="AK39" s="61">
        <f>IF(AP37=0,"対象外",AJ39/AP37)</f>
        <v>0.3</v>
      </c>
      <c r="AL39" s="62" t="str">
        <f>IF(AP37=0,"対象外",IF(AJ39/AP37&gt;=0.285,"達成",IF(AJ39&gt;=AX39,"達成※","未")))</f>
        <v>達成</v>
      </c>
      <c r="AM39" s="79">
        <f>AS37</f>
        <v>39</v>
      </c>
      <c r="AN39" s="80">
        <f>AM39/AQ37</f>
        <v>0.31451612903225806</v>
      </c>
      <c r="AO39" s="156"/>
      <c r="AP39" s="119"/>
      <c r="AQ39" s="119"/>
      <c r="AR39" s="119"/>
      <c r="AS39" s="119"/>
      <c r="AT39" s="119"/>
      <c r="AU39" s="119"/>
      <c r="AV39" s="122"/>
      <c r="AW39" s="122"/>
      <c r="AX39" s="122" t="str">
        <f>IF(OR(AW37/AP37&lt;0.285,AW37=0),AW37,"-")</f>
        <v>-</v>
      </c>
      <c r="AY39" s="122"/>
    </row>
    <row r="40" spans="2:51" s="4" customFormat="1" ht="29.15" customHeight="1" thickBot="1" x14ac:dyDescent="0.25">
      <c r="B40" s="56" t="s">
        <v>102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145"/>
      <c r="AI40" s="147"/>
      <c r="AJ40" s="5">
        <f>AT37</f>
        <v>0</v>
      </c>
      <c r="AK40" s="47">
        <f>IF(AP37=0,"対象外",AJ40/AP37)</f>
        <v>0</v>
      </c>
      <c r="AL40" s="39" t="str">
        <f>IF(AP37=0,"対象外",IF(AJ40/AP37&gt;=0.285,"達成",IF(AJ40&gt;=AX39,"達成※","未")))</f>
        <v>未</v>
      </c>
      <c r="AM40" s="77">
        <f>AU37</f>
        <v>0</v>
      </c>
      <c r="AN40" s="81">
        <f>IFERROR(AM40/AQ37,"")</f>
        <v>0</v>
      </c>
      <c r="AO40" s="156"/>
      <c r="AP40" s="119"/>
      <c r="AQ40" s="119"/>
      <c r="AR40" s="119"/>
      <c r="AS40" s="119"/>
      <c r="AT40" s="119"/>
      <c r="AU40" s="119"/>
      <c r="AV40" s="122"/>
      <c r="AW40" s="122"/>
      <c r="AX40" s="122"/>
      <c r="AY40" s="122"/>
    </row>
    <row r="41" spans="2:51" ht="13.5" thickBot="1" x14ac:dyDescent="0.25">
      <c r="AS41" s="9"/>
      <c r="AT41" s="9"/>
      <c r="AU41" s="9"/>
      <c r="AV41" s="2"/>
    </row>
    <row r="42" spans="2:51" ht="13.5" customHeight="1" x14ac:dyDescent="0.2">
      <c r="B42" s="16" t="s">
        <v>0</v>
      </c>
      <c r="C42" s="137">
        <f>DATE(YEAR(C35),MONTH(C35)+1,DAY(C35))</f>
        <v>45839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05"/>
      <c r="AH42" s="108" t="s">
        <v>16</v>
      </c>
      <c r="AI42" s="110" t="s">
        <v>60</v>
      </c>
      <c r="AJ42" s="124" t="s">
        <v>57</v>
      </c>
      <c r="AK42" s="125"/>
      <c r="AL42" s="126"/>
      <c r="AM42" s="150" t="s">
        <v>11</v>
      </c>
      <c r="AN42" s="151"/>
      <c r="AO42" s="134" t="s">
        <v>15</v>
      </c>
      <c r="AP42" s="117" t="s">
        <v>17</v>
      </c>
      <c r="AQ42" s="117" t="s">
        <v>18</v>
      </c>
      <c r="AR42" s="117" t="s">
        <v>98</v>
      </c>
      <c r="AS42" s="117" t="s">
        <v>99</v>
      </c>
      <c r="AT42" s="49" t="s">
        <v>100</v>
      </c>
      <c r="AU42" s="49" t="s">
        <v>101</v>
      </c>
      <c r="AV42" s="119" t="s">
        <v>59</v>
      </c>
      <c r="AW42" s="120" t="s">
        <v>61</v>
      </c>
      <c r="AX42" s="122" t="s">
        <v>70</v>
      </c>
      <c r="AY42" s="119" t="s">
        <v>73</v>
      </c>
    </row>
    <row r="43" spans="2:51" x14ac:dyDescent="0.2">
      <c r="B43" s="17" t="s">
        <v>1</v>
      </c>
      <c r="C43" s="18">
        <f>DATE(YEAR(C42),MONTH(C42),DAY(C42))</f>
        <v>45839</v>
      </c>
      <c r="D43" s="18">
        <f>IF(MONTH(DATE(YEAR(C43),MONTH(C43),DAY(C43)+1))=MONTH($C42),DATE(YEAR(C43),MONTH(C43),DAY(C43)+1),"")</f>
        <v>45840</v>
      </c>
      <c r="E43" s="18">
        <f t="shared" ref="E43:AG43" si="18">IF(MONTH(DATE(YEAR(D43),MONTH(D43),DAY(D43)+1))=MONTH($C42),DATE(YEAR(D43),MONTH(D43),DAY(D43)+1),"")</f>
        <v>45841</v>
      </c>
      <c r="F43" s="18">
        <f t="shared" si="18"/>
        <v>45842</v>
      </c>
      <c r="G43" s="18">
        <f t="shared" si="18"/>
        <v>45843</v>
      </c>
      <c r="H43" s="18">
        <f t="shared" si="18"/>
        <v>45844</v>
      </c>
      <c r="I43" s="18">
        <f t="shared" si="18"/>
        <v>45845</v>
      </c>
      <c r="J43" s="18">
        <f t="shared" si="18"/>
        <v>45846</v>
      </c>
      <c r="K43" s="18">
        <f t="shared" si="18"/>
        <v>45847</v>
      </c>
      <c r="L43" s="18">
        <f t="shared" si="18"/>
        <v>45848</v>
      </c>
      <c r="M43" s="18">
        <f t="shared" si="18"/>
        <v>45849</v>
      </c>
      <c r="N43" s="18">
        <f t="shared" si="18"/>
        <v>45850</v>
      </c>
      <c r="O43" s="18">
        <f t="shared" si="18"/>
        <v>45851</v>
      </c>
      <c r="P43" s="18">
        <f t="shared" si="18"/>
        <v>45852</v>
      </c>
      <c r="Q43" s="18">
        <f t="shared" si="18"/>
        <v>45853</v>
      </c>
      <c r="R43" s="18">
        <f t="shared" si="18"/>
        <v>45854</v>
      </c>
      <c r="S43" s="18">
        <f t="shared" si="18"/>
        <v>45855</v>
      </c>
      <c r="T43" s="18">
        <f t="shared" si="18"/>
        <v>45856</v>
      </c>
      <c r="U43" s="18">
        <f t="shared" si="18"/>
        <v>45857</v>
      </c>
      <c r="V43" s="18">
        <f t="shared" si="18"/>
        <v>45858</v>
      </c>
      <c r="W43" s="18">
        <f t="shared" si="18"/>
        <v>45859</v>
      </c>
      <c r="X43" s="18">
        <f t="shared" si="18"/>
        <v>45860</v>
      </c>
      <c r="Y43" s="18">
        <f t="shared" si="18"/>
        <v>45861</v>
      </c>
      <c r="Z43" s="18">
        <f t="shared" si="18"/>
        <v>45862</v>
      </c>
      <c r="AA43" s="18">
        <f t="shared" si="18"/>
        <v>45863</v>
      </c>
      <c r="AB43" s="18">
        <f t="shared" si="18"/>
        <v>45864</v>
      </c>
      <c r="AC43" s="18">
        <f t="shared" si="18"/>
        <v>45865</v>
      </c>
      <c r="AD43" s="18">
        <f t="shared" si="18"/>
        <v>45866</v>
      </c>
      <c r="AE43" s="18">
        <f t="shared" si="18"/>
        <v>45867</v>
      </c>
      <c r="AF43" s="18">
        <f t="shared" si="18"/>
        <v>45868</v>
      </c>
      <c r="AG43" s="38">
        <f t="shared" si="18"/>
        <v>45869</v>
      </c>
      <c r="AH43" s="109"/>
      <c r="AI43" s="111"/>
      <c r="AJ43" s="127"/>
      <c r="AK43" s="128"/>
      <c r="AL43" s="129"/>
      <c r="AM43" s="152"/>
      <c r="AN43" s="153"/>
      <c r="AO43" s="135"/>
      <c r="AP43" s="118"/>
      <c r="AQ43" s="118"/>
      <c r="AR43" s="118"/>
      <c r="AS43" s="118"/>
      <c r="AT43" s="50" t="s">
        <v>96</v>
      </c>
      <c r="AU43" s="50" t="s">
        <v>97</v>
      </c>
      <c r="AV43" s="119"/>
      <c r="AW43" s="121"/>
      <c r="AX43" s="122"/>
      <c r="AY43" s="119"/>
    </row>
    <row r="44" spans="2:51" x14ac:dyDescent="0.2">
      <c r="B44" s="17" t="s">
        <v>2</v>
      </c>
      <c r="C44" s="19" t="str">
        <f t="shared" ref="C44:AG44" si="19">TEXT(C43,"aaa")</f>
        <v>火</v>
      </c>
      <c r="D44" s="19" t="str">
        <f t="shared" si="19"/>
        <v>水</v>
      </c>
      <c r="E44" s="19" t="str">
        <f t="shared" si="19"/>
        <v>木</v>
      </c>
      <c r="F44" s="19" t="str">
        <f t="shared" si="19"/>
        <v>金</v>
      </c>
      <c r="G44" s="19" t="str">
        <f t="shared" si="19"/>
        <v>土</v>
      </c>
      <c r="H44" s="19" t="str">
        <f t="shared" si="19"/>
        <v>日</v>
      </c>
      <c r="I44" s="19" t="str">
        <f t="shared" si="19"/>
        <v>月</v>
      </c>
      <c r="J44" s="19" t="str">
        <f t="shared" si="19"/>
        <v>火</v>
      </c>
      <c r="K44" s="19" t="str">
        <f t="shared" si="19"/>
        <v>水</v>
      </c>
      <c r="L44" s="19" t="str">
        <f t="shared" si="19"/>
        <v>木</v>
      </c>
      <c r="M44" s="19" t="str">
        <f t="shared" si="19"/>
        <v>金</v>
      </c>
      <c r="N44" s="19" t="str">
        <f t="shared" si="19"/>
        <v>土</v>
      </c>
      <c r="O44" s="19" t="str">
        <f t="shared" si="19"/>
        <v>日</v>
      </c>
      <c r="P44" s="19" t="str">
        <f t="shared" si="19"/>
        <v>月</v>
      </c>
      <c r="Q44" s="19" t="str">
        <f t="shared" si="19"/>
        <v>火</v>
      </c>
      <c r="R44" s="19" t="str">
        <f t="shared" si="19"/>
        <v>水</v>
      </c>
      <c r="S44" s="19" t="str">
        <f t="shared" si="19"/>
        <v>木</v>
      </c>
      <c r="T44" s="19" t="str">
        <f t="shared" si="19"/>
        <v>金</v>
      </c>
      <c r="U44" s="19" t="str">
        <f t="shared" si="19"/>
        <v>土</v>
      </c>
      <c r="V44" s="19" t="str">
        <f t="shared" si="19"/>
        <v>日</v>
      </c>
      <c r="W44" s="19" t="str">
        <f t="shared" si="19"/>
        <v>月</v>
      </c>
      <c r="X44" s="19" t="str">
        <f t="shared" si="19"/>
        <v>火</v>
      </c>
      <c r="Y44" s="19" t="str">
        <f t="shared" si="19"/>
        <v>水</v>
      </c>
      <c r="Z44" s="19" t="str">
        <f t="shared" si="19"/>
        <v>木</v>
      </c>
      <c r="AA44" s="19" t="str">
        <f t="shared" si="19"/>
        <v>金</v>
      </c>
      <c r="AB44" s="19" t="str">
        <f t="shared" si="19"/>
        <v>土</v>
      </c>
      <c r="AC44" s="19" t="str">
        <f t="shared" si="19"/>
        <v>日</v>
      </c>
      <c r="AD44" s="19" t="str">
        <f t="shared" si="19"/>
        <v>月</v>
      </c>
      <c r="AE44" s="19" t="str">
        <f t="shared" si="19"/>
        <v>火</v>
      </c>
      <c r="AF44" s="19" t="str">
        <f t="shared" si="19"/>
        <v>水</v>
      </c>
      <c r="AG44" s="51" t="str">
        <f t="shared" si="19"/>
        <v>木</v>
      </c>
      <c r="AH44" s="144"/>
      <c r="AI44" s="146"/>
      <c r="AJ44" s="148" t="s">
        <v>51</v>
      </c>
      <c r="AK44" s="149" t="s">
        <v>12</v>
      </c>
      <c r="AL44" s="123" t="s">
        <v>58</v>
      </c>
      <c r="AM44" s="159" t="s">
        <v>51</v>
      </c>
      <c r="AN44" s="160" t="s">
        <v>13</v>
      </c>
      <c r="AO44" s="156">
        <f t="shared" ref="AO44" si="20">COUNT(C43:AG43)</f>
        <v>31</v>
      </c>
      <c r="AP44" s="119">
        <f t="shared" ref="AP44" si="21">AO44-AH44</f>
        <v>31</v>
      </c>
      <c r="AQ44" s="119">
        <f>SUM(AP$7:AP46)</f>
        <v>155</v>
      </c>
      <c r="AR44" s="119">
        <f>COUNTIF(C46:AG46,"○")</f>
        <v>8</v>
      </c>
      <c r="AS44" s="119">
        <f>SUM(AR$7:AR46)</f>
        <v>47</v>
      </c>
      <c r="AT44" s="119">
        <f>COUNTIF(C47:AG47,"○")</f>
        <v>0</v>
      </c>
      <c r="AU44" s="119">
        <f>SUM(AT$7:AT46)</f>
        <v>0</v>
      </c>
      <c r="AV44" s="122">
        <f>COUNTIF(C44:AG44,"土")+COUNTIF(C44:AG44,"日")</f>
        <v>8</v>
      </c>
      <c r="AW44" s="122">
        <f>AV44-AI44</f>
        <v>8</v>
      </c>
      <c r="AX44" s="122" t="str">
        <f>IF(OR(AW44/AP44&lt;0.285,AW44=0),"特例","特例なし")</f>
        <v>特例</v>
      </c>
      <c r="AY44" s="122">
        <f>IF($AL$240="計画",IF(AP44=0,1,IF(AL46="達成",1,IF(AL46="達成※",1,0))),IF(AP44=0,1,IF(AL47="達成",1,IF(AL47="達成※",1,0))))</f>
        <v>1</v>
      </c>
    </row>
    <row r="45" spans="2:51" s="3" customFormat="1" ht="82.5" customHeight="1" x14ac:dyDescent="0.2">
      <c r="B45" s="20" t="s">
        <v>3</v>
      </c>
      <c r="C45" s="13" t="str">
        <f>IFERROR(VLOOKUP(C43,祝日一覧!A:C,3,FALSE),"")</f>
        <v/>
      </c>
      <c r="D45" s="13" t="str">
        <f>IFERROR(VLOOKUP(D43,祝日一覧!A:C,3,FALSE),"")</f>
        <v/>
      </c>
      <c r="E45" s="13" t="str">
        <f>IFERROR(VLOOKUP(E43,祝日一覧!A:C,3,FALSE),"")</f>
        <v/>
      </c>
      <c r="F45" s="13" t="str">
        <f>IFERROR(VLOOKUP(F43,祝日一覧!A:C,3,FALSE),"")</f>
        <v/>
      </c>
      <c r="G45" s="13" t="str">
        <f>IFERROR(VLOOKUP(G43,祝日一覧!A:C,3,FALSE),"")</f>
        <v/>
      </c>
      <c r="H45" s="13" t="str">
        <f>IFERROR(VLOOKUP(H43,祝日一覧!A:C,3,FALSE),"")</f>
        <v/>
      </c>
      <c r="I45" s="13" t="str">
        <f>IFERROR(VLOOKUP(I43,祝日一覧!A:C,3,FALSE),"")</f>
        <v/>
      </c>
      <c r="J45" s="13" t="str">
        <f>IFERROR(VLOOKUP(J43,祝日一覧!A:C,3,FALSE),"")</f>
        <v/>
      </c>
      <c r="K45" s="13" t="str">
        <f>IFERROR(VLOOKUP(K43,祝日一覧!A:C,3,FALSE),"")</f>
        <v/>
      </c>
      <c r="L45" s="13" t="str">
        <f>IFERROR(VLOOKUP(L43,祝日一覧!A:C,3,FALSE),"")</f>
        <v/>
      </c>
      <c r="M45" s="13" t="str">
        <f>IFERROR(VLOOKUP(M43,祝日一覧!A:C,3,FALSE),"")</f>
        <v/>
      </c>
      <c r="N45" s="13" t="str">
        <f>IFERROR(VLOOKUP(N43,祝日一覧!A:C,3,FALSE),"")</f>
        <v/>
      </c>
      <c r="O45" s="13" t="str">
        <f>IFERROR(VLOOKUP(O43,祝日一覧!A:C,3,FALSE),"")</f>
        <v/>
      </c>
      <c r="P45" s="13" t="str">
        <f>IFERROR(VLOOKUP(P43,祝日一覧!A:C,3,FALSE),"")</f>
        <v/>
      </c>
      <c r="Q45" s="13" t="str">
        <f>IFERROR(VLOOKUP(Q43,祝日一覧!A:C,3,FALSE),"")</f>
        <v/>
      </c>
      <c r="R45" s="13" t="str">
        <f>IFERROR(VLOOKUP(R43,祝日一覧!A:C,3,FALSE),"")</f>
        <v/>
      </c>
      <c r="S45" s="13" t="str">
        <f>IFERROR(VLOOKUP(S43,祝日一覧!A:C,3,FALSE),"")</f>
        <v/>
      </c>
      <c r="T45" s="13" t="str">
        <f>IFERROR(VLOOKUP(T43,祝日一覧!A:C,3,FALSE),"")</f>
        <v/>
      </c>
      <c r="U45" s="13" t="str">
        <f>IFERROR(VLOOKUP(U43,祝日一覧!A:C,3,FALSE),"")</f>
        <v/>
      </c>
      <c r="V45" s="13" t="str">
        <f>IFERROR(VLOOKUP(V43,祝日一覧!A:C,3,FALSE),"")</f>
        <v/>
      </c>
      <c r="W45" s="13" t="str">
        <f>IFERROR(VLOOKUP(W43,祝日一覧!A:C,3,FALSE),"")</f>
        <v>海の日</v>
      </c>
      <c r="X45" s="13" t="str">
        <f>IFERROR(VLOOKUP(X43,祝日一覧!A:C,3,FALSE),"")</f>
        <v/>
      </c>
      <c r="Y45" s="13" t="str">
        <f>IFERROR(VLOOKUP(Y43,祝日一覧!A:C,3,FALSE),"")</f>
        <v/>
      </c>
      <c r="Z45" s="13" t="str">
        <f>IFERROR(VLOOKUP(Z43,祝日一覧!A:C,3,FALSE),"")</f>
        <v/>
      </c>
      <c r="AA45" s="13" t="str">
        <f>IFERROR(VLOOKUP(AA43,祝日一覧!A:C,3,FALSE),"")</f>
        <v/>
      </c>
      <c r="AB45" s="13" t="str">
        <f>IFERROR(VLOOKUP(AB43,祝日一覧!A:C,3,FALSE),"")</f>
        <v/>
      </c>
      <c r="AC45" s="13" t="str">
        <f>IFERROR(VLOOKUP(AC43,祝日一覧!A:C,3,FALSE),"")</f>
        <v/>
      </c>
      <c r="AD45" s="13" t="str">
        <f>IFERROR(VLOOKUP(AD43,祝日一覧!A:C,3,FALSE),"")</f>
        <v/>
      </c>
      <c r="AE45" s="13" t="str">
        <f>IFERROR(VLOOKUP(AE43,祝日一覧!A:C,3,FALSE),"")</f>
        <v/>
      </c>
      <c r="AF45" s="13" t="str">
        <f>IFERROR(VLOOKUP(AF43,祝日一覧!A:C,3,FALSE),"")</f>
        <v/>
      </c>
      <c r="AG45" s="12" t="str">
        <f>IFERROR(VLOOKUP(AG43,祝日一覧!A:C,3,FALSE),"")</f>
        <v/>
      </c>
      <c r="AH45" s="144"/>
      <c r="AI45" s="146"/>
      <c r="AJ45" s="148"/>
      <c r="AK45" s="149"/>
      <c r="AL45" s="123"/>
      <c r="AM45" s="159"/>
      <c r="AN45" s="160"/>
      <c r="AO45" s="156"/>
      <c r="AP45" s="119"/>
      <c r="AQ45" s="119"/>
      <c r="AR45" s="119"/>
      <c r="AS45" s="119"/>
      <c r="AT45" s="119"/>
      <c r="AU45" s="119"/>
      <c r="AV45" s="122"/>
      <c r="AW45" s="122"/>
      <c r="AX45" s="122"/>
      <c r="AY45" s="122"/>
    </row>
    <row r="46" spans="2:51" s="4" customFormat="1" ht="29.15" customHeight="1" x14ac:dyDescent="0.2">
      <c r="B46" s="57" t="s">
        <v>108</v>
      </c>
      <c r="C46" s="19"/>
      <c r="D46" s="19"/>
      <c r="E46" s="19"/>
      <c r="F46" s="19"/>
      <c r="G46" s="19" t="s">
        <v>49</v>
      </c>
      <c r="H46" s="19" t="s">
        <v>49</v>
      </c>
      <c r="I46" s="19"/>
      <c r="J46" s="19"/>
      <c r="K46" s="19"/>
      <c r="L46" s="19"/>
      <c r="M46" s="19"/>
      <c r="N46" s="19" t="s">
        <v>49</v>
      </c>
      <c r="O46" s="19" t="s">
        <v>49</v>
      </c>
      <c r="P46" s="19"/>
      <c r="Q46" s="19"/>
      <c r="R46" s="19"/>
      <c r="S46" s="19"/>
      <c r="T46" s="19"/>
      <c r="U46" s="19" t="s">
        <v>49</v>
      </c>
      <c r="V46" s="19" t="s">
        <v>49</v>
      </c>
      <c r="W46" s="19"/>
      <c r="X46" s="19"/>
      <c r="Y46" s="19"/>
      <c r="Z46" s="19"/>
      <c r="AA46" s="19"/>
      <c r="AB46" s="19" t="s">
        <v>49</v>
      </c>
      <c r="AC46" s="19" t="s">
        <v>49</v>
      </c>
      <c r="AD46" s="19"/>
      <c r="AE46" s="19"/>
      <c r="AF46" s="19"/>
      <c r="AG46" s="51"/>
      <c r="AH46" s="144"/>
      <c r="AI46" s="146"/>
      <c r="AJ46" s="52">
        <f>AR44</f>
        <v>8</v>
      </c>
      <c r="AK46" s="61">
        <f>IF(AP44=0,"対象外",AJ46/AP44)</f>
        <v>0.25806451612903225</v>
      </c>
      <c r="AL46" s="62" t="str">
        <f>IF(AP44=0,"対象外",IF(AJ46/AP44&gt;=0.285,"達成",IF(AJ46&gt;=AX46,"達成※","未")))</f>
        <v>達成※</v>
      </c>
      <c r="AM46" s="79">
        <f>AS44</f>
        <v>47</v>
      </c>
      <c r="AN46" s="80">
        <f>AM46/AQ44</f>
        <v>0.3032258064516129</v>
      </c>
      <c r="AO46" s="156"/>
      <c r="AP46" s="119"/>
      <c r="AQ46" s="119"/>
      <c r="AR46" s="119"/>
      <c r="AS46" s="119"/>
      <c r="AT46" s="119"/>
      <c r="AU46" s="119"/>
      <c r="AV46" s="122"/>
      <c r="AW46" s="122"/>
      <c r="AX46" s="122">
        <f>IF(OR(AW44/AP44&lt;0.285,AW44=0),AW44,"-")</f>
        <v>8</v>
      </c>
      <c r="AY46" s="122"/>
    </row>
    <row r="47" spans="2:51" s="4" customFormat="1" ht="29.15" customHeight="1" thickBot="1" x14ac:dyDescent="0.25">
      <c r="B47" s="56" t="s">
        <v>102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  <c r="AH47" s="145"/>
      <c r="AI47" s="147"/>
      <c r="AJ47" s="5">
        <f>AT44</f>
        <v>0</v>
      </c>
      <c r="AK47" s="47">
        <f>IF(AP44=0,"対象外",AJ47/AP44)</f>
        <v>0</v>
      </c>
      <c r="AL47" s="39" t="str">
        <f>IF(AP44=0,"対象外",IF(AJ47/AP44&gt;=0.285,"達成",IF(AJ47&gt;=AX46,"達成※","未")))</f>
        <v>未</v>
      </c>
      <c r="AM47" s="77">
        <f>AU44</f>
        <v>0</v>
      </c>
      <c r="AN47" s="81">
        <f>IFERROR(AM47/AQ44,"")</f>
        <v>0</v>
      </c>
      <c r="AO47" s="156"/>
      <c r="AP47" s="119"/>
      <c r="AQ47" s="119"/>
      <c r="AR47" s="119"/>
      <c r="AS47" s="119"/>
      <c r="AT47" s="119"/>
      <c r="AU47" s="119"/>
      <c r="AV47" s="122"/>
      <c r="AW47" s="122"/>
      <c r="AX47" s="122"/>
      <c r="AY47" s="122"/>
    </row>
    <row r="48" spans="2:51" ht="13.5" thickBot="1" x14ac:dyDescent="0.25">
      <c r="AS48" s="9"/>
      <c r="AT48" s="9"/>
      <c r="AU48" s="9"/>
      <c r="AV48" s="2"/>
    </row>
    <row r="49" spans="1:51" ht="13.5" customHeight="1" x14ac:dyDescent="0.2">
      <c r="B49" s="16" t="s">
        <v>0</v>
      </c>
      <c r="C49" s="137">
        <f>DATE(YEAR(C42),MONTH(C42)+1,DAY(C42))</f>
        <v>45870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05"/>
      <c r="AH49" s="108" t="s">
        <v>16</v>
      </c>
      <c r="AI49" s="110" t="s">
        <v>60</v>
      </c>
      <c r="AJ49" s="124" t="s">
        <v>57</v>
      </c>
      <c r="AK49" s="125"/>
      <c r="AL49" s="126"/>
      <c r="AM49" s="150" t="s">
        <v>11</v>
      </c>
      <c r="AN49" s="151"/>
      <c r="AO49" s="134" t="s">
        <v>15</v>
      </c>
      <c r="AP49" s="117" t="s">
        <v>17</v>
      </c>
      <c r="AQ49" s="117" t="s">
        <v>18</v>
      </c>
      <c r="AR49" s="117" t="s">
        <v>98</v>
      </c>
      <c r="AS49" s="117" t="s">
        <v>99</v>
      </c>
      <c r="AT49" s="49" t="s">
        <v>100</v>
      </c>
      <c r="AU49" s="49" t="s">
        <v>101</v>
      </c>
      <c r="AV49" s="119" t="s">
        <v>59</v>
      </c>
      <c r="AW49" s="120" t="s">
        <v>61</v>
      </c>
      <c r="AX49" s="122" t="s">
        <v>70</v>
      </c>
      <c r="AY49" s="119" t="s">
        <v>73</v>
      </c>
    </row>
    <row r="50" spans="1:51" x14ac:dyDescent="0.2">
      <c r="B50" s="17" t="s">
        <v>1</v>
      </c>
      <c r="C50" s="18">
        <f>DATE(YEAR(C49),MONTH(C49),DAY(C49))</f>
        <v>45870</v>
      </c>
      <c r="D50" s="18">
        <f>IF(MONTH(DATE(YEAR(C50),MONTH(C50),DAY(C50)+1))=MONTH($C49),DATE(YEAR(C50),MONTH(C50),DAY(C50)+1),"")</f>
        <v>45871</v>
      </c>
      <c r="E50" s="18">
        <f t="shared" ref="E50:AG50" si="22">IF(MONTH(DATE(YEAR(D50),MONTH(D50),DAY(D50)+1))=MONTH($C49),DATE(YEAR(D50),MONTH(D50),DAY(D50)+1),"")</f>
        <v>45872</v>
      </c>
      <c r="F50" s="18">
        <f t="shared" si="22"/>
        <v>45873</v>
      </c>
      <c r="G50" s="18">
        <f t="shared" si="22"/>
        <v>45874</v>
      </c>
      <c r="H50" s="18">
        <f t="shared" si="22"/>
        <v>45875</v>
      </c>
      <c r="I50" s="18">
        <f t="shared" si="22"/>
        <v>45876</v>
      </c>
      <c r="J50" s="18">
        <f t="shared" si="22"/>
        <v>45877</v>
      </c>
      <c r="K50" s="18">
        <f t="shared" si="22"/>
        <v>45878</v>
      </c>
      <c r="L50" s="18">
        <f t="shared" si="22"/>
        <v>45879</v>
      </c>
      <c r="M50" s="18">
        <f t="shared" si="22"/>
        <v>45880</v>
      </c>
      <c r="N50" s="18">
        <f t="shared" si="22"/>
        <v>45881</v>
      </c>
      <c r="O50" s="18">
        <f t="shared" si="22"/>
        <v>45882</v>
      </c>
      <c r="P50" s="18">
        <f t="shared" si="22"/>
        <v>45883</v>
      </c>
      <c r="Q50" s="18">
        <f t="shared" si="22"/>
        <v>45884</v>
      </c>
      <c r="R50" s="18">
        <f t="shared" si="22"/>
        <v>45885</v>
      </c>
      <c r="S50" s="18">
        <f t="shared" si="22"/>
        <v>45886</v>
      </c>
      <c r="T50" s="18">
        <f t="shared" si="22"/>
        <v>45887</v>
      </c>
      <c r="U50" s="18">
        <f t="shared" si="22"/>
        <v>45888</v>
      </c>
      <c r="V50" s="18">
        <f t="shared" si="22"/>
        <v>45889</v>
      </c>
      <c r="W50" s="18">
        <f t="shared" si="22"/>
        <v>45890</v>
      </c>
      <c r="X50" s="18">
        <f t="shared" si="22"/>
        <v>45891</v>
      </c>
      <c r="Y50" s="18">
        <f t="shared" si="22"/>
        <v>45892</v>
      </c>
      <c r="Z50" s="18">
        <f t="shared" si="22"/>
        <v>45893</v>
      </c>
      <c r="AA50" s="18">
        <f t="shared" si="22"/>
        <v>45894</v>
      </c>
      <c r="AB50" s="18">
        <f t="shared" si="22"/>
        <v>45895</v>
      </c>
      <c r="AC50" s="18">
        <f t="shared" si="22"/>
        <v>45896</v>
      </c>
      <c r="AD50" s="18">
        <f t="shared" si="22"/>
        <v>45897</v>
      </c>
      <c r="AE50" s="18">
        <f t="shared" si="22"/>
        <v>45898</v>
      </c>
      <c r="AF50" s="18">
        <f t="shared" si="22"/>
        <v>45899</v>
      </c>
      <c r="AG50" s="38">
        <f t="shared" si="22"/>
        <v>45900</v>
      </c>
      <c r="AH50" s="109"/>
      <c r="AI50" s="111"/>
      <c r="AJ50" s="127"/>
      <c r="AK50" s="128"/>
      <c r="AL50" s="129"/>
      <c r="AM50" s="152"/>
      <c r="AN50" s="153"/>
      <c r="AO50" s="135"/>
      <c r="AP50" s="118"/>
      <c r="AQ50" s="118"/>
      <c r="AR50" s="118"/>
      <c r="AS50" s="118"/>
      <c r="AT50" s="50" t="s">
        <v>96</v>
      </c>
      <c r="AU50" s="50" t="s">
        <v>97</v>
      </c>
      <c r="AV50" s="119"/>
      <c r="AW50" s="121"/>
      <c r="AX50" s="122"/>
      <c r="AY50" s="119"/>
    </row>
    <row r="51" spans="1:51" x14ac:dyDescent="0.2">
      <c r="B51" s="17" t="s">
        <v>2</v>
      </c>
      <c r="C51" s="19" t="str">
        <f t="shared" ref="C51:AG51" si="23">TEXT(C50,"aaa")</f>
        <v>金</v>
      </c>
      <c r="D51" s="19" t="str">
        <f t="shared" si="23"/>
        <v>土</v>
      </c>
      <c r="E51" s="19" t="str">
        <f t="shared" si="23"/>
        <v>日</v>
      </c>
      <c r="F51" s="19" t="str">
        <f t="shared" si="23"/>
        <v>月</v>
      </c>
      <c r="G51" s="19" t="str">
        <f t="shared" si="23"/>
        <v>火</v>
      </c>
      <c r="H51" s="19" t="str">
        <f t="shared" si="23"/>
        <v>水</v>
      </c>
      <c r="I51" s="19" t="str">
        <f t="shared" si="23"/>
        <v>木</v>
      </c>
      <c r="J51" s="19" t="str">
        <f t="shared" si="23"/>
        <v>金</v>
      </c>
      <c r="K51" s="19" t="str">
        <f t="shared" si="23"/>
        <v>土</v>
      </c>
      <c r="L51" s="19" t="str">
        <f t="shared" si="23"/>
        <v>日</v>
      </c>
      <c r="M51" s="19" t="str">
        <f t="shared" si="23"/>
        <v>月</v>
      </c>
      <c r="N51" s="19" t="str">
        <f t="shared" si="23"/>
        <v>火</v>
      </c>
      <c r="O51" s="19" t="str">
        <f t="shared" si="23"/>
        <v>水</v>
      </c>
      <c r="P51" s="19" t="str">
        <f t="shared" si="23"/>
        <v>木</v>
      </c>
      <c r="Q51" s="19" t="str">
        <f t="shared" si="23"/>
        <v>金</v>
      </c>
      <c r="R51" s="19" t="str">
        <f t="shared" si="23"/>
        <v>土</v>
      </c>
      <c r="S51" s="19" t="str">
        <f t="shared" si="23"/>
        <v>日</v>
      </c>
      <c r="T51" s="19" t="str">
        <f t="shared" si="23"/>
        <v>月</v>
      </c>
      <c r="U51" s="19" t="str">
        <f t="shared" si="23"/>
        <v>火</v>
      </c>
      <c r="V51" s="19" t="str">
        <f t="shared" si="23"/>
        <v>水</v>
      </c>
      <c r="W51" s="19" t="str">
        <f t="shared" si="23"/>
        <v>木</v>
      </c>
      <c r="X51" s="19" t="str">
        <f t="shared" si="23"/>
        <v>金</v>
      </c>
      <c r="Y51" s="19" t="str">
        <f t="shared" si="23"/>
        <v>土</v>
      </c>
      <c r="Z51" s="19" t="str">
        <f t="shared" si="23"/>
        <v>日</v>
      </c>
      <c r="AA51" s="19" t="str">
        <f t="shared" si="23"/>
        <v>月</v>
      </c>
      <c r="AB51" s="19" t="str">
        <f t="shared" si="23"/>
        <v>火</v>
      </c>
      <c r="AC51" s="19" t="str">
        <f t="shared" si="23"/>
        <v>水</v>
      </c>
      <c r="AD51" s="19" t="str">
        <f t="shared" si="23"/>
        <v>木</v>
      </c>
      <c r="AE51" s="19" t="str">
        <f t="shared" si="23"/>
        <v>金</v>
      </c>
      <c r="AF51" s="19" t="str">
        <f t="shared" si="23"/>
        <v>土</v>
      </c>
      <c r="AG51" s="51" t="str">
        <f t="shared" si="23"/>
        <v>日</v>
      </c>
      <c r="AH51" s="144">
        <v>3</v>
      </c>
      <c r="AI51" s="146"/>
      <c r="AJ51" s="148" t="s">
        <v>51</v>
      </c>
      <c r="AK51" s="149" t="s">
        <v>12</v>
      </c>
      <c r="AL51" s="123" t="s">
        <v>58</v>
      </c>
      <c r="AM51" s="159" t="s">
        <v>51</v>
      </c>
      <c r="AN51" s="160" t="s">
        <v>13</v>
      </c>
      <c r="AO51" s="156">
        <f t="shared" ref="AO51" si="24">COUNT(C50:AG50)</f>
        <v>31</v>
      </c>
      <c r="AP51" s="119">
        <f t="shared" ref="AP51" si="25">AO51-AH51</f>
        <v>28</v>
      </c>
      <c r="AQ51" s="119">
        <f>SUM(AP$7:AP53)</f>
        <v>183</v>
      </c>
      <c r="AR51" s="119">
        <f>COUNTIF(C53:AG53,"○")</f>
        <v>10</v>
      </c>
      <c r="AS51" s="119">
        <f>SUM(AR$7:AR53)</f>
        <v>57</v>
      </c>
      <c r="AT51" s="119">
        <f>COUNTIF(C54:AG54,"○")</f>
        <v>0</v>
      </c>
      <c r="AU51" s="119">
        <f>SUM(AT$7:AT53)</f>
        <v>0</v>
      </c>
      <c r="AV51" s="122">
        <f>COUNTIF(C51:AG51,"土")+COUNTIF(C51:AG51,"日")</f>
        <v>10</v>
      </c>
      <c r="AW51" s="122">
        <f>AV51-AI51</f>
        <v>10</v>
      </c>
      <c r="AX51" s="122" t="str">
        <f>IF(OR(AW51/AP51&lt;0.285,AW51=0),"特例","特例なし")</f>
        <v>特例なし</v>
      </c>
      <c r="AY51" s="122">
        <f>IF($AL$240="計画",IF(AP51=0,1,IF(AL53="達成",1,IF(AL53="達成※",1,0))),IF(AP51=0,1,IF(AL54="達成",1,IF(AL54="達成※",1,0))))</f>
        <v>1</v>
      </c>
    </row>
    <row r="52" spans="1:51" s="3" customFormat="1" ht="82.5" customHeight="1" x14ac:dyDescent="0.2">
      <c r="B52" s="20" t="s">
        <v>3</v>
      </c>
      <c r="C52" s="13" t="str">
        <f>IFERROR(VLOOKUP(C50,祝日一覧!A:C,3,FALSE),"")</f>
        <v/>
      </c>
      <c r="D52" s="13" t="str">
        <f>IFERROR(VLOOKUP(D50,祝日一覧!A:C,3,FALSE),"")</f>
        <v/>
      </c>
      <c r="E52" s="13" t="str">
        <f>IFERROR(VLOOKUP(E50,祝日一覧!A:C,3,FALSE),"")</f>
        <v/>
      </c>
      <c r="F52" s="13" t="str">
        <f>IFERROR(VLOOKUP(F50,祝日一覧!A:C,3,FALSE),"")</f>
        <v/>
      </c>
      <c r="G52" s="13" t="str">
        <f>IFERROR(VLOOKUP(G50,祝日一覧!A:C,3,FALSE),"")</f>
        <v/>
      </c>
      <c r="H52" s="13" t="str">
        <f>IFERROR(VLOOKUP(H50,祝日一覧!A:C,3,FALSE),"")</f>
        <v/>
      </c>
      <c r="I52" s="13" t="str">
        <f>IFERROR(VLOOKUP(I50,祝日一覧!A:C,3,FALSE),"")</f>
        <v/>
      </c>
      <c r="J52" s="13" t="str">
        <f>IFERROR(VLOOKUP(J50,祝日一覧!A:C,3,FALSE),"")</f>
        <v/>
      </c>
      <c r="K52" s="13" t="str">
        <f>IFERROR(VLOOKUP(K50,祝日一覧!A:C,3,FALSE),"")</f>
        <v/>
      </c>
      <c r="L52" s="13" t="str">
        <f>IFERROR(VLOOKUP(L50,祝日一覧!A:C,3,FALSE),"")</f>
        <v/>
      </c>
      <c r="M52" s="13" t="str">
        <f>IFERROR(VLOOKUP(M50,祝日一覧!A:C,3,FALSE),"")</f>
        <v>山の日</v>
      </c>
      <c r="N52" s="13" t="str">
        <f>IFERROR(VLOOKUP(N50,祝日一覧!A:C,3,FALSE),"")</f>
        <v/>
      </c>
      <c r="O52" s="13" t="str">
        <f>IFERROR(VLOOKUP(O50,祝日一覧!A:C,3,FALSE),"")</f>
        <v/>
      </c>
      <c r="P52" s="13" t="str">
        <f>IFERROR(VLOOKUP(P50,祝日一覧!A:C,3,FALSE),"")</f>
        <v/>
      </c>
      <c r="Q52" s="13" t="str">
        <f>IFERROR(VLOOKUP(Q50,祝日一覧!A:C,3,FALSE),"")</f>
        <v/>
      </c>
      <c r="R52" s="13" t="str">
        <f>IFERROR(VLOOKUP(R50,祝日一覧!A:C,3,FALSE),"")</f>
        <v/>
      </c>
      <c r="S52" s="13" t="str">
        <f>IFERROR(VLOOKUP(S50,祝日一覧!A:C,3,FALSE),"")</f>
        <v/>
      </c>
      <c r="T52" s="13" t="str">
        <f>IFERROR(VLOOKUP(T50,祝日一覧!A:C,3,FALSE),"")</f>
        <v/>
      </c>
      <c r="U52" s="13" t="str">
        <f>IFERROR(VLOOKUP(U50,祝日一覧!A:C,3,FALSE),"")</f>
        <v/>
      </c>
      <c r="V52" s="13" t="str">
        <f>IFERROR(VLOOKUP(V50,祝日一覧!A:C,3,FALSE),"")</f>
        <v/>
      </c>
      <c r="W52" s="13" t="str">
        <f>IFERROR(VLOOKUP(W50,祝日一覧!A:C,3,FALSE),"")</f>
        <v/>
      </c>
      <c r="X52" s="13" t="str">
        <f>IFERROR(VLOOKUP(X50,祝日一覧!A:C,3,FALSE),"")</f>
        <v/>
      </c>
      <c r="Y52" s="13" t="str">
        <f>IFERROR(VLOOKUP(Y50,祝日一覧!A:C,3,FALSE),"")</f>
        <v/>
      </c>
      <c r="Z52" s="13" t="str">
        <f>IFERROR(VLOOKUP(Z50,祝日一覧!A:C,3,FALSE),"")</f>
        <v/>
      </c>
      <c r="AA52" s="13" t="str">
        <f>IFERROR(VLOOKUP(AA50,祝日一覧!A:C,3,FALSE),"")</f>
        <v/>
      </c>
      <c r="AB52" s="13" t="str">
        <f>IFERROR(VLOOKUP(AB50,祝日一覧!A:C,3,FALSE),"")</f>
        <v/>
      </c>
      <c r="AC52" s="13" t="str">
        <f>IFERROR(VLOOKUP(AC50,祝日一覧!A:C,3,FALSE),"")</f>
        <v/>
      </c>
      <c r="AD52" s="13" t="str">
        <f>IFERROR(VLOOKUP(AD50,祝日一覧!A:C,3,FALSE),"")</f>
        <v/>
      </c>
      <c r="AE52" s="13" t="str">
        <f>IFERROR(VLOOKUP(AE50,祝日一覧!A:C,3,FALSE),"")</f>
        <v/>
      </c>
      <c r="AF52" s="13" t="str">
        <f>IFERROR(VLOOKUP(AF50,祝日一覧!A:C,3,FALSE),"")</f>
        <v/>
      </c>
      <c r="AG52" s="12" t="str">
        <f>IFERROR(VLOOKUP(AG50,祝日一覧!A:C,3,FALSE),"")</f>
        <v/>
      </c>
      <c r="AH52" s="144"/>
      <c r="AI52" s="146"/>
      <c r="AJ52" s="148"/>
      <c r="AK52" s="149"/>
      <c r="AL52" s="123"/>
      <c r="AM52" s="159"/>
      <c r="AN52" s="160"/>
      <c r="AO52" s="156"/>
      <c r="AP52" s="119"/>
      <c r="AQ52" s="119"/>
      <c r="AR52" s="119"/>
      <c r="AS52" s="119"/>
      <c r="AT52" s="119"/>
      <c r="AU52" s="119"/>
      <c r="AV52" s="122"/>
      <c r="AW52" s="122"/>
      <c r="AX52" s="122"/>
      <c r="AY52" s="122"/>
    </row>
    <row r="53" spans="1:51" s="4" customFormat="1" ht="29.15" customHeight="1" x14ac:dyDescent="0.2">
      <c r="B53" s="57" t="s">
        <v>108</v>
      </c>
      <c r="C53" s="19"/>
      <c r="D53" s="19" t="s">
        <v>49</v>
      </c>
      <c r="E53" s="19" t="s">
        <v>49</v>
      </c>
      <c r="F53" s="19"/>
      <c r="G53" s="19"/>
      <c r="H53" s="19"/>
      <c r="I53" s="19"/>
      <c r="J53" s="19"/>
      <c r="K53" s="19" t="s">
        <v>49</v>
      </c>
      <c r="L53" s="19" t="s">
        <v>49</v>
      </c>
      <c r="M53" s="19"/>
      <c r="N53" s="19"/>
      <c r="O53" s="19"/>
      <c r="P53" s="19"/>
      <c r="Q53" s="19"/>
      <c r="R53" s="19" t="s">
        <v>49</v>
      </c>
      <c r="S53" s="19" t="s">
        <v>49</v>
      </c>
      <c r="T53" s="19"/>
      <c r="U53" s="19"/>
      <c r="V53" s="19"/>
      <c r="W53" s="19"/>
      <c r="X53" s="19"/>
      <c r="Y53" s="19" t="s">
        <v>49</v>
      </c>
      <c r="Z53" s="19" t="s">
        <v>49</v>
      </c>
      <c r="AA53" s="19"/>
      <c r="AB53" s="19"/>
      <c r="AC53" s="19"/>
      <c r="AD53" s="19"/>
      <c r="AE53" s="19"/>
      <c r="AF53" s="19" t="s">
        <v>49</v>
      </c>
      <c r="AG53" s="51" t="s">
        <v>49</v>
      </c>
      <c r="AH53" s="144"/>
      <c r="AI53" s="146"/>
      <c r="AJ53" s="52">
        <f>AR51</f>
        <v>10</v>
      </c>
      <c r="AK53" s="61">
        <f>IF(AP51=0,"対象外",AJ53/AP51)</f>
        <v>0.35714285714285715</v>
      </c>
      <c r="AL53" s="62" t="str">
        <f>IF(AP51=0,"対象外",IF(AJ53/AP51&gt;=0.285,"達成",IF(AJ53&gt;=AX53,"達成※","未")))</f>
        <v>達成</v>
      </c>
      <c r="AM53" s="79">
        <f>AS51</f>
        <v>57</v>
      </c>
      <c r="AN53" s="80">
        <f>AM53/AQ51</f>
        <v>0.31147540983606559</v>
      </c>
      <c r="AO53" s="156"/>
      <c r="AP53" s="119"/>
      <c r="AQ53" s="119"/>
      <c r="AR53" s="119"/>
      <c r="AS53" s="119"/>
      <c r="AT53" s="119"/>
      <c r="AU53" s="119"/>
      <c r="AV53" s="122"/>
      <c r="AW53" s="122"/>
      <c r="AX53" s="122" t="str">
        <f>IF(OR(AW51/AP51&lt;0.285,AW51=0),AW51,"-")</f>
        <v>-</v>
      </c>
      <c r="AY53" s="122"/>
    </row>
    <row r="54" spans="1:51" s="4" customFormat="1" ht="29.15" customHeight="1" thickBot="1" x14ac:dyDescent="0.25">
      <c r="B54" s="56" t="s">
        <v>102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3"/>
      <c r="AH54" s="145"/>
      <c r="AI54" s="147"/>
      <c r="AJ54" s="5">
        <f>AT51</f>
        <v>0</v>
      </c>
      <c r="AK54" s="47">
        <f>IF(AP51=0,"対象外",AJ54/AP51)</f>
        <v>0</v>
      </c>
      <c r="AL54" s="39" t="str">
        <f>IF(AP51=0,"対象外",IF(AJ54/AP51&gt;=0.285,"達成",IF(AJ54&gt;=AX53,"達成※","未")))</f>
        <v>未</v>
      </c>
      <c r="AM54" s="77">
        <f>AU51</f>
        <v>0</v>
      </c>
      <c r="AN54" s="81">
        <f>IFERROR(AM54/AQ51,"")</f>
        <v>0</v>
      </c>
      <c r="AO54" s="156"/>
      <c r="AP54" s="119"/>
      <c r="AQ54" s="119"/>
      <c r="AR54" s="119"/>
      <c r="AS54" s="119"/>
      <c r="AT54" s="119"/>
      <c r="AU54" s="119"/>
      <c r="AV54" s="122"/>
      <c r="AW54" s="122"/>
      <c r="AX54" s="122"/>
      <c r="AY54" s="122"/>
    </row>
    <row r="55" spans="1:51" ht="13.5" thickBot="1" x14ac:dyDescent="0.25">
      <c r="AS55" s="9"/>
      <c r="AT55" s="9"/>
      <c r="AU55" s="9"/>
      <c r="AV55" s="2"/>
    </row>
    <row r="56" spans="1:51" ht="13.5" customHeight="1" x14ac:dyDescent="0.2">
      <c r="B56" s="16" t="s">
        <v>0</v>
      </c>
      <c r="C56" s="137">
        <f>DATE(YEAR(C49),MONTH(C49)+1,DAY(C49))</f>
        <v>45901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05"/>
      <c r="AH56" s="108" t="s">
        <v>16</v>
      </c>
      <c r="AI56" s="138" t="s">
        <v>60</v>
      </c>
      <c r="AJ56" s="124" t="s">
        <v>57</v>
      </c>
      <c r="AK56" s="125"/>
      <c r="AL56" s="125"/>
      <c r="AM56" s="161" t="s">
        <v>11</v>
      </c>
      <c r="AN56" s="151"/>
      <c r="AO56" s="134" t="s">
        <v>15</v>
      </c>
      <c r="AP56" s="117" t="s">
        <v>17</v>
      </c>
      <c r="AQ56" s="117" t="s">
        <v>18</v>
      </c>
      <c r="AR56" s="117" t="s">
        <v>98</v>
      </c>
      <c r="AS56" s="117" t="s">
        <v>99</v>
      </c>
      <c r="AT56" s="49" t="s">
        <v>100</v>
      </c>
      <c r="AU56" s="49" t="s">
        <v>101</v>
      </c>
      <c r="AV56" s="119" t="s">
        <v>59</v>
      </c>
      <c r="AW56" s="120" t="s">
        <v>61</v>
      </c>
      <c r="AX56" s="122" t="s">
        <v>70</v>
      </c>
      <c r="AY56" s="119" t="s">
        <v>73</v>
      </c>
    </row>
    <row r="57" spans="1:51" x14ac:dyDescent="0.2">
      <c r="B57" s="17" t="s">
        <v>1</v>
      </c>
      <c r="C57" s="18">
        <f>DATE(YEAR(C56),MONTH(C56),DAY(C56))</f>
        <v>45901</v>
      </c>
      <c r="D57" s="18">
        <f>IF(MONTH(DATE(YEAR(C57),MONTH(C57),DAY(C57)+1))=MONTH($C56),DATE(YEAR(C57),MONTH(C57),DAY(C57)+1),"")</f>
        <v>45902</v>
      </c>
      <c r="E57" s="18">
        <f t="shared" ref="E57:AG57" si="26">IF(MONTH(DATE(YEAR(D57),MONTH(D57),DAY(D57)+1))=MONTH($C56),DATE(YEAR(D57),MONTH(D57),DAY(D57)+1),"")</f>
        <v>45903</v>
      </c>
      <c r="F57" s="18">
        <f t="shared" si="26"/>
        <v>45904</v>
      </c>
      <c r="G57" s="18">
        <f t="shared" si="26"/>
        <v>45905</v>
      </c>
      <c r="H57" s="18">
        <f t="shared" si="26"/>
        <v>45906</v>
      </c>
      <c r="I57" s="18">
        <f t="shared" si="26"/>
        <v>45907</v>
      </c>
      <c r="J57" s="18">
        <f t="shared" si="26"/>
        <v>45908</v>
      </c>
      <c r="K57" s="18">
        <f t="shared" si="26"/>
        <v>45909</v>
      </c>
      <c r="L57" s="18">
        <f t="shared" si="26"/>
        <v>45910</v>
      </c>
      <c r="M57" s="18">
        <f t="shared" si="26"/>
        <v>45911</v>
      </c>
      <c r="N57" s="18">
        <f t="shared" si="26"/>
        <v>45912</v>
      </c>
      <c r="O57" s="18">
        <f t="shared" si="26"/>
        <v>45913</v>
      </c>
      <c r="P57" s="18">
        <f t="shared" si="26"/>
        <v>45914</v>
      </c>
      <c r="Q57" s="18">
        <f t="shared" si="26"/>
        <v>45915</v>
      </c>
      <c r="R57" s="18">
        <f t="shared" si="26"/>
        <v>45916</v>
      </c>
      <c r="S57" s="18">
        <f t="shared" si="26"/>
        <v>45917</v>
      </c>
      <c r="T57" s="18">
        <f t="shared" si="26"/>
        <v>45918</v>
      </c>
      <c r="U57" s="18">
        <f t="shared" si="26"/>
        <v>45919</v>
      </c>
      <c r="V57" s="18">
        <f t="shared" si="26"/>
        <v>45920</v>
      </c>
      <c r="W57" s="18">
        <f t="shared" si="26"/>
        <v>45921</v>
      </c>
      <c r="X57" s="18">
        <f t="shared" si="26"/>
        <v>45922</v>
      </c>
      <c r="Y57" s="18">
        <f t="shared" si="26"/>
        <v>45923</v>
      </c>
      <c r="Z57" s="18">
        <f t="shared" si="26"/>
        <v>45924</v>
      </c>
      <c r="AA57" s="18">
        <f t="shared" si="26"/>
        <v>45925</v>
      </c>
      <c r="AB57" s="18">
        <f t="shared" si="26"/>
        <v>45926</v>
      </c>
      <c r="AC57" s="18">
        <f t="shared" si="26"/>
        <v>45927</v>
      </c>
      <c r="AD57" s="18">
        <f t="shared" si="26"/>
        <v>45928</v>
      </c>
      <c r="AE57" s="18">
        <f t="shared" si="26"/>
        <v>45929</v>
      </c>
      <c r="AF57" s="18">
        <f t="shared" si="26"/>
        <v>45930</v>
      </c>
      <c r="AG57" s="38" t="str">
        <f t="shared" si="26"/>
        <v/>
      </c>
      <c r="AH57" s="109"/>
      <c r="AI57" s="139"/>
      <c r="AJ57" s="127"/>
      <c r="AK57" s="128"/>
      <c r="AL57" s="128"/>
      <c r="AM57" s="162"/>
      <c r="AN57" s="153"/>
      <c r="AO57" s="135"/>
      <c r="AP57" s="118"/>
      <c r="AQ57" s="118"/>
      <c r="AR57" s="118"/>
      <c r="AS57" s="118"/>
      <c r="AT57" s="50" t="s">
        <v>96</v>
      </c>
      <c r="AU57" s="50" t="s">
        <v>97</v>
      </c>
      <c r="AV57" s="119"/>
      <c r="AW57" s="121"/>
      <c r="AX57" s="122"/>
      <c r="AY57" s="119"/>
    </row>
    <row r="58" spans="1:51" x14ac:dyDescent="0.2">
      <c r="B58" s="17" t="s">
        <v>2</v>
      </c>
      <c r="C58" s="19" t="str">
        <f t="shared" ref="C58:AG58" si="27">TEXT(C57,"aaa")</f>
        <v>月</v>
      </c>
      <c r="D58" s="19" t="str">
        <f t="shared" si="27"/>
        <v>火</v>
      </c>
      <c r="E58" s="19" t="str">
        <f t="shared" si="27"/>
        <v>水</v>
      </c>
      <c r="F58" s="19" t="str">
        <f t="shared" si="27"/>
        <v>木</v>
      </c>
      <c r="G58" s="19" t="str">
        <f t="shared" si="27"/>
        <v>金</v>
      </c>
      <c r="H58" s="19" t="str">
        <f t="shared" si="27"/>
        <v>土</v>
      </c>
      <c r="I58" s="19" t="str">
        <f t="shared" si="27"/>
        <v>日</v>
      </c>
      <c r="J58" s="19" t="str">
        <f t="shared" si="27"/>
        <v>月</v>
      </c>
      <c r="K58" s="19" t="str">
        <f t="shared" si="27"/>
        <v>火</v>
      </c>
      <c r="L58" s="19" t="str">
        <f t="shared" si="27"/>
        <v>水</v>
      </c>
      <c r="M58" s="19" t="str">
        <f t="shared" si="27"/>
        <v>木</v>
      </c>
      <c r="N58" s="19" t="str">
        <f t="shared" si="27"/>
        <v>金</v>
      </c>
      <c r="O58" s="19" t="str">
        <f t="shared" si="27"/>
        <v>土</v>
      </c>
      <c r="P58" s="19" t="str">
        <f t="shared" si="27"/>
        <v>日</v>
      </c>
      <c r="Q58" s="19" t="str">
        <f t="shared" si="27"/>
        <v>月</v>
      </c>
      <c r="R58" s="19" t="str">
        <f t="shared" si="27"/>
        <v>火</v>
      </c>
      <c r="S58" s="19" t="str">
        <f t="shared" si="27"/>
        <v>水</v>
      </c>
      <c r="T58" s="19" t="str">
        <f t="shared" si="27"/>
        <v>木</v>
      </c>
      <c r="U58" s="19" t="str">
        <f t="shared" si="27"/>
        <v>金</v>
      </c>
      <c r="V58" s="19" t="str">
        <f t="shared" si="27"/>
        <v>土</v>
      </c>
      <c r="W58" s="19" t="str">
        <f t="shared" si="27"/>
        <v>日</v>
      </c>
      <c r="X58" s="19" t="str">
        <f t="shared" si="27"/>
        <v>月</v>
      </c>
      <c r="Y58" s="19" t="str">
        <f t="shared" si="27"/>
        <v>火</v>
      </c>
      <c r="Z58" s="19" t="str">
        <f t="shared" si="27"/>
        <v>水</v>
      </c>
      <c r="AA58" s="19" t="str">
        <f t="shared" si="27"/>
        <v>木</v>
      </c>
      <c r="AB58" s="19" t="str">
        <f t="shared" si="27"/>
        <v>金</v>
      </c>
      <c r="AC58" s="19" t="str">
        <f t="shared" si="27"/>
        <v>土</v>
      </c>
      <c r="AD58" s="19" t="str">
        <f t="shared" si="27"/>
        <v>日</v>
      </c>
      <c r="AE58" s="19" t="str">
        <f t="shared" si="27"/>
        <v>月</v>
      </c>
      <c r="AF58" s="19" t="str">
        <f t="shared" si="27"/>
        <v>火</v>
      </c>
      <c r="AG58" s="51" t="str">
        <f t="shared" si="27"/>
        <v/>
      </c>
      <c r="AH58" s="163"/>
      <c r="AI58" s="166"/>
      <c r="AJ58" s="148" t="s">
        <v>51</v>
      </c>
      <c r="AK58" s="149" t="s">
        <v>12</v>
      </c>
      <c r="AL58" s="169" t="s">
        <v>58</v>
      </c>
      <c r="AM58" s="170" t="s">
        <v>51</v>
      </c>
      <c r="AN58" s="160" t="s">
        <v>13</v>
      </c>
      <c r="AO58" s="156">
        <f t="shared" ref="AO58" si="28">COUNT(C57:AG57)</f>
        <v>30</v>
      </c>
      <c r="AP58" s="119">
        <f t="shared" ref="AP58" si="29">AO58-AH58</f>
        <v>30</v>
      </c>
      <c r="AQ58" s="119">
        <f>SUM(AP$7:AP60)</f>
        <v>213</v>
      </c>
      <c r="AR58" s="119">
        <f>COUNTIF(C60:AG60,"○")</f>
        <v>8</v>
      </c>
      <c r="AS58" s="119">
        <f>SUM(AR$7:AR60)</f>
        <v>65</v>
      </c>
      <c r="AT58" s="119">
        <f>COUNTIF(C61:AG61,"○")</f>
        <v>0</v>
      </c>
      <c r="AU58" s="119">
        <f>SUM(AT$7:AT60)</f>
        <v>0</v>
      </c>
      <c r="AV58" s="122">
        <f>COUNTIF(C58:AG58,"土")+COUNTIF(C58:AG58,"日")</f>
        <v>8</v>
      </c>
      <c r="AW58" s="122">
        <f>AV58-AI58</f>
        <v>8</v>
      </c>
      <c r="AX58" s="122" t="str">
        <f>IF(OR(AW58/AP58&lt;0.285,AW58=0),"特例","特例なし")</f>
        <v>特例</v>
      </c>
      <c r="AY58" s="122">
        <f>IF($AL$240="計画",IF(AP58=0,1,IF(AL60="達成",1,IF(AL60="達成※",1,0))),IF(AP58=0,1,IF(AL61="達成",1,IF(AL61="達成※",1,0))))</f>
        <v>1</v>
      </c>
    </row>
    <row r="59" spans="1:51" s="3" customFormat="1" ht="82.5" customHeight="1" x14ac:dyDescent="0.2">
      <c r="B59" s="20" t="s">
        <v>3</v>
      </c>
      <c r="C59" s="13" t="str">
        <f>IFERROR(VLOOKUP(C57,祝日一覧!A:C,3,FALSE),"")</f>
        <v/>
      </c>
      <c r="D59" s="13" t="str">
        <f>IFERROR(VLOOKUP(D57,祝日一覧!A:C,3,FALSE),"")</f>
        <v/>
      </c>
      <c r="E59" s="13" t="str">
        <f>IFERROR(VLOOKUP(E57,祝日一覧!A:C,3,FALSE),"")</f>
        <v/>
      </c>
      <c r="F59" s="13" t="str">
        <f>IFERROR(VLOOKUP(F57,祝日一覧!A:C,3,FALSE),"")</f>
        <v/>
      </c>
      <c r="G59" s="13" t="str">
        <f>IFERROR(VLOOKUP(G57,祝日一覧!A:C,3,FALSE),"")</f>
        <v/>
      </c>
      <c r="H59" s="13" t="str">
        <f>IFERROR(VLOOKUP(H57,祝日一覧!A:C,3,FALSE),"")</f>
        <v/>
      </c>
      <c r="I59" s="13" t="str">
        <f>IFERROR(VLOOKUP(I57,祝日一覧!A:C,3,FALSE),"")</f>
        <v/>
      </c>
      <c r="J59" s="13" t="str">
        <f>IFERROR(VLOOKUP(J57,祝日一覧!A:C,3,FALSE),"")</f>
        <v/>
      </c>
      <c r="K59" s="13" t="str">
        <f>IFERROR(VLOOKUP(K57,祝日一覧!A:C,3,FALSE),"")</f>
        <v/>
      </c>
      <c r="L59" s="13" t="str">
        <f>IFERROR(VLOOKUP(L57,祝日一覧!A:C,3,FALSE),"")</f>
        <v/>
      </c>
      <c r="M59" s="13" t="str">
        <f>IFERROR(VLOOKUP(M57,祝日一覧!A:C,3,FALSE),"")</f>
        <v/>
      </c>
      <c r="N59" s="13" t="str">
        <f>IFERROR(VLOOKUP(N57,祝日一覧!A:C,3,FALSE),"")</f>
        <v/>
      </c>
      <c r="O59" s="13" t="str">
        <f>IFERROR(VLOOKUP(O57,祝日一覧!A:C,3,FALSE),"")</f>
        <v/>
      </c>
      <c r="P59" s="13" t="str">
        <f>IFERROR(VLOOKUP(P57,祝日一覧!A:C,3,FALSE),"")</f>
        <v/>
      </c>
      <c r="Q59" s="13" t="str">
        <f>IFERROR(VLOOKUP(Q57,祝日一覧!A:C,3,FALSE),"")</f>
        <v>敬老の日</v>
      </c>
      <c r="R59" s="13" t="str">
        <f>IFERROR(VLOOKUP(R57,祝日一覧!A:C,3,FALSE),"")</f>
        <v/>
      </c>
      <c r="S59" s="13" t="str">
        <f>IFERROR(VLOOKUP(S57,祝日一覧!A:C,3,FALSE),"")</f>
        <v/>
      </c>
      <c r="T59" s="13" t="str">
        <f>IFERROR(VLOOKUP(T57,祝日一覧!A:C,3,FALSE),"")</f>
        <v/>
      </c>
      <c r="U59" s="13" t="str">
        <f>IFERROR(VLOOKUP(U57,祝日一覧!A:C,3,FALSE),"")</f>
        <v/>
      </c>
      <c r="V59" s="13" t="str">
        <f>IFERROR(VLOOKUP(V57,祝日一覧!A:C,3,FALSE),"")</f>
        <v/>
      </c>
      <c r="W59" s="13" t="str">
        <f>IFERROR(VLOOKUP(W57,祝日一覧!A:C,3,FALSE),"")</f>
        <v/>
      </c>
      <c r="X59" s="13" t="str">
        <f>IFERROR(VLOOKUP(X57,祝日一覧!A:C,3,FALSE),"")</f>
        <v/>
      </c>
      <c r="Y59" s="13" t="str">
        <f>IFERROR(VLOOKUP(Y57,祝日一覧!A:C,3,FALSE),"")</f>
        <v>秋分の日</v>
      </c>
      <c r="Z59" s="13" t="str">
        <f>IFERROR(VLOOKUP(Z57,祝日一覧!A:C,3,FALSE),"")</f>
        <v/>
      </c>
      <c r="AA59" s="13" t="str">
        <f>IFERROR(VLOOKUP(AA57,祝日一覧!A:C,3,FALSE),"")</f>
        <v/>
      </c>
      <c r="AB59" s="13" t="str">
        <f>IFERROR(VLOOKUP(AB57,祝日一覧!A:C,3,FALSE),"")</f>
        <v/>
      </c>
      <c r="AC59" s="13" t="str">
        <f>IFERROR(VLOOKUP(AC57,祝日一覧!A:C,3,FALSE),"")</f>
        <v/>
      </c>
      <c r="AD59" s="13" t="str">
        <f>IFERROR(VLOOKUP(AD57,祝日一覧!A:C,3,FALSE),"")</f>
        <v/>
      </c>
      <c r="AE59" s="13" t="str">
        <f>IFERROR(VLOOKUP(AE57,祝日一覧!A:C,3,FALSE),"")</f>
        <v/>
      </c>
      <c r="AF59" s="13" t="str">
        <f>IFERROR(VLOOKUP(AF57,祝日一覧!A:C,3,FALSE),"")</f>
        <v/>
      </c>
      <c r="AG59" s="12" t="str">
        <f>IFERROR(VLOOKUP(AG57,祝日一覧!A:C,3,FALSE),"")</f>
        <v/>
      </c>
      <c r="AH59" s="164"/>
      <c r="AI59" s="167"/>
      <c r="AJ59" s="148"/>
      <c r="AK59" s="149"/>
      <c r="AL59" s="169"/>
      <c r="AM59" s="170"/>
      <c r="AN59" s="160"/>
      <c r="AO59" s="156"/>
      <c r="AP59" s="119"/>
      <c r="AQ59" s="119"/>
      <c r="AR59" s="119"/>
      <c r="AS59" s="119"/>
      <c r="AT59" s="119"/>
      <c r="AU59" s="119"/>
      <c r="AV59" s="122"/>
      <c r="AW59" s="122"/>
      <c r="AX59" s="122"/>
      <c r="AY59" s="122"/>
    </row>
    <row r="60" spans="1:51" s="4" customFormat="1" ht="29.15" customHeight="1" x14ac:dyDescent="0.2">
      <c r="B60" s="57" t="s">
        <v>108</v>
      </c>
      <c r="C60" s="19"/>
      <c r="D60" s="19"/>
      <c r="E60" s="19"/>
      <c r="F60" s="19"/>
      <c r="G60" s="19"/>
      <c r="H60" s="19" t="s">
        <v>49</v>
      </c>
      <c r="I60" s="19" t="s">
        <v>49</v>
      </c>
      <c r="J60" s="19"/>
      <c r="K60" s="19"/>
      <c r="L60" s="19"/>
      <c r="M60" s="19"/>
      <c r="N60" s="19"/>
      <c r="O60" s="19" t="s">
        <v>49</v>
      </c>
      <c r="P60" s="19" t="s">
        <v>49</v>
      </c>
      <c r="Q60" s="19"/>
      <c r="R60" s="19"/>
      <c r="S60" s="19"/>
      <c r="T60" s="19"/>
      <c r="U60" s="19"/>
      <c r="V60" s="19" t="s">
        <v>49</v>
      </c>
      <c r="W60" s="19" t="s">
        <v>49</v>
      </c>
      <c r="X60" s="19"/>
      <c r="Y60" s="19"/>
      <c r="Z60" s="19"/>
      <c r="AA60" s="19"/>
      <c r="AB60" s="19"/>
      <c r="AC60" s="19" t="s">
        <v>49</v>
      </c>
      <c r="AD60" s="19" t="s">
        <v>49</v>
      </c>
      <c r="AE60" s="19"/>
      <c r="AF60" s="19"/>
      <c r="AG60" s="51"/>
      <c r="AH60" s="164"/>
      <c r="AI60" s="167"/>
      <c r="AJ60" s="83">
        <f>AR58</f>
        <v>8</v>
      </c>
      <c r="AK60" s="61">
        <f>IF(AP58=0,"対象外",AJ60/AP58)</f>
        <v>0.26666666666666666</v>
      </c>
      <c r="AL60" s="62" t="str">
        <f>IF(AP58=0,"対象外",IF(AJ60/AP58&gt;=0.285,"達成",IF(AJ60&gt;=AX60,"達成※","未")))</f>
        <v>達成※</v>
      </c>
      <c r="AM60" s="87">
        <f>AS58</f>
        <v>65</v>
      </c>
      <c r="AN60" s="80">
        <f>AM60/AQ58</f>
        <v>0.30516431924882631</v>
      </c>
      <c r="AO60" s="156"/>
      <c r="AP60" s="119"/>
      <c r="AQ60" s="119"/>
      <c r="AR60" s="119"/>
      <c r="AS60" s="119"/>
      <c r="AT60" s="119"/>
      <c r="AU60" s="119"/>
      <c r="AV60" s="122"/>
      <c r="AW60" s="122"/>
      <c r="AX60" s="122">
        <f>IF(OR(AW58/AP58&lt;0.285,AW58=0),AW58,"-")</f>
        <v>8</v>
      </c>
      <c r="AY60" s="122"/>
    </row>
    <row r="61" spans="1:51" s="4" customFormat="1" ht="29.15" customHeight="1" thickBot="1" x14ac:dyDescent="0.25">
      <c r="B61" s="56" t="s">
        <v>102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3"/>
      <c r="AH61" s="165"/>
      <c r="AI61" s="168"/>
      <c r="AJ61" s="5">
        <f>AT58</f>
        <v>0</v>
      </c>
      <c r="AK61" s="47">
        <f>IF(AP58=0,"対象外",AJ61/AP58)</f>
        <v>0</v>
      </c>
      <c r="AL61" s="39" t="str">
        <f>IF(AP58=0,"対象外",IF(AJ61/AP58&gt;=0.285,"達成",IF(AJ61&gt;=AX60,"達成※","未")))</f>
        <v>未</v>
      </c>
      <c r="AM61" s="88">
        <f>AU58</f>
        <v>0</v>
      </c>
      <c r="AN61" s="81">
        <f>IFERROR(AM61/AQ58,"")</f>
        <v>0</v>
      </c>
      <c r="AO61" s="156"/>
      <c r="AP61" s="119"/>
      <c r="AQ61" s="119"/>
      <c r="AR61" s="119"/>
      <c r="AS61" s="119"/>
      <c r="AT61" s="119"/>
      <c r="AU61" s="119"/>
      <c r="AV61" s="122"/>
      <c r="AW61" s="122"/>
      <c r="AX61" s="122"/>
      <c r="AY61" s="122"/>
    </row>
    <row r="62" spans="1:51" s="4" customFormat="1" ht="13.5" thickBot="1" x14ac:dyDescent="0.25">
      <c r="A62" s="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2"/>
      <c r="AI62" s="2"/>
      <c r="AJ62" s="2"/>
      <c r="AK62" s="2"/>
      <c r="AL62" s="2"/>
      <c r="AM62" s="2"/>
      <c r="AN62" s="2"/>
      <c r="AO62" s="9"/>
      <c r="AP62" s="9"/>
      <c r="AQ62" s="9"/>
      <c r="AR62" s="9"/>
      <c r="AS62" s="9"/>
      <c r="AT62" s="9"/>
      <c r="AU62" s="9"/>
    </row>
    <row r="63" spans="1:51" s="4" customFormat="1" ht="13.5" customHeight="1" x14ac:dyDescent="0.2">
      <c r="A63" s="2"/>
      <c r="B63" s="16" t="s">
        <v>0</v>
      </c>
      <c r="C63" s="137">
        <f>DATE(YEAR(C56),MONTH(C56)+1,DAY(C56))</f>
        <v>45931</v>
      </c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05"/>
      <c r="AH63" s="177" t="s">
        <v>16</v>
      </c>
      <c r="AI63" s="138" t="s">
        <v>60</v>
      </c>
      <c r="AJ63" s="124" t="s">
        <v>57</v>
      </c>
      <c r="AK63" s="125"/>
      <c r="AL63" s="125"/>
      <c r="AM63" s="161" t="s">
        <v>11</v>
      </c>
      <c r="AN63" s="151"/>
      <c r="AO63" s="134" t="s">
        <v>15</v>
      </c>
      <c r="AP63" s="117" t="s">
        <v>17</v>
      </c>
      <c r="AQ63" s="117" t="s">
        <v>18</v>
      </c>
      <c r="AR63" s="117" t="s">
        <v>98</v>
      </c>
      <c r="AS63" s="117" t="s">
        <v>99</v>
      </c>
      <c r="AT63" s="49" t="s">
        <v>100</v>
      </c>
      <c r="AU63" s="49" t="s">
        <v>101</v>
      </c>
      <c r="AV63" s="119" t="s">
        <v>59</v>
      </c>
      <c r="AW63" s="120" t="s">
        <v>61</v>
      </c>
      <c r="AX63" s="122" t="s">
        <v>70</v>
      </c>
      <c r="AY63" s="119" t="s">
        <v>73</v>
      </c>
    </row>
    <row r="64" spans="1:51" s="4" customFormat="1" x14ac:dyDescent="0.2">
      <c r="A64" s="2"/>
      <c r="B64" s="17" t="s">
        <v>1</v>
      </c>
      <c r="C64" s="18">
        <f>DATE(YEAR(C63),MONTH(C63),DAY(C63))</f>
        <v>45931</v>
      </c>
      <c r="D64" s="18">
        <f>IF(MONTH(DATE(YEAR(C64),MONTH(C64),DAY(C64)+1))=MONTH($C63),DATE(YEAR(C64),MONTH(C64),DAY(C64)+1),"")</f>
        <v>45932</v>
      </c>
      <c r="E64" s="18">
        <f t="shared" ref="E64:AG64" si="30">IF(MONTH(DATE(YEAR(D64),MONTH(D64),DAY(D64)+1))=MONTH($C63),DATE(YEAR(D64),MONTH(D64),DAY(D64)+1),"")</f>
        <v>45933</v>
      </c>
      <c r="F64" s="18">
        <f t="shared" si="30"/>
        <v>45934</v>
      </c>
      <c r="G64" s="18">
        <f t="shared" si="30"/>
        <v>45935</v>
      </c>
      <c r="H64" s="18">
        <f t="shared" si="30"/>
        <v>45936</v>
      </c>
      <c r="I64" s="18">
        <f t="shared" si="30"/>
        <v>45937</v>
      </c>
      <c r="J64" s="18">
        <f t="shared" si="30"/>
        <v>45938</v>
      </c>
      <c r="K64" s="18">
        <f t="shared" si="30"/>
        <v>45939</v>
      </c>
      <c r="L64" s="18">
        <f t="shared" si="30"/>
        <v>45940</v>
      </c>
      <c r="M64" s="18">
        <f t="shared" si="30"/>
        <v>45941</v>
      </c>
      <c r="N64" s="18">
        <f t="shared" si="30"/>
        <v>45942</v>
      </c>
      <c r="O64" s="18">
        <f t="shared" si="30"/>
        <v>45943</v>
      </c>
      <c r="P64" s="18">
        <f t="shared" si="30"/>
        <v>45944</v>
      </c>
      <c r="Q64" s="18">
        <f t="shared" si="30"/>
        <v>45945</v>
      </c>
      <c r="R64" s="18">
        <f t="shared" si="30"/>
        <v>45946</v>
      </c>
      <c r="S64" s="18">
        <f t="shared" si="30"/>
        <v>45947</v>
      </c>
      <c r="T64" s="18">
        <f t="shared" si="30"/>
        <v>45948</v>
      </c>
      <c r="U64" s="18">
        <f t="shared" si="30"/>
        <v>45949</v>
      </c>
      <c r="V64" s="18">
        <f t="shared" si="30"/>
        <v>45950</v>
      </c>
      <c r="W64" s="18">
        <f t="shared" si="30"/>
        <v>45951</v>
      </c>
      <c r="X64" s="18">
        <f t="shared" si="30"/>
        <v>45952</v>
      </c>
      <c r="Y64" s="18">
        <f t="shared" si="30"/>
        <v>45953</v>
      </c>
      <c r="Z64" s="18">
        <f t="shared" si="30"/>
        <v>45954</v>
      </c>
      <c r="AA64" s="18">
        <f t="shared" si="30"/>
        <v>45955</v>
      </c>
      <c r="AB64" s="18">
        <f t="shared" si="30"/>
        <v>45956</v>
      </c>
      <c r="AC64" s="18">
        <f t="shared" si="30"/>
        <v>45957</v>
      </c>
      <c r="AD64" s="18">
        <f t="shared" si="30"/>
        <v>45958</v>
      </c>
      <c r="AE64" s="18">
        <f t="shared" si="30"/>
        <v>45959</v>
      </c>
      <c r="AF64" s="26">
        <f t="shared" si="30"/>
        <v>45960</v>
      </c>
      <c r="AG64" s="85">
        <f t="shared" si="30"/>
        <v>45961</v>
      </c>
      <c r="AH64" s="109"/>
      <c r="AI64" s="139"/>
      <c r="AJ64" s="127"/>
      <c r="AK64" s="128"/>
      <c r="AL64" s="128"/>
      <c r="AM64" s="162"/>
      <c r="AN64" s="153"/>
      <c r="AO64" s="135"/>
      <c r="AP64" s="118"/>
      <c r="AQ64" s="118"/>
      <c r="AR64" s="118"/>
      <c r="AS64" s="118"/>
      <c r="AT64" s="50" t="s">
        <v>96</v>
      </c>
      <c r="AU64" s="50" t="s">
        <v>97</v>
      </c>
      <c r="AV64" s="119"/>
      <c r="AW64" s="121"/>
      <c r="AX64" s="122"/>
      <c r="AY64" s="119"/>
    </row>
    <row r="65" spans="1:51" s="4" customFormat="1" x14ac:dyDescent="0.2">
      <c r="A65" s="2"/>
      <c r="B65" s="17" t="s">
        <v>2</v>
      </c>
      <c r="C65" s="19" t="str">
        <f t="shared" ref="C65:AG65" si="31">TEXT(C64,"aaa")</f>
        <v>水</v>
      </c>
      <c r="D65" s="19" t="str">
        <f t="shared" si="31"/>
        <v>木</v>
      </c>
      <c r="E65" s="19" t="str">
        <f t="shared" si="31"/>
        <v>金</v>
      </c>
      <c r="F65" s="19" t="str">
        <f t="shared" si="31"/>
        <v>土</v>
      </c>
      <c r="G65" s="19" t="str">
        <f t="shared" si="31"/>
        <v>日</v>
      </c>
      <c r="H65" s="19" t="str">
        <f t="shared" si="31"/>
        <v>月</v>
      </c>
      <c r="I65" s="19" t="str">
        <f t="shared" si="31"/>
        <v>火</v>
      </c>
      <c r="J65" s="19" t="str">
        <f t="shared" si="31"/>
        <v>水</v>
      </c>
      <c r="K65" s="19" t="str">
        <f t="shared" si="31"/>
        <v>木</v>
      </c>
      <c r="L65" s="19" t="str">
        <f t="shared" si="31"/>
        <v>金</v>
      </c>
      <c r="M65" s="19" t="str">
        <f t="shared" si="31"/>
        <v>土</v>
      </c>
      <c r="N65" s="19" t="str">
        <f t="shared" si="31"/>
        <v>日</v>
      </c>
      <c r="O65" s="19" t="str">
        <f t="shared" si="31"/>
        <v>月</v>
      </c>
      <c r="P65" s="19" t="str">
        <f t="shared" si="31"/>
        <v>火</v>
      </c>
      <c r="Q65" s="19" t="str">
        <f t="shared" si="31"/>
        <v>水</v>
      </c>
      <c r="R65" s="19" t="str">
        <f t="shared" si="31"/>
        <v>木</v>
      </c>
      <c r="S65" s="19" t="str">
        <f t="shared" si="31"/>
        <v>金</v>
      </c>
      <c r="T65" s="19" t="str">
        <f t="shared" si="31"/>
        <v>土</v>
      </c>
      <c r="U65" s="19" t="str">
        <f t="shared" si="31"/>
        <v>日</v>
      </c>
      <c r="V65" s="19" t="str">
        <f t="shared" si="31"/>
        <v>月</v>
      </c>
      <c r="W65" s="19" t="str">
        <f t="shared" si="31"/>
        <v>火</v>
      </c>
      <c r="X65" s="19" t="str">
        <f t="shared" si="31"/>
        <v>水</v>
      </c>
      <c r="Y65" s="19" t="str">
        <f t="shared" si="31"/>
        <v>木</v>
      </c>
      <c r="Z65" s="19" t="str">
        <f t="shared" si="31"/>
        <v>金</v>
      </c>
      <c r="AA65" s="19" t="str">
        <f t="shared" si="31"/>
        <v>土</v>
      </c>
      <c r="AB65" s="19" t="str">
        <f t="shared" si="31"/>
        <v>日</v>
      </c>
      <c r="AC65" s="19" t="str">
        <f t="shared" si="31"/>
        <v>月</v>
      </c>
      <c r="AD65" s="19" t="str">
        <f t="shared" si="31"/>
        <v>火</v>
      </c>
      <c r="AE65" s="19" t="str">
        <f t="shared" si="31"/>
        <v>水</v>
      </c>
      <c r="AF65" s="27" t="str">
        <f t="shared" si="31"/>
        <v>木</v>
      </c>
      <c r="AG65" s="86" t="str">
        <f t="shared" si="31"/>
        <v>金</v>
      </c>
      <c r="AH65" s="163">
        <v>31</v>
      </c>
      <c r="AI65" s="166">
        <v>8</v>
      </c>
      <c r="AJ65" s="148" t="s">
        <v>51</v>
      </c>
      <c r="AK65" s="149" t="s">
        <v>12</v>
      </c>
      <c r="AL65" s="169" t="s">
        <v>58</v>
      </c>
      <c r="AM65" s="170" t="s">
        <v>51</v>
      </c>
      <c r="AN65" s="160" t="s">
        <v>13</v>
      </c>
      <c r="AO65" s="156">
        <f>COUNT(C64:AG64)</f>
        <v>31</v>
      </c>
      <c r="AP65" s="119">
        <f>AO65-AH65</f>
        <v>0</v>
      </c>
      <c r="AQ65" s="119">
        <f>SUM(AP$7:AP67)</f>
        <v>213</v>
      </c>
      <c r="AR65" s="119">
        <f>COUNTIF(C67:AG67,"○")</f>
        <v>0</v>
      </c>
      <c r="AS65" s="119">
        <f>SUM(AR$7:AR67)</f>
        <v>65</v>
      </c>
      <c r="AT65" s="119">
        <f>COUNTIF(C68:AG68,"○")</f>
        <v>0</v>
      </c>
      <c r="AU65" s="119">
        <f>SUM(AT$7:AT67)</f>
        <v>0</v>
      </c>
      <c r="AV65" s="122">
        <f>COUNTIF(C65:AG65,"土")+COUNTIF(C65:AG65,"日")</f>
        <v>8</v>
      </c>
      <c r="AW65" s="122">
        <f>AV65-AI65</f>
        <v>0</v>
      </c>
      <c r="AX65" s="122" t="e">
        <f>IF(OR(AW65/AP65&lt;0.285,AW65=0),"特例","特例なし")</f>
        <v>#DIV/0!</v>
      </c>
      <c r="AY65" s="122">
        <f>IF($AL$240="計画",IF(AP65=0,1,IF(AL67="達成",1,IF(AL67="達成※",1,0))),IF(AP65=0,1,IF(AL68="達成",1,IF(AL68="達成※",1,0))))</f>
        <v>1</v>
      </c>
    </row>
    <row r="66" spans="1:51" s="4" customFormat="1" ht="82.5" customHeight="1" x14ac:dyDescent="0.2">
      <c r="A66" s="3"/>
      <c r="B66" s="20" t="s">
        <v>3</v>
      </c>
      <c r="C66" s="13" t="str">
        <f>IFERROR(VLOOKUP(C64,祝日一覧!A:C,3,FALSE),"")</f>
        <v/>
      </c>
      <c r="D66" s="13" t="str">
        <f>IFERROR(VLOOKUP(D64,祝日一覧!A:C,3,FALSE),"")</f>
        <v/>
      </c>
      <c r="E66" s="13" t="str">
        <f>IFERROR(VLOOKUP(E64,祝日一覧!A:C,3,FALSE),"")</f>
        <v/>
      </c>
      <c r="F66" s="13" t="str">
        <f>IFERROR(VLOOKUP(F64,祝日一覧!A:C,3,FALSE),"")</f>
        <v/>
      </c>
      <c r="G66" s="13" t="str">
        <f>IFERROR(VLOOKUP(G64,祝日一覧!A:C,3,FALSE),"")</f>
        <v/>
      </c>
      <c r="H66" s="13" t="str">
        <f>IFERROR(VLOOKUP(H64,祝日一覧!A:C,3,FALSE),"")</f>
        <v/>
      </c>
      <c r="I66" s="13" t="str">
        <f>IFERROR(VLOOKUP(I64,祝日一覧!A:C,3,FALSE),"")</f>
        <v/>
      </c>
      <c r="J66" s="13" t="str">
        <f>IFERROR(VLOOKUP(J64,祝日一覧!A:C,3,FALSE),"")</f>
        <v/>
      </c>
      <c r="K66" s="13" t="str">
        <f>IFERROR(VLOOKUP(K64,祝日一覧!A:C,3,FALSE),"")</f>
        <v/>
      </c>
      <c r="L66" s="13" t="str">
        <f>IFERROR(VLOOKUP(L64,祝日一覧!A:C,3,FALSE),"")</f>
        <v/>
      </c>
      <c r="M66" s="13" t="str">
        <f>IFERROR(VLOOKUP(M64,祝日一覧!A:C,3,FALSE),"")</f>
        <v/>
      </c>
      <c r="N66" s="13" t="str">
        <f>IFERROR(VLOOKUP(N64,祝日一覧!A:C,3,FALSE),"")</f>
        <v/>
      </c>
      <c r="O66" s="13" t="str">
        <f>IFERROR(VLOOKUP(O64,祝日一覧!A:C,3,FALSE),"")</f>
        <v/>
      </c>
      <c r="P66" s="13" t="str">
        <f>IFERROR(VLOOKUP(P64,祝日一覧!A:C,3,FALSE),"")</f>
        <v/>
      </c>
      <c r="Q66" s="13" t="str">
        <f>IFERROR(VLOOKUP(Q64,祝日一覧!A:C,3,FALSE),"")</f>
        <v/>
      </c>
      <c r="R66" s="13" t="str">
        <f>IFERROR(VLOOKUP(R64,祝日一覧!A:C,3,FALSE),"")</f>
        <v/>
      </c>
      <c r="S66" s="13" t="str">
        <f>IFERROR(VLOOKUP(S64,祝日一覧!A:C,3,FALSE),"")</f>
        <v/>
      </c>
      <c r="T66" s="13" t="str">
        <f>IFERROR(VLOOKUP(T64,祝日一覧!A:C,3,FALSE),"")</f>
        <v/>
      </c>
      <c r="U66" s="13" t="str">
        <f>IFERROR(VLOOKUP(U64,祝日一覧!A:C,3,FALSE),"")</f>
        <v/>
      </c>
      <c r="V66" s="13" t="str">
        <f>IFERROR(VLOOKUP(V64,祝日一覧!A:C,3,FALSE),"")</f>
        <v/>
      </c>
      <c r="W66" s="13" t="str">
        <f>IFERROR(VLOOKUP(W64,祝日一覧!A:C,3,FALSE),"")</f>
        <v/>
      </c>
      <c r="X66" s="13" t="str">
        <f>IFERROR(VLOOKUP(X64,祝日一覧!A:C,3,FALSE),"")</f>
        <v/>
      </c>
      <c r="Y66" s="13" t="str">
        <f>IFERROR(VLOOKUP(Y64,祝日一覧!A:C,3,FALSE),"")</f>
        <v/>
      </c>
      <c r="Z66" s="13" t="str">
        <f>IFERROR(VLOOKUP(Z64,祝日一覧!A:C,3,FALSE),"")</f>
        <v/>
      </c>
      <c r="AA66" s="13" t="str">
        <f>IFERROR(VLOOKUP(AA64,祝日一覧!A:C,3,FALSE),"")</f>
        <v/>
      </c>
      <c r="AB66" s="13" t="str">
        <f>IFERROR(VLOOKUP(AB64,祝日一覧!A:C,3,FALSE),"")</f>
        <v/>
      </c>
      <c r="AC66" s="13" t="str">
        <f>IFERROR(VLOOKUP(AC64,祝日一覧!A:C,3,FALSE),"")</f>
        <v/>
      </c>
      <c r="AD66" s="13" t="str">
        <f>IFERROR(VLOOKUP(AD64,祝日一覧!A:C,3,FALSE),"")</f>
        <v/>
      </c>
      <c r="AE66" s="13" t="str">
        <f>IFERROR(VLOOKUP(AE64,祝日一覧!A:C,3,FALSE),"")</f>
        <v/>
      </c>
      <c r="AF66" s="13" t="str">
        <f>IFERROR(VLOOKUP(AF64,祝日一覧!A:C,3,FALSE),"")</f>
        <v/>
      </c>
      <c r="AG66" s="12" t="str">
        <f>IFERROR(VLOOKUP(AG64,祝日一覧!A:C,3,FALSE),"")</f>
        <v/>
      </c>
      <c r="AH66" s="164"/>
      <c r="AI66" s="167"/>
      <c r="AJ66" s="148"/>
      <c r="AK66" s="149"/>
      <c r="AL66" s="169"/>
      <c r="AM66" s="170"/>
      <c r="AN66" s="160"/>
      <c r="AO66" s="156"/>
      <c r="AP66" s="119"/>
      <c r="AQ66" s="119"/>
      <c r="AR66" s="119"/>
      <c r="AS66" s="119"/>
      <c r="AT66" s="119"/>
      <c r="AU66" s="119"/>
      <c r="AV66" s="122"/>
      <c r="AW66" s="122"/>
      <c r="AX66" s="122"/>
      <c r="AY66" s="122"/>
    </row>
    <row r="67" spans="1:51" s="4" customFormat="1" ht="29.15" customHeight="1" x14ac:dyDescent="0.2">
      <c r="B67" s="57" t="s">
        <v>108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84"/>
      <c r="AH67" s="164"/>
      <c r="AI67" s="167"/>
      <c r="AJ67" s="83">
        <f>AR65</f>
        <v>0</v>
      </c>
      <c r="AK67" s="61" t="str">
        <f>IF(AP65=0,"対象外",AJ67/AP65)</f>
        <v>対象外</v>
      </c>
      <c r="AL67" s="62" t="str">
        <f>IF(AP65=0,"対象外",IF(AJ67/AP65&gt;=0.285,"達成",IF(AJ67&gt;=AX67,"達成※","未")))</f>
        <v>対象外</v>
      </c>
      <c r="AM67" s="87">
        <f>AS65</f>
        <v>65</v>
      </c>
      <c r="AN67" s="80">
        <f>AM67/AQ65</f>
        <v>0.30516431924882631</v>
      </c>
      <c r="AO67" s="156"/>
      <c r="AP67" s="119"/>
      <c r="AQ67" s="119"/>
      <c r="AR67" s="119"/>
      <c r="AS67" s="119"/>
      <c r="AT67" s="119"/>
      <c r="AU67" s="119"/>
      <c r="AV67" s="122"/>
      <c r="AW67" s="122"/>
      <c r="AX67" s="122" t="e">
        <f>IF(OR(AW65/AP65&lt;0.285,AW65=0),AW65,"-")</f>
        <v>#DIV/0!</v>
      </c>
      <c r="AY67" s="122"/>
    </row>
    <row r="68" spans="1:51" s="4" customFormat="1" ht="29.15" customHeight="1" thickBot="1" x14ac:dyDescent="0.25">
      <c r="B68" s="56" t="s">
        <v>102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3"/>
      <c r="AH68" s="165"/>
      <c r="AI68" s="168"/>
      <c r="AJ68" s="5">
        <f>AT65</f>
        <v>0</v>
      </c>
      <c r="AK68" s="47" t="str">
        <f>IF(AP65=0,"対象外",AJ68/AP65)</f>
        <v>対象外</v>
      </c>
      <c r="AL68" s="39" t="str">
        <f>IF(AP65=0,"対象外",IF(AJ68/AP65&gt;=0.285,"達成",IF(AJ68&gt;=AX67,"達成※","未")))</f>
        <v>対象外</v>
      </c>
      <c r="AM68" s="88">
        <f>AU65</f>
        <v>0</v>
      </c>
      <c r="AN68" s="81">
        <f>IFERROR(AM68/AQ65,"")</f>
        <v>0</v>
      </c>
      <c r="AO68" s="156"/>
      <c r="AP68" s="119"/>
      <c r="AQ68" s="119"/>
      <c r="AR68" s="119"/>
      <c r="AS68" s="119"/>
      <c r="AT68" s="119"/>
      <c r="AU68" s="119"/>
      <c r="AV68" s="122"/>
      <c r="AW68" s="122"/>
      <c r="AX68" s="122"/>
      <c r="AY68" s="122"/>
    </row>
    <row r="69" spans="1:51" s="4" customFormat="1" x14ac:dyDescent="0.2">
      <c r="A69" s="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2"/>
      <c r="AI69" s="2"/>
      <c r="AJ69" s="2"/>
      <c r="AK69" s="2"/>
      <c r="AL69" s="2"/>
      <c r="AM69" s="2"/>
      <c r="AN69" s="2"/>
      <c r="AO69" s="9"/>
      <c r="AP69" s="9"/>
      <c r="AQ69" s="9"/>
      <c r="AR69" s="9"/>
      <c r="AS69" s="9"/>
      <c r="AT69" s="9"/>
      <c r="AU69" s="9"/>
    </row>
    <row r="70" spans="1:51" s="4" customFormat="1" ht="13" hidden="1" customHeight="1" outlineLevel="1" x14ac:dyDescent="0.2">
      <c r="A70" s="2"/>
      <c r="B70" s="16" t="s">
        <v>0</v>
      </c>
      <c r="C70" s="137">
        <f>DATE(YEAR(C63),MONTH(C63)+1,DAY(C63))</f>
        <v>45962</v>
      </c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71" t="s">
        <v>16</v>
      </c>
      <c r="AI70" s="110" t="s">
        <v>60</v>
      </c>
      <c r="AJ70" s="173" t="s">
        <v>57</v>
      </c>
      <c r="AK70" s="173"/>
      <c r="AL70" s="174"/>
      <c r="AM70" s="130" t="s">
        <v>11</v>
      </c>
      <c r="AN70" s="131"/>
      <c r="AO70" s="192" t="s">
        <v>15</v>
      </c>
      <c r="AP70" s="117" t="s">
        <v>17</v>
      </c>
      <c r="AQ70" s="117" t="s">
        <v>18</v>
      </c>
      <c r="AR70" s="117" t="s">
        <v>98</v>
      </c>
      <c r="AS70" s="117" t="s">
        <v>99</v>
      </c>
      <c r="AT70" s="49" t="s">
        <v>100</v>
      </c>
      <c r="AU70" s="49" t="s">
        <v>101</v>
      </c>
      <c r="AV70" s="119" t="s">
        <v>59</v>
      </c>
      <c r="AW70" s="120" t="s">
        <v>61</v>
      </c>
      <c r="AX70" s="122" t="s">
        <v>70</v>
      </c>
      <c r="AY70" s="119" t="s">
        <v>73</v>
      </c>
    </row>
    <row r="71" spans="1:51" s="4" customFormat="1" hidden="1" outlineLevel="1" x14ac:dyDescent="0.2">
      <c r="A71" s="2"/>
      <c r="B71" s="17" t="s">
        <v>1</v>
      </c>
      <c r="C71" s="18">
        <f>DATE(YEAR(C70),MONTH(C70),DAY(C70))</f>
        <v>45962</v>
      </c>
      <c r="D71" s="18">
        <f>IF(MONTH(DATE(YEAR(C71),MONTH(C71),DAY(C71)+1))=MONTH($C70),DATE(YEAR(C71),MONTH(C71),DAY(C71)+1),"")</f>
        <v>45963</v>
      </c>
      <c r="E71" s="18">
        <f t="shared" ref="E71:AG71" si="32">IF(MONTH(DATE(YEAR(D71),MONTH(D71),DAY(D71)+1))=MONTH($C70),DATE(YEAR(D71),MONTH(D71),DAY(D71)+1),"")</f>
        <v>45964</v>
      </c>
      <c r="F71" s="18">
        <f t="shared" si="32"/>
        <v>45965</v>
      </c>
      <c r="G71" s="18">
        <f t="shared" si="32"/>
        <v>45966</v>
      </c>
      <c r="H71" s="18">
        <f t="shared" si="32"/>
        <v>45967</v>
      </c>
      <c r="I71" s="18">
        <f t="shared" si="32"/>
        <v>45968</v>
      </c>
      <c r="J71" s="18">
        <f t="shared" si="32"/>
        <v>45969</v>
      </c>
      <c r="K71" s="18">
        <f t="shared" si="32"/>
        <v>45970</v>
      </c>
      <c r="L71" s="18">
        <f t="shared" si="32"/>
        <v>45971</v>
      </c>
      <c r="M71" s="18">
        <f t="shared" si="32"/>
        <v>45972</v>
      </c>
      <c r="N71" s="18">
        <f t="shared" si="32"/>
        <v>45973</v>
      </c>
      <c r="O71" s="18">
        <f t="shared" si="32"/>
        <v>45974</v>
      </c>
      <c r="P71" s="18">
        <f t="shared" si="32"/>
        <v>45975</v>
      </c>
      <c r="Q71" s="18">
        <f t="shared" si="32"/>
        <v>45976</v>
      </c>
      <c r="R71" s="18">
        <f t="shared" si="32"/>
        <v>45977</v>
      </c>
      <c r="S71" s="18">
        <f t="shared" si="32"/>
        <v>45978</v>
      </c>
      <c r="T71" s="18">
        <f t="shared" si="32"/>
        <v>45979</v>
      </c>
      <c r="U71" s="18">
        <f t="shared" si="32"/>
        <v>45980</v>
      </c>
      <c r="V71" s="18">
        <f t="shared" si="32"/>
        <v>45981</v>
      </c>
      <c r="W71" s="18">
        <f t="shared" si="32"/>
        <v>45982</v>
      </c>
      <c r="X71" s="18">
        <f t="shared" si="32"/>
        <v>45983</v>
      </c>
      <c r="Y71" s="18">
        <f t="shared" si="32"/>
        <v>45984</v>
      </c>
      <c r="Z71" s="18">
        <f t="shared" si="32"/>
        <v>45985</v>
      </c>
      <c r="AA71" s="18">
        <f t="shared" si="32"/>
        <v>45986</v>
      </c>
      <c r="AB71" s="18">
        <f t="shared" si="32"/>
        <v>45987</v>
      </c>
      <c r="AC71" s="18">
        <f t="shared" si="32"/>
        <v>45988</v>
      </c>
      <c r="AD71" s="18">
        <f t="shared" si="32"/>
        <v>45989</v>
      </c>
      <c r="AE71" s="18">
        <f t="shared" si="32"/>
        <v>45990</v>
      </c>
      <c r="AF71" s="18">
        <f t="shared" si="32"/>
        <v>45991</v>
      </c>
      <c r="AG71" s="18" t="str">
        <f t="shared" si="32"/>
        <v/>
      </c>
      <c r="AH71" s="172"/>
      <c r="AI71" s="111"/>
      <c r="AJ71" s="175"/>
      <c r="AK71" s="175"/>
      <c r="AL71" s="176"/>
      <c r="AM71" s="132"/>
      <c r="AN71" s="133"/>
      <c r="AO71" s="193"/>
      <c r="AP71" s="118"/>
      <c r="AQ71" s="118"/>
      <c r="AR71" s="118"/>
      <c r="AS71" s="118"/>
      <c r="AT71" s="50" t="s">
        <v>96</v>
      </c>
      <c r="AU71" s="50" t="s">
        <v>97</v>
      </c>
      <c r="AV71" s="119"/>
      <c r="AW71" s="121"/>
      <c r="AX71" s="122"/>
      <c r="AY71" s="119"/>
    </row>
    <row r="72" spans="1:51" s="4" customFormat="1" hidden="1" outlineLevel="1" x14ac:dyDescent="0.2">
      <c r="A72" s="2"/>
      <c r="B72" s="17" t="s">
        <v>2</v>
      </c>
      <c r="C72" s="19" t="str">
        <f t="shared" ref="C72:AG72" si="33">TEXT(C71,"aaa")</f>
        <v>土</v>
      </c>
      <c r="D72" s="19" t="str">
        <f t="shared" si="33"/>
        <v>日</v>
      </c>
      <c r="E72" s="19" t="str">
        <f t="shared" si="33"/>
        <v>月</v>
      </c>
      <c r="F72" s="19" t="str">
        <f t="shared" si="33"/>
        <v>火</v>
      </c>
      <c r="G72" s="19" t="str">
        <f t="shared" si="33"/>
        <v>水</v>
      </c>
      <c r="H72" s="19" t="str">
        <f t="shared" si="33"/>
        <v>木</v>
      </c>
      <c r="I72" s="19" t="str">
        <f t="shared" si="33"/>
        <v>金</v>
      </c>
      <c r="J72" s="19" t="str">
        <f t="shared" si="33"/>
        <v>土</v>
      </c>
      <c r="K72" s="19" t="str">
        <f t="shared" si="33"/>
        <v>日</v>
      </c>
      <c r="L72" s="19" t="str">
        <f t="shared" si="33"/>
        <v>月</v>
      </c>
      <c r="M72" s="19" t="str">
        <f t="shared" si="33"/>
        <v>火</v>
      </c>
      <c r="N72" s="19" t="str">
        <f t="shared" si="33"/>
        <v>水</v>
      </c>
      <c r="O72" s="19" t="str">
        <f t="shared" si="33"/>
        <v>木</v>
      </c>
      <c r="P72" s="19" t="str">
        <f t="shared" si="33"/>
        <v>金</v>
      </c>
      <c r="Q72" s="19" t="str">
        <f t="shared" si="33"/>
        <v>土</v>
      </c>
      <c r="R72" s="19" t="str">
        <f t="shared" si="33"/>
        <v>日</v>
      </c>
      <c r="S72" s="19" t="str">
        <f t="shared" si="33"/>
        <v>月</v>
      </c>
      <c r="T72" s="19" t="str">
        <f t="shared" si="33"/>
        <v>火</v>
      </c>
      <c r="U72" s="19" t="str">
        <f t="shared" si="33"/>
        <v>水</v>
      </c>
      <c r="V72" s="19" t="str">
        <f t="shared" si="33"/>
        <v>木</v>
      </c>
      <c r="W72" s="19" t="str">
        <f t="shared" si="33"/>
        <v>金</v>
      </c>
      <c r="X72" s="19" t="str">
        <f t="shared" si="33"/>
        <v>土</v>
      </c>
      <c r="Y72" s="19" t="str">
        <f t="shared" si="33"/>
        <v>日</v>
      </c>
      <c r="Z72" s="19" t="str">
        <f t="shared" si="33"/>
        <v>月</v>
      </c>
      <c r="AA72" s="19" t="str">
        <f t="shared" si="33"/>
        <v>火</v>
      </c>
      <c r="AB72" s="19" t="str">
        <f t="shared" si="33"/>
        <v>水</v>
      </c>
      <c r="AC72" s="19" t="str">
        <f t="shared" si="33"/>
        <v>木</v>
      </c>
      <c r="AD72" s="19" t="str">
        <f t="shared" si="33"/>
        <v>金</v>
      </c>
      <c r="AE72" s="19" t="str">
        <f t="shared" si="33"/>
        <v>土</v>
      </c>
      <c r="AF72" s="19" t="str">
        <f t="shared" si="33"/>
        <v>日</v>
      </c>
      <c r="AG72" s="19" t="str">
        <f t="shared" si="33"/>
        <v/>
      </c>
      <c r="AH72" s="178">
        <v>0</v>
      </c>
      <c r="AI72" s="181"/>
      <c r="AJ72" s="184" t="s">
        <v>51</v>
      </c>
      <c r="AK72" s="186" t="s">
        <v>12</v>
      </c>
      <c r="AL72" s="188" t="s">
        <v>58</v>
      </c>
      <c r="AM72" s="190" t="s">
        <v>51</v>
      </c>
      <c r="AN72" s="191" t="s">
        <v>13</v>
      </c>
      <c r="AO72" s="119">
        <f t="shared" ref="AO72" si="34">COUNT(C71:AG71)</f>
        <v>30</v>
      </c>
      <c r="AP72" s="119">
        <f t="shared" ref="AP72" si="35">AO72-AH72</f>
        <v>30</v>
      </c>
      <c r="AQ72" s="119">
        <f>SUM(AP$7:AP74)</f>
        <v>243</v>
      </c>
      <c r="AR72" s="119">
        <f>COUNTIF(C74:AG74,"○")</f>
        <v>0</v>
      </c>
      <c r="AS72" s="119">
        <f>SUM(AR$7:AR74)</f>
        <v>65</v>
      </c>
      <c r="AT72" s="119">
        <f>COUNTIF(C75:AG75,"○")</f>
        <v>0</v>
      </c>
      <c r="AU72" s="119">
        <f>SUM(AT$7:AT74)</f>
        <v>0</v>
      </c>
      <c r="AV72" s="122">
        <f>COUNTIF(C72:AG72,"土")+COUNTIF(C72:AG72,"日")</f>
        <v>10</v>
      </c>
      <c r="AW72" s="122">
        <f>AV72-AI72</f>
        <v>10</v>
      </c>
      <c r="AX72" s="122" t="str">
        <f>IF(OR(AW72/AP72&lt;0.285,AW72=0),"特例","特例なし")</f>
        <v>特例なし</v>
      </c>
      <c r="AY72" s="122">
        <f>IF($AL$240="計画",IF(AP72=0,1,IF(AL74="達成",1,IF(AL74="達成※",1,0))),IF(AP72=0,1,IF(AL75="達成",1,IF(AL75="達成※",1,0))))</f>
        <v>0</v>
      </c>
    </row>
    <row r="73" spans="1:51" s="4" customFormat="1" ht="27" hidden="1" customHeight="1" outlineLevel="1" x14ac:dyDescent="0.2">
      <c r="A73" s="3"/>
      <c r="B73" s="20" t="s">
        <v>3</v>
      </c>
      <c r="C73" s="13" t="str">
        <f>IFERROR(VLOOKUP(C71,祝日一覧!A:C,3,FALSE),"")</f>
        <v/>
      </c>
      <c r="D73" s="13" t="str">
        <f>IFERROR(VLOOKUP(D71,祝日一覧!A:C,3,FALSE),"")</f>
        <v/>
      </c>
      <c r="E73" s="13" t="str">
        <f>IFERROR(VLOOKUP(E71,祝日一覧!A:C,3,FALSE),"")</f>
        <v/>
      </c>
      <c r="F73" s="13" t="str">
        <f>IFERROR(VLOOKUP(F71,祝日一覧!A:C,3,FALSE),"")</f>
        <v/>
      </c>
      <c r="G73" s="13" t="str">
        <f>IFERROR(VLOOKUP(G71,祝日一覧!A:C,3,FALSE),"")</f>
        <v/>
      </c>
      <c r="H73" s="13" t="str">
        <f>IFERROR(VLOOKUP(H71,祝日一覧!A:C,3,FALSE),"")</f>
        <v/>
      </c>
      <c r="I73" s="13" t="str">
        <f>IFERROR(VLOOKUP(I71,祝日一覧!A:C,3,FALSE),"")</f>
        <v/>
      </c>
      <c r="J73" s="13" t="str">
        <f>IFERROR(VLOOKUP(J71,祝日一覧!A:C,3,FALSE),"")</f>
        <v/>
      </c>
      <c r="K73" s="13" t="str">
        <f>IFERROR(VLOOKUP(K71,祝日一覧!A:C,3,FALSE),"")</f>
        <v/>
      </c>
      <c r="L73" s="13" t="str">
        <f>IFERROR(VLOOKUP(L71,祝日一覧!A:C,3,FALSE),"")</f>
        <v/>
      </c>
      <c r="M73" s="13" t="str">
        <f>IFERROR(VLOOKUP(M71,祝日一覧!A:C,3,FALSE),"")</f>
        <v/>
      </c>
      <c r="N73" s="13" t="str">
        <f>IFERROR(VLOOKUP(N71,祝日一覧!A:C,3,FALSE),"")</f>
        <v/>
      </c>
      <c r="O73" s="13" t="str">
        <f>IFERROR(VLOOKUP(O71,祝日一覧!A:C,3,FALSE),"")</f>
        <v/>
      </c>
      <c r="P73" s="13" t="str">
        <f>IFERROR(VLOOKUP(P71,祝日一覧!A:C,3,FALSE),"")</f>
        <v/>
      </c>
      <c r="Q73" s="13" t="str">
        <f>IFERROR(VLOOKUP(Q71,祝日一覧!A:C,3,FALSE),"")</f>
        <v/>
      </c>
      <c r="R73" s="13" t="str">
        <f>IFERROR(VLOOKUP(R71,祝日一覧!A:C,3,FALSE),"")</f>
        <v/>
      </c>
      <c r="S73" s="13" t="str">
        <f>IFERROR(VLOOKUP(S71,祝日一覧!A:C,3,FALSE),"")</f>
        <v/>
      </c>
      <c r="T73" s="13" t="str">
        <f>IFERROR(VLOOKUP(T71,祝日一覧!A:C,3,FALSE),"")</f>
        <v/>
      </c>
      <c r="U73" s="13" t="str">
        <f>IFERROR(VLOOKUP(U71,祝日一覧!A:C,3,FALSE),"")</f>
        <v/>
      </c>
      <c r="V73" s="13" t="str">
        <f>IFERROR(VLOOKUP(V71,祝日一覧!A:C,3,FALSE),"")</f>
        <v/>
      </c>
      <c r="W73" s="13" t="str">
        <f>IFERROR(VLOOKUP(W71,祝日一覧!A:C,3,FALSE),"")</f>
        <v/>
      </c>
      <c r="X73" s="13" t="str">
        <f>IFERROR(VLOOKUP(X71,祝日一覧!A:C,3,FALSE),"")</f>
        <v/>
      </c>
      <c r="Y73" s="13" t="str">
        <f>IFERROR(VLOOKUP(Y71,祝日一覧!A:C,3,FALSE),"")</f>
        <v/>
      </c>
      <c r="Z73" s="13" t="str">
        <f>IFERROR(VLOOKUP(Z71,祝日一覧!A:C,3,FALSE),"")</f>
        <v/>
      </c>
      <c r="AA73" s="13" t="str">
        <f>IFERROR(VLOOKUP(AA71,祝日一覧!A:C,3,FALSE),"")</f>
        <v/>
      </c>
      <c r="AB73" s="13" t="str">
        <f>IFERROR(VLOOKUP(AB71,祝日一覧!A:C,3,FALSE),"")</f>
        <v/>
      </c>
      <c r="AC73" s="13" t="str">
        <f>IFERROR(VLOOKUP(AC71,祝日一覧!A:C,3,FALSE),"")</f>
        <v/>
      </c>
      <c r="AD73" s="13" t="str">
        <f>IFERROR(VLOOKUP(AD71,祝日一覧!A:C,3,FALSE),"")</f>
        <v/>
      </c>
      <c r="AE73" s="13" t="str">
        <f>IFERROR(VLOOKUP(AE71,祝日一覧!A:C,3,FALSE),"")</f>
        <v/>
      </c>
      <c r="AF73" s="13" t="str">
        <f>IFERROR(VLOOKUP(AF71,祝日一覧!A:C,3,FALSE),"")</f>
        <v/>
      </c>
      <c r="AG73" s="13" t="str">
        <f>IFERROR(VLOOKUP(AG71,祝日一覧!A:C,3,FALSE),"")</f>
        <v/>
      </c>
      <c r="AH73" s="179"/>
      <c r="AI73" s="182"/>
      <c r="AJ73" s="185"/>
      <c r="AK73" s="187"/>
      <c r="AL73" s="189"/>
      <c r="AM73" s="141"/>
      <c r="AN73" s="143"/>
      <c r="AO73" s="119"/>
      <c r="AP73" s="119"/>
      <c r="AQ73" s="119"/>
      <c r="AR73" s="119"/>
      <c r="AS73" s="119"/>
      <c r="AT73" s="119"/>
      <c r="AU73" s="119"/>
      <c r="AV73" s="122"/>
      <c r="AW73" s="122"/>
      <c r="AX73" s="122"/>
      <c r="AY73" s="122"/>
    </row>
    <row r="74" spans="1:51" s="4" customFormat="1" ht="26.5" hidden="1" outlineLevel="1" thickBot="1" x14ac:dyDescent="0.25">
      <c r="B74" s="57" t="s">
        <v>108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79"/>
      <c r="AI74" s="182"/>
      <c r="AJ74" s="37">
        <f>AR72</f>
        <v>0</v>
      </c>
      <c r="AK74" s="61">
        <f>IF(AP72=0,"対象外",AJ74/AP72)</f>
        <v>0</v>
      </c>
      <c r="AL74" s="62" t="str">
        <f>IF(AP72=0,"対象外",IF(AJ74/AP72&gt;=0.285,"達成",IF(AJ74&gt;=AX74,"達成※","未")))</f>
        <v>未</v>
      </c>
      <c r="AM74" s="77">
        <f>AS72</f>
        <v>65</v>
      </c>
      <c r="AN74" s="78">
        <f>AM74/AQ72</f>
        <v>0.26748971193415638</v>
      </c>
      <c r="AO74" s="119"/>
      <c r="AP74" s="119"/>
      <c r="AQ74" s="119"/>
      <c r="AR74" s="119"/>
      <c r="AS74" s="119"/>
      <c r="AT74" s="119"/>
      <c r="AU74" s="119"/>
      <c r="AV74" s="122"/>
      <c r="AW74" s="122"/>
      <c r="AX74" s="122" t="str">
        <f>IF(OR(AW72/AP72&lt;0.285,AW72=0),AW72,"-")</f>
        <v>-</v>
      </c>
      <c r="AY74" s="122"/>
    </row>
    <row r="75" spans="1:51" s="4" customFormat="1" ht="26.5" hidden="1" outlineLevel="1" thickBot="1" x14ac:dyDescent="0.25">
      <c r="B75" s="56" t="s">
        <v>102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180"/>
      <c r="AI75" s="183"/>
      <c r="AJ75" s="37">
        <f>AT72</f>
        <v>0</v>
      </c>
      <c r="AK75" s="47">
        <f>IF(AP72=0,"対象外",AJ75/AP72)</f>
        <v>0</v>
      </c>
      <c r="AL75" s="39" t="str">
        <f>IF(AP72=0,"対象外",IF(AJ75/AP72&gt;=0.285,"達成",IF(AJ75&gt;=AX74,"達成※","未")))</f>
        <v>未</v>
      </c>
      <c r="AM75" s="77">
        <f>AU72</f>
        <v>0</v>
      </c>
      <c r="AN75" s="78">
        <f>IFERROR(AM75/AQ72,"")</f>
        <v>0</v>
      </c>
      <c r="AO75" s="119"/>
      <c r="AP75" s="119"/>
      <c r="AQ75" s="119"/>
      <c r="AR75" s="119"/>
      <c r="AS75" s="119"/>
      <c r="AT75" s="119"/>
      <c r="AU75" s="119"/>
      <c r="AV75" s="122"/>
      <c r="AW75" s="122"/>
      <c r="AX75" s="122"/>
      <c r="AY75" s="122"/>
    </row>
    <row r="76" spans="1:51" s="4" customFormat="1" ht="13.5" hidden="1" outlineLevel="1" thickBot="1" x14ac:dyDescent="0.25">
      <c r="A76" s="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2"/>
      <c r="AI76" s="2"/>
      <c r="AJ76" s="2"/>
      <c r="AK76" s="2"/>
      <c r="AL76" s="2"/>
      <c r="AM76" s="2"/>
      <c r="AN76" s="2"/>
      <c r="AO76" s="9"/>
      <c r="AP76" s="9"/>
      <c r="AQ76" s="9"/>
      <c r="AR76" s="9"/>
      <c r="AS76" s="9"/>
      <c r="AT76" s="9"/>
      <c r="AU76" s="9"/>
    </row>
    <row r="77" spans="1:51" s="4" customFormat="1" ht="13" hidden="1" customHeight="1" outlineLevel="1" x14ac:dyDescent="0.2">
      <c r="A77" s="2"/>
      <c r="B77" s="16" t="s">
        <v>0</v>
      </c>
      <c r="C77" s="137">
        <f>DATE(YEAR(C70),MONTH(C70)+1,DAY(C70))</f>
        <v>45992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71" t="s">
        <v>16</v>
      </c>
      <c r="AI77" s="110" t="s">
        <v>60</v>
      </c>
      <c r="AJ77" s="173" t="s">
        <v>57</v>
      </c>
      <c r="AK77" s="173"/>
      <c r="AL77" s="174"/>
      <c r="AM77" s="130" t="s">
        <v>11</v>
      </c>
      <c r="AN77" s="131"/>
      <c r="AO77" s="192" t="s">
        <v>15</v>
      </c>
      <c r="AP77" s="117" t="s">
        <v>17</v>
      </c>
      <c r="AQ77" s="117" t="s">
        <v>18</v>
      </c>
      <c r="AR77" s="117" t="s">
        <v>98</v>
      </c>
      <c r="AS77" s="117" t="s">
        <v>99</v>
      </c>
      <c r="AT77" s="49" t="s">
        <v>100</v>
      </c>
      <c r="AU77" s="49" t="s">
        <v>101</v>
      </c>
      <c r="AV77" s="119" t="s">
        <v>59</v>
      </c>
      <c r="AW77" s="120" t="s">
        <v>61</v>
      </c>
      <c r="AX77" s="122" t="s">
        <v>70</v>
      </c>
      <c r="AY77" s="119" t="s">
        <v>73</v>
      </c>
    </row>
    <row r="78" spans="1:51" s="4" customFormat="1" hidden="1" outlineLevel="1" x14ac:dyDescent="0.2">
      <c r="A78" s="2"/>
      <c r="B78" s="17" t="s">
        <v>1</v>
      </c>
      <c r="C78" s="18">
        <f>DATE(YEAR(C77),MONTH(C77),DAY(C77))</f>
        <v>45992</v>
      </c>
      <c r="D78" s="18">
        <f>IF(MONTH(DATE(YEAR(C78),MONTH(C78),DAY(C78)+1))=MONTH($C77),DATE(YEAR(C78),MONTH(C78),DAY(C78)+1),"")</f>
        <v>45993</v>
      </c>
      <c r="E78" s="18">
        <f t="shared" ref="E78:AG78" si="36">IF(MONTH(DATE(YEAR(D78),MONTH(D78),DAY(D78)+1))=MONTH($C77),DATE(YEAR(D78),MONTH(D78),DAY(D78)+1),"")</f>
        <v>45994</v>
      </c>
      <c r="F78" s="18">
        <f t="shared" si="36"/>
        <v>45995</v>
      </c>
      <c r="G78" s="18">
        <f t="shared" si="36"/>
        <v>45996</v>
      </c>
      <c r="H78" s="18">
        <f t="shared" si="36"/>
        <v>45997</v>
      </c>
      <c r="I78" s="18">
        <f t="shared" si="36"/>
        <v>45998</v>
      </c>
      <c r="J78" s="18">
        <f t="shared" si="36"/>
        <v>45999</v>
      </c>
      <c r="K78" s="18">
        <f t="shared" si="36"/>
        <v>46000</v>
      </c>
      <c r="L78" s="18">
        <f t="shared" si="36"/>
        <v>46001</v>
      </c>
      <c r="M78" s="18">
        <f t="shared" si="36"/>
        <v>46002</v>
      </c>
      <c r="N78" s="18">
        <f t="shared" si="36"/>
        <v>46003</v>
      </c>
      <c r="O78" s="18">
        <f t="shared" si="36"/>
        <v>46004</v>
      </c>
      <c r="P78" s="18">
        <f t="shared" si="36"/>
        <v>46005</v>
      </c>
      <c r="Q78" s="18">
        <f t="shared" si="36"/>
        <v>46006</v>
      </c>
      <c r="R78" s="18">
        <f t="shared" si="36"/>
        <v>46007</v>
      </c>
      <c r="S78" s="18">
        <f t="shared" si="36"/>
        <v>46008</v>
      </c>
      <c r="T78" s="18">
        <f t="shared" si="36"/>
        <v>46009</v>
      </c>
      <c r="U78" s="18">
        <f t="shared" si="36"/>
        <v>46010</v>
      </c>
      <c r="V78" s="18">
        <f t="shared" si="36"/>
        <v>46011</v>
      </c>
      <c r="W78" s="18">
        <f t="shared" si="36"/>
        <v>46012</v>
      </c>
      <c r="X78" s="18">
        <f t="shared" si="36"/>
        <v>46013</v>
      </c>
      <c r="Y78" s="18">
        <f t="shared" si="36"/>
        <v>46014</v>
      </c>
      <c r="Z78" s="18">
        <f t="shared" si="36"/>
        <v>46015</v>
      </c>
      <c r="AA78" s="18">
        <f t="shared" si="36"/>
        <v>46016</v>
      </c>
      <c r="AB78" s="18">
        <f t="shared" si="36"/>
        <v>46017</v>
      </c>
      <c r="AC78" s="18">
        <f t="shared" si="36"/>
        <v>46018</v>
      </c>
      <c r="AD78" s="18">
        <f t="shared" si="36"/>
        <v>46019</v>
      </c>
      <c r="AE78" s="18">
        <f t="shared" si="36"/>
        <v>46020</v>
      </c>
      <c r="AF78" s="18">
        <f t="shared" si="36"/>
        <v>46021</v>
      </c>
      <c r="AG78" s="18">
        <f t="shared" si="36"/>
        <v>46022</v>
      </c>
      <c r="AH78" s="172"/>
      <c r="AI78" s="111"/>
      <c r="AJ78" s="175"/>
      <c r="AK78" s="175"/>
      <c r="AL78" s="176"/>
      <c r="AM78" s="132"/>
      <c r="AN78" s="133"/>
      <c r="AO78" s="193"/>
      <c r="AP78" s="118"/>
      <c r="AQ78" s="118"/>
      <c r="AR78" s="118"/>
      <c r="AS78" s="118"/>
      <c r="AT78" s="50" t="s">
        <v>96</v>
      </c>
      <c r="AU78" s="50" t="s">
        <v>97</v>
      </c>
      <c r="AV78" s="119"/>
      <c r="AW78" s="121"/>
      <c r="AX78" s="122"/>
      <c r="AY78" s="119"/>
    </row>
    <row r="79" spans="1:51" s="4" customFormat="1" hidden="1" outlineLevel="1" x14ac:dyDescent="0.2">
      <c r="A79" s="2"/>
      <c r="B79" s="17" t="s">
        <v>2</v>
      </c>
      <c r="C79" s="19" t="str">
        <f t="shared" ref="C79:AG79" si="37">TEXT(C78,"aaa")</f>
        <v>月</v>
      </c>
      <c r="D79" s="19" t="str">
        <f t="shared" si="37"/>
        <v>火</v>
      </c>
      <c r="E79" s="19" t="str">
        <f t="shared" si="37"/>
        <v>水</v>
      </c>
      <c r="F79" s="19" t="str">
        <f t="shared" si="37"/>
        <v>木</v>
      </c>
      <c r="G79" s="19" t="str">
        <f t="shared" si="37"/>
        <v>金</v>
      </c>
      <c r="H79" s="19" t="str">
        <f t="shared" si="37"/>
        <v>土</v>
      </c>
      <c r="I79" s="19" t="str">
        <f t="shared" si="37"/>
        <v>日</v>
      </c>
      <c r="J79" s="19" t="str">
        <f t="shared" si="37"/>
        <v>月</v>
      </c>
      <c r="K79" s="19" t="str">
        <f t="shared" si="37"/>
        <v>火</v>
      </c>
      <c r="L79" s="19" t="str">
        <f t="shared" si="37"/>
        <v>水</v>
      </c>
      <c r="M79" s="19" t="str">
        <f t="shared" si="37"/>
        <v>木</v>
      </c>
      <c r="N79" s="19" t="str">
        <f t="shared" si="37"/>
        <v>金</v>
      </c>
      <c r="O79" s="19" t="str">
        <f t="shared" si="37"/>
        <v>土</v>
      </c>
      <c r="P79" s="19" t="str">
        <f t="shared" si="37"/>
        <v>日</v>
      </c>
      <c r="Q79" s="19" t="str">
        <f t="shared" si="37"/>
        <v>月</v>
      </c>
      <c r="R79" s="19" t="str">
        <f t="shared" si="37"/>
        <v>火</v>
      </c>
      <c r="S79" s="19" t="str">
        <f t="shared" si="37"/>
        <v>水</v>
      </c>
      <c r="T79" s="19" t="str">
        <f t="shared" si="37"/>
        <v>木</v>
      </c>
      <c r="U79" s="19" t="str">
        <f t="shared" si="37"/>
        <v>金</v>
      </c>
      <c r="V79" s="19" t="str">
        <f t="shared" si="37"/>
        <v>土</v>
      </c>
      <c r="W79" s="19" t="str">
        <f t="shared" si="37"/>
        <v>日</v>
      </c>
      <c r="X79" s="19" t="str">
        <f t="shared" si="37"/>
        <v>月</v>
      </c>
      <c r="Y79" s="19" t="str">
        <f t="shared" si="37"/>
        <v>火</v>
      </c>
      <c r="Z79" s="19" t="str">
        <f t="shared" si="37"/>
        <v>水</v>
      </c>
      <c r="AA79" s="19" t="str">
        <f t="shared" si="37"/>
        <v>木</v>
      </c>
      <c r="AB79" s="19" t="str">
        <f t="shared" si="37"/>
        <v>金</v>
      </c>
      <c r="AC79" s="19" t="str">
        <f t="shared" si="37"/>
        <v>土</v>
      </c>
      <c r="AD79" s="19" t="str">
        <f t="shared" si="37"/>
        <v>日</v>
      </c>
      <c r="AE79" s="19" t="str">
        <f t="shared" si="37"/>
        <v>月</v>
      </c>
      <c r="AF79" s="19" t="str">
        <f t="shared" si="37"/>
        <v>火</v>
      </c>
      <c r="AG79" s="19" t="str">
        <f t="shared" si="37"/>
        <v>水</v>
      </c>
      <c r="AH79" s="178">
        <v>0</v>
      </c>
      <c r="AI79" s="181"/>
      <c r="AJ79" s="184" t="s">
        <v>51</v>
      </c>
      <c r="AK79" s="186" t="s">
        <v>12</v>
      </c>
      <c r="AL79" s="188" t="s">
        <v>58</v>
      </c>
      <c r="AM79" s="190" t="s">
        <v>51</v>
      </c>
      <c r="AN79" s="191" t="s">
        <v>13</v>
      </c>
      <c r="AO79" s="119">
        <f t="shared" ref="AO79" si="38">COUNT(C78:AG78)</f>
        <v>31</v>
      </c>
      <c r="AP79" s="119">
        <f t="shared" ref="AP79" si="39">AO79-AH79</f>
        <v>31</v>
      </c>
      <c r="AQ79" s="119">
        <f>SUM(AP$7:AP81)</f>
        <v>274</v>
      </c>
      <c r="AR79" s="119">
        <f>COUNTIF(C81:AG81,"○")</f>
        <v>0</v>
      </c>
      <c r="AS79" s="119">
        <f>SUM(AR$7:AR81)</f>
        <v>65</v>
      </c>
      <c r="AT79" s="119">
        <f>COUNTIF(C82:AG82,"○")</f>
        <v>0</v>
      </c>
      <c r="AU79" s="119">
        <f>SUM(AT$7:AT81)</f>
        <v>0</v>
      </c>
      <c r="AV79" s="122">
        <f>COUNTIF(C79:AG79,"土")+COUNTIF(C79:AG79,"日")</f>
        <v>8</v>
      </c>
      <c r="AW79" s="122">
        <f>AV79-AI79</f>
        <v>8</v>
      </c>
      <c r="AX79" s="122" t="str">
        <f>IF(OR(AW79/AP79&lt;0.285,AW79=0),"特例","特例なし")</f>
        <v>特例</v>
      </c>
      <c r="AY79" s="122">
        <f>IF($AL$240="計画",IF(AP79=0,1,IF(AL81="達成",1,IF(AL81="達成※",1,0))),IF(AP79=0,1,IF(AL82="達成",1,IF(AL82="達成※",1,0))))</f>
        <v>0</v>
      </c>
    </row>
    <row r="80" spans="1:51" s="4" customFormat="1" ht="79" hidden="1" outlineLevel="1" x14ac:dyDescent="0.2">
      <c r="A80" s="3"/>
      <c r="B80" s="20" t="s">
        <v>3</v>
      </c>
      <c r="C80" s="13" t="str">
        <f>IFERROR(VLOOKUP(C78,祝日一覧!A:C,3,FALSE),"")</f>
        <v/>
      </c>
      <c r="D80" s="13" t="str">
        <f>IFERROR(VLOOKUP(D78,祝日一覧!A:C,3,FALSE),"")</f>
        <v/>
      </c>
      <c r="E80" s="13" t="str">
        <f>IFERROR(VLOOKUP(E78,祝日一覧!A:C,3,FALSE),"")</f>
        <v/>
      </c>
      <c r="F80" s="13" t="str">
        <f>IFERROR(VLOOKUP(F78,祝日一覧!A:C,3,FALSE),"")</f>
        <v/>
      </c>
      <c r="G80" s="13" t="str">
        <f>IFERROR(VLOOKUP(G78,祝日一覧!A:C,3,FALSE),"")</f>
        <v/>
      </c>
      <c r="H80" s="13" t="str">
        <f>IFERROR(VLOOKUP(H78,祝日一覧!A:C,3,FALSE),"")</f>
        <v/>
      </c>
      <c r="I80" s="13" t="str">
        <f>IFERROR(VLOOKUP(I78,祝日一覧!A:C,3,FALSE),"")</f>
        <v/>
      </c>
      <c r="J80" s="13" t="str">
        <f>IFERROR(VLOOKUP(J78,祝日一覧!A:C,3,FALSE),"")</f>
        <v/>
      </c>
      <c r="K80" s="13" t="str">
        <f>IFERROR(VLOOKUP(K78,祝日一覧!A:C,3,FALSE),"")</f>
        <v/>
      </c>
      <c r="L80" s="13" t="str">
        <f>IFERROR(VLOOKUP(L78,祝日一覧!A:C,3,FALSE),"")</f>
        <v/>
      </c>
      <c r="M80" s="13" t="str">
        <f>IFERROR(VLOOKUP(M78,祝日一覧!A:C,3,FALSE),"")</f>
        <v/>
      </c>
      <c r="N80" s="13" t="str">
        <f>IFERROR(VLOOKUP(N78,祝日一覧!A:C,3,FALSE),"")</f>
        <v/>
      </c>
      <c r="O80" s="13" t="str">
        <f>IFERROR(VLOOKUP(O78,祝日一覧!A:C,3,FALSE),"")</f>
        <v/>
      </c>
      <c r="P80" s="13" t="str">
        <f>IFERROR(VLOOKUP(P78,祝日一覧!A:C,3,FALSE),"")</f>
        <v/>
      </c>
      <c r="Q80" s="13" t="str">
        <f>IFERROR(VLOOKUP(Q78,祝日一覧!A:C,3,FALSE),"")</f>
        <v/>
      </c>
      <c r="R80" s="13" t="str">
        <f>IFERROR(VLOOKUP(R78,祝日一覧!A:C,3,FALSE),"")</f>
        <v/>
      </c>
      <c r="S80" s="13" t="str">
        <f>IFERROR(VLOOKUP(S78,祝日一覧!A:C,3,FALSE),"")</f>
        <v/>
      </c>
      <c r="T80" s="13" t="str">
        <f>IFERROR(VLOOKUP(T78,祝日一覧!A:C,3,FALSE),"")</f>
        <v/>
      </c>
      <c r="U80" s="13" t="str">
        <f>IFERROR(VLOOKUP(U78,祝日一覧!A:C,3,FALSE),"")</f>
        <v/>
      </c>
      <c r="V80" s="13" t="str">
        <f>IFERROR(VLOOKUP(V78,祝日一覧!A:C,3,FALSE),"")</f>
        <v/>
      </c>
      <c r="W80" s="13" t="str">
        <f>IFERROR(VLOOKUP(W78,祝日一覧!A:C,3,FALSE),"")</f>
        <v/>
      </c>
      <c r="X80" s="13" t="str">
        <f>IFERROR(VLOOKUP(X78,祝日一覧!A:C,3,FALSE),"")</f>
        <v/>
      </c>
      <c r="Y80" s="13" t="str">
        <f>IFERROR(VLOOKUP(Y78,祝日一覧!A:C,3,FALSE),"")</f>
        <v/>
      </c>
      <c r="Z80" s="13" t="str">
        <f>IFERROR(VLOOKUP(Z78,祝日一覧!A:C,3,FALSE),"")</f>
        <v/>
      </c>
      <c r="AA80" s="13" t="str">
        <f>IFERROR(VLOOKUP(AA78,祝日一覧!A:C,3,FALSE),"")</f>
        <v/>
      </c>
      <c r="AB80" s="13" t="str">
        <f>IFERROR(VLOOKUP(AB78,祝日一覧!A:C,3,FALSE),"")</f>
        <v/>
      </c>
      <c r="AC80" s="13" t="str">
        <f>IFERROR(VLOOKUP(AC78,祝日一覧!A:C,3,FALSE),"")</f>
        <v/>
      </c>
      <c r="AD80" s="13" t="str">
        <f>IFERROR(VLOOKUP(AD78,祝日一覧!A:C,3,FALSE),"")</f>
        <v/>
      </c>
      <c r="AE80" s="13" t="str">
        <f>IFERROR(VLOOKUP(AE78,祝日一覧!A:C,3,FALSE),"")</f>
        <v>年末年始休暇</v>
      </c>
      <c r="AF80" s="13" t="str">
        <f>IFERROR(VLOOKUP(AF78,祝日一覧!A:C,3,FALSE),"")</f>
        <v>年末年始休暇</v>
      </c>
      <c r="AG80" s="13" t="str">
        <f>IFERROR(VLOOKUP(AG78,祝日一覧!A:C,3,FALSE),"")</f>
        <v>年末年始休暇</v>
      </c>
      <c r="AH80" s="179"/>
      <c r="AI80" s="182"/>
      <c r="AJ80" s="185"/>
      <c r="AK80" s="187"/>
      <c r="AL80" s="189"/>
      <c r="AM80" s="141"/>
      <c r="AN80" s="143"/>
      <c r="AO80" s="119"/>
      <c r="AP80" s="119"/>
      <c r="AQ80" s="119"/>
      <c r="AR80" s="119"/>
      <c r="AS80" s="119"/>
      <c r="AT80" s="119"/>
      <c r="AU80" s="119"/>
      <c r="AV80" s="122"/>
      <c r="AW80" s="122"/>
      <c r="AX80" s="122"/>
      <c r="AY80" s="122"/>
    </row>
    <row r="81" spans="1:51" s="4" customFormat="1" ht="26.5" hidden="1" outlineLevel="1" thickBot="1" x14ac:dyDescent="0.25">
      <c r="B81" s="57" t="s">
        <v>108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79"/>
      <c r="AI81" s="182"/>
      <c r="AJ81" s="37">
        <f>AR79</f>
        <v>0</v>
      </c>
      <c r="AK81" s="61">
        <f>IF(AP79=0,"対象外",AJ81/AP79)</f>
        <v>0</v>
      </c>
      <c r="AL81" s="62" t="str">
        <f>IF(AP79=0,"対象外",IF(AJ81/AP79&gt;=0.285,"達成",IF(AJ81&gt;=AX81,"達成※","未")))</f>
        <v>未</v>
      </c>
      <c r="AM81" s="77">
        <f>AS79</f>
        <v>65</v>
      </c>
      <c r="AN81" s="78">
        <f>AM81/AQ79</f>
        <v>0.23722627737226276</v>
      </c>
      <c r="AO81" s="119"/>
      <c r="AP81" s="119"/>
      <c r="AQ81" s="119"/>
      <c r="AR81" s="119"/>
      <c r="AS81" s="119"/>
      <c r="AT81" s="119"/>
      <c r="AU81" s="119"/>
      <c r="AV81" s="122"/>
      <c r="AW81" s="122"/>
      <c r="AX81" s="122">
        <f>IF(OR(AW79/AP79&lt;0.285,AW79=0),AW79,"-")</f>
        <v>8</v>
      </c>
      <c r="AY81" s="122"/>
    </row>
    <row r="82" spans="1:51" s="4" customFormat="1" ht="26.5" hidden="1" outlineLevel="1" thickBot="1" x14ac:dyDescent="0.25">
      <c r="B82" s="56" t="s">
        <v>102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180"/>
      <c r="AI82" s="183"/>
      <c r="AJ82" s="37">
        <f>AT79</f>
        <v>0</v>
      </c>
      <c r="AK82" s="47">
        <f>IF(AP79=0,"対象外",AJ82/AP79)</f>
        <v>0</v>
      </c>
      <c r="AL82" s="39" t="str">
        <f>IF(AP79=0,"対象外",IF(AJ82/AP79&gt;=0.285,"達成",IF(AJ82&gt;=AX81,"達成※","未")))</f>
        <v>未</v>
      </c>
      <c r="AM82" s="77">
        <f>AU79</f>
        <v>0</v>
      </c>
      <c r="AN82" s="78">
        <f>IFERROR(AM82/AQ79,"")</f>
        <v>0</v>
      </c>
      <c r="AO82" s="119"/>
      <c r="AP82" s="119"/>
      <c r="AQ82" s="119"/>
      <c r="AR82" s="119"/>
      <c r="AS82" s="119"/>
      <c r="AT82" s="119"/>
      <c r="AU82" s="119"/>
      <c r="AV82" s="122"/>
      <c r="AW82" s="122"/>
      <c r="AX82" s="122"/>
      <c r="AY82" s="122"/>
    </row>
    <row r="83" spans="1:51" s="4" customFormat="1" ht="13.5" hidden="1" outlineLevel="1" thickBot="1" x14ac:dyDescent="0.25">
      <c r="A83" s="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2"/>
      <c r="AI83" s="2"/>
      <c r="AJ83" s="2"/>
      <c r="AK83" s="2"/>
      <c r="AL83" s="2"/>
      <c r="AM83" s="2"/>
      <c r="AN83" s="2"/>
      <c r="AO83" s="9"/>
      <c r="AP83" s="9"/>
      <c r="AQ83" s="9"/>
      <c r="AR83" s="9"/>
      <c r="AS83" s="9"/>
      <c r="AT83" s="9"/>
      <c r="AU83" s="9"/>
    </row>
    <row r="84" spans="1:51" s="4" customFormat="1" ht="13" hidden="1" customHeight="1" outlineLevel="1" x14ac:dyDescent="0.2">
      <c r="A84" s="2"/>
      <c r="B84" s="16" t="s">
        <v>0</v>
      </c>
      <c r="C84" s="137">
        <f>DATE(YEAR(C77),MONTH(C77)+1,DAY(C77))</f>
        <v>46023</v>
      </c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71" t="s">
        <v>16</v>
      </c>
      <c r="AI84" s="110" t="s">
        <v>60</v>
      </c>
      <c r="AJ84" s="173" t="s">
        <v>74</v>
      </c>
      <c r="AK84" s="173"/>
      <c r="AL84" s="174"/>
      <c r="AM84" s="130" t="s">
        <v>11</v>
      </c>
      <c r="AN84" s="131"/>
      <c r="AO84" s="192" t="s">
        <v>15</v>
      </c>
      <c r="AP84" s="117" t="s">
        <v>17</v>
      </c>
      <c r="AQ84" s="117" t="s">
        <v>18</v>
      </c>
      <c r="AR84" s="117" t="s">
        <v>98</v>
      </c>
      <c r="AS84" s="117" t="s">
        <v>99</v>
      </c>
      <c r="AT84" s="49" t="s">
        <v>100</v>
      </c>
      <c r="AU84" s="49" t="s">
        <v>101</v>
      </c>
      <c r="AV84" s="119" t="s">
        <v>59</v>
      </c>
      <c r="AW84" s="120" t="s">
        <v>61</v>
      </c>
      <c r="AX84" s="122" t="s">
        <v>70</v>
      </c>
      <c r="AY84" s="119" t="s">
        <v>73</v>
      </c>
    </row>
    <row r="85" spans="1:51" s="4" customFormat="1" hidden="1" outlineLevel="1" x14ac:dyDescent="0.2">
      <c r="A85" s="2"/>
      <c r="B85" s="17" t="s">
        <v>1</v>
      </c>
      <c r="C85" s="18">
        <f>DATE(YEAR(C84),MONTH(C84),DAY(C84))</f>
        <v>46023</v>
      </c>
      <c r="D85" s="18">
        <f>IF(MONTH(DATE(YEAR(C85),MONTH(C85),DAY(C85)+1))=MONTH($C84),DATE(YEAR(C85),MONTH(C85),DAY(C85)+1),"")</f>
        <v>46024</v>
      </c>
      <c r="E85" s="18">
        <f t="shared" ref="E85:AG85" si="40">IF(MONTH(DATE(YEAR(D85),MONTH(D85),DAY(D85)+1))=MONTH($C84),DATE(YEAR(D85),MONTH(D85),DAY(D85)+1),"")</f>
        <v>46025</v>
      </c>
      <c r="F85" s="18">
        <f t="shared" si="40"/>
        <v>46026</v>
      </c>
      <c r="G85" s="18">
        <f t="shared" si="40"/>
        <v>46027</v>
      </c>
      <c r="H85" s="18">
        <f t="shared" si="40"/>
        <v>46028</v>
      </c>
      <c r="I85" s="18">
        <f t="shared" si="40"/>
        <v>46029</v>
      </c>
      <c r="J85" s="18">
        <f t="shared" si="40"/>
        <v>46030</v>
      </c>
      <c r="K85" s="18">
        <f t="shared" si="40"/>
        <v>46031</v>
      </c>
      <c r="L85" s="18">
        <f t="shared" si="40"/>
        <v>46032</v>
      </c>
      <c r="M85" s="18">
        <f t="shared" si="40"/>
        <v>46033</v>
      </c>
      <c r="N85" s="18">
        <f t="shared" si="40"/>
        <v>46034</v>
      </c>
      <c r="O85" s="18">
        <f t="shared" si="40"/>
        <v>46035</v>
      </c>
      <c r="P85" s="18">
        <f t="shared" si="40"/>
        <v>46036</v>
      </c>
      <c r="Q85" s="18">
        <f t="shared" si="40"/>
        <v>46037</v>
      </c>
      <c r="R85" s="18">
        <f t="shared" si="40"/>
        <v>46038</v>
      </c>
      <c r="S85" s="18">
        <f t="shared" si="40"/>
        <v>46039</v>
      </c>
      <c r="T85" s="18">
        <f t="shared" si="40"/>
        <v>46040</v>
      </c>
      <c r="U85" s="18">
        <f t="shared" si="40"/>
        <v>46041</v>
      </c>
      <c r="V85" s="18">
        <f t="shared" si="40"/>
        <v>46042</v>
      </c>
      <c r="W85" s="18">
        <f t="shared" si="40"/>
        <v>46043</v>
      </c>
      <c r="X85" s="18">
        <f t="shared" si="40"/>
        <v>46044</v>
      </c>
      <c r="Y85" s="18">
        <f t="shared" si="40"/>
        <v>46045</v>
      </c>
      <c r="Z85" s="18">
        <f t="shared" si="40"/>
        <v>46046</v>
      </c>
      <c r="AA85" s="18">
        <f t="shared" si="40"/>
        <v>46047</v>
      </c>
      <c r="AB85" s="18">
        <f t="shared" si="40"/>
        <v>46048</v>
      </c>
      <c r="AC85" s="18">
        <f t="shared" si="40"/>
        <v>46049</v>
      </c>
      <c r="AD85" s="18">
        <f t="shared" si="40"/>
        <v>46050</v>
      </c>
      <c r="AE85" s="18">
        <f t="shared" si="40"/>
        <v>46051</v>
      </c>
      <c r="AF85" s="18">
        <f t="shared" si="40"/>
        <v>46052</v>
      </c>
      <c r="AG85" s="18">
        <f t="shared" si="40"/>
        <v>46053</v>
      </c>
      <c r="AH85" s="172"/>
      <c r="AI85" s="111"/>
      <c r="AJ85" s="175"/>
      <c r="AK85" s="175"/>
      <c r="AL85" s="176"/>
      <c r="AM85" s="132"/>
      <c r="AN85" s="133"/>
      <c r="AO85" s="193"/>
      <c r="AP85" s="118"/>
      <c r="AQ85" s="118"/>
      <c r="AR85" s="118"/>
      <c r="AS85" s="118"/>
      <c r="AT85" s="50" t="s">
        <v>96</v>
      </c>
      <c r="AU85" s="50" t="s">
        <v>97</v>
      </c>
      <c r="AV85" s="119"/>
      <c r="AW85" s="121"/>
      <c r="AX85" s="122"/>
      <c r="AY85" s="119"/>
    </row>
    <row r="86" spans="1:51" s="4" customFormat="1" hidden="1" outlineLevel="1" x14ac:dyDescent="0.2">
      <c r="A86" s="2"/>
      <c r="B86" s="17" t="s">
        <v>2</v>
      </c>
      <c r="C86" s="19" t="str">
        <f t="shared" ref="C86:AG86" si="41">TEXT(C85,"aaa")</f>
        <v>木</v>
      </c>
      <c r="D86" s="19" t="str">
        <f t="shared" si="41"/>
        <v>金</v>
      </c>
      <c r="E86" s="19" t="str">
        <f t="shared" si="41"/>
        <v>土</v>
      </c>
      <c r="F86" s="19" t="str">
        <f t="shared" si="41"/>
        <v>日</v>
      </c>
      <c r="G86" s="19" t="str">
        <f t="shared" si="41"/>
        <v>月</v>
      </c>
      <c r="H86" s="19" t="str">
        <f t="shared" si="41"/>
        <v>火</v>
      </c>
      <c r="I86" s="19" t="str">
        <f t="shared" si="41"/>
        <v>水</v>
      </c>
      <c r="J86" s="19" t="str">
        <f t="shared" si="41"/>
        <v>木</v>
      </c>
      <c r="K86" s="19" t="str">
        <f t="shared" si="41"/>
        <v>金</v>
      </c>
      <c r="L86" s="19" t="str">
        <f t="shared" si="41"/>
        <v>土</v>
      </c>
      <c r="M86" s="19" t="str">
        <f t="shared" si="41"/>
        <v>日</v>
      </c>
      <c r="N86" s="19" t="str">
        <f t="shared" si="41"/>
        <v>月</v>
      </c>
      <c r="O86" s="19" t="str">
        <f t="shared" si="41"/>
        <v>火</v>
      </c>
      <c r="P86" s="19" t="str">
        <f t="shared" si="41"/>
        <v>水</v>
      </c>
      <c r="Q86" s="19" t="str">
        <f t="shared" si="41"/>
        <v>木</v>
      </c>
      <c r="R86" s="19" t="str">
        <f t="shared" si="41"/>
        <v>金</v>
      </c>
      <c r="S86" s="19" t="str">
        <f t="shared" si="41"/>
        <v>土</v>
      </c>
      <c r="T86" s="19" t="str">
        <f t="shared" si="41"/>
        <v>日</v>
      </c>
      <c r="U86" s="19" t="str">
        <f t="shared" si="41"/>
        <v>月</v>
      </c>
      <c r="V86" s="19" t="str">
        <f t="shared" si="41"/>
        <v>火</v>
      </c>
      <c r="W86" s="19" t="str">
        <f t="shared" si="41"/>
        <v>水</v>
      </c>
      <c r="X86" s="19" t="str">
        <f t="shared" si="41"/>
        <v>木</v>
      </c>
      <c r="Y86" s="19" t="str">
        <f t="shared" si="41"/>
        <v>金</v>
      </c>
      <c r="Z86" s="19" t="str">
        <f t="shared" si="41"/>
        <v>土</v>
      </c>
      <c r="AA86" s="19" t="str">
        <f t="shared" si="41"/>
        <v>日</v>
      </c>
      <c r="AB86" s="19" t="str">
        <f t="shared" si="41"/>
        <v>月</v>
      </c>
      <c r="AC86" s="19" t="str">
        <f t="shared" si="41"/>
        <v>火</v>
      </c>
      <c r="AD86" s="19" t="str">
        <f t="shared" si="41"/>
        <v>水</v>
      </c>
      <c r="AE86" s="19" t="str">
        <f t="shared" si="41"/>
        <v>木</v>
      </c>
      <c r="AF86" s="19" t="str">
        <f t="shared" si="41"/>
        <v>金</v>
      </c>
      <c r="AG86" s="19" t="str">
        <f t="shared" si="41"/>
        <v>土</v>
      </c>
      <c r="AH86" s="178">
        <v>0</v>
      </c>
      <c r="AI86" s="181"/>
      <c r="AJ86" s="184" t="s">
        <v>51</v>
      </c>
      <c r="AK86" s="186" t="s">
        <v>12</v>
      </c>
      <c r="AL86" s="188" t="s">
        <v>58</v>
      </c>
      <c r="AM86" s="190" t="s">
        <v>51</v>
      </c>
      <c r="AN86" s="191" t="s">
        <v>13</v>
      </c>
      <c r="AO86" s="119">
        <f t="shared" ref="AO86" si="42">COUNT(C85:AG85)</f>
        <v>31</v>
      </c>
      <c r="AP86" s="119">
        <f t="shared" ref="AP86" si="43">AO86-AH86</f>
        <v>31</v>
      </c>
      <c r="AQ86" s="119">
        <f>SUM(AP$7:AP88)</f>
        <v>305</v>
      </c>
      <c r="AR86" s="119">
        <f>COUNTIF(C88:AG88,"○")</f>
        <v>0</v>
      </c>
      <c r="AS86" s="119">
        <f>SUM(AR$7:AR88)</f>
        <v>65</v>
      </c>
      <c r="AT86" s="119">
        <f>COUNTIF(C89:AG89,"○")</f>
        <v>0</v>
      </c>
      <c r="AU86" s="119">
        <f>SUM(AT$7:AT88)</f>
        <v>0</v>
      </c>
      <c r="AV86" s="122">
        <f>COUNTIF(C86:AG86,"土")+COUNTIF(C86:AG86,"日")</f>
        <v>9</v>
      </c>
      <c r="AW86" s="122">
        <f>AV86-AI86</f>
        <v>9</v>
      </c>
      <c r="AX86" s="122" t="str">
        <f>IF(OR(AW86/AP86&lt;0.285,AW86=0),"特例","特例なし")</f>
        <v>特例なし</v>
      </c>
      <c r="AY86" s="122">
        <f>IF($AL$240="計画",IF(AP86=0,1,IF(AL88="達成",1,IF(AL88="達成※",1,0))),IF(AP86=0,1,IF(AL89="達成",1,IF(AL89="達成※",1,0))))</f>
        <v>0</v>
      </c>
    </row>
    <row r="87" spans="1:51" s="4" customFormat="1" ht="79" hidden="1" outlineLevel="1" x14ac:dyDescent="0.2">
      <c r="A87" s="3"/>
      <c r="B87" s="20" t="s">
        <v>3</v>
      </c>
      <c r="C87" s="13" t="str">
        <f>IFERROR(VLOOKUP(C85,祝日一覧!A:C,3,FALSE),"")</f>
        <v>元日</v>
      </c>
      <c r="D87" s="13" t="str">
        <f>IFERROR(VLOOKUP(D85,祝日一覧!A:C,3,FALSE),"")</f>
        <v>年末年始休暇</v>
      </c>
      <c r="E87" s="13" t="str">
        <f>IFERROR(VLOOKUP(E85,祝日一覧!A:C,3,FALSE),"")</f>
        <v>年末年始休暇</v>
      </c>
      <c r="F87" s="13" t="str">
        <f>IFERROR(VLOOKUP(F85,祝日一覧!A:C,3,FALSE),"")</f>
        <v/>
      </c>
      <c r="G87" s="13" t="str">
        <f>IFERROR(VLOOKUP(G85,祝日一覧!A:C,3,FALSE),"")</f>
        <v/>
      </c>
      <c r="H87" s="13" t="str">
        <f>IFERROR(VLOOKUP(H85,祝日一覧!A:C,3,FALSE),"")</f>
        <v/>
      </c>
      <c r="I87" s="13" t="str">
        <f>IFERROR(VLOOKUP(I85,祝日一覧!A:C,3,FALSE),"")</f>
        <v/>
      </c>
      <c r="J87" s="13" t="str">
        <f>IFERROR(VLOOKUP(J85,祝日一覧!A:C,3,FALSE),"")</f>
        <v/>
      </c>
      <c r="K87" s="13" t="str">
        <f>IFERROR(VLOOKUP(K85,祝日一覧!A:C,3,FALSE),"")</f>
        <v/>
      </c>
      <c r="L87" s="13" t="str">
        <f>IFERROR(VLOOKUP(L85,祝日一覧!A:C,3,FALSE),"")</f>
        <v/>
      </c>
      <c r="M87" s="13" t="str">
        <f>IFERROR(VLOOKUP(M85,祝日一覧!A:C,3,FALSE),"")</f>
        <v/>
      </c>
      <c r="N87" s="13" t="str">
        <f>IFERROR(VLOOKUP(N85,祝日一覧!A:C,3,FALSE),"")</f>
        <v>成人の日</v>
      </c>
      <c r="O87" s="13" t="str">
        <f>IFERROR(VLOOKUP(O85,祝日一覧!A:C,3,FALSE),"")</f>
        <v/>
      </c>
      <c r="P87" s="13" t="str">
        <f>IFERROR(VLOOKUP(P85,祝日一覧!A:C,3,FALSE),"")</f>
        <v/>
      </c>
      <c r="Q87" s="13" t="str">
        <f>IFERROR(VLOOKUP(Q85,祝日一覧!A:C,3,FALSE),"")</f>
        <v/>
      </c>
      <c r="R87" s="13" t="str">
        <f>IFERROR(VLOOKUP(R85,祝日一覧!A:C,3,FALSE),"")</f>
        <v/>
      </c>
      <c r="S87" s="13" t="str">
        <f>IFERROR(VLOOKUP(S85,祝日一覧!A:C,3,FALSE),"")</f>
        <v/>
      </c>
      <c r="T87" s="13" t="str">
        <f>IFERROR(VLOOKUP(T85,祝日一覧!A:C,3,FALSE),"")</f>
        <v/>
      </c>
      <c r="U87" s="13" t="str">
        <f>IFERROR(VLOOKUP(U85,祝日一覧!A:C,3,FALSE),"")</f>
        <v/>
      </c>
      <c r="V87" s="13" t="str">
        <f>IFERROR(VLOOKUP(V85,祝日一覧!A:C,3,FALSE),"")</f>
        <v/>
      </c>
      <c r="W87" s="13" t="str">
        <f>IFERROR(VLOOKUP(W85,祝日一覧!A:C,3,FALSE),"")</f>
        <v/>
      </c>
      <c r="X87" s="13" t="str">
        <f>IFERROR(VLOOKUP(X85,祝日一覧!A:C,3,FALSE),"")</f>
        <v/>
      </c>
      <c r="Y87" s="13" t="str">
        <f>IFERROR(VLOOKUP(Y85,祝日一覧!A:C,3,FALSE),"")</f>
        <v/>
      </c>
      <c r="Z87" s="13" t="str">
        <f>IFERROR(VLOOKUP(Z85,祝日一覧!A:C,3,FALSE),"")</f>
        <v/>
      </c>
      <c r="AA87" s="13" t="str">
        <f>IFERROR(VLOOKUP(AA85,祝日一覧!A:C,3,FALSE),"")</f>
        <v/>
      </c>
      <c r="AB87" s="13" t="str">
        <f>IFERROR(VLOOKUP(AB85,祝日一覧!A:C,3,FALSE),"")</f>
        <v/>
      </c>
      <c r="AC87" s="13" t="str">
        <f>IFERROR(VLOOKUP(AC85,祝日一覧!A:C,3,FALSE),"")</f>
        <v/>
      </c>
      <c r="AD87" s="13" t="str">
        <f>IFERROR(VLOOKUP(AD85,祝日一覧!A:C,3,FALSE),"")</f>
        <v/>
      </c>
      <c r="AE87" s="13" t="str">
        <f>IFERROR(VLOOKUP(AE85,祝日一覧!A:C,3,FALSE),"")</f>
        <v/>
      </c>
      <c r="AF87" s="13" t="str">
        <f>IFERROR(VLOOKUP(AF85,祝日一覧!A:C,3,FALSE),"")</f>
        <v/>
      </c>
      <c r="AG87" s="13" t="str">
        <f>IFERROR(VLOOKUP(AG85,祝日一覧!A:C,3,FALSE),"")</f>
        <v/>
      </c>
      <c r="AH87" s="179"/>
      <c r="AI87" s="182"/>
      <c r="AJ87" s="185"/>
      <c r="AK87" s="187"/>
      <c r="AL87" s="189"/>
      <c r="AM87" s="141"/>
      <c r="AN87" s="143"/>
      <c r="AO87" s="119"/>
      <c r="AP87" s="119"/>
      <c r="AQ87" s="119"/>
      <c r="AR87" s="119"/>
      <c r="AS87" s="119"/>
      <c r="AT87" s="119"/>
      <c r="AU87" s="119"/>
      <c r="AV87" s="122"/>
      <c r="AW87" s="122"/>
      <c r="AX87" s="122"/>
      <c r="AY87" s="122"/>
    </row>
    <row r="88" spans="1:51" s="4" customFormat="1" ht="26.5" hidden="1" outlineLevel="1" thickBot="1" x14ac:dyDescent="0.25">
      <c r="B88" s="57" t="s">
        <v>108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79"/>
      <c r="AI88" s="182"/>
      <c r="AJ88" s="37">
        <f>AR86</f>
        <v>0</v>
      </c>
      <c r="AK88" s="61">
        <f>IF(AP86=0,"対象外",AJ88/AP86)</f>
        <v>0</v>
      </c>
      <c r="AL88" s="62" t="str">
        <f>IF(AP86=0,"対象外",IF(AJ88/AP86&gt;=0.285,"達成",IF(AJ88&gt;=AX88,"達成※","未")))</f>
        <v>未</v>
      </c>
      <c r="AM88" s="77">
        <f>AS86</f>
        <v>65</v>
      </c>
      <c r="AN88" s="78">
        <f>AM88/AQ86</f>
        <v>0.21311475409836064</v>
      </c>
      <c r="AO88" s="119"/>
      <c r="AP88" s="119"/>
      <c r="AQ88" s="119"/>
      <c r="AR88" s="119"/>
      <c r="AS88" s="119"/>
      <c r="AT88" s="119"/>
      <c r="AU88" s="119"/>
      <c r="AV88" s="122"/>
      <c r="AW88" s="122"/>
      <c r="AX88" s="122" t="str">
        <f>IF(OR(AW86/AP86&lt;0.285,AW86=0),AW86,"-")</f>
        <v>-</v>
      </c>
      <c r="AY88" s="122"/>
    </row>
    <row r="89" spans="1:51" s="4" customFormat="1" ht="26.5" hidden="1" outlineLevel="1" thickBot="1" x14ac:dyDescent="0.25">
      <c r="B89" s="56" t="s">
        <v>102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180"/>
      <c r="AI89" s="183"/>
      <c r="AJ89" s="37">
        <f>AT86</f>
        <v>0</v>
      </c>
      <c r="AK89" s="47">
        <f>IF(AP86=0,"対象外",AJ89/AP86)</f>
        <v>0</v>
      </c>
      <c r="AL89" s="39" t="str">
        <f>IF(AP86=0,"対象外",IF(AJ89/AP86&gt;=0.285,"達成",IF(AJ89&gt;=AX88,"達成※","未")))</f>
        <v>未</v>
      </c>
      <c r="AM89" s="77">
        <f>AU86</f>
        <v>0</v>
      </c>
      <c r="AN89" s="78">
        <f>IFERROR(AM89/AQ86,"")</f>
        <v>0</v>
      </c>
      <c r="AO89" s="119"/>
      <c r="AP89" s="119"/>
      <c r="AQ89" s="119"/>
      <c r="AR89" s="119"/>
      <c r="AS89" s="119"/>
      <c r="AT89" s="119"/>
      <c r="AU89" s="119"/>
      <c r="AV89" s="122"/>
      <c r="AW89" s="122"/>
      <c r="AX89" s="122"/>
      <c r="AY89" s="122"/>
    </row>
    <row r="90" spans="1:51" s="4" customFormat="1" ht="13.5" hidden="1" outlineLevel="1" thickBot="1" x14ac:dyDescent="0.25">
      <c r="A90" s="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2"/>
      <c r="AI90" s="2"/>
      <c r="AJ90" s="2"/>
      <c r="AK90" s="2"/>
      <c r="AL90" s="2"/>
      <c r="AM90" s="2"/>
      <c r="AN90" s="2"/>
      <c r="AO90" s="9"/>
      <c r="AP90" s="9"/>
      <c r="AQ90" s="9"/>
      <c r="AR90" s="9"/>
      <c r="AS90" s="9"/>
      <c r="AT90" s="9"/>
      <c r="AU90" s="9"/>
    </row>
    <row r="91" spans="1:51" s="4" customFormat="1" ht="13" hidden="1" customHeight="1" outlineLevel="1" x14ac:dyDescent="0.2">
      <c r="A91" s="2"/>
      <c r="B91" s="16" t="s">
        <v>0</v>
      </c>
      <c r="C91" s="137">
        <f>DATE(YEAR(C84),MONTH(C84)+1,DAY(C84))</f>
        <v>46054</v>
      </c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71" t="s">
        <v>16</v>
      </c>
      <c r="AI91" s="110" t="s">
        <v>60</v>
      </c>
      <c r="AJ91" s="173" t="s">
        <v>74</v>
      </c>
      <c r="AK91" s="173"/>
      <c r="AL91" s="174"/>
      <c r="AM91" s="130" t="s">
        <v>11</v>
      </c>
      <c r="AN91" s="131"/>
      <c r="AO91" s="192" t="s">
        <v>15</v>
      </c>
      <c r="AP91" s="117" t="s">
        <v>17</v>
      </c>
      <c r="AQ91" s="117" t="s">
        <v>18</v>
      </c>
      <c r="AR91" s="117" t="s">
        <v>98</v>
      </c>
      <c r="AS91" s="117" t="s">
        <v>99</v>
      </c>
      <c r="AT91" s="49" t="s">
        <v>100</v>
      </c>
      <c r="AU91" s="49" t="s">
        <v>101</v>
      </c>
      <c r="AV91" s="119" t="s">
        <v>59</v>
      </c>
      <c r="AW91" s="120" t="s">
        <v>61</v>
      </c>
      <c r="AX91" s="122" t="s">
        <v>70</v>
      </c>
      <c r="AY91" s="119" t="s">
        <v>73</v>
      </c>
    </row>
    <row r="92" spans="1:51" s="4" customFormat="1" hidden="1" outlineLevel="1" x14ac:dyDescent="0.2">
      <c r="A92" s="2"/>
      <c r="B92" s="17" t="s">
        <v>1</v>
      </c>
      <c r="C92" s="18">
        <f>DATE(YEAR(C91),MONTH(C91),DAY(C91))</f>
        <v>46054</v>
      </c>
      <c r="D92" s="18">
        <f>IF(MONTH(DATE(YEAR(C92),MONTH(C92),DAY(C92)+1))=MONTH($C91),DATE(YEAR(C92),MONTH(C92),DAY(C92)+1),"")</f>
        <v>46055</v>
      </c>
      <c r="E92" s="18">
        <f t="shared" ref="E92:AG92" si="44">IF(MONTH(DATE(YEAR(D92),MONTH(D92),DAY(D92)+1))=MONTH($C91),DATE(YEAR(D92),MONTH(D92),DAY(D92)+1),"")</f>
        <v>46056</v>
      </c>
      <c r="F92" s="18">
        <f t="shared" si="44"/>
        <v>46057</v>
      </c>
      <c r="G92" s="18">
        <f t="shared" si="44"/>
        <v>46058</v>
      </c>
      <c r="H92" s="18">
        <f t="shared" si="44"/>
        <v>46059</v>
      </c>
      <c r="I92" s="18">
        <f t="shared" si="44"/>
        <v>46060</v>
      </c>
      <c r="J92" s="18">
        <f t="shared" si="44"/>
        <v>46061</v>
      </c>
      <c r="K92" s="18">
        <f t="shared" si="44"/>
        <v>46062</v>
      </c>
      <c r="L92" s="18">
        <f t="shared" si="44"/>
        <v>46063</v>
      </c>
      <c r="M92" s="18">
        <f t="shared" si="44"/>
        <v>46064</v>
      </c>
      <c r="N92" s="18">
        <f t="shared" si="44"/>
        <v>46065</v>
      </c>
      <c r="O92" s="18">
        <f t="shared" si="44"/>
        <v>46066</v>
      </c>
      <c r="P92" s="18">
        <f t="shared" si="44"/>
        <v>46067</v>
      </c>
      <c r="Q92" s="18">
        <f t="shared" si="44"/>
        <v>46068</v>
      </c>
      <c r="R92" s="18">
        <f t="shared" si="44"/>
        <v>46069</v>
      </c>
      <c r="S92" s="18">
        <f t="shared" si="44"/>
        <v>46070</v>
      </c>
      <c r="T92" s="18">
        <f t="shared" si="44"/>
        <v>46071</v>
      </c>
      <c r="U92" s="18">
        <f t="shared" si="44"/>
        <v>46072</v>
      </c>
      <c r="V92" s="18">
        <f t="shared" si="44"/>
        <v>46073</v>
      </c>
      <c r="W92" s="18">
        <f t="shared" si="44"/>
        <v>46074</v>
      </c>
      <c r="X92" s="18">
        <f t="shared" si="44"/>
        <v>46075</v>
      </c>
      <c r="Y92" s="18">
        <f t="shared" si="44"/>
        <v>46076</v>
      </c>
      <c r="Z92" s="18">
        <f t="shared" si="44"/>
        <v>46077</v>
      </c>
      <c r="AA92" s="18">
        <f t="shared" si="44"/>
        <v>46078</v>
      </c>
      <c r="AB92" s="18">
        <f t="shared" si="44"/>
        <v>46079</v>
      </c>
      <c r="AC92" s="18">
        <f t="shared" si="44"/>
        <v>46080</v>
      </c>
      <c r="AD92" s="18">
        <f t="shared" si="44"/>
        <v>46081</v>
      </c>
      <c r="AE92" s="18" t="str">
        <f t="shared" si="44"/>
        <v/>
      </c>
      <c r="AF92" s="18" t="e">
        <f t="shared" si="44"/>
        <v>#VALUE!</v>
      </c>
      <c r="AG92" s="18" t="e">
        <f t="shared" si="44"/>
        <v>#VALUE!</v>
      </c>
      <c r="AH92" s="172"/>
      <c r="AI92" s="111"/>
      <c r="AJ92" s="175"/>
      <c r="AK92" s="175"/>
      <c r="AL92" s="176"/>
      <c r="AM92" s="132"/>
      <c r="AN92" s="133"/>
      <c r="AO92" s="193"/>
      <c r="AP92" s="118"/>
      <c r="AQ92" s="118"/>
      <c r="AR92" s="118"/>
      <c r="AS92" s="118"/>
      <c r="AT92" s="50" t="s">
        <v>96</v>
      </c>
      <c r="AU92" s="50" t="s">
        <v>97</v>
      </c>
      <c r="AV92" s="119"/>
      <c r="AW92" s="121"/>
      <c r="AX92" s="122"/>
      <c r="AY92" s="119"/>
    </row>
    <row r="93" spans="1:51" s="4" customFormat="1" hidden="1" outlineLevel="1" x14ac:dyDescent="0.2">
      <c r="A93" s="2"/>
      <c r="B93" s="17" t="s">
        <v>2</v>
      </c>
      <c r="C93" s="19" t="str">
        <f t="shared" ref="C93:AG93" si="45">TEXT(C92,"aaa")</f>
        <v>日</v>
      </c>
      <c r="D93" s="19" t="str">
        <f t="shared" si="45"/>
        <v>月</v>
      </c>
      <c r="E93" s="19" t="str">
        <f t="shared" si="45"/>
        <v>火</v>
      </c>
      <c r="F93" s="19" t="str">
        <f t="shared" si="45"/>
        <v>水</v>
      </c>
      <c r="G93" s="19" t="str">
        <f t="shared" si="45"/>
        <v>木</v>
      </c>
      <c r="H93" s="19" t="str">
        <f t="shared" si="45"/>
        <v>金</v>
      </c>
      <c r="I93" s="19" t="str">
        <f t="shared" si="45"/>
        <v>土</v>
      </c>
      <c r="J93" s="19" t="str">
        <f t="shared" si="45"/>
        <v>日</v>
      </c>
      <c r="K93" s="19" t="str">
        <f t="shared" si="45"/>
        <v>月</v>
      </c>
      <c r="L93" s="19" t="str">
        <f t="shared" si="45"/>
        <v>火</v>
      </c>
      <c r="M93" s="19" t="str">
        <f t="shared" si="45"/>
        <v>水</v>
      </c>
      <c r="N93" s="19" t="str">
        <f t="shared" si="45"/>
        <v>木</v>
      </c>
      <c r="O93" s="19" t="str">
        <f t="shared" si="45"/>
        <v>金</v>
      </c>
      <c r="P93" s="19" t="str">
        <f t="shared" si="45"/>
        <v>土</v>
      </c>
      <c r="Q93" s="19" t="str">
        <f t="shared" si="45"/>
        <v>日</v>
      </c>
      <c r="R93" s="19" t="str">
        <f t="shared" si="45"/>
        <v>月</v>
      </c>
      <c r="S93" s="19" t="str">
        <f t="shared" si="45"/>
        <v>火</v>
      </c>
      <c r="T93" s="19" t="str">
        <f t="shared" si="45"/>
        <v>水</v>
      </c>
      <c r="U93" s="19" t="str">
        <f t="shared" si="45"/>
        <v>木</v>
      </c>
      <c r="V93" s="19" t="str">
        <f t="shared" si="45"/>
        <v>金</v>
      </c>
      <c r="W93" s="19" t="str">
        <f t="shared" si="45"/>
        <v>土</v>
      </c>
      <c r="X93" s="19" t="str">
        <f t="shared" si="45"/>
        <v>日</v>
      </c>
      <c r="Y93" s="19" t="str">
        <f t="shared" si="45"/>
        <v>月</v>
      </c>
      <c r="Z93" s="19" t="str">
        <f t="shared" si="45"/>
        <v>火</v>
      </c>
      <c r="AA93" s="19" t="str">
        <f t="shared" si="45"/>
        <v>水</v>
      </c>
      <c r="AB93" s="19" t="str">
        <f t="shared" si="45"/>
        <v>木</v>
      </c>
      <c r="AC93" s="19" t="str">
        <f t="shared" si="45"/>
        <v>金</v>
      </c>
      <c r="AD93" s="19" t="str">
        <f t="shared" si="45"/>
        <v>土</v>
      </c>
      <c r="AE93" s="19" t="str">
        <f t="shared" si="45"/>
        <v/>
      </c>
      <c r="AF93" s="19" t="e">
        <f t="shared" si="45"/>
        <v>#VALUE!</v>
      </c>
      <c r="AG93" s="19" t="e">
        <f t="shared" si="45"/>
        <v>#VALUE!</v>
      </c>
      <c r="AH93" s="178">
        <v>0</v>
      </c>
      <c r="AI93" s="181"/>
      <c r="AJ93" s="184" t="s">
        <v>51</v>
      </c>
      <c r="AK93" s="186" t="s">
        <v>12</v>
      </c>
      <c r="AL93" s="188" t="s">
        <v>58</v>
      </c>
      <c r="AM93" s="190" t="s">
        <v>51</v>
      </c>
      <c r="AN93" s="191" t="s">
        <v>13</v>
      </c>
      <c r="AO93" s="119">
        <f t="shared" ref="AO93" si="46">COUNT(C92:AG92)</f>
        <v>28</v>
      </c>
      <c r="AP93" s="119">
        <f t="shared" ref="AP93" si="47">AO93-AH93</f>
        <v>28</v>
      </c>
      <c r="AQ93" s="119">
        <f>SUM(AP$7:AP95)</f>
        <v>333</v>
      </c>
      <c r="AR93" s="119">
        <f>COUNTIF(C95:AG95,"○")</f>
        <v>0</v>
      </c>
      <c r="AS93" s="119">
        <f>SUM(AR$7:AR95)</f>
        <v>65</v>
      </c>
      <c r="AT93" s="119">
        <f>COUNTIF(C96:AG96,"○")</f>
        <v>0</v>
      </c>
      <c r="AU93" s="119">
        <f>SUM(AT$7:AT95)</f>
        <v>0</v>
      </c>
      <c r="AV93" s="122">
        <f>COUNTIF(C93:AG93,"土")+COUNTIF(C93:AG93,"日")</f>
        <v>8</v>
      </c>
      <c r="AW93" s="122">
        <f>AV93-AI93</f>
        <v>8</v>
      </c>
      <c r="AX93" s="122" t="str">
        <f>IF(OR(AW93/AP93&lt;0.285,AW93=0),"特例","特例なし")</f>
        <v>特例なし</v>
      </c>
      <c r="AY93" s="122">
        <f>IF($AL$240="計画",IF(AP93=0,1,IF(AL95="達成",1,IF(AL95="達成※",1,0))),IF(AP93=0,1,IF(AL96="達成",1,IF(AL96="達成※",1,0))))</f>
        <v>0</v>
      </c>
    </row>
    <row r="94" spans="1:51" s="4" customFormat="1" ht="79" hidden="1" outlineLevel="1" x14ac:dyDescent="0.2">
      <c r="A94" s="3"/>
      <c r="B94" s="20" t="s">
        <v>3</v>
      </c>
      <c r="C94" s="13" t="str">
        <f>IFERROR(VLOOKUP(C92,祝日一覧!A:C,3,FALSE),"")</f>
        <v/>
      </c>
      <c r="D94" s="13" t="str">
        <f>IFERROR(VLOOKUP(D92,祝日一覧!A:C,3,FALSE),"")</f>
        <v/>
      </c>
      <c r="E94" s="13" t="str">
        <f>IFERROR(VLOOKUP(E92,祝日一覧!A:C,3,FALSE),"")</f>
        <v/>
      </c>
      <c r="F94" s="13" t="str">
        <f>IFERROR(VLOOKUP(F92,祝日一覧!A:C,3,FALSE),"")</f>
        <v/>
      </c>
      <c r="G94" s="13" t="str">
        <f>IFERROR(VLOOKUP(G92,祝日一覧!A:C,3,FALSE),"")</f>
        <v/>
      </c>
      <c r="H94" s="13" t="str">
        <f>IFERROR(VLOOKUP(H92,祝日一覧!A:C,3,FALSE),"")</f>
        <v/>
      </c>
      <c r="I94" s="13" t="str">
        <f>IFERROR(VLOOKUP(I92,祝日一覧!A:C,3,FALSE),"")</f>
        <v/>
      </c>
      <c r="J94" s="13" t="str">
        <f>IFERROR(VLOOKUP(J92,祝日一覧!A:C,3,FALSE),"")</f>
        <v/>
      </c>
      <c r="K94" s="13" t="str">
        <f>IFERROR(VLOOKUP(K92,祝日一覧!A:C,3,FALSE),"")</f>
        <v/>
      </c>
      <c r="L94" s="13" t="str">
        <f>IFERROR(VLOOKUP(L92,祝日一覧!A:C,3,FALSE),"")</f>
        <v/>
      </c>
      <c r="M94" s="13" t="str">
        <f>IFERROR(VLOOKUP(M92,祝日一覧!A:C,3,FALSE),"")</f>
        <v>建国記念の日</v>
      </c>
      <c r="N94" s="13" t="str">
        <f>IFERROR(VLOOKUP(N92,祝日一覧!A:C,3,FALSE),"")</f>
        <v/>
      </c>
      <c r="O94" s="13" t="str">
        <f>IFERROR(VLOOKUP(O92,祝日一覧!A:C,3,FALSE),"")</f>
        <v/>
      </c>
      <c r="P94" s="13" t="str">
        <f>IFERROR(VLOOKUP(P92,祝日一覧!A:C,3,FALSE),"")</f>
        <v/>
      </c>
      <c r="Q94" s="13" t="str">
        <f>IFERROR(VLOOKUP(Q92,祝日一覧!A:C,3,FALSE),"")</f>
        <v/>
      </c>
      <c r="R94" s="13" t="str">
        <f>IFERROR(VLOOKUP(R92,祝日一覧!A:C,3,FALSE),"")</f>
        <v/>
      </c>
      <c r="S94" s="13" t="str">
        <f>IFERROR(VLOOKUP(S92,祝日一覧!A:C,3,FALSE),"")</f>
        <v/>
      </c>
      <c r="T94" s="13" t="str">
        <f>IFERROR(VLOOKUP(T92,祝日一覧!A:C,3,FALSE),"")</f>
        <v/>
      </c>
      <c r="U94" s="13" t="str">
        <f>IFERROR(VLOOKUP(U92,祝日一覧!A:C,3,FALSE),"")</f>
        <v/>
      </c>
      <c r="V94" s="13" t="str">
        <f>IFERROR(VLOOKUP(V92,祝日一覧!A:C,3,FALSE),"")</f>
        <v/>
      </c>
      <c r="W94" s="13" t="str">
        <f>IFERROR(VLOOKUP(W92,祝日一覧!A:C,3,FALSE),"")</f>
        <v/>
      </c>
      <c r="X94" s="13" t="str">
        <f>IFERROR(VLOOKUP(X92,祝日一覧!A:C,3,FALSE),"")</f>
        <v/>
      </c>
      <c r="Y94" s="13" t="str">
        <f>IFERROR(VLOOKUP(Y92,祝日一覧!A:C,3,FALSE),"")</f>
        <v>天皇誕生日</v>
      </c>
      <c r="Z94" s="13" t="str">
        <f>IFERROR(VLOOKUP(Z92,祝日一覧!A:C,3,FALSE),"")</f>
        <v/>
      </c>
      <c r="AA94" s="13" t="str">
        <f>IFERROR(VLOOKUP(AA92,祝日一覧!A:C,3,FALSE),"")</f>
        <v/>
      </c>
      <c r="AB94" s="13" t="str">
        <f>IFERROR(VLOOKUP(AB92,祝日一覧!A:C,3,FALSE),"")</f>
        <v/>
      </c>
      <c r="AC94" s="13" t="str">
        <f>IFERROR(VLOOKUP(AC92,祝日一覧!A:C,3,FALSE),"")</f>
        <v/>
      </c>
      <c r="AD94" s="13" t="str">
        <f>IFERROR(VLOOKUP(AD92,祝日一覧!A:C,3,FALSE),"")</f>
        <v/>
      </c>
      <c r="AE94" s="13" t="str">
        <f>IFERROR(VLOOKUP(AE92,祝日一覧!A:C,3,FALSE),"")</f>
        <v/>
      </c>
      <c r="AF94" s="13" t="str">
        <f>IFERROR(VLOOKUP(AF92,祝日一覧!A:C,3,FALSE),"")</f>
        <v/>
      </c>
      <c r="AG94" s="13" t="str">
        <f>IFERROR(VLOOKUP(AG92,祝日一覧!A:C,3,FALSE),"")</f>
        <v/>
      </c>
      <c r="AH94" s="179"/>
      <c r="AI94" s="182"/>
      <c r="AJ94" s="185"/>
      <c r="AK94" s="187"/>
      <c r="AL94" s="189"/>
      <c r="AM94" s="141"/>
      <c r="AN94" s="143"/>
      <c r="AO94" s="119"/>
      <c r="AP94" s="119"/>
      <c r="AQ94" s="119"/>
      <c r="AR94" s="119"/>
      <c r="AS94" s="119"/>
      <c r="AT94" s="119"/>
      <c r="AU94" s="119"/>
      <c r="AV94" s="122"/>
      <c r="AW94" s="122"/>
      <c r="AX94" s="122"/>
      <c r="AY94" s="122"/>
    </row>
    <row r="95" spans="1:51" s="4" customFormat="1" ht="26.5" hidden="1" outlineLevel="1" thickBot="1" x14ac:dyDescent="0.25">
      <c r="B95" s="57" t="s">
        <v>108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79"/>
      <c r="AI95" s="182"/>
      <c r="AJ95" s="37">
        <f>AR93</f>
        <v>0</v>
      </c>
      <c r="AK95" s="61">
        <f>IF(AP93=0,"対象外",AJ95/AP93)</f>
        <v>0</v>
      </c>
      <c r="AL95" s="62" t="str">
        <f>IF(AP93=0,"対象外",IF(AJ95/AP93&gt;=0.285,"達成",IF(AJ95&gt;=AX95,"達成※","未")))</f>
        <v>未</v>
      </c>
      <c r="AM95" s="77">
        <f>AS93</f>
        <v>65</v>
      </c>
      <c r="AN95" s="78">
        <f>AM95/AQ93</f>
        <v>0.19519519519519518</v>
      </c>
      <c r="AO95" s="119"/>
      <c r="AP95" s="119"/>
      <c r="AQ95" s="119"/>
      <c r="AR95" s="119"/>
      <c r="AS95" s="119"/>
      <c r="AT95" s="119"/>
      <c r="AU95" s="119"/>
      <c r="AV95" s="122"/>
      <c r="AW95" s="122"/>
      <c r="AX95" s="122" t="str">
        <f>IF(OR(AW93/AP93&lt;0.285,AW93=0),AW93,"-")</f>
        <v>-</v>
      </c>
      <c r="AY95" s="122"/>
    </row>
    <row r="96" spans="1:51" s="4" customFormat="1" ht="26.5" hidden="1" outlineLevel="1" thickBot="1" x14ac:dyDescent="0.25">
      <c r="B96" s="56" t="s">
        <v>102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180"/>
      <c r="AI96" s="183"/>
      <c r="AJ96" s="37">
        <f>AT93</f>
        <v>0</v>
      </c>
      <c r="AK96" s="47">
        <f>IF(AP93=0,"対象外",AJ96/AP93)</f>
        <v>0</v>
      </c>
      <c r="AL96" s="39" t="str">
        <f>IF(AP93=0,"対象外",IF(AJ96/AP93&gt;=0.285,"達成",IF(AJ96&gt;=AX95,"達成※","未")))</f>
        <v>未</v>
      </c>
      <c r="AM96" s="77">
        <f>AU93</f>
        <v>0</v>
      </c>
      <c r="AN96" s="78">
        <f>IFERROR(AM96/AQ93,"")</f>
        <v>0</v>
      </c>
      <c r="AO96" s="119"/>
      <c r="AP96" s="119"/>
      <c r="AQ96" s="119"/>
      <c r="AR96" s="119"/>
      <c r="AS96" s="119"/>
      <c r="AT96" s="119"/>
      <c r="AU96" s="119"/>
      <c r="AV96" s="122"/>
      <c r="AW96" s="122"/>
      <c r="AX96" s="122"/>
      <c r="AY96" s="122"/>
    </row>
    <row r="97" spans="1:51" s="4" customFormat="1" ht="13.5" hidden="1" outlineLevel="1" thickBot="1" x14ac:dyDescent="0.25">
      <c r="A97" s="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2"/>
      <c r="AI97" s="2"/>
      <c r="AJ97" s="2"/>
      <c r="AK97" s="2"/>
      <c r="AL97" s="2"/>
      <c r="AM97" s="2"/>
      <c r="AN97" s="2"/>
      <c r="AO97" s="9"/>
      <c r="AP97" s="9"/>
      <c r="AQ97" s="9"/>
      <c r="AR97" s="9"/>
      <c r="AS97" s="9"/>
      <c r="AT97" s="9"/>
      <c r="AU97" s="9"/>
    </row>
    <row r="98" spans="1:51" s="4" customFormat="1" ht="13" hidden="1" customHeight="1" outlineLevel="1" x14ac:dyDescent="0.2">
      <c r="A98" s="2"/>
      <c r="B98" s="16" t="s">
        <v>0</v>
      </c>
      <c r="C98" s="137">
        <f>DATE(YEAR(C91),MONTH(C91)+1,DAY(C91))</f>
        <v>46082</v>
      </c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71" t="s">
        <v>16</v>
      </c>
      <c r="AI98" s="110" t="s">
        <v>60</v>
      </c>
      <c r="AJ98" s="173" t="s">
        <v>74</v>
      </c>
      <c r="AK98" s="173"/>
      <c r="AL98" s="174"/>
      <c r="AM98" s="130" t="s">
        <v>11</v>
      </c>
      <c r="AN98" s="131"/>
      <c r="AO98" s="192" t="s">
        <v>15</v>
      </c>
      <c r="AP98" s="117" t="s">
        <v>17</v>
      </c>
      <c r="AQ98" s="117" t="s">
        <v>18</v>
      </c>
      <c r="AR98" s="117" t="s">
        <v>98</v>
      </c>
      <c r="AS98" s="117" t="s">
        <v>99</v>
      </c>
      <c r="AT98" s="49" t="s">
        <v>100</v>
      </c>
      <c r="AU98" s="49" t="s">
        <v>101</v>
      </c>
      <c r="AV98" s="119" t="s">
        <v>59</v>
      </c>
      <c r="AW98" s="120" t="s">
        <v>61</v>
      </c>
      <c r="AX98" s="122" t="s">
        <v>70</v>
      </c>
      <c r="AY98" s="119" t="s">
        <v>73</v>
      </c>
    </row>
    <row r="99" spans="1:51" s="4" customFormat="1" hidden="1" outlineLevel="1" x14ac:dyDescent="0.2">
      <c r="A99" s="2"/>
      <c r="B99" s="17" t="s">
        <v>1</v>
      </c>
      <c r="C99" s="18">
        <f>DATE(YEAR(C98),MONTH(C98),DAY(C98))</f>
        <v>46082</v>
      </c>
      <c r="D99" s="18">
        <f>IF(MONTH(DATE(YEAR(C99),MONTH(C99),DAY(C99)+1))=MONTH($C98),DATE(YEAR(C99),MONTH(C99),DAY(C99)+1),"")</f>
        <v>46083</v>
      </c>
      <c r="E99" s="18">
        <f t="shared" ref="E99:AG99" si="48">IF(MONTH(DATE(YEAR(D99),MONTH(D99),DAY(D99)+1))=MONTH($C98),DATE(YEAR(D99),MONTH(D99),DAY(D99)+1),"")</f>
        <v>46084</v>
      </c>
      <c r="F99" s="18">
        <f t="shared" si="48"/>
        <v>46085</v>
      </c>
      <c r="G99" s="18">
        <f t="shared" si="48"/>
        <v>46086</v>
      </c>
      <c r="H99" s="18">
        <f t="shared" si="48"/>
        <v>46087</v>
      </c>
      <c r="I99" s="18">
        <f t="shared" si="48"/>
        <v>46088</v>
      </c>
      <c r="J99" s="18">
        <f t="shared" si="48"/>
        <v>46089</v>
      </c>
      <c r="K99" s="18">
        <f t="shared" si="48"/>
        <v>46090</v>
      </c>
      <c r="L99" s="18">
        <f t="shared" si="48"/>
        <v>46091</v>
      </c>
      <c r="M99" s="18">
        <f t="shared" si="48"/>
        <v>46092</v>
      </c>
      <c r="N99" s="18">
        <f t="shared" si="48"/>
        <v>46093</v>
      </c>
      <c r="O99" s="18">
        <f t="shared" si="48"/>
        <v>46094</v>
      </c>
      <c r="P99" s="18">
        <f t="shared" si="48"/>
        <v>46095</v>
      </c>
      <c r="Q99" s="18">
        <f t="shared" si="48"/>
        <v>46096</v>
      </c>
      <c r="R99" s="18">
        <f t="shared" si="48"/>
        <v>46097</v>
      </c>
      <c r="S99" s="18">
        <f t="shared" si="48"/>
        <v>46098</v>
      </c>
      <c r="T99" s="18">
        <f t="shared" si="48"/>
        <v>46099</v>
      </c>
      <c r="U99" s="18">
        <f t="shared" si="48"/>
        <v>46100</v>
      </c>
      <c r="V99" s="18">
        <f t="shared" si="48"/>
        <v>46101</v>
      </c>
      <c r="W99" s="18">
        <f t="shared" si="48"/>
        <v>46102</v>
      </c>
      <c r="X99" s="18">
        <f t="shared" si="48"/>
        <v>46103</v>
      </c>
      <c r="Y99" s="18">
        <f t="shared" si="48"/>
        <v>46104</v>
      </c>
      <c r="Z99" s="18">
        <f t="shared" si="48"/>
        <v>46105</v>
      </c>
      <c r="AA99" s="18">
        <f t="shared" si="48"/>
        <v>46106</v>
      </c>
      <c r="AB99" s="18">
        <f t="shared" si="48"/>
        <v>46107</v>
      </c>
      <c r="AC99" s="18">
        <f t="shared" si="48"/>
        <v>46108</v>
      </c>
      <c r="AD99" s="18">
        <f t="shared" si="48"/>
        <v>46109</v>
      </c>
      <c r="AE99" s="18">
        <f t="shared" si="48"/>
        <v>46110</v>
      </c>
      <c r="AF99" s="18">
        <f t="shared" si="48"/>
        <v>46111</v>
      </c>
      <c r="AG99" s="18">
        <f t="shared" si="48"/>
        <v>46112</v>
      </c>
      <c r="AH99" s="172"/>
      <c r="AI99" s="111"/>
      <c r="AJ99" s="175"/>
      <c r="AK99" s="175"/>
      <c r="AL99" s="176"/>
      <c r="AM99" s="132"/>
      <c r="AN99" s="133"/>
      <c r="AO99" s="193"/>
      <c r="AP99" s="118"/>
      <c r="AQ99" s="118"/>
      <c r="AR99" s="118"/>
      <c r="AS99" s="118"/>
      <c r="AT99" s="50" t="s">
        <v>96</v>
      </c>
      <c r="AU99" s="50" t="s">
        <v>97</v>
      </c>
      <c r="AV99" s="119"/>
      <c r="AW99" s="121"/>
      <c r="AX99" s="122"/>
      <c r="AY99" s="119"/>
    </row>
    <row r="100" spans="1:51" s="4" customFormat="1" hidden="1" outlineLevel="1" x14ac:dyDescent="0.2">
      <c r="A100" s="2"/>
      <c r="B100" s="17" t="s">
        <v>2</v>
      </c>
      <c r="C100" s="19" t="str">
        <f t="shared" ref="C100:AG100" si="49">TEXT(C99,"aaa")</f>
        <v>日</v>
      </c>
      <c r="D100" s="19" t="str">
        <f t="shared" si="49"/>
        <v>月</v>
      </c>
      <c r="E100" s="19" t="str">
        <f t="shared" si="49"/>
        <v>火</v>
      </c>
      <c r="F100" s="19" t="str">
        <f t="shared" si="49"/>
        <v>水</v>
      </c>
      <c r="G100" s="19" t="str">
        <f t="shared" si="49"/>
        <v>木</v>
      </c>
      <c r="H100" s="19" t="str">
        <f t="shared" si="49"/>
        <v>金</v>
      </c>
      <c r="I100" s="19" t="str">
        <f t="shared" si="49"/>
        <v>土</v>
      </c>
      <c r="J100" s="19" t="str">
        <f t="shared" si="49"/>
        <v>日</v>
      </c>
      <c r="K100" s="19" t="str">
        <f t="shared" si="49"/>
        <v>月</v>
      </c>
      <c r="L100" s="19" t="str">
        <f t="shared" si="49"/>
        <v>火</v>
      </c>
      <c r="M100" s="19" t="str">
        <f t="shared" si="49"/>
        <v>水</v>
      </c>
      <c r="N100" s="19" t="str">
        <f t="shared" si="49"/>
        <v>木</v>
      </c>
      <c r="O100" s="19" t="str">
        <f t="shared" si="49"/>
        <v>金</v>
      </c>
      <c r="P100" s="19" t="str">
        <f t="shared" si="49"/>
        <v>土</v>
      </c>
      <c r="Q100" s="19" t="str">
        <f t="shared" si="49"/>
        <v>日</v>
      </c>
      <c r="R100" s="19" t="str">
        <f t="shared" si="49"/>
        <v>月</v>
      </c>
      <c r="S100" s="19" t="str">
        <f t="shared" si="49"/>
        <v>火</v>
      </c>
      <c r="T100" s="19" t="str">
        <f>TEXT(T99,"aaa")</f>
        <v>水</v>
      </c>
      <c r="U100" s="19" t="str">
        <f t="shared" si="49"/>
        <v>木</v>
      </c>
      <c r="V100" s="19" t="str">
        <f t="shared" si="49"/>
        <v>金</v>
      </c>
      <c r="W100" s="19" t="str">
        <f t="shared" si="49"/>
        <v>土</v>
      </c>
      <c r="X100" s="19" t="str">
        <f t="shared" si="49"/>
        <v>日</v>
      </c>
      <c r="Y100" s="19" t="str">
        <f t="shared" si="49"/>
        <v>月</v>
      </c>
      <c r="Z100" s="19" t="str">
        <f t="shared" si="49"/>
        <v>火</v>
      </c>
      <c r="AA100" s="19" t="str">
        <f t="shared" si="49"/>
        <v>水</v>
      </c>
      <c r="AB100" s="19" t="str">
        <f t="shared" si="49"/>
        <v>木</v>
      </c>
      <c r="AC100" s="19" t="str">
        <f t="shared" si="49"/>
        <v>金</v>
      </c>
      <c r="AD100" s="19" t="str">
        <f t="shared" si="49"/>
        <v>土</v>
      </c>
      <c r="AE100" s="19" t="str">
        <f t="shared" si="49"/>
        <v>日</v>
      </c>
      <c r="AF100" s="19" t="str">
        <f t="shared" si="49"/>
        <v>月</v>
      </c>
      <c r="AG100" s="19" t="str">
        <f t="shared" si="49"/>
        <v>火</v>
      </c>
      <c r="AH100" s="178">
        <v>0</v>
      </c>
      <c r="AI100" s="181"/>
      <c r="AJ100" s="184" t="s">
        <v>51</v>
      </c>
      <c r="AK100" s="186" t="s">
        <v>12</v>
      </c>
      <c r="AL100" s="188" t="s">
        <v>58</v>
      </c>
      <c r="AM100" s="190" t="s">
        <v>51</v>
      </c>
      <c r="AN100" s="191" t="s">
        <v>13</v>
      </c>
      <c r="AO100" s="119">
        <f t="shared" ref="AO100" si="50">COUNT(C99:AG99)</f>
        <v>31</v>
      </c>
      <c r="AP100" s="119">
        <f t="shared" ref="AP100" si="51">AO100-AH100</f>
        <v>31</v>
      </c>
      <c r="AQ100" s="119">
        <f>SUM(AP$7:AP102)</f>
        <v>364</v>
      </c>
      <c r="AR100" s="119">
        <f>COUNTIF(C102:AG102,"○")</f>
        <v>0</v>
      </c>
      <c r="AS100" s="119">
        <f>SUM(AR$7:AR102)</f>
        <v>65</v>
      </c>
      <c r="AT100" s="119">
        <f>COUNTIF(C103:AG103,"○")</f>
        <v>0</v>
      </c>
      <c r="AU100" s="119">
        <f>SUM(AT$7:AT102)</f>
        <v>0</v>
      </c>
      <c r="AV100" s="122">
        <f>COUNTIF(C100:AG100,"土")+COUNTIF(C100:AG100,"日")</f>
        <v>9</v>
      </c>
      <c r="AW100" s="122">
        <f>AV100-AI100</f>
        <v>9</v>
      </c>
      <c r="AX100" s="122" t="str">
        <f>IF(OR(AW100/AP100&lt;0.285,AW100=0),"特例","特例なし")</f>
        <v>特例なし</v>
      </c>
      <c r="AY100" s="122">
        <f>IF($AL$240="計画",IF(AP100=0,1,IF(AL102="達成",1,IF(AL102="達成※",1,0))),IF(AP100=0,1,IF(AL103="達成",1,IF(AL103="達成※",1,0))))</f>
        <v>0</v>
      </c>
    </row>
    <row r="101" spans="1:51" s="4" customFormat="1" ht="53" hidden="1" outlineLevel="1" x14ac:dyDescent="0.2">
      <c r="A101" s="3"/>
      <c r="B101" s="20" t="s">
        <v>3</v>
      </c>
      <c r="C101" s="13" t="str">
        <f>IFERROR(VLOOKUP(C99,祝日一覧!A:C,3,FALSE),"")</f>
        <v/>
      </c>
      <c r="D101" s="13" t="str">
        <f>IFERROR(VLOOKUP(D99,祝日一覧!A:C,3,FALSE),"")</f>
        <v/>
      </c>
      <c r="E101" s="13" t="str">
        <f>IFERROR(VLOOKUP(E99,祝日一覧!A:C,3,FALSE),"")</f>
        <v/>
      </c>
      <c r="F101" s="13" t="str">
        <f>IFERROR(VLOOKUP(F99,祝日一覧!A:C,3,FALSE),"")</f>
        <v/>
      </c>
      <c r="G101" s="13" t="str">
        <f>IFERROR(VLOOKUP(G99,祝日一覧!A:C,3,FALSE),"")</f>
        <v/>
      </c>
      <c r="H101" s="13" t="str">
        <f>IFERROR(VLOOKUP(H99,祝日一覧!A:C,3,FALSE),"")</f>
        <v/>
      </c>
      <c r="I101" s="13" t="str">
        <f>IFERROR(VLOOKUP(I99,祝日一覧!A:C,3,FALSE),"")</f>
        <v/>
      </c>
      <c r="J101" s="13" t="str">
        <f>IFERROR(VLOOKUP(J99,祝日一覧!A:C,3,FALSE),"")</f>
        <v/>
      </c>
      <c r="K101" s="13" t="str">
        <f>IFERROR(VLOOKUP(K99,祝日一覧!A:C,3,FALSE),"")</f>
        <v/>
      </c>
      <c r="L101" s="13" t="str">
        <f>IFERROR(VLOOKUP(L99,祝日一覧!A:C,3,FALSE),"")</f>
        <v/>
      </c>
      <c r="M101" s="13" t="str">
        <f>IFERROR(VLOOKUP(M99,祝日一覧!A:C,3,FALSE),"")</f>
        <v/>
      </c>
      <c r="N101" s="13" t="str">
        <f>IFERROR(VLOOKUP(N99,祝日一覧!A:C,3,FALSE),"")</f>
        <v/>
      </c>
      <c r="O101" s="13" t="str">
        <f>IFERROR(VLOOKUP(O99,祝日一覧!A:C,3,FALSE),"")</f>
        <v/>
      </c>
      <c r="P101" s="13" t="str">
        <f>IFERROR(VLOOKUP(P99,祝日一覧!A:C,3,FALSE),"")</f>
        <v/>
      </c>
      <c r="Q101" s="13" t="str">
        <f>IFERROR(VLOOKUP(Q99,祝日一覧!A:C,3,FALSE),"")</f>
        <v/>
      </c>
      <c r="R101" s="13" t="str">
        <f>IFERROR(VLOOKUP(R99,祝日一覧!A:C,3,FALSE),"")</f>
        <v/>
      </c>
      <c r="S101" s="13" t="str">
        <f>IFERROR(VLOOKUP(S99,祝日一覧!A:C,3,FALSE),"")</f>
        <v/>
      </c>
      <c r="T101" s="13" t="str">
        <f>IFERROR(VLOOKUP(T99,祝日一覧!A:C,3,FALSE),"")</f>
        <v/>
      </c>
      <c r="U101" s="13" t="str">
        <f>IFERROR(VLOOKUP(U99,祝日一覧!A:C,3,FALSE),"")</f>
        <v/>
      </c>
      <c r="V101" s="13" t="str">
        <f>IFERROR(VLOOKUP(V99,祝日一覧!A:C,3,FALSE),"")</f>
        <v>春分の日</v>
      </c>
      <c r="W101" s="13" t="str">
        <f>IFERROR(VLOOKUP(W99,祝日一覧!A:C,3,FALSE),"")</f>
        <v/>
      </c>
      <c r="X101" s="13" t="str">
        <f>IFERROR(VLOOKUP(X99,祝日一覧!A:C,3,FALSE),"")</f>
        <v/>
      </c>
      <c r="Y101" s="13" t="str">
        <f>IFERROR(VLOOKUP(Y99,祝日一覧!A:C,3,FALSE),"")</f>
        <v/>
      </c>
      <c r="Z101" s="13" t="str">
        <f>IFERROR(VLOOKUP(Z99,祝日一覧!A:C,3,FALSE),"")</f>
        <v/>
      </c>
      <c r="AA101" s="13" t="str">
        <f>IFERROR(VLOOKUP(AA99,祝日一覧!A:C,3,FALSE),"")</f>
        <v/>
      </c>
      <c r="AB101" s="13" t="str">
        <f>IFERROR(VLOOKUP(AB99,祝日一覧!A:C,3,FALSE),"")</f>
        <v/>
      </c>
      <c r="AC101" s="13" t="str">
        <f>IFERROR(VLOOKUP(AC99,祝日一覧!A:C,3,FALSE),"")</f>
        <v/>
      </c>
      <c r="AD101" s="13" t="str">
        <f>IFERROR(VLOOKUP(AD99,祝日一覧!A:C,3,FALSE),"")</f>
        <v/>
      </c>
      <c r="AE101" s="13" t="str">
        <f>IFERROR(VLOOKUP(AE99,祝日一覧!A:C,3,FALSE),"")</f>
        <v/>
      </c>
      <c r="AF101" s="13" t="str">
        <f>IFERROR(VLOOKUP(AF99,祝日一覧!A:C,3,FALSE),"")</f>
        <v/>
      </c>
      <c r="AG101" s="13" t="str">
        <f>IFERROR(VLOOKUP(AG99,祝日一覧!A:C,3,FALSE),"")</f>
        <v/>
      </c>
      <c r="AH101" s="179"/>
      <c r="AI101" s="182"/>
      <c r="AJ101" s="185"/>
      <c r="AK101" s="187"/>
      <c r="AL101" s="189"/>
      <c r="AM101" s="141"/>
      <c r="AN101" s="143"/>
      <c r="AO101" s="119"/>
      <c r="AP101" s="119"/>
      <c r="AQ101" s="119"/>
      <c r="AR101" s="119"/>
      <c r="AS101" s="119"/>
      <c r="AT101" s="119"/>
      <c r="AU101" s="119"/>
      <c r="AV101" s="122"/>
      <c r="AW101" s="122"/>
      <c r="AX101" s="122"/>
      <c r="AY101" s="122"/>
    </row>
    <row r="102" spans="1:51" s="4" customFormat="1" ht="26.5" hidden="1" outlineLevel="1" thickBot="1" x14ac:dyDescent="0.25">
      <c r="B102" s="57" t="s">
        <v>108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79"/>
      <c r="AI102" s="182"/>
      <c r="AJ102" s="37">
        <f>AR100</f>
        <v>0</v>
      </c>
      <c r="AK102" s="61">
        <f>IF(AP100=0,"対象外",AJ102/AP100)</f>
        <v>0</v>
      </c>
      <c r="AL102" s="62" t="str">
        <f>IF(AP100=0,"対象外",IF(AJ102/AP100&gt;=0.285,"達成",IF(AJ102&gt;=AX102,"達成※","未")))</f>
        <v>未</v>
      </c>
      <c r="AM102" s="77">
        <f>AS100</f>
        <v>65</v>
      </c>
      <c r="AN102" s="78">
        <f>AM102/AQ100</f>
        <v>0.17857142857142858</v>
      </c>
      <c r="AO102" s="119"/>
      <c r="AP102" s="119"/>
      <c r="AQ102" s="119"/>
      <c r="AR102" s="119"/>
      <c r="AS102" s="119"/>
      <c r="AT102" s="119"/>
      <c r="AU102" s="119"/>
      <c r="AV102" s="122"/>
      <c r="AW102" s="122"/>
      <c r="AX102" s="122" t="str">
        <f>IF(OR(AW100/AP100&lt;0.285,AW100=0),AW100,"-")</f>
        <v>-</v>
      </c>
      <c r="AY102" s="122"/>
    </row>
    <row r="103" spans="1:51" s="4" customFormat="1" ht="26.5" hidden="1" outlineLevel="1" thickBot="1" x14ac:dyDescent="0.25">
      <c r="B103" s="56" t="s">
        <v>102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180"/>
      <c r="AI103" s="183"/>
      <c r="AJ103" s="37">
        <f>AT100</f>
        <v>0</v>
      </c>
      <c r="AK103" s="47">
        <f>IF(AP100=0,"対象外",AJ103/AP100)</f>
        <v>0</v>
      </c>
      <c r="AL103" s="39" t="str">
        <f>IF(AP100=0,"対象外",IF(AJ103/AP100&gt;=0.285,"達成",IF(AJ103&gt;=AX102,"達成※","未")))</f>
        <v>未</v>
      </c>
      <c r="AM103" s="77">
        <f>AU100</f>
        <v>0</v>
      </c>
      <c r="AN103" s="78">
        <f>IFERROR(AM103/AQ100,"")</f>
        <v>0</v>
      </c>
      <c r="AO103" s="119"/>
      <c r="AP103" s="119"/>
      <c r="AQ103" s="119"/>
      <c r="AR103" s="119"/>
      <c r="AS103" s="119"/>
      <c r="AT103" s="119"/>
      <c r="AU103" s="119"/>
      <c r="AV103" s="122"/>
      <c r="AW103" s="122"/>
      <c r="AX103" s="122"/>
      <c r="AY103" s="122"/>
    </row>
    <row r="104" spans="1:51" s="4" customFormat="1" ht="13.5" hidden="1" outlineLevel="1" thickBot="1" x14ac:dyDescent="0.25">
      <c r="A104" s="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2"/>
      <c r="AI104" s="2"/>
      <c r="AJ104" s="2"/>
      <c r="AK104" s="2"/>
      <c r="AL104" s="2"/>
      <c r="AM104" s="2"/>
      <c r="AN104" s="2"/>
      <c r="AO104" s="9"/>
      <c r="AP104" s="9"/>
      <c r="AQ104" s="9"/>
      <c r="AR104" s="9"/>
      <c r="AS104" s="9"/>
      <c r="AT104" s="9"/>
      <c r="AU104" s="9"/>
    </row>
    <row r="105" spans="1:51" s="4" customFormat="1" ht="13" hidden="1" customHeight="1" outlineLevel="1" x14ac:dyDescent="0.2">
      <c r="A105" s="2"/>
      <c r="B105" s="16" t="s">
        <v>0</v>
      </c>
      <c r="C105" s="137">
        <f>DATE(YEAR(C98),MONTH(C98)+1,DAY(C98))</f>
        <v>46113</v>
      </c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94" t="s">
        <v>16</v>
      </c>
      <c r="AI105" s="110" t="s">
        <v>60</v>
      </c>
      <c r="AJ105" s="173" t="s">
        <v>74</v>
      </c>
      <c r="AK105" s="173"/>
      <c r="AL105" s="174"/>
      <c r="AM105" s="130" t="s">
        <v>11</v>
      </c>
      <c r="AN105" s="131"/>
      <c r="AO105" s="192" t="s">
        <v>15</v>
      </c>
      <c r="AP105" s="117" t="s">
        <v>17</v>
      </c>
      <c r="AQ105" s="117" t="s">
        <v>18</v>
      </c>
      <c r="AR105" s="117" t="s">
        <v>98</v>
      </c>
      <c r="AS105" s="117" t="s">
        <v>99</v>
      </c>
      <c r="AT105" s="49" t="s">
        <v>100</v>
      </c>
      <c r="AU105" s="49" t="s">
        <v>101</v>
      </c>
      <c r="AV105" s="119" t="s">
        <v>59</v>
      </c>
      <c r="AW105" s="120" t="s">
        <v>61</v>
      </c>
      <c r="AX105" s="122" t="s">
        <v>70</v>
      </c>
      <c r="AY105" s="119" t="s">
        <v>73</v>
      </c>
    </row>
    <row r="106" spans="1:51" s="4" customFormat="1" hidden="1" outlineLevel="1" x14ac:dyDescent="0.2">
      <c r="A106" s="2"/>
      <c r="B106" s="17" t="s">
        <v>1</v>
      </c>
      <c r="C106" s="18">
        <f>DATE(YEAR(C105),MONTH(C105),DAY(C105))</f>
        <v>46113</v>
      </c>
      <c r="D106" s="18">
        <f>IF(MONTH(DATE(YEAR(C106),MONTH(C106),DAY(C106)+1))=MONTH($C105),DATE(YEAR(C106),MONTH(C106),DAY(C106)+1),"")</f>
        <v>46114</v>
      </c>
      <c r="E106" s="18">
        <f t="shared" ref="E106:AG106" si="52">IF(MONTH(DATE(YEAR(D106),MONTH(D106),DAY(D106)+1))=MONTH($C105),DATE(YEAR(D106),MONTH(D106),DAY(D106)+1),"")</f>
        <v>46115</v>
      </c>
      <c r="F106" s="18">
        <f t="shared" si="52"/>
        <v>46116</v>
      </c>
      <c r="G106" s="18">
        <f t="shared" si="52"/>
        <v>46117</v>
      </c>
      <c r="H106" s="18">
        <f t="shared" si="52"/>
        <v>46118</v>
      </c>
      <c r="I106" s="18">
        <f t="shared" si="52"/>
        <v>46119</v>
      </c>
      <c r="J106" s="18">
        <f t="shared" si="52"/>
        <v>46120</v>
      </c>
      <c r="K106" s="18">
        <f t="shared" si="52"/>
        <v>46121</v>
      </c>
      <c r="L106" s="18">
        <f t="shared" si="52"/>
        <v>46122</v>
      </c>
      <c r="M106" s="18">
        <f t="shared" si="52"/>
        <v>46123</v>
      </c>
      <c r="N106" s="18">
        <f t="shared" si="52"/>
        <v>46124</v>
      </c>
      <c r="O106" s="18">
        <f t="shared" si="52"/>
        <v>46125</v>
      </c>
      <c r="P106" s="18">
        <f t="shared" si="52"/>
        <v>46126</v>
      </c>
      <c r="Q106" s="18">
        <f t="shared" si="52"/>
        <v>46127</v>
      </c>
      <c r="R106" s="18">
        <f t="shared" si="52"/>
        <v>46128</v>
      </c>
      <c r="S106" s="18">
        <f t="shared" si="52"/>
        <v>46129</v>
      </c>
      <c r="T106" s="18">
        <f t="shared" si="52"/>
        <v>46130</v>
      </c>
      <c r="U106" s="18">
        <f t="shared" si="52"/>
        <v>46131</v>
      </c>
      <c r="V106" s="18">
        <f t="shared" si="52"/>
        <v>46132</v>
      </c>
      <c r="W106" s="18">
        <f t="shared" si="52"/>
        <v>46133</v>
      </c>
      <c r="X106" s="18">
        <f t="shared" si="52"/>
        <v>46134</v>
      </c>
      <c r="Y106" s="18">
        <f t="shared" si="52"/>
        <v>46135</v>
      </c>
      <c r="Z106" s="18">
        <f t="shared" si="52"/>
        <v>46136</v>
      </c>
      <c r="AA106" s="18">
        <f t="shared" si="52"/>
        <v>46137</v>
      </c>
      <c r="AB106" s="18">
        <f t="shared" si="52"/>
        <v>46138</v>
      </c>
      <c r="AC106" s="18">
        <f t="shared" si="52"/>
        <v>46139</v>
      </c>
      <c r="AD106" s="18">
        <f t="shared" si="52"/>
        <v>46140</v>
      </c>
      <c r="AE106" s="18">
        <f t="shared" si="52"/>
        <v>46141</v>
      </c>
      <c r="AF106" s="18">
        <f t="shared" si="52"/>
        <v>46142</v>
      </c>
      <c r="AG106" s="18" t="str">
        <f t="shared" si="52"/>
        <v/>
      </c>
      <c r="AH106" s="172"/>
      <c r="AI106" s="111"/>
      <c r="AJ106" s="175"/>
      <c r="AK106" s="175"/>
      <c r="AL106" s="176"/>
      <c r="AM106" s="132"/>
      <c r="AN106" s="133"/>
      <c r="AO106" s="193"/>
      <c r="AP106" s="118"/>
      <c r="AQ106" s="118"/>
      <c r="AR106" s="118"/>
      <c r="AS106" s="118"/>
      <c r="AT106" s="50" t="s">
        <v>96</v>
      </c>
      <c r="AU106" s="50" t="s">
        <v>97</v>
      </c>
      <c r="AV106" s="119"/>
      <c r="AW106" s="121"/>
      <c r="AX106" s="122"/>
      <c r="AY106" s="119"/>
    </row>
    <row r="107" spans="1:51" s="4" customFormat="1" hidden="1" outlineLevel="1" x14ac:dyDescent="0.2">
      <c r="A107" s="2"/>
      <c r="B107" s="17" t="s">
        <v>2</v>
      </c>
      <c r="C107" s="19" t="str">
        <f t="shared" ref="C107:AG107" si="53">TEXT(C106,"aaa")</f>
        <v>水</v>
      </c>
      <c r="D107" s="19" t="str">
        <f t="shared" si="53"/>
        <v>木</v>
      </c>
      <c r="E107" s="19" t="str">
        <f t="shared" si="53"/>
        <v>金</v>
      </c>
      <c r="F107" s="19" t="str">
        <f t="shared" si="53"/>
        <v>土</v>
      </c>
      <c r="G107" s="19" t="str">
        <f t="shared" si="53"/>
        <v>日</v>
      </c>
      <c r="H107" s="19" t="str">
        <f t="shared" si="53"/>
        <v>月</v>
      </c>
      <c r="I107" s="19" t="str">
        <f t="shared" si="53"/>
        <v>火</v>
      </c>
      <c r="J107" s="19" t="str">
        <f t="shared" si="53"/>
        <v>水</v>
      </c>
      <c r="K107" s="19" t="str">
        <f t="shared" si="53"/>
        <v>木</v>
      </c>
      <c r="L107" s="19" t="str">
        <f t="shared" si="53"/>
        <v>金</v>
      </c>
      <c r="M107" s="19" t="str">
        <f t="shared" si="53"/>
        <v>土</v>
      </c>
      <c r="N107" s="19" t="str">
        <f t="shared" si="53"/>
        <v>日</v>
      </c>
      <c r="O107" s="19" t="str">
        <f t="shared" si="53"/>
        <v>月</v>
      </c>
      <c r="P107" s="19" t="str">
        <f t="shared" si="53"/>
        <v>火</v>
      </c>
      <c r="Q107" s="19" t="str">
        <f t="shared" si="53"/>
        <v>水</v>
      </c>
      <c r="R107" s="19" t="str">
        <f t="shared" si="53"/>
        <v>木</v>
      </c>
      <c r="S107" s="19" t="str">
        <f t="shared" si="53"/>
        <v>金</v>
      </c>
      <c r="T107" s="19" t="str">
        <f t="shared" si="53"/>
        <v>土</v>
      </c>
      <c r="U107" s="19" t="str">
        <f t="shared" si="53"/>
        <v>日</v>
      </c>
      <c r="V107" s="19" t="str">
        <f t="shared" si="53"/>
        <v>月</v>
      </c>
      <c r="W107" s="19" t="str">
        <f t="shared" si="53"/>
        <v>火</v>
      </c>
      <c r="X107" s="19" t="str">
        <f t="shared" si="53"/>
        <v>水</v>
      </c>
      <c r="Y107" s="19" t="str">
        <f t="shared" si="53"/>
        <v>木</v>
      </c>
      <c r="Z107" s="19" t="str">
        <f t="shared" si="53"/>
        <v>金</v>
      </c>
      <c r="AA107" s="19" t="str">
        <f t="shared" si="53"/>
        <v>土</v>
      </c>
      <c r="AB107" s="19" t="str">
        <f t="shared" si="53"/>
        <v>日</v>
      </c>
      <c r="AC107" s="19" t="str">
        <f t="shared" si="53"/>
        <v>月</v>
      </c>
      <c r="AD107" s="19" t="str">
        <f t="shared" si="53"/>
        <v>火</v>
      </c>
      <c r="AE107" s="19" t="str">
        <f t="shared" si="53"/>
        <v>水</v>
      </c>
      <c r="AF107" s="19" t="str">
        <f t="shared" si="53"/>
        <v>木</v>
      </c>
      <c r="AG107" s="19" t="str">
        <f t="shared" si="53"/>
        <v/>
      </c>
      <c r="AH107" s="178">
        <v>0</v>
      </c>
      <c r="AI107" s="181"/>
      <c r="AJ107" s="184" t="s">
        <v>51</v>
      </c>
      <c r="AK107" s="186" t="s">
        <v>12</v>
      </c>
      <c r="AL107" s="188" t="s">
        <v>58</v>
      </c>
      <c r="AM107" s="190" t="s">
        <v>51</v>
      </c>
      <c r="AN107" s="191" t="s">
        <v>13</v>
      </c>
      <c r="AO107" s="119">
        <f t="shared" ref="AO107" si="54">COUNT(C106:AG106)</f>
        <v>30</v>
      </c>
      <c r="AP107" s="119">
        <f t="shared" ref="AP107" si="55">AO107-AH107</f>
        <v>30</v>
      </c>
      <c r="AQ107" s="119">
        <f>SUM(AP$7:AP109)</f>
        <v>394</v>
      </c>
      <c r="AR107" s="119">
        <f>COUNTIF(C109:AG109,"○")</f>
        <v>0</v>
      </c>
      <c r="AS107" s="119">
        <f>SUM(AR$7:AR109)</f>
        <v>65</v>
      </c>
      <c r="AT107" s="119">
        <f>COUNTIF(C110:AG110,"○")</f>
        <v>0</v>
      </c>
      <c r="AU107" s="119">
        <f>SUM(AT$7:AT109)</f>
        <v>0</v>
      </c>
      <c r="AV107" s="122">
        <f>COUNTIF(C107:AG107,"土")+COUNTIF(C107:AG107,"日")</f>
        <v>8</v>
      </c>
      <c r="AW107" s="122">
        <f>AV107-AI107</f>
        <v>8</v>
      </c>
      <c r="AX107" s="122" t="str">
        <f>IF(OR(AW107/AP107&lt;0.285,AW107=0),"特例","特例なし")</f>
        <v>特例</v>
      </c>
      <c r="AY107" s="122">
        <f>IF($AL$240="計画",IF(AP107=0,1,IF(AL109="達成",1,IF(AL109="達成※",1,0))),IF(AP107=0,1,IF(AL110="達成",1,IF(AL110="達成※",1,0))))</f>
        <v>0</v>
      </c>
    </row>
    <row r="108" spans="1:51" s="4" customFormat="1" ht="53" hidden="1" outlineLevel="1" x14ac:dyDescent="0.2">
      <c r="A108" s="3"/>
      <c r="B108" s="20" t="s">
        <v>3</v>
      </c>
      <c r="C108" s="13" t="str">
        <f>IFERROR(VLOOKUP(C106,祝日一覧!A:C,3,FALSE),"")</f>
        <v/>
      </c>
      <c r="D108" s="13" t="str">
        <f>IFERROR(VLOOKUP(D106,祝日一覧!A:C,3,FALSE),"")</f>
        <v/>
      </c>
      <c r="E108" s="13" t="str">
        <f>IFERROR(VLOOKUP(E106,祝日一覧!A:C,3,FALSE),"")</f>
        <v/>
      </c>
      <c r="F108" s="13" t="str">
        <f>IFERROR(VLOOKUP(F106,祝日一覧!A:C,3,FALSE),"")</f>
        <v/>
      </c>
      <c r="G108" s="13" t="str">
        <f>IFERROR(VLOOKUP(G106,祝日一覧!A:C,3,FALSE),"")</f>
        <v/>
      </c>
      <c r="H108" s="13" t="str">
        <f>IFERROR(VLOOKUP(H106,祝日一覧!A:C,3,FALSE),"")</f>
        <v/>
      </c>
      <c r="I108" s="13" t="str">
        <f>IFERROR(VLOOKUP(I106,祝日一覧!A:C,3,FALSE),"")</f>
        <v/>
      </c>
      <c r="J108" s="13" t="str">
        <f>IFERROR(VLOOKUP(J106,祝日一覧!A:C,3,FALSE),"")</f>
        <v/>
      </c>
      <c r="K108" s="13" t="str">
        <f>IFERROR(VLOOKUP(K106,祝日一覧!A:C,3,FALSE),"")</f>
        <v/>
      </c>
      <c r="L108" s="13" t="str">
        <f>IFERROR(VLOOKUP(L106,祝日一覧!A:C,3,FALSE),"")</f>
        <v/>
      </c>
      <c r="M108" s="13" t="str">
        <f>IFERROR(VLOOKUP(M106,祝日一覧!A:C,3,FALSE),"")</f>
        <v/>
      </c>
      <c r="N108" s="13" t="str">
        <f>IFERROR(VLOOKUP(N106,祝日一覧!A:C,3,FALSE),"")</f>
        <v/>
      </c>
      <c r="O108" s="13" t="str">
        <f>IFERROR(VLOOKUP(O106,祝日一覧!A:C,3,FALSE),"")</f>
        <v/>
      </c>
      <c r="P108" s="13" t="str">
        <f>IFERROR(VLOOKUP(P106,祝日一覧!A:C,3,FALSE),"")</f>
        <v/>
      </c>
      <c r="Q108" s="13" t="str">
        <f>IFERROR(VLOOKUP(Q106,祝日一覧!A:C,3,FALSE),"")</f>
        <v/>
      </c>
      <c r="R108" s="13" t="str">
        <f>IFERROR(VLOOKUP(R106,祝日一覧!A:C,3,FALSE),"")</f>
        <v/>
      </c>
      <c r="S108" s="13" t="str">
        <f>IFERROR(VLOOKUP(S106,祝日一覧!A:C,3,FALSE),"")</f>
        <v/>
      </c>
      <c r="T108" s="13" t="str">
        <f>IFERROR(VLOOKUP(T106,祝日一覧!A:C,3,FALSE),"")</f>
        <v/>
      </c>
      <c r="U108" s="13" t="str">
        <f>IFERROR(VLOOKUP(U106,祝日一覧!A:C,3,FALSE),"")</f>
        <v/>
      </c>
      <c r="V108" s="13" t="str">
        <f>IFERROR(VLOOKUP(V106,祝日一覧!A:C,3,FALSE),"")</f>
        <v/>
      </c>
      <c r="W108" s="13" t="str">
        <f>IFERROR(VLOOKUP(W106,祝日一覧!A:C,3,FALSE),"")</f>
        <v/>
      </c>
      <c r="X108" s="13" t="str">
        <f>IFERROR(VLOOKUP(X106,祝日一覧!A:C,3,FALSE),"")</f>
        <v/>
      </c>
      <c r="Y108" s="13" t="str">
        <f>IFERROR(VLOOKUP(Y106,祝日一覧!A:C,3,FALSE),"")</f>
        <v/>
      </c>
      <c r="Z108" s="13" t="str">
        <f>IFERROR(VLOOKUP(Z106,祝日一覧!A:C,3,FALSE),"")</f>
        <v/>
      </c>
      <c r="AA108" s="13" t="str">
        <f>IFERROR(VLOOKUP(AA106,祝日一覧!A:C,3,FALSE),"")</f>
        <v/>
      </c>
      <c r="AB108" s="13" t="str">
        <f>IFERROR(VLOOKUP(AB106,祝日一覧!A:C,3,FALSE),"")</f>
        <v/>
      </c>
      <c r="AC108" s="13" t="str">
        <f>IFERROR(VLOOKUP(AC106,祝日一覧!A:C,3,FALSE),"")</f>
        <v/>
      </c>
      <c r="AD108" s="13" t="str">
        <f>IFERROR(VLOOKUP(AD106,祝日一覧!A:C,3,FALSE),"")</f>
        <v/>
      </c>
      <c r="AE108" s="13" t="str">
        <f>IFERROR(VLOOKUP(AE106,祝日一覧!A:C,3,FALSE),"")</f>
        <v>昭和の日</v>
      </c>
      <c r="AF108" s="13" t="str">
        <f>IFERROR(VLOOKUP(AF106,祝日一覧!A:C,3,FALSE),"")</f>
        <v/>
      </c>
      <c r="AG108" s="13" t="str">
        <f>IFERROR(VLOOKUP(AG106,祝日一覧!A:C,3,FALSE),"")</f>
        <v/>
      </c>
      <c r="AH108" s="179"/>
      <c r="AI108" s="182"/>
      <c r="AJ108" s="185"/>
      <c r="AK108" s="187"/>
      <c r="AL108" s="189"/>
      <c r="AM108" s="141"/>
      <c r="AN108" s="143"/>
      <c r="AO108" s="119"/>
      <c r="AP108" s="119"/>
      <c r="AQ108" s="119"/>
      <c r="AR108" s="119"/>
      <c r="AS108" s="119"/>
      <c r="AT108" s="119"/>
      <c r="AU108" s="119"/>
      <c r="AV108" s="122"/>
      <c r="AW108" s="122"/>
      <c r="AX108" s="122"/>
      <c r="AY108" s="122"/>
    </row>
    <row r="109" spans="1:51" s="4" customFormat="1" ht="26.5" hidden="1" outlineLevel="1" thickBot="1" x14ac:dyDescent="0.25">
      <c r="B109" s="57" t="s">
        <v>108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79"/>
      <c r="AI109" s="182"/>
      <c r="AJ109" s="37">
        <f>AR107</f>
        <v>0</v>
      </c>
      <c r="AK109" s="61">
        <f>IF(AP107=0,"対象外",AJ109/AP107)</f>
        <v>0</v>
      </c>
      <c r="AL109" s="62" t="str">
        <f>IF(AP107=0,"対象外",IF(AJ109/AP107&gt;=0.285,"達成",IF(AJ109&gt;=AX109,"達成※","未")))</f>
        <v>未</v>
      </c>
      <c r="AM109" s="77">
        <f>AS107</f>
        <v>65</v>
      </c>
      <c r="AN109" s="78">
        <f>AM109/AQ107</f>
        <v>0.1649746192893401</v>
      </c>
      <c r="AO109" s="119"/>
      <c r="AP109" s="119"/>
      <c r="AQ109" s="119"/>
      <c r="AR109" s="119"/>
      <c r="AS109" s="119"/>
      <c r="AT109" s="119"/>
      <c r="AU109" s="119"/>
      <c r="AV109" s="122"/>
      <c r="AW109" s="122"/>
      <c r="AX109" s="122">
        <f>IF(OR(AW107/AP107&lt;0.285,AW107=0),AW107,"-")</f>
        <v>8</v>
      </c>
      <c r="AY109" s="122"/>
    </row>
    <row r="110" spans="1:51" s="4" customFormat="1" ht="26.5" hidden="1" outlineLevel="1" thickBot="1" x14ac:dyDescent="0.25">
      <c r="B110" s="56" t="s">
        <v>102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180"/>
      <c r="AI110" s="183"/>
      <c r="AJ110" s="37">
        <f>AT107</f>
        <v>0</v>
      </c>
      <c r="AK110" s="47">
        <f>IF(AP107=0,"対象外",AJ110/AP107)</f>
        <v>0</v>
      </c>
      <c r="AL110" s="39" t="str">
        <f>IF(AP107=0,"対象外",IF(AJ110/AP107&gt;=0.285,"達成",IF(AJ110&gt;=AX109,"達成※","未")))</f>
        <v>未</v>
      </c>
      <c r="AM110" s="77">
        <f>AU107</f>
        <v>0</v>
      </c>
      <c r="AN110" s="78">
        <f>IFERROR(AM110/AQ107,"")</f>
        <v>0</v>
      </c>
      <c r="AO110" s="119"/>
      <c r="AP110" s="119"/>
      <c r="AQ110" s="119"/>
      <c r="AR110" s="119"/>
      <c r="AS110" s="119"/>
      <c r="AT110" s="119"/>
      <c r="AU110" s="119"/>
      <c r="AV110" s="122"/>
      <c r="AW110" s="122"/>
      <c r="AX110" s="122"/>
      <c r="AY110" s="122"/>
    </row>
    <row r="111" spans="1:51" s="4" customFormat="1" ht="13.5" hidden="1" outlineLevel="1" thickBot="1" x14ac:dyDescent="0.25">
      <c r="A111" s="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2"/>
      <c r="AI111" s="2"/>
      <c r="AJ111" s="2"/>
      <c r="AK111" s="2"/>
      <c r="AL111" s="2"/>
      <c r="AM111" s="2"/>
      <c r="AN111" s="2"/>
      <c r="AO111" s="9"/>
      <c r="AP111" s="9"/>
      <c r="AQ111" s="9"/>
      <c r="AR111" s="9"/>
      <c r="AS111" s="9"/>
      <c r="AT111" s="9"/>
      <c r="AU111" s="9"/>
    </row>
    <row r="112" spans="1:51" s="4" customFormat="1" ht="13" hidden="1" customHeight="1" outlineLevel="1" x14ac:dyDescent="0.2">
      <c r="A112" s="2"/>
      <c r="B112" s="16" t="s">
        <v>0</v>
      </c>
      <c r="C112" s="137">
        <f>DATE(YEAR(C105),MONTH(C105)+1,DAY(C105))</f>
        <v>46143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94" t="s">
        <v>16</v>
      </c>
      <c r="AI112" s="110" t="s">
        <v>60</v>
      </c>
      <c r="AJ112" s="173" t="s">
        <v>74</v>
      </c>
      <c r="AK112" s="173"/>
      <c r="AL112" s="174"/>
      <c r="AM112" s="130" t="s">
        <v>11</v>
      </c>
      <c r="AN112" s="131"/>
      <c r="AO112" s="192" t="s">
        <v>15</v>
      </c>
      <c r="AP112" s="117" t="s">
        <v>17</v>
      </c>
      <c r="AQ112" s="117" t="s">
        <v>18</v>
      </c>
      <c r="AR112" s="117" t="s">
        <v>98</v>
      </c>
      <c r="AS112" s="117" t="s">
        <v>99</v>
      </c>
      <c r="AT112" s="49" t="s">
        <v>100</v>
      </c>
      <c r="AU112" s="49" t="s">
        <v>101</v>
      </c>
      <c r="AV112" s="119" t="s">
        <v>59</v>
      </c>
      <c r="AW112" s="120" t="s">
        <v>61</v>
      </c>
      <c r="AX112" s="122" t="s">
        <v>70</v>
      </c>
      <c r="AY112" s="119" t="s">
        <v>73</v>
      </c>
    </row>
    <row r="113" spans="1:51" hidden="1" outlineLevel="1" x14ac:dyDescent="0.2">
      <c r="B113" s="17" t="s">
        <v>1</v>
      </c>
      <c r="C113" s="18">
        <f>DATE(YEAR(C112),MONTH(C112),DAY(C112))</f>
        <v>46143</v>
      </c>
      <c r="D113" s="18">
        <f>IF(MONTH(DATE(YEAR(C113),MONTH(C113),DAY(C113)+1))=MONTH($C112),DATE(YEAR(C113),MONTH(C113),DAY(C113)+1),"")</f>
        <v>46144</v>
      </c>
      <c r="E113" s="18">
        <f t="shared" ref="E113:AG113" si="56">IF(MONTH(DATE(YEAR(D113),MONTH(D113),DAY(D113)+1))=MONTH($C112),DATE(YEAR(D113),MONTH(D113),DAY(D113)+1),"")</f>
        <v>46145</v>
      </c>
      <c r="F113" s="18">
        <f t="shared" si="56"/>
        <v>46146</v>
      </c>
      <c r="G113" s="18">
        <f t="shared" si="56"/>
        <v>46147</v>
      </c>
      <c r="H113" s="18">
        <f t="shared" si="56"/>
        <v>46148</v>
      </c>
      <c r="I113" s="18">
        <f t="shared" si="56"/>
        <v>46149</v>
      </c>
      <c r="J113" s="18">
        <f t="shared" si="56"/>
        <v>46150</v>
      </c>
      <c r="K113" s="18">
        <f t="shared" si="56"/>
        <v>46151</v>
      </c>
      <c r="L113" s="18">
        <f t="shared" si="56"/>
        <v>46152</v>
      </c>
      <c r="M113" s="18">
        <f t="shared" si="56"/>
        <v>46153</v>
      </c>
      <c r="N113" s="18">
        <f t="shared" si="56"/>
        <v>46154</v>
      </c>
      <c r="O113" s="18">
        <f t="shared" si="56"/>
        <v>46155</v>
      </c>
      <c r="P113" s="18">
        <f t="shared" si="56"/>
        <v>46156</v>
      </c>
      <c r="Q113" s="18">
        <f t="shared" si="56"/>
        <v>46157</v>
      </c>
      <c r="R113" s="18">
        <f t="shared" si="56"/>
        <v>46158</v>
      </c>
      <c r="S113" s="18">
        <f t="shared" si="56"/>
        <v>46159</v>
      </c>
      <c r="T113" s="18">
        <f t="shared" si="56"/>
        <v>46160</v>
      </c>
      <c r="U113" s="18">
        <f t="shared" si="56"/>
        <v>46161</v>
      </c>
      <c r="V113" s="18">
        <f t="shared" si="56"/>
        <v>46162</v>
      </c>
      <c r="W113" s="18">
        <f t="shared" si="56"/>
        <v>46163</v>
      </c>
      <c r="X113" s="18">
        <f t="shared" si="56"/>
        <v>46164</v>
      </c>
      <c r="Y113" s="18">
        <f t="shared" si="56"/>
        <v>46165</v>
      </c>
      <c r="Z113" s="18">
        <f t="shared" si="56"/>
        <v>46166</v>
      </c>
      <c r="AA113" s="18">
        <f t="shared" si="56"/>
        <v>46167</v>
      </c>
      <c r="AB113" s="18">
        <f t="shared" si="56"/>
        <v>46168</v>
      </c>
      <c r="AC113" s="18">
        <f t="shared" si="56"/>
        <v>46169</v>
      </c>
      <c r="AD113" s="18">
        <f t="shared" si="56"/>
        <v>46170</v>
      </c>
      <c r="AE113" s="18">
        <f t="shared" si="56"/>
        <v>46171</v>
      </c>
      <c r="AF113" s="18">
        <f t="shared" si="56"/>
        <v>46172</v>
      </c>
      <c r="AG113" s="18">
        <f t="shared" si="56"/>
        <v>46173</v>
      </c>
      <c r="AH113" s="172"/>
      <c r="AI113" s="111"/>
      <c r="AJ113" s="175"/>
      <c r="AK113" s="175"/>
      <c r="AL113" s="176"/>
      <c r="AM113" s="132"/>
      <c r="AN113" s="133"/>
      <c r="AO113" s="193"/>
      <c r="AP113" s="118"/>
      <c r="AQ113" s="118"/>
      <c r="AR113" s="118"/>
      <c r="AS113" s="118"/>
      <c r="AT113" s="50" t="s">
        <v>96</v>
      </c>
      <c r="AU113" s="50" t="s">
        <v>97</v>
      </c>
      <c r="AV113" s="119"/>
      <c r="AW113" s="121"/>
      <c r="AX113" s="122"/>
      <c r="AY113" s="119"/>
    </row>
    <row r="114" spans="1:51" hidden="1" outlineLevel="1" x14ac:dyDescent="0.2">
      <c r="B114" s="17" t="s">
        <v>2</v>
      </c>
      <c r="C114" s="19" t="str">
        <f t="shared" ref="C114:AG114" si="57">TEXT(C113,"aaa")</f>
        <v>金</v>
      </c>
      <c r="D114" s="19" t="str">
        <f t="shared" si="57"/>
        <v>土</v>
      </c>
      <c r="E114" s="19" t="str">
        <f t="shared" si="57"/>
        <v>日</v>
      </c>
      <c r="F114" s="19" t="str">
        <f t="shared" si="57"/>
        <v>月</v>
      </c>
      <c r="G114" s="19" t="str">
        <f t="shared" si="57"/>
        <v>火</v>
      </c>
      <c r="H114" s="19" t="str">
        <f t="shared" si="57"/>
        <v>水</v>
      </c>
      <c r="I114" s="19" t="str">
        <f t="shared" si="57"/>
        <v>木</v>
      </c>
      <c r="J114" s="19" t="str">
        <f t="shared" si="57"/>
        <v>金</v>
      </c>
      <c r="K114" s="19" t="str">
        <f t="shared" si="57"/>
        <v>土</v>
      </c>
      <c r="L114" s="19" t="str">
        <f t="shared" si="57"/>
        <v>日</v>
      </c>
      <c r="M114" s="19" t="str">
        <f t="shared" si="57"/>
        <v>月</v>
      </c>
      <c r="N114" s="19" t="str">
        <f t="shared" si="57"/>
        <v>火</v>
      </c>
      <c r="O114" s="19" t="str">
        <f t="shared" si="57"/>
        <v>水</v>
      </c>
      <c r="P114" s="19" t="str">
        <f t="shared" si="57"/>
        <v>木</v>
      </c>
      <c r="Q114" s="19" t="str">
        <f t="shared" si="57"/>
        <v>金</v>
      </c>
      <c r="R114" s="19" t="str">
        <f t="shared" si="57"/>
        <v>土</v>
      </c>
      <c r="S114" s="19" t="str">
        <f t="shared" si="57"/>
        <v>日</v>
      </c>
      <c r="T114" s="19" t="str">
        <f t="shared" si="57"/>
        <v>月</v>
      </c>
      <c r="U114" s="19" t="str">
        <f t="shared" si="57"/>
        <v>火</v>
      </c>
      <c r="V114" s="19" t="str">
        <f t="shared" si="57"/>
        <v>水</v>
      </c>
      <c r="W114" s="19" t="str">
        <f t="shared" si="57"/>
        <v>木</v>
      </c>
      <c r="X114" s="19" t="str">
        <f t="shared" si="57"/>
        <v>金</v>
      </c>
      <c r="Y114" s="19" t="str">
        <f t="shared" si="57"/>
        <v>土</v>
      </c>
      <c r="Z114" s="19" t="str">
        <f t="shared" si="57"/>
        <v>日</v>
      </c>
      <c r="AA114" s="19" t="str">
        <f t="shared" si="57"/>
        <v>月</v>
      </c>
      <c r="AB114" s="19" t="str">
        <f t="shared" si="57"/>
        <v>火</v>
      </c>
      <c r="AC114" s="19" t="str">
        <f t="shared" si="57"/>
        <v>水</v>
      </c>
      <c r="AD114" s="19" t="str">
        <f t="shared" si="57"/>
        <v>木</v>
      </c>
      <c r="AE114" s="19" t="str">
        <f t="shared" si="57"/>
        <v>金</v>
      </c>
      <c r="AF114" s="19" t="str">
        <f t="shared" si="57"/>
        <v>土</v>
      </c>
      <c r="AG114" s="19" t="str">
        <f t="shared" si="57"/>
        <v>日</v>
      </c>
      <c r="AH114" s="178">
        <v>0</v>
      </c>
      <c r="AI114" s="181"/>
      <c r="AJ114" s="184" t="s">
        <v>51</v>
      </c>
      <c r="AK114" s="186" t="s">
        <v>12</v>
      </c>
      <c r="AL114" s="188" t="s">
        <v>58</v>
      </c>
      <c r="AM114" s="190" t="s">
        <v>51</v>
      </c>
      <c r="AN114" s="191" t="s">
        <v>13</v>
      </c>
      <c r="AO114" s="119">
        <f t="shared" ref="AO114" si="58">COUNT(C113:AG113)</f>
        <v>31</v>
      </c>
      <c r="AP114" s="119">
        <f t="shared" ref="AP114" si="59">AO114-AH114</f>
        <v>31</v>
      </c>
      <c r="AQ114" s="119">
        <f>SUM(AP$7:AP116)</f>
        <v>425</v>
      </c>
      <c r="AR114" s="119">
        <f>COUNTIF(C116:AG116,"○")</f>
        <v>0</v>
      </c>
      <c r="AS114" s="119">
        <f>SUM(AR$7:AR116)</f>
        <v>65</v>
      </c>
      <c r="AT114" s="119">
        <f>COUNTIF(C117:AG117,"○")</f>
        <v>0</v>
      </c>
      <c r="AU114" s="119">
        <f>SUM(AT$7:AT116)</f>
        <v>0</v>
      </c>
      <c r="AV114" s="122">
        <f>COUNTIF(C114:AG114,"土")+COUNTIF(C114:AG114,"日")</f>
        <v>10</v>
      </c>
      <c r="AW114" s="122">
        <f>AV114-AI114</f>
        <v>10</v>
      </c>
      <c r="AX114" s="122" t="str">
        <f>IF(OR(AW114/AP114&lt;0.285,AW114=0),"特例","特例なし")</f>
        <v>特例なし</v>
      </c>
      <c r="AY114" s="122">
        <f>IF($AL$240="計画",IF(AP114=0,1,IF(AL116="達成",1,IF(AL116="達成※",1,0))),IF(AP114=0,1,IF(AL117="達成",1,IF(AL117="達成※",1,0))))</f>
        <v>0</v>
      </c>
    </row>
    <row r="115" spans="1:51" ht="66" hidden="1" outlineLevel="1" x14ac:dyDescent="0.2">
      <c r="A115" s="3"/>
      <c r="B115" s="20" t="s">
        <v>3</v>
      </c>
      <c r="C115" s="13" t="str">
        <f>IFERROR(VLOOKUP(C113,祝日一覧!A:C,3,FALSE),"")</f>
        <v/>
      </c>
      <c r="D115" s="13" t="str">
        <f>IFERROR(VLOOKUP(D113,祝日一覧!A:C,3,FALSE),"")</f>
        <v/>
      </c>
      <c r="E115" s="13" t="str">
        <f>IFERROR(VLOOKUP(E113,祝日一覧!A:C,3,FALSE),"")</f>
        <v>憲法記念日</v>
      </c>
      <c r="F115" s="13" t="str">
        <f>IFERROR(VLOOKUP(F113,祝日一覧!A:C,3,FALSE),"")</f>
        <v>みどりの日</v>
      </c>
      <c r="G115" s="13" t="str">
        <f>IFERROR(VLOOKUP(G113,祝日一覧!A:C,3,FALSE),"")</f>
        <v>こどもの日</v>
      </c>
      <c r="H115" s="13" t="str">
        <f>IFERROR(VLOOKUP(H113,祝日一覧!A:C,3,FALSE),"")</f>
        <v>振替休日</v>
      </c>
      <c r="I115" s="13" t="str">
        <f>IFERROR(VLOOKUP(I113,祝日一覧!A:C,3,FALSE),"")</f>
        <v/>
      </c>
      <c r="J115" s="13" t="str">
        <f>IFERROR(VLOOKUP(J113,祝日一覧!A:C,3,FALSE),"")</f>
        <v/>
      </c>
      <c r="K115" s="13" t="str">
        <f>IFERROR(VLOOKUP(K113,祝日一覧!A:C,3,FALSE),"")</f>
        <v/>
      </c>
      <c r="L115" s="13" t="str">
        <f>IFERROR(VLOOKUP(L113,祝日一覧!A:C,3,FALSE),"")</f>
        <v/>
      </c>
      <c r="M115" s="13" t="str">
        <f>IFERROR(VLOOKUP(M113,祝日一覧!A:C,3,FALSE),"")</f>
        <v/>
      </c>
      <c r="N115" s="13" t="str">
        <f>IFERROR(VLOOKUP(N113,祝日一覧!A:C,3,FALSE),"")</f>
        <v/>
      </c>
      <c r="O115" s="13" t="str">
        <f>IFERROR(VLOOKUP(O113,祝日一覧!A:C,3,FALSE),"")</f>
        <v/>
      </c>
      <c r="P115" s="13" t="str">
        <f>IFERROR(VLOOKUP(P113,祝日一覧!A:C,3,FALSE),"")</f>
        <v/>
      </c>
      <c r="Q115" s="13" t="str">
        <f>IFERROR(VLOOKUP(Q113,祝日一覧!A:C,3,FALSE),"")</f>
        <v/>
      </c>
      <c r="R115" s="13" t="str">
        <f>IFERROR(VLOOKUP(R113,祝日一覧!A:C,3,FALSE),"")</f>
        <v/>
      </c>
      <c r="S115" s="13" t="str">
        <f>IFERROR(VLOOKUP(S113,祝日一覧!A:C,3,FALSE),"")</f>
        <v/>
      </c>
      <c r="T115" s="13" t="str">
        <f>IFERROR(VLOOKUP(T113,祝日一覧!A:C,3,FALSE),"")</f>
        <v/>
      </c>
      <c r="U115" s="13" t="str">
        <f>IFERROR(VLOOKUP(U113,祝日一覧!A:C,3,FALSE),"")</f>
        <v/>
      </c>
      <c r="V115" s="13" t="str">
        <f>IFERROR(VLOOKUP(V113,祝日一覧!A:C,3,FALSE),"")</f>
        <v/>
      </c>
      <c r="W115" s="13" t="str">
        <f>IFERROR(VLOOKUP(W113,祝日一覧!A:C,3,FALSE),"")</f>
        <v/>
      </c>
      <c r="X115" s="13" t="str">
        <f>IFERROR(VLOOKUP(X113,祝日一覧!A:C,3,FALSE),"")</f>
        <v/>
      </c>
      <c r="Y115" s="13" t="str">
        <f>IFERROR(VLOOKUP(Y113,祝日一覧!A:C,3,FALSE),"")</f>
        <v/>
      </c>
      <c r="Z115" s="13" t="str">
        <f>IFERROR(VLOOKUP(Z113,祝日一覧!A:C,3,FALSE),"")</f>
        <v/>
      </c>
      <c r="AA115" s="13" t="str">
        <f>IFERROR(VLOOKUP(AA113,祝日一覧!A:C,3,FALSE),"")</f>
        <v/>
      </c>
      <c r="AB115" s="13" t="str">
        <f>IFERROR(VLOOKUP(AB113,祝日一覧!A:C,3,FALSE),"")</f>
        <v/>
      </c>
      <c r="AC115" s="13" t="str">
        <f>IFERROR(VLOOKUP(AC113,祝日一覧!A:C,3,FALSE),"")</f>
        <v/>
      </c>
      <c r="AD115" s="13" t="str">
        <f>IFERROR(VLOOKUP(AD113,祝日一覧!A:C,3,FALSE),"")</f>
        <v/>
      </c>
      <c r="AE115" s="13" t="str">
        <f>IFERROR(VLOOKUP(AE113,祝日一覧!A:C,3,FALSE),"")</f>
        <v/>
      </c>
      <c r="AF115" s="13" t="str">
        <f>IFERROR(VLOOKUP(AF113,祝日一覧!A:C,3,FALSE),"")</f>
        <v/>
      </c>
      <c r="AG115" s="13" t="str">
        <f>IFERROR(VLOOKUP(AG113,祝日一覧!A:C,3,FALSE),"")</f>
        <v/>
      </c>
      <c r="AH115" s="179"/>
      <c r="AI115" s="182"/>
      <c r="AJ115" s="185"/>
      <c r="AK115" s="187"/>
      <c r="AL115" s="189"/>
      <c r="AM115" s="141"/>
      <c r="AN115" s="143"/>
      <c r="AO115" s="119"/>
      <c r="AP115" s="119"/>
      <c r="AQ115" s="119"/>
      <c r="AR115" s="119"/>
      <c r="AS115" s="119"/>
      <c r="AT115" s="119"/>
      <c r="AU115" s="119"/>
      <c r="AV115" s="122"/>
      <c r="AW115" s="122"/>
      <c r="AX115" s="122"/>
      <c r="AY115" s="122"/>
    </row>
    <row r="116" spans="1:51" s="1" customFormat="1" ht="26.5" hidden="1" outlineLevel="1" thickBot="1" x14ac:dyDescent="0.25">
      <c r="A116" s="4"/>
      <c r="B116" s="57" t="s">
        <v>108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79"/>
      <c r="AI116" s="182"/>
      <c r="AJ116" s="37">
        <f>AR114</f>
        <v>0</v>
      </c>
      <c r="AK116" s="61">
        <f>IF(AP114=0,"対象外",AJ116/AP114)</f>
        <v>0</v>
      </c>
      <c r="AL116" s="62" t="str">
        <f>IF(AP114=0,"対象外",IF(AJ116/AP114&gt;=0.285,"達成",IF(AJ116&gt;=AX116,"達成※","未")))</f>
        <v>未</v>
      </c>
      <c r="AM116" s="77">
        <f>AS114</f>
        <v>65</v>
      </c>
      <c r="AN116" s="78">
        <f>AM116/AQ114</f>
        <v>0.15294117647058825</v>
      </c>
      <c r="AO116" s="119"/>
      <c r="AP116" s="119"/>
      <c r="AQ116" s="119"/>
      <c r="AR116" s="119"/>
      <c r="AS116" s="119"/>
      <c r="AT116" s="119"/>
      <c r="AU116" s="119"/>
      <c r="AV116" s="122"/>
      <c r="AW116" s="122"/>
      <c r="AX116" s="122" t="str">
        <f>IF(OR(AW114/AP114&lt;0.285,AW114=0),AW114,"-")</f>
        <v>-</v>
      </c>
      <c r="AY116" s="122"/>
    </row>
    <row r="117" spans="1:51" s="1" customFormat="1" ht="26.5" hidden="1" outlineLevel="1" thickBot="1" x14ac:dyDescent="0.25">
      <c r="A117" s="4"/>
      <c r="B117" s="56" t="s">
        <v>102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180"/>
      <c r="AI117" s="183"/>
      <c r="AJ117" s="37">
        <f>AT114</f>
        <v>0</v>
      </c>
      <c r="AK117" s="47">
        <f>IF(AP114=0,"対象外",AJ117/AP114)</f>
        <v>0</v>
      </c>
      <c r="AL117" s="39" t="str">
        <f>IF(AP114=0,"対象外",IF(AJ117/AP114&gt;=0.285,"達成",IF(AJ117&gt;=AX116,"達成※","未")))</f>
        <v>未</v>
      </c>
      <c r="AM117" s="77">
        <f>AU114</f>
        <v>0</v>
      </c>
      <c r="AN117" s="78">
        <f>IFERROR(AM117/AQ114,"")</f>
        <v>0</v>
      </c>
      <c r="AO117" s="119"/>
      <c r="AP117" s="119"/>
      <c r="AQ117" s="119"/>
      <c r="AR117" s="119"/>
      <c r="AS117" s="119"/>
      <c r="AT117" s="119"/>
      <c r="AU117" s="119"/>
      <c r="AV117" s="122"/>
      <c r="AW117" s="122"/>
      <c r="AX117" s="122"/>
      <c r="AY117" s="122"/>
    </row>
    <row r="118" spans="1:51" s="1" customFormat="1" ht="13.5" hidden="1" outlineLevel="1" thickBot="1" x14ac:dyDescent="0.25">
      <c r="A118" s="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2"/>
      <c r="AI118" s="2"/>
      <c r="AJ118" s="2"/>
      <c r="AK118" s="2"/>
      <c r="AL118" s="2"/>
      <c r="AM118" s="2"/>
      <c r="AN118" s="2"/>
      <c r="AO118" s="9"/>
      <c r="AP118" s="9"/>
      <c r="AQ118" s="9"/>
      <c r="AR118" s="9"/>
      <c r="AS118" s="9"/>
      <c r="AT118" s="9"/>
      <c r="AU118" s="9"/>
      <c r="AX118" s="4"/>
    </row>
    <row r="119" spans="1:51" s="1" customFormat="1" ht="13" hidden="1" customHeight="1" outlineLevel="1" x14ac:dyDescent="0.2">
      <c r="A119" s="2"/>
      <c r="B119" s="16" t="s">
        <v>0</v>
      </c>
      <c r="C119" s="137">
        <f>DATE(YEAR(C112),MONTH(C112)+1,DAY(C112))</f>
        <v>46174</v>
      </c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94" t="s">
        <v>16</v>
      </c>
      <c r="AI119" s="110" t="s">
        <v>60</v>
      </c>
      <c r="AJ119" s="173" t="s">
        <v>74</v>
      </c>
      <c r="AK119" s="173"/>
      <c r="AL119" s="174"/>
      <c r="AM119" s="130" t="s">
        <v>11</v>
      </c>
      <c r="AN119" s="131"/>
      <c r="AO119" s="192" t="s">
        <v>15</v>
      </c>
      <c r="AP119" s="117" t="s">
        <v>17</v>
      </c>
      <c r="AQ119" s="117" t="s">
        <v>18</v>
      </c>
      <c r="AR119" s="117" t="s">
        <v>98</v>
      </c>
      <c r="AS119" s="117" t="s">
        <v>99</v>
      </c>
      <c r="AT119" s="49" t="s">
        <v>100</v>
      </c>
      <c r="AU119" s="49" t="s">
        <v>101</v>
      </c>
      <c r="AV119" s="119" t="s">
        <v>59</v>
      </c>
      <c r="AW119" s="120" t="s">
        <v>61</v>
      </c>
      <c r="AX119" s="122" t="s">
        <v>70</v>
      </c>
      <c r="AY119" s="119" t="s">
        <v>73</v>
      </c>
    </row>
    <row r="120" spans="1:51" s="1" customFormat="1" hidden="1" outlineLevel="1" x14ac:dyDescent="0.2">
      <c r="A120" s="2"/>
      <c r="B120" s="17" t="s">
        <v>1</v>
      </c>
      <c r="C120" s="18">
        <f>DATE(YEAR(C119),MONTH(C119),DAY(C119))</f>
        <v>46174</v>
      </c>
      <c r="D120" s="18">
        <f>IF(MONTH(DATE(YEAR(C120),MONTH(C120),DAY(C120)+1))=MONTH($C119),DATE(YEAR(C120),MONTH(C120),DAY(C120)+1),"")</f>
        <v>46175</v>
      </c>
      <c r="E120" s="18">
        <f t="shared" ref="E120:AG120" si="60">IF(MONTH(DATE(YEAR(D120),MONTH(D120),DAY(D120)+1))=MONTH($C119),DATE(YEAR(D120),MONTH(D120),DAY(D120)+1),"")</f>
        <v>46176</v>
      </c>
      <c r="F120" s="18">
        <f t="shared" si="60"/>
        <v>46177</v>
      </c>
      <c r="G120" s="18">
        <f t="shared" si="60"/>
        <v>46178</v>
      </c>
      <c r="H120" s="18">
        <f t="shared" si="60"/>
        <v>46179</v>
      </c>
      <c r="I120" s="18">
        <f t="shared" si="60"/>
        <v>46180</v>
      </c>
      <c r="J120" s="18">
        <f t="shared" si="60"/>
        <v>46181</v>
      </c>
      <c r="K120" s="18">
        <f t="shared" si="60"/>
        <v>46182</v>
      </c>
      <c r="L120" s="18">
        <f t="shared" si="60"/>
        <v>46183</v>
      </c>
      <c r="M120" s="18">
        <f t="shared" si="60"/>
        <v>46184</v>
      </c>
      <c r="N120" s="18">
        <f t="shared" si="60"/>
        <v>46185</v>
      </c>
      <c r="O120" s="18">
        <f t="shared" si="60"/>
        <v>46186</v>
      </c>
      <c r="P120" s="18">
        <f t="shared" si="60"/>
        <v>46187</v>
      </c>
      <c r="Q120" s="18">
        <f t="shared" si="60"/>
        <v>46188</v>
      </c>
      <c r="R120" s="18">
        <f t="shared" si="60"/>
        <v>46189</v>
      </c>
      <c r="S120" s="18">
        <f t="shared" si="60"/>
        <v>46190</v>
      </c>
      <c r="T120" s="18">
        <f t="shared" si="60"/>
        <v>46191</v>
      </c>
      <c r="U120" s="18">
        <f t="shared" si="60"/>
        <v>46192</v>
      </c>
      <c r="V120" s="18">
        <f t="shared" si="60"/>
        <v>46193</v>
      </c>
      <c r="W120" s="18">
        <f t="shared" si="60"/>
        <v>46194</v>
      </c>
      <c r="X120" s="18">
        <f t="shared" si="60"/>
        <v>46195</v>
      </c>
      <c r="Y120" s="18">
        <f t="shared" si="60"/>
        <v>46196</v>
      </c>
      <c r="Z120" s="18">
        <f t="shared" si="60"/>
        <v>46197</v>
      </c>
      <c r="AA120" s="18">
        <f t="shared" si="60"/>
        <v>46198</v>
      </c>
      <c r="AB120" s="18">
        <f t="shared" si="60"/>
        <v>46199</v>
      </c>
      <c r="AC120" s="18">
        <f t="shared" si="60"/>
        <v>46200</v>
      </c>
      <c r="AD120" s="18">
        <f t="shared" si="60"/>
        <v>46201</v>
      </c>
      <c r="AE120" s="18">
        <f t="shared" si="60"/>
        <v>46202</v>
      </c>
      <c r="AF120" s="18">
        <f t="shared" si="60"/>
        <v>46203</v>
      </c>
      <c r="AG120" s="18" t="str">
        <f t="shared" si="60"/>
        <v/>
      </c>
      <c r="AH120" s="172"/>
      <c r="AI120" s="111"/>
      <c r="AJ120" s="175"/>
      <c r="AK120" s="175"/>
      <c r="AL120" s="176"/>
      <c r="AM120" s="132"/>
      <c r="AN120" s="133"/>
      <c r="AO120" s="193"/>
      <c r="AP120" s="118"/>
      <c r="AQ120" s="118"/>
      <c r="AR120" s="118"/>
      <c r="AS120" s="118"/>
      <c r="AT120" s="50" t="s">
        <v>96</v>
      </c>
      <c r="AU120" s="50" t="s">
        <v>97</v>
      </c>
      <c r="AV120" s="119"/>
      <c r="AW120" s="121"/>
      <c r="AX120" s="122"/>
      <c r="AY120" s="119"/>
    </row>
    <row r="121" spans="1:51" s="1" customFormat="1" hidden="1" outlineLevel="1" x14ac:dyDescent="0.2">
      <c r="A121" s="2"/>
      <c r="B121" s="17" t="s">
        <v>2</v>
      </c>
      <c r="C121" s="19" t="str">
        <f t="shared" ref="C121:AG121" si="61">TEXT(C120,"aaa")</f>
        <v>月</v>
      </c>
      <c r="D121" s="19" t="str">
        <f t="shared" si="61"/>
        <v>火</v>
      </c>
      <c r="E121" s="19" t="str">
        <f t="shared" si="61"/>
        <v>水</v>
      </c>
      <c r="F121" s="19" t="str">
        <f t="shared" si="61"/>
        <v>木</v>
      </c>
      <c r="G121" s="19" t="str">
        <f t="shared" si="61"/>
        <v>金</v>
      </c>
      <c r="H121" s="19" t="str">
        <f t="shared" si="61"/>
        <v>土</v>
      </c>
      <c r="I121" s="19" t="str">
        <f t="shared" si="61"/>
        <v>日</v>
      </c>
      <c r="J121" s="19" t="str">
        <f t="shared" si="61"/>
        <v>月</v>
      </c>
      <c r="K121" s="19" t="str">
        <f t="shared" si="61"/>
        <v>火</v>
      </c>
      <c r="L121" s="19" t="str">
        <f t="shared" si="61"/>
        <v>水</v>
      </c>
      <c r="M121" s="19" t="str">
        <f t="shared" si="61"/>
        <v>木</v>
      </c>
      <c r="N121" s="19" t="str">
        <f t="shared" si="61"/>
        <v>金</v>
      </c>
      <c r="O121" s="19" t="str">
        <f t="shared" si="61"/>
        <v>土</v>
      </c>
      <c r="P121" s="19" t="str">
        <f t="shared" si="61"/>
        <v>日</v>
      </c>
      <c r="Q121" s="19" t="str">
        <f t="shared" si="61"/>
        <v>月</v>
      </c>
      <c r="R121" s="19" t="str">
        <f t="shared" si="61"/>
        <v>火</v>
      </c>
      <c r="S121" s="19" t="str">
        <f t="shared" si="61"/>
        <v>水</v>
      </c>
      <c r="T121" s="19" t="str">
        <f t="shared" si="61"/>
        <v>木</v>
      </c>
      <c r="U121" s="19" t="str">
        <f t="shared" si="61"/>
        <v>金</v>
      </c>
      <c r="V121" s="19" t="str">
        <f t="shared" si="61"/>
        <v>土</v>
      </c>
      <c r="W121" s="19" t="str">
        <f t="shared" si="61"/>
        <v>日</v>
      </c>
      <c r="X121" s="19" t="str">
        <f t="shared" si="61"/>
        <v>月</v>
      </c>
      <c r="Y121" s="19" t="str">
        <f t="shared" si="61"/>
        <v>火</v>
      </c>
      <c r="Z121" s="19" t="str">
        <f t="shared" si="61"/>
        <v>水</v>
      </c>
      <c r="AA121" s="19" t="str">
        <f t="shared" si="61"/>
        <v>木</v>
      </c>
      <c r="AB121" s="19" t="str">
        <f t="shared" si="61"/>
        <v>金</v>
      </c>
      <c r="AC121" s="19" t="str">
        <f t="shared" si="61"/>
        <v>土</v>
      </c>
      <c r="AD121" s="19" t="str">
        <f t="shared" si="61"/>
        <v>日</v>
      </c>
      <c r="AE121" s="19" t="str">
        <f t="shared" si="61"/>
        <v>月</v>
      </c>
      <c r="AF121" s="19" t="str">
        <f t="shared" si="61"/>
        <v>火</v>
      </c>
      <c r="AG121" s="19" t="str">
        <f t="shared" si="61"/>
        <v/>
      </c>
      <c r="AH121" s="178">
        <v>0</v>
      </c>
      <c r="AI121" s="181"/>
      <c r="AJ121" s="184" t="s">
        <v>51</v>
      </c>
      <c r="AK121" s="186" t="s">
        <v>12</v>
      </c>
      <c r="AL121" s="188" t="s">
        <v>58</v>
      </c>
      <c r="AM121" s="190" t="s">
        <v>51</v>
      </c>
      <c r="AN121" s="191" t="s">
        <v>13</v>
      </c>
      <c r="AO121" s="119">
        <f t="shared" ref="AO121" si="62">COUNT(C120:AG120)</f>
        <v>30</v>
      </c>
      <c r="AP121" s="119">
        <f t="shared" ref="AP121" si="63">AO121-AH121</f>
        <v>30</v>
      </c>
      <c r="AQ121" s="119">
        <f>SUM(AP$7:AP123)</f>
        <v>455</v>
      </c>
      <c r="AR121" s="119">
        <f>COUNTIF(C123:AG123,"○")</f>
        <v>0</v>
      </c>
      <c r="AS121" s="119">
        <f>SUM(AR$7:AR123)</f>
        <v>65</v>
      </c>
      <c r="AT121" s="119">
        <f>COUNTIF(C124:AG124,"○")</f>
        <v>0</v>
      </c>
      <c r="AU121" s="119">
        <f>SUM(AT$7:AT123)</f>
        <v>0</v>
      </c>
      <c r="AV121" s="122">
        <f>COUNTIF(C121:AG121,"土")+COUNTIF(C121:AG121,"日")</f>
        <v>8</v>
      </c>
      <c r="AW121" s="122">
        <f>AV121-AI121</f>
        <v>8</v>
      </c>
      <c r="AX121" s="122" t="str">
        <f>IF(OR(AW121/AP121&lt;0.285,AW121=0),"特例","特例なし")</f>
        <v>特例</v>
      </c>
      <c r="AY121" s="122">
        <f>IF($AL$240="計画",IF(AP121=0,1,IF(AL123="達成",1,IF(AL123="達成※",1,0))),IF(AP121=0,1,IF(AL124="達成",1,IF(AL124="達成※",1,0))))</f>
        <v>0</v>
      </c>
    </row>
    <row r="122" spans="1:51" ht="27" hidden="1" outlineLevel="1" x14ac:dyDescent="0.2">
      <c r="A122" s="3"/>
      <c r="B122" s="20" t="s">
        <v>3</v>
      </c>
      <c r="C122" s="13" t="str">
        <f>IFERROR(VLOOKUP(C120,祝日一覧!A:C,3,FALSE),"")</f>
        <v/>
      </c>
      <c r="D122" s="13" t="str">
        <f>IFERROR(VLOOKUP(D120,祝日一覧!A:C,3,FALSE),"")</f>
        <v/>
      </c>
      <c r="E122" s="13" t="str">
        <f>IFERROR(VLOOKUP(E120,祝日一覧!A:C,3,FALSE),"")</f>
        <v/>
      </c>
      <c r="F122" s="13" t="str">
        <f>IFERROR(VLOOKUP(F120,祝日一覧!A:C,3,FALSE),"")</f>
        <v/>
      </c>
      <c r="G122" s="13" t="str">
        <f>IFERROR(VLOOKUP(G120,祝日一覧!A:C,3,FALSE),"")</f>
        <v/>
      </c>
      <c r="H122" s="13" t="str">
        <f>IFERROR(VLOOKUP(H120,祝日一覧!A:C,3,FALSE),"")</f>
        <v/>
      </c>
      <c r="I122" s="13" t="str">
        <f>IFERROR(VLOOKUP(I120,祝日一覧!A:C,3,FALSE),"")</f>
        <v/>
      </c>
      <c r="J122" s="13" t="str">
        <f>IFERROR(VLOOKUP(J120,祝日一覧!A:C,3,FALSE),"")</f>
        <v/>
      </c>
      <c r="K122" s="13" t="str">
        <f>IFERROR(VLOOKUP(K120,祝日一覧!A:C,3,FALSE),"")</f>
        <v/>
      </c>
      <c r="L122" s="13" t="str">
        <f>IFERROR(VLOOKUP(L120,祝日一覧!A:C,3,FALSE),"")</f>
        <v/>
      </c>
      <c r="M122" s="13" t="str">
        <f>IFERROR(VLOOKUP(M120,祝日一覧!A:C,3,FALSE),"")</f>
        <v/>
      </c>
      <c r="N122" s="13" t="str">
        <f>IFERROR(VLOOKUP(N120,祝日一覧!A:C,3,FALSE),"")</f>
        <v/>
      </c>
      <c r="O122" s="13" t="str">
        <f>IFERROR(VLOOKUP(O120,祝日一覧!A:C,3,FALSE),"")</f>
        <v/>
      </c>
      <c r="P122" s="13" t="str">
        <f>IFERROR(VLOOKUP(P120,祝日一覧!A:C,3,FALSE),"")</f>
        <v/>
      </c>
      <c r="Q122" s="13" t="str">
        <f>IFERROR(VLOOKUP(Q120,祝日一覧!A:C,3,FALSE),"")</f>
        <v/>
      </c>
      <c r="R122" s="13" t="str">
        <f>IFERROR(VLOOKUP(R120,祝日一覧!A:C,3,FALSE),"")</f>
        <v/>
      </c>
      <c r="S122" s="13" t="str">
        <f>IFERROR(VLOOKUP(S120,祝日一覧!A:C,3,FALSE),"")</f>
        <v/>
      </c>
      <c r="T122" s="13" t="str">
        <f>IFERROR(VLOOKUP(T120,祝日一覧!A:C,3,FALSE),"")</f>
        <v/>
      </c>
      <c r="U122" s="13" t="str">
        <f>IFERROR(VLOOKUP(U120,祝日一覧!A:C,3,FALSE),"")</f>
        <v/>
      </c>
      <c r="V122" s="13" t="str">
        <f>IFERROR(VLOOKUP(V120,祝日一覧!A:C,3,FALSE),"")</f>
        <v/>
      </c>
      <c r="W122" s="13" t="str">
        <f>IFERROR(VLOOKUP(W120,祝日一覧!A:C,3,FALSE),"")</f>
        <v/>
      </c>
      <c r="X122" s="13" t="str">
        <f>IFERROR(VLOOKUP(X120,祝日一覧!A:C,3,FALSE),"")</f>
        <v/>
      </c>
      <c r="Y122" s="13" t="str">
        <f>IFERROR(VLOOKUP(Y120,祝日一覧!A:C,3,FALSE),"")</f>
        <v/>
      </c>
      <c r="Z122" s="13" t="str">
        <f>IFERROR(VLOOKUP(Z120,祝日一覧!A:C,3,FALSE),"")</f>
        <v/>
      </c>
      <c r="AA122" s="13" t="str">
        <f>IFERROR(VLOOKUP(AA120,祝日一覧!A:C,3,FALSE),"")</f>
        <v/>
      </c>
      <c r="AB122" s="13" t="str">
        <f>IFERROR(VLOOKUP(AB120,祝日一覧!A:C,3,FALSE),"")</f>
        <v/>
      </c>
      <c r="AC122" s="13" t="str">
        <f>IFERROR(VLOOKUP(AC120,祝日一覧!A:C,3,FALSE),"")</f>
        <v/>
      </c>
      <c r="AD122" s="13" t="str">
        <f>IFERROR(VLOOKUP(AD120,祝日一覧!A:C,3,FALSE),"")</f>
        <v/>
      </c>
      <c r="AE122" s="13" t="str">
        <f>IFERROR(VLOOKUP(AE120,祝日一覧!A:C,3,FALSE),"")</f>
        <v/>
      </c>
      <c r="AF122" s="13" t="str">
        <f>IFERROR(VLOOKUP(AF120,祝日一覧!A:C,3,FALSE),"")</f>
        <v/>
      </c>
      <c r="AG122" s="13" t="str">
        <f>IFERROR(VLOOKUP(AG120,祝日一覧!A:C,3,FALSE),"")</f>
        <v/>
      </c>
      <c r="AH122" s="179"/>
      <c r="AI122" s="182"/>
      <c r="AJ122" s="185"/>
      <c r="AK122" s="187"/>
      <c r="AL122" s="189"/>
      <c r="AM122" s="141"/>
      <c r="AN122" s="143"/>
      <c r="AO122" s="119"/>
      <c r="AP122" s="119"/>
      <c r="AQ122" s="119"/>
      <c r="AR122" s="119"/>
      <c r="AS122" s="119"/>
      <c r="AT122" s="119"/>
      <c r="AU122" s="119"/>
      <c r="AV122" s="122"/>
      <c r="AW122" s="122"/>
      <c r="AX122" s="122"/>
      <c r="AY122" s="122"/>
    </row>
    <row r="123" spans="1:51" ht="26.5" hidden="1" outlineLevel="1" thickBot="1" x14ac:dyDescent="0.25">
      <c r="A123" s="4"/>
      <c r="B123" s="57" t="s">
        <v>108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79"/>
      <c r="AI123" s="182"/>
      <c r="AJ123" s="37">
        <f>AR121</f>
        <v>0</v>
      </c>
      <c r="AK123" s="61">
        <f>IF(AP121=0,"対象外",AJ123/AP121)</f>
        <v>0</v>
      </c>
      <c r="AL123" s="62" t="str">
        <f>IF(AP121=0,"対象外",IF(AJ123/AP121&gt;=0.285,"達成",IF(AJ123&gt;=AX123,"達成※","未")))</f>
        <v>未</v>
      </c>
      <c r="AM123" s="77">
        <f>AS121</f>
        <v>65</v>
      </c>
      <c r="AN123" s="78">
        <f>AM123/AQ121</f>
        <v>0.14285714285714285</v>
      </c>
      <c r="AO123" s="119"/>
      <c r="AP123" s="119"/>
      <c r="AQ123" s="119"/>
      <c r="AR123" s="119"/>
      <c r="AS123" s="119"/>
      <c r="AT123" s="119"/>
      <c r="AU123" s="119"/>
      <c r="AV123" s="122"/>
      <c r="AW123" s="122"/>
      <c r="AX123" s="122">
        <f>IF(OR(AW121/AP121&lt;0.285,AW121=0),AW121,"-")</f>
        <v>8</v>
      </c>
      <c r="AY123" s="122"/>
    </row>
    <row r="124" spans="1:51" ht="26.5" hidden="1" outlineLevel="1" thickBot="1" x14ac:dyDescent="0.25">
      <c r="A124" s="4"/>
      <c r="B124" s="56" t="s">
        <v>102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180"/>
      <c r="AI124" s="183"/>
      <c r="AJ124" s="37">
        <f>AT121</f>
        <v>0</v>
      </c>
      <c r="AK124" s="47">
        <f>IF(AP121=0,"対象外",AJ124/AP121)</f>
        <v>0</v>
      </c>
      <c r="AL124" s="39" t="str">
        <f>IF(AP121=0,"対象外",IF(AJ124/AP121&gt;=0.285,"達成",IF(AJ124&gt;=AX123,"達成※","未")))</f>
        <v>未</v>
      </c>
      <c r="AM124" s="77">
        <f>AU121</f>
        <v>0</v>
      </c>
      <c r="AN124" s="78">
        <f>IFERROR(AM124/AQ121,"")</f>
        <v>0</v>
      </c>
      <c r="AO124" s="119"/>
      <c r="AP124" s="119"/>
      <c r="AQ124" s="119"/>
      <c r="AR124" s="119"/>
      <c r="AS124" s="119"/>
      <c r="AT124" s="119"/>
      <c r="AU124" s="119"/>
      <c r="AV124" s="122"/>
      <c r="AW124" s="122"/>
      <c r="AX124" s="122"/>
      <c r="AY124" s="122"/>
    </row>
    <row r="125" spans="1:51" ht="13.5" hidden="1" outlineLevel="1" thickBot="1" x14ac:dyDescent="0.25">
      <c r="AS125" s="9"/>
      <c r="AT125" s="9"/>
      <c r="AU125" s="9"/>
      <c r="AV125" s="2"/>
    </row>
    <row r="126" spans="1:51" ht="13" hidden="1" customHeight="1" outlineLevel="1" x14ac:dyDescent="0.2">
      <c r="B126" s="16" t="s">
        <v>0</v>
      </c>
      <c r="C126" s="137">
        <f>DATE(YEAR(C119),MONTH(C119)+1,DAY(C119))</f>
        <v>46204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94" t="s">
        <v>16</v>
      </c>
      <c r="AI126" s="110" t="s">
        <v>60</v>
      </c>
      <c r="AJ126" s="173" t="s">
        <v>74</v>
      </c>
      <c r="AK126" s="173"/>
      <c r="AL126" s="174"/>
      <c r="AM126" s="130" t="s">
        <v>11</v>
      </c>
      <c r="AN126" s="131"/>
      <c r="AO126" s="192" t="s">
        <v>15</v>
      </c>
      <c r="AP126" s="117" t="s">
        <v>17</v>
      </c>
      <c r="AQ126" s="117" t="s">
        <v>18</v>
      </c>
      <c r="AR126" s="117" t="s">
        <v>98</v>
      </c>
      <c r="AS126" s="117" t="s">
        <v>99</v>
      </c>
      <c r="AT126" s="49" t="s">
        <v>100</v>
      </c>
      <c r="AU126" s="49" t="s">
        <v>101</v>
      </c>
      <c r="AV126" s="119" t="s">
        <v>59</v>
      </c>
      <c r="AW126" s="120" t="s">
        <v>61</v>
      </c>
      <c r="AX126" s="122" t="s">
        <v>70</v>
      </c>
      <c r="AY126" s="119" t="s">
        <v>73</v>
      </c>
    </row>
    <row r="127" spans="1:51" hidden="1" outlineLevel="1" x14ac:dyDescent="0.2">
      <c r="B127" s="17" t="s">
        <v>1</v>
      </c>
      <c r="C127" s="18">
        <f>DATE(YEAR(C126),MONTH(C126),DAY(C126))</f>
        <v>46204</v>
      </c>
      <c r="D127" s="18">
        <f>IF(MONTH(DATE(YEAR(C127),MONTH(C127),DAY(C127)+1))=MONTH($C126),DATE(YEAR(C127),MONTH(C127),DAY(C127)+1),"")</f>
        <v>46205</v>
      </c>
      <c r="E127" s="18">
        <f t="shared" ref="E127:AG127" si="64">IF(MONTH(DATE(YEAR(D127),MONTH(D127),DAY(D127)+1))=MONTH($C126),DATE(YEAR(D127),MONTH(D127),DAY(D127)+1),"")</f>
        <v>46206</v>
      </c>
      <c r="F127" s="18">
        <f t="shared" si="64"/>
        <v>46207</v>
      </c>
      <c r="G127" s="18">
        <f t="shared" si="64"/>
        <v>46208</v>
      </c>
      <c r="H127" s="18">
        <f t="shared" si="64"/>
        <v>46209</v>
      </c>
      <c r="I127" s="18">
        <f t="shared" si="64"/>
        <v>46210</v>
      </c>
      <c r="J127" s="18">
        <f t="shared" si="64"/>
        <v>46211</v>
      </c>
      <c r="K127" s="18">
        <f t="shared" si="64"/>
        <v>46212</v>
      </c>
      <c r="L127" s="18">
        <f t="shared" si="64"/>
        <v>46213</v>
      </c>
      <c r="M127" s="18">
        <f t="shared" si="64"/>
        <v>46214</v>
      </c>
      <c r="N127" s="18">
        <f t="shared" si="64"/>
        <v>46215</v>
      </c>
      <c r="O127" s="18">
        <f t="shared" si="64"/>
        <v>46216</v>
      </c>
      <c r="P127" s="18">
        <f t="shared" si="64"/>
        <v>46217</v>
      </c>
      <c r="Q127" s="18">
        <f t="shared" si="64"/>
        <v>46218</v>
      </c>
      <c r="R127" s="18">
        <f t="shared" si="64"/>
        <v>46219</v>
      </c>
      <c r="S127" s="18">
        <f t="shared" si="64"/>
        <v>46220</v>
      </c>
      <c r="T127" s="18">
        <f t="shared" si="64"/>
        <v>46221</v>
      </c>
      <c r="U127" s="18">
        <f t="shared" si="64"/>
        <v>46222</v>
      </c>
      <c r="V127" s="18">
        <f t="shared" si="64"/>
        <v>46223</v>
      </c>
      <c r="W127" s="18">
        <f t="shared" si="64"/>
        <v>46224</v>
      </c>
      <c r="X127" s="18">
        <f t="shared" si="64"/>
        <v>46225</v>
      </c>
      <c r="Y127" s="18">
        <f t="shared" si="64"/>
        <v>46226</v>
      </c>
      <c r="Z127" s="18">
        <f t="shared" si="64"/>
        <v>46227</v>
      </c>
      <c r="AA127" s="18">
        <f t="shared" si="64"/>
        <v>46228</v>
      </c>
      <c r="AB127" s="18">
        <f t="shared" si="64"/>
        <v>46229</v>
      </c>
      <c r="AC127" s="18">
        <f t="shared" si="64"/>
        <v>46230</v>
      </c>
      <c r="AD127" s="18">
        <f t="shared" si="64"/>
        <v>46231</v>
      </c>
      <c r="AE127" s="18">
        <f t="shared" si="64"/>
        <v>46232</v>
      </c>
      <c r="AF127" s="18">
        <f t="shared" si="64"/>
        <v>46233</v>
      </c>
      <c r="AG127" s="18">
        <f t="shared" si="64"/>
        <v>46234</v>
      </c>
      <c r="AH127" s="172"/>
      <c r="AI127" s="111"/>
      <c r="AJ127" s="175"/>
      <c r="AK127" s="175"/>
      <c r="AL127" s="176"/>
      <c r="AM127" s="132"/>
      <c r="AN127" s="133"/>
      <c r="AO127" s="193"/>
      <c r="AP127" s="118"/>
      <c r="AQ127" s="118"/>
      <c r="AR127" s="118"/>
      <c r="AS127" s="118"/>
      <c r="AT127" s="50" t="s">
        <v>96</v>
      </c>
      <c r="AU127" s="50" t="s">
        <v>97</v>
      </c>
      <c r="AV127" s="119"/>
      <c r="AW127" s="121"/>
      <c r="AX127" s="122"/>
      <c r="AY127" s="119"/>
    </row>
    <row r="128" spans="1:51" hidden="1" outlineLevel="1" x14ac:dyDescent="0.2">
      <c r="B128" s="17" t="s">
        <v>2</v>
      </c>
      <c r="C128" s="19" t="str">
        <f t="shared" ref="C128:AG128" si="65">TEXT(C127,"aaa")</f>
        <v>水</v>
      </c>
      <c r="D128" s="19" t="str">
        <f t="shared" si="65"/>
        <v>木</v>
      </c>
      <c r="E128" s="19" t="str">
        <f t="shared" si="65"/>
        <v>金</v>
      </c>
      <c r="F128" s="19" t="str">
        <f t="shared" si="65"/>
        <v>土</v>
      </c>
      <c r="G128" s="19" t="str">
        <f t="shared" si="65"/>
        <v>日</v>
      </c>
      <c r="H128" s="19" t="str">
        <f t="shared" si="65"/>
        <v>月</v>
      </c>
      <c r="I128" s="19" t="str">
        <f t="shared" si="65"/>
        <v>火</v>
      </c>
      <c r="J128" s="19" t="str">
        <f t="shared" si="65"/>
        <v>水</v>
      </c>
      <c r="K128" s="19" t="str">
        <f t="shared" si="65"/>
        <v>木</v>
      </c>
      <c r="L128" s="19" t="str">
        <f t="shared" si="65"/>
        <v>金</v>
      </c>
      <c r="M128" s="19" t="str">
        <f t="shared" si="65"/>
        <v>土</v>
      </c>
      <c r="N128" s="19" t="str">
        <f t="shared" si="65"/>
        <v>日</v>
      </c>
      <c r="O128" s="19" t="str">
        <f t="shared" si="65"/>
        <v>月</v>
      </c>
      <c r="P128" s="19" t="str">
        <f t="shared" si="65"/>
        <v>火</v>
      </c>
      <c r="Q128" s="19" t="str">
        <f t="shared" si="65"/>
        <v>水</v>
      </c>
      <c r="R128" s="19" t="str">
        <f t="shared" si="65"/>
        <v>木</v>
      </c>
      <c r="S128" s="19" t="str">
        <f t="shared" si="65"/>
        <v>金</v>
      </c>
      <c r="T128" s="19" t="str">
        <f t="shared" si="65"/>
        <v>土</v>
      </c>
      <c r="U128" s="19" t="str">
        <f t="shared" si="65"/>
        <v>日</v>
      </c>
      <c r="V128" s="19" t="str">
        <f t="shared" si="65"/>
        <v>月</v>
      </c>
      <c r="W128" s="19" t="str">
        <f t="shared" si="65"/>
        <v>火</v>
      </c>
      <c r="X128" s="19" t="str">
        <f t="shared" si="65"/>
        <v>水</v>
      </c>
      <c r="Y128" s="19" t="str">
        <f t="shared" si="65"/>
        <v>木</v>
      </c>
      <c r="Z128" s="19" t="str">
        <f t="shared" si="65"/>
        <v>金</v>
      </c>
      <c r="AA128" s="19" t="str">
        <f t="shared" si="65"/>
        <v>土</v>
      </c>
      <c r="AB128" s="19" t="str">
        <f t="shared" si="65"/>
        <v>日</v>
      </c>
      <c r="AC128" s="19" t="str">
        <f t="shared" si="65"/>
        <v>月</v>
      </c>
      <c r="AD128" s="19" t="str">
        <f t="shared" si="65"/>
        <v>火</v>
      </c>
      <c r="AE128" s="19" t="str">
        <f t="shared" si="65"/>
        <v>水</v>
      </c>
      <c r="AF128" s="19" t="str">
        <f t="shared" si="65"/>
        <v>木</v>
      </c>
      <c r="AG128" s="19" t="str">
        <f t="shared" si="65"/>
        <v>金</v>
      </c>
      <c r="AH128" s="178">
        <v>0</v>
      </c>
      <c r="AI128" s="181"/>
      <c r="AJ128" s="184" t="s">
        <v>51</v>
      </c>
      <c r="AK128" s="186" t="s">
        <v>12</v>
      </c>
      <c r="AL128" s="188" t="s">
        <v>58</v>
      </c>
      <c r="AM128" s="190" t="s">
        <v>51</v>
      </c>
      <c r="AN128" s="191" t="s">
        <v>13</v>
      </c>
      <c r="AO128" s="119">
        <f t="shared" ref="AO128" si="66">COUNT(C127:AG127)</f>
        <v>31</v>
      </c>
      <c r="AP128" s="119">
        <f t="shared" ref="AP128" si="67">AO128-AH128</f>
        <v>31</v>
      </c>
      <c r="AQ128" s="119">
        <f>SUM(AP$7:AP130)</f>
        <v>486</v>
      </c>
      <c r="AR128" s="119">
        <f>COUNTIF(C130:AG130,"○")</f>
        <v>0</v>
      </c>
      <c r="AS128" s="119">
        <f>SUM(AR$7:AR130)</f>
        <v>65</v>
      </c>
      <c r="AT128" s="119">
        <f>COUNTIF(C131:AG131,"○")</f>
        <v>0</v>
      </c>
      <c r="AU128" s="119">
        <f>SUM(AT$7:AT130)</f>
        <v>0</v>
      </c>
      <c r="AV128" s="122">
        <f>COUNTIF(C128:AG128,"土")+COUNTIF(C128:AG128,"日")</f>
        <v>8</v>
      </c>
      <c r="AW128" s="122">
        <f>AV128-AI128</f>
        <v>8</v>
      </c>
      <c r="AX128" s="122" t="str">
        <f>IF(OR(AW128/AP128&lt;0.285,AW128=0),"特例","特例なし")</f>
        <v>特例</v>
      </c>
      <c r="AY128" s="122">
        <f>IF($AL$240="計画",IF(AP128=0,1,IF(AL130="達成",1,IF(AL130="達成※",1,0))),IF(AP128=0,1,IF(AL131="達成",1,IF(AL131="達成※",1,0))))</f>
        <v>0</v>
      </c>
    </row>
    <row r="129" spans="1:51" ht="40" hidden="1" outlineLevel="1" x14ac:dyDescent="0.2">
      <c r="A129" s="3"/>
      <c r="B129" s="20" t="s">
        <v>3</v>
      </c>
      <c r="C129" s="13" t="str">
        <f>IFERROR(VLOOKUP(C127,祝日一覧!A:C,3,FALSE),"")</f>
        <v/>
      </c>
      <c r="D129" s="13" t="str">
        <f>IFERROR(VLOOKUP(D127,祝日一覧!A:C,3,FALSE),"")</f>
        <v/>
      </c>
      <c r="E129" s="13" t="str">
        <f>IFERROR(VLOOKUP(E127,祝日一覧!A:C,3,FALSE),"")</f>
        <v/>
      </c>
      <c r="F129" s="13" t="str">
        <f>IFERROR(VLOOKUP(F127,祝日一覧!A:C,3,FALSE),"")</f>
        <v/>
      </c>
      <c r="G129" s="13" t="str">
        <f>IFERROR(VLOOKUP(G127,祝日一覧!A:C,3,FALSE),"")</f>
        <v/>
      </c>
      <c r="H129" s="13" t="str">
        <f>IFERROR(VLOOKUP(H127,祝日一覧!A:C,3,FALSE),"")</f>
        <v/>
      </c>
      <c r="I129" s="13" t="str">
        <f>IFERROR(VLOOKUP(I127,祝日一覧!A:C,3,FALSE),"")</f>
        <v/>
      </c>
      <c r="J129" s="13" t="str">
        <f>IFERROR(VLOOKUP(J127,祝日一覧!A:C,3,FALSE),"")</f>
        <v/>
      </c>
      <c r="K129" s="13" t="str">
        <f>IFERROR(VLOOKUP(K127,祝日一覧!A:C,3,FALSE),"")</f>
        <v/>
      </c>
      <c r="L129" s="13" t="str">
        <f>IFERROR(VLOOKUP(L127,祝日一覧!A:C,3,FALSE),"")</f>
        <v/>
      </c>
      <c r="M129" s="13" t="str">
        <f>IFERROR(VLOOKUP(M127,祝日一覧!A:C,3,FALSE),"")</f>
        <v/>
      </c>
      <c r="N129" s="13" t="str">
        <f>IFERROR(VLOOKUP(N127,祝日一覧!A:C,3,FALSE),"")</f>
        <v/>
      </c>
      <c r="O129" s="13" t="str">
        <f>IFERROR(VLOOKUP(O127,祝日一覧!A:C,3,FALSE),"")</f>
        <v/>
      </c>
      <c r="P129" s="13" t="str">
        <f>IFERROR(VLOOKUP(P127,祝日一覧!A:C,3,FALSE),"")</f>
        <v/>
      </c>
      <c r="Q129" s="13" t="str">
        <f>IFERROR(VLOOKUP(Q127,祝日一覧!A:C,3,FALSE),"")</f>
        <v/>
      </c>
      <c r="R129" s="13" t="str">
        <f>IFERROR(VLOOKUP(R127,祝日一覧!A:C,3,FALSE),"")</f>
        <v/>
      </c>
      <c r="S129" s="13" t="str">
        <f>IFERROR(VLOOKUP(S127,祝日一覧!A:C,3,FALSE),"")</f>
        <v/>
      </c>
      <c r="T129" s="13" t="str">
        <f>IFERROR(VLOOKUP(T127,祝日一覧!A:C,3,FALSE),"")</f>
        <v/>
      </c>
      <c r="U129" s="13" t="str">
        <f>IFERROR(VLOOKUP(U127,祝日一覧!A:C,3,FALSE),"")</f>
        <v/>
      </c>
      <c r="V129" s="13" t="str">
        <f>IFERROR(VLOOKUP(V127,祝日一覧!A:C,3,FALSE),"")</f>
        <v>海の日</v>
      </c>
      <c r="W129" s="13" t="str">
        <f>IFERROR(VLOOKUP(W127,祝日一覧!A:C,3,FALSE),"")</f>
        <v/>
      </c>
      <c r="X129" s="13" t="str">
        <f>IFERROR(VLOOKUP(X127,祝日一覧!A:C,3,FALSE),"")</f>
        <v/>
      </c>
      <c r="Y129" s="13" t="str">
        <f>IFERROR(VLOOKUP(Y127,祝日一覧!A:C,3,FALSE),"")</f>
        <v/>
      </c>
      <c r="Z129" s="13" t="str">
        <f>IFERROR(VLOOKUP(Z127,祝日一覧!A:C,3,FALSE),"")</f>
        <v/>
      </c>
      <c r="AA129" s="13" t="str">
        <f>IFERROR(VLOOKUP(AA127,祝日一覧!A:C,3,FALSE),"")</f>
        <v/>
      </c>
      <c r="AB129" s="13" t="str">
        <f>IFERROR(VLOOKUP(AB127,祝日一覧!A:C,3,FALSE),"")</f>
        <v/>
      </c>
      <c r="AC129" s="13" t="str">
        <f>IFERROR(VLOOKUP(AC127,祝日一覧!A:C,3,FALSE),"")</f>
        <v/>
      </c>
      <c r="AD129" s="13" t="str">
        <f>IFERROR(VLOOKUP(AD127,祝日一覧!A:C,3,FALSE),"")</f>
        <v/>
      </c>
      <c r="AE129" s="13" t="str">
        <f>IFERROR(VLOOKUP(AE127,祝日一覧!A:C,3,FALSE),"")</f>
        <v/>
      </c>
      <c r="AF129" s="13" t="str">
        <f>IFERROR(VLOOKUP(AF127,祝日一覧!A:C,3,FALSE),"")</f>
        <v/>
      </c>
      <c r="AG129" s="13" t="str">
        <f>IFERROR(VLOOKUP(AG127,祝日一覧!A:C,3,FALSE),"")</f>
        <v/>
      </c>
      <c r="AH129" s="179"/>
      <c r="AI129" s="182"/>
      <c r="AJ129" s="185"/>
      <c r="AK129" s="187"/>
      <c r="AL129" s="189"/>
      <c r="AM129" s="141"/>
      <c r="AN129" s="143"/>
      <c r="AO129" s="119"/>
      <c r="AP129" s="119"/>
      <c r="AQ129" s="119"/>
      <c r="AR129" s="119"/>
      <c r="AS129" s="119"/>
      <c r="AT129" s="119"/>
      <c r="AU129" s="119"/>
      <c r="AV129" s="122"/>
      <c r="AW129" s="122"/>
      <c r="AX129" s="122"/>
      <c r="AY129" s="122"/>
    </row>
    <row r="130" spans="1:51" ht="26.5" hidden="1" outlineLevel="1" thickBot="1" x14ac:dyDescent="0.25">
      <c r="A130" s="4"/>
      <c r="B130" s="57" t="s">
        <v>108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79"/>
      <c r="AI130" s="182"/>
      <c r="AJ130" s="37">
        <f>AR128</f>
        <v>0</v>
      </c>
      <c r="AK130" s="61">
        <f>IF(AP128=0,"対象外",AJ130/AP128)</f>
        <v>0</v>
      </c>
      <c r="AL130" s="62" t="str">
        <f>IF(AP128=0,"対象外",IF(AJ130/AP128&gt;=0.285,"達成",IF(AJ130&gt;=AX130,"達成※","未")))</f>
        <v>未</v>
      </c>
      <c r="AM130" s="77">
        <f>AS128</f>
        <v>65</v>
      </c>
      <c r="AN130" s="78">
        <f>AM130/AQ128</f>
        <v>0.13374485596707819</v>
      </c>
      <c r="AO130" s="119"/>
      <c r="AP130" s="119"/>
      <c r="AQ130" s="119"/>
      <c r="AR130" s="119"/>
      <c r="AS130" s="119"/>
      <c r="AT130" s="119"/>
      <c r="AU130" s="119"/>
      <c r="AV130" s="122"/>
      <c r="AW130" s="122"/>
      <c r="AX130" s="122">
        <f>IF(OR(AW128/AP128&lt;0.285,AW128=0),AW128,"-")</f>
        <v>8</v>
      </c>
      <c r="AY130" s="122"/>
    </row>
    <row r="131" spans="1:51" ht="26.5" hidden="1" outlineLevel="1" thickBot="1" x14ac:dyDescent="0.25">
      <c r="A131" s="4"/>
      <c r="B131" s="56" t="s">
        <v>102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180"/>
      <c r="AI131" s="183"/>
      <c r="AJ131" s="37">
        <f>AT128</f>
        <v>0</v>
      </c>
      <c r="AK131" s="47">
        <f>IF(AP128=0,"対象外",AJ131/AP128)</f>
        <v>0</v>
      </c>
      <c r="AL131" s="39" t="str">
        <f>IF(AP128=0,"対象外",IF(AJ131/AP128&gt;=0.285,"達成",IF(AJ131&gt;=AX130,"達成※","未")))</f>
        <v>未</v>
      </c>
      <c r="AM131" s="77">
        <f>AU128</f>
        <v>0</v>
      </c>
      <c r="AN131" s="78">
        <f>IFERROR(AM131/AQ128,"")</f>
        <v>0</v>
      </c>
      <c r="AO131" s="119"/>
      <c r="AP131" s="119"/>
      <c r="AQ131" s="119"/>
      <c r="AR131" s="119"/>
      <c r="AS131" s="119"/>
      <c r="AT131" s="119"/>
      <c r="AU131" s="119"/>
      <c r="AV131" s="122"/>
      <c r="AW131" s="122"/>
      <c r="AX131" s="122"/>
      <c r="AY131" s="122"/>
    </row>
    <row r="132" spans="1:51" ht="13.5" hidden="1" outlineLevel="1" thickBot="1" x14ac:dyDescent="0.25">
      <c r="AS132" s="9"/>
      <c r="AT132" s="9"/>
      <c r="AU132" s="9"/>
      <c r="AV132" s="2"/>
    </row>
    <row r="133" spans="1:51" ht="13" hidden="1" customHeight="1" outlineLevel="1" x14ac:dyDescent="0.2">
      <c r="B133" s="16" t="s">
        <v>0</v>
      </c>
      <c r="C133" s="137">
        <f>DATE(YEAR(C126),MONTH(C126)+1,DAY(C126))</f>
        <v>46235</v>
      </c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94" t="s">
        <v>16</v>
      </c>
      <c r="AI133" s="110" t="s">
        <v>60</v>
      </c>
      <c r="AJ133" s="173" t="s">
        <v>74</v>
      </c>
      <c r="AK133" s="173"/>
      <c r="AL133" s="174"/>
      <c r="AM133" s="130" t="s">
        <v>11</v>
      </c>
      <c r="AN133" s="131"/>
      <c r="AO133" s="192" t="s">
        <v>15</v>
      </c>
      <c r="AP133" s="117" t="s">
        <v>17</v>
      </c>
      <c r="AQ133" s="117" t="s">
        <v>18</v>
      </c>
      <c r="AR133" s="117" t="s">
        <v>98</v>
      </c>
      <c r="AS133" s="117" t="s">
        <v>99</v>
      </c>
      <c r="AT133" s="49" t="s">
        <v>100</v>
      </c>
      <c r="AU133" s="49" t="s">
        <v>101</v>
      </c>
      <c r="AV133" s="119" t="s">
        <v>59</v>
      </c>
      <c r="AW133" s="120" t="s">
        <v>61</v>
      </c>
      <c r="AX133" s="122" t="s">
        <v>70</v>
      </c>
      <c r="AY133" s="119" t="s">
        <v>73</v>
      </c>
    </row>
    <row r="134" spans="1:51" hidden="1" outlineLevel="1" x14ac:dyDescent="0.2">
      <c r="B134" s="17" t="s">
        <v>1</v>
      </c>
      <c r="C134" s="18">
        <f>DATE(YEAR(C133),MONTH(C133),DAY(C133))</f>
        <v>46235</v>
      </c>
      <c r="D134" s="18">
        <f>IF(MONTH(DATE(YEAR(C134),MONTH(C134),DAY(C134)+1))=MONTH($C133),DATE(YEAR(C134),MONTH(C134),DAY(C134)+1),"")</f>
        <v>46236</v>
      </c>
      <c r="E134" s="18">
        <f t="shared" ref="E134:AG134" si="68">IF(MONTH(DATE(YEAR(D134),MONTH(D134),DAY(D134)+1))=MONTH($C133),DATE(YEAR(D134),MONTH(D134),DAY(D134)+1),"")</f>
        <v>46237</v>
      </c>
      <c r="F134" s="18">
        <f t="shared" si="68"/>
        <v>46238</v>
      </c>
      <c r="G134" s="18">
        <f t="shared" si="68"/>
        <v>46239</v>
      </c>
      <c r="H134" s="18">
        <f t="shared" si="68"/>
        <v>46240</v>
      </c>
      <c r="I134" s="18">
        <f t="shared" si="68"/>
        <v>46241</v>
      </c>
      <c r="J134" s="18">
        <f t="shared" si="68"/>
        <v>46242</v>
      </c>
      <c r="K134" s="18">
        <f t="shared" si="68"/>
        <v>46243</v>
      </c>
      <c r="L134" s="18">
        <f t="shared" si="68"/>
        <v>46244</v>
      </c>
      <c r="M134" s="18">
        <f t="shared" si="68"/>
        <v>46245</v>
      </c>
      <c r="N134" s="18">
        <f t="shared" si="68"/>
        <v>46246</v>
      </c>
      <c r="O134" s="18">
        <f t="shared" si="68"/>
        <v>46247</v>
      </c>
      <c r="P134" s="18">
        <f t="shared" si="68"/>
        <v>46248</v>
      </c>
      <c r="Q134" s="18">
        <f t="shared" si="68"/>
        <v>46249</v>
      </c>
      <c r="R134" s="18">
        <f t="shared" si="68"/>
        <v>46250</v>
      </c>
      <c r="S134" s="18">
        <f t="shared" si="68"/>
        <v>46251</v>
      </c>
      <c r="T134" s="18">
        <f t="shared" si="68"/>
        <v>46252</v>
      </c>
      <c r="U134" s="18">
        <f t="shared" si="68"/>
        <v>46253</v>
      </c>
      <c r="V134" s="18">
        <f t="shared" si="68"/>
        <v>46254</v>
      </c>
      <c r="W134" s="18">
        <f t="shared" si="68"/>
        <v>46255</v>
      </c>
      <c r="X134" s="18">
        <f t="shared" si="68"/>
        <v>46256</v>
      </c>
      <c r="Y134" s="18">
        <f t="shared" si="68"/>
        <v>46257</v>
      </c>
      <c r="Z134" s="18">
        <f t="shared" si="68"/>
        <v>46258</v>
      </c>
      <c r="AA134" s="18">
        <f t="shared" si="68"/>
        <v>46259</v>
      </c>
      <c r="AB134" s="18">
        <f t="shared" si="68"/>
        <v>46260</v>
      </c>
      <c r="AC134" s="18">
        <f t="shared" si="68"/>
        <v>46261</v>
      </c>
      <c r="AD134" s="18">
        <f t="shared" si="68"/>
        <v>46262</v>
      </c>
      <c r="AE134" s="18">
        <f t="shared" si="68"/>
        <v>46263</v>
      </c>
      <c r="AF134" s="18">
        <f t="shared" si="68"/>
        <v>46264</v>
      </c>
      <c r="AG134" s="18">
        <f t="shared" si="68"/>
        <v>46265</v>
      </c>
      <c r="AH134" s="172"/>
      <c r="AI134" s="111"/>
      <c r="AJ134" s="175"/>
      <c r="AK134" s="175"/>
      <c r="AL134" s="176"/>
      <c r="AM134" s="132"/>
      <c r="AN134" s="133"/>
      <c r="AO134" s="193"/>
      <c r="AP134" s="118"/>
      <c r="AQ134" s="118"/>
      <c r="AR134" s="118"/>
      <c r="AS134" s="118"/>
      <c r="AT134" s="50" t="s">
        <v>96</v>
      </c>
      <c r="AU134" s="50" t="s">
        <v>97</v>
      </c>
      <c r="AV134" s="119"/>
      <c r="AW134" s="121"/>
      <c r="AX134" s="122"/>
      <c r="AY134" s="119"/>
    </row>
    <row r="135" spans="1:51" hidden="1" outlineLevel="1" x14ac:dyDescent="0.2">
      <c r="B135" s="17" t="s">
        <v>2</v>
      </c>
      <c r="C135" s="19" t="str">
        <f t="shared" ref="C135:AG135" si="69">TEXT(C134,"aaa")</f>
        <v>土</v>
      </c>
      <c r="D135" s="19" t="str">
        <f t="shared" si="69"/>
        <v>日</v>
      </c>
      <c r="E135" s="19" t="str">
        <f t="shared" si="69"/>
        <v>月</v>
      </c>
      <c r="F135" s="19" t="str">
        <f t="shared" si="69"/>
        <v>火</v>
      </c>
      <c r="G135" s="19" t="str">
        <f t="shared" si="69"/>
        <v>水</v>
      </c>
      <c r="H135" s="19" t="str">
        <f t="shared" si="69"/>
        <v>木</v>
      </c>
      <c r="I135" s="19" t="str">
        <f t="shared" si="69"/>
        <v>金</v>
      </c>
      <c r="J135" s="19" t="str">
        <f t="shared" si="69"/>
        <v>土</v>
      </c>
      <c r="K135" s="19" t="str">
        <f t="shared" si="69"/>
        <v>日</v>
      </c>
      <c r="L135" s="19" t="str">
        <f t="shared" si="69"/>
        <v>月</v>
      </c>
      <c r="M135" s="19" t="str">
        <f t="shared" si="69"/>
        <v>火</v>
      </c>
      <c r="N135" s="19" t="str">
        <f t="shared" si="69"/>
        <v>水</v>
      </c>
      <c r="O135" s="19" t="str">
        <f t="shared" si="69"/>
        <v>木</v>
      </c>
      <c r="P135" s="19" t="str">
        <f t="shared" si="69"/>
        <v>金</v>
      </c>
      <c r="Q135" s="19" t="str">
        <f t="shared" si="69"/>
        <v>土</v>
      </c>
      <c r="R135" s="19" t="str">
        <f t="shared" si="69"/>
        <v>日</v>
      </c>
      <c r="S135" s="19" t="str">
        <f t="shared" si="69"/>
        <v>月</v>
      </c>
      <c r="T135" s="19" t="str">
        <f t="shared" si="69"/>
        <v>火</v>
      </c>
      <c r="U135" s="19" t="str">
        <f t="shared" si="69"/>
        <v>水</v>
      </c>
      <c r="V135" s="19" t="str">
        <f t="shared" si="69"/>
        <v>木</v>
      </c>
      <c r="W135" s="19" t="str">
        <f t="shared" si="69"/>
        <v>金</v>
      </c>
      <c r="X135" s="19" t="str">
        <f t="shared" si="69"/>
        <v>土</v>
      </c>
      <c r="Y135" s="19" t="str">
        <f t="shared" si="69"/>
        <v>日</v>
      </c>
      <c r="Z135" s="19" t="str">
        <f t="shared" si="69"/>
        <v>月</v>
      </c>
      <c r="AA135" s="19" t="str">
        <f t="shared" si="69"/>
        <v>火</v>
      </c>
      <c r="AB135" s="19" t="str">
        <f t="shared" si="69"/>
        <v>水</v>
      </c>
      <c r="AC135" s="19" t="str">
        <f t="shared" si="69"/>
        <v>木</v>
      </c>
      <c r="AD135" s="19" t="str">
        <f t="shared" si="69"/>
        <v>金</v>
      </c>
      <c r="AE135" s="19" t="str">
        <f t="shared" si="69"/>
        <v>土</v>
      </c>
      <c r="AF135" s="19" t="str">
        <f t="shared" si="69"/>
        <v>日</v>
      </c>
      <c r="AG135" s="19" t="str">
        <f t="shared" si="69"/>
        <v>月</v>
      </c>
      <c r="AH135" s="178">
        <v>0</v>
      </c>
      <c r="AI135" s="181"/>
      <c r="AJ135" s="184" t="s">
        <v>51</v>
      </c>
      <c r="AK135" s="186" t="s">
        <v>12</v>
      </c>
      <c r="AL135" s="188" t="s">
        <v>58</v>
      </c>
      <c r="AM135" s="190" t="s">
        <v>51</v>
      </c>
      <c r="AN135" s="191" t="s">
        <v>13</v>
      </c>
      <c r="AO135" s="119">
        <f t="shared" ref="AO135" si="70">COUNT(C134:AG134)</f>
        <v>31</v>
      </c>
      <c r="AP135" s="119">
        <f t="shared" ref="AP135" si="71">AO135-AH135</f>
        <v>31</v>
      </c>
      <c r="AQ135" s="119">
        <f>SUM(AP$7:AP137)</f>
        <v>517</v>
      </c>
      <c r="AR135" s="119">
        <f>COUNTIF(C137:AG137,"○")</f>
        <v>0</v>
      </c>
      <c r="AS135" s="119">
        <f>SUM(AR$7:AR137)</f>
        <v>65</v>
      </c>
      <c r="AT135" s="119">
        <f>COUNTIF(C138:AG138,"○")</f>
        <v>0</v>
      </c>
      <c r="AU135" s="119">
        <f>SUM(AT$7:AT137)</f>
        <v>0</v>
      </c>
      <c r="AV135" s="122">
        <f>COUNTIF(C135:AG135,"土")+COUNTIF(C135:AG135,"日")</f>
        <v>10</v>
      </c>
      <c r="AW135" s="122">
        <f>AV135-AI135</f>
        <v>10</v>
      </c>
      <c r="AX135" s="122" t="str">
        <f>IF(OR(AW135/AP135&lt;0.285,AW135=0),"特例","特例なし")</f>
        <v>特例なし</v>
      </c>
      <c r="AY135" s="122">
        <f>IF($AL$240="計画",IF(AP135=0,1,IF(AL137="達成",1,IF(AL137="達成※",1,0))),IF(AP135=0,1,IF(AL138="達成",1,IF(AL138="達成※",1,0))))</f>
        <v>0</v>
      </c>
    </row>
    <row r="136" spans="1:51" ht="40" hidden="1" outlineLevel="1" x14ac:dyDescent="0.2">
      <c r="A136" s="3"/>
      <c r="B136" s="20" t="s">
        <v>3</v>
      </c>
      <c r="C136" s="13" t="str">
        <f>IFERROR(VLOOKUP(C134,祝日一覧!A:C,3,FALSE),"")</f>
        <v/>
      </c>
      <c r="D136" s="13" t="str">
        <f>IFERROR(VLOOKUP(D134,祝日一覧!A:C,3,FALSE),"")</f>
        <v/>
      </c>
      <c r="E136" s="13" t="str">
        <f>IFERROR(VLOOKUP(E134,祝日一覧!A:C,3,FALSE),"")</f>
        <v/>
      </c>
      <c r="F136" s="13" t="str">
        <f>IFERROR(VLOOKUP(F134,祝日一覧!A:C,3,FALSE),"")</f>
        <v/>
      </c>
      <c r="G136" s="13" t="str">
        <f>IFERROR(VLOOKUP(G134,祝日一覧!A:C,3,FALSE),"")</f>
        <v/>
      </c>
      <c r="H136" s="13" t="str">
        <f>IFERROR(VLOOKUP(H134,祝日一覧!A:C,3,FALSE),"")</f>
        <v/>
      </c>
      <c r="I136" s="13" t="str">
        <f>IFERROR(VLOOKUP(I134,祝日一覧!A:C,3,FALSE),"")</f>
        <v/>
      </c>
      <c r="J136" s="13" t="str">
        <f>IFERROR(VLOOKUP(J134,祝日一覧!A:C,3,FALSE),"")</f>
        <v/>
      </c>
      <c r="K136" s="13" t="str">
        <f>IFERROR(VLOOKUP(K134,祝日一覧!A:C,3,FALSE),"")</f>
        <v/>
      </c>
      <c r="L136" s="13" t="str">
        <f>IFERROR(VLOOKUP(L134,祝日一覧!A:C,3,FALSE),"")</f>
        <v/>
      </c>
      <c r="M136" s="13" t="str">
        <f>IFERROR(VLOOKUP(M134,祝日一覧!A:C,3,FALSE),"")</f>
        <v>山の日</v>
      </c>
      <c r="N136" s="13" t="str">
        <f>IFERROR(VLOOKUP(N134,祝日一覧!A:C,3,FALSE),"")</f>
        <v/>
      </c>
      <c r="O136" s="13" t="str">
        <f>IFERROR(VLOOKUP(O134,祝日一覧!A:C,3,FALSE),"")</f>
        <v/>
      </c>
      <c r="P136" s="13" t="str">
        <f>IFERROR(VLOOKUP(P134,祝日一覧!A:C,3,FALSE),"")</f>
        <v/>
      </c>
      <c r="Q136" s="13" t="str">
        <f>IFERROR(VLOOKUP(Q134,祝日一覧!A:C,3,FALSE),"")</f>
        <v/>
      </c>
      <c r="R136" s="13" t="str">
        <f>IFERROR(VLOOKUP(R134,祝日一覧!A:C,3,FALSE),"")</f>
        <v/>
      </c>
      <c r="S136" s="13" t="str">
        <f>IFERROR(VLOOKUP(S134,祝日一覧!A:C,3,FALSE),"")</f>
        <v/>
      </c>
      <c r="T136" s="13" t="str">
        <f>IFERROR(VLOOKUP(T134,祝日一覧!A:C,3,FALSE),"")</f>
        <v/>
      </c>
      <c r="U136" s="13" t="str">
        <f>IFERROR(VLOOKUP(U134,祝日一覧!A:C,3,FALSE),"")</f>
        <v/>
      </c>
      <c r="V136" s="13" t="str">
        <f>IFERROR(VLOOKUP(V134,祝日一覧!A:C,3,FALSE),"")</f>
        <v/>
      </c>
      <c r="W136" s="13" t="str">
        <f>IFERROR(VLOOKUP(W134,祝日一覧!A:C,3,FALSE),"")</f>
        <v/>
      </c>
      <c r="X136" s="13" t="str">
        <f>IFERROR(VLOOKUP(X134,祝日一覧!A:C,3,FALSE),"")</f>
        <v/>
      </c>
      <c r="Y136" s="13" t="str">
        <f>IFERROR(VLOOKUP(Y134,祝日一覧!A:C,3,FALSE),"")</f>
        <v/>
      </c>
      <c r="Z136" s="13" t="str">
        <f>IFERROR(VLOOKUP(Z134,祝日一覧!A:C,3,FALSE),"")</f>
        <v/>
      </c>
      <c r="AA136" s="13" t="str">
        <f>IFERROR(VLOOKUP(AA134,祝日一覧!A:C,3,FALSE),"")</f>
        <v/>
      </c>
      <c r="AB136" s="13" t="str">
        <f>IFERROR(VLOOKUP(AB134,祝日一覧!A:C,3,FALSE),"")</f>
        <v/>
      </c>
      <c r="AC136" s="13" t="str">
        <f>IFERROR(VLOOKUP(AC134,祝日一覧!A:C,3,FALSE),"")</f>
        <v/>
      </c>
      <c r="AD136" s="13" t="str">
        <f>IFERROR(VLOOKUP(AD134,祝日一覧!A:C,3,FALSE),"")</f>
        <v/>
      </c>
      <c r="AE136" s="13" t="str">
        <f>IFERROR(VLOOKUP(AE134,祝日一覧!A:C,3,FALSE),"")</f>
        <v/>
      </c>
      <c r="AF136" s="13" t="str">
        <f>IFERROR(VLOOKUP(AF134,祝日一覧!A:C,3,FALSE),"")</f>
        <v/>
      </c>
      <c r="AG136" s="13" t="str">
        <f>IFERROR(VLOOKUP(AG134,祝日一覧!A:C,3,FALSE),"")</f>
        <v/>
      </c>
      <c r="AH136" s="179"/>
      <c r="AI136" s="182"/>
      <c r="AJ136" s="185"/>
      <c r="AK136" s="187"/>
      <c r="AL136" s="189"/>
      <c r="AM136" s="141"/>
      <c r="AN136" s="143"/>
      <c r="AO136" s="119"/>
      <c r="AP136" s="119"/>
      <c r="AQ136" s="119"/>
      <c r="AR136" s="119"/>
      <c r="AS136" s="119"/>
      <c r="AT136" s="119"/>
      <c r="AU136" s="119"/>
      <c r="AV136" s="122"/>
      <c r="AW136" s="122"/>
      <c r="AX136" s="122"/>
      <c r="AY136" s="122"/>
    </row>
    <row r="137" spans="1:51" ht="26.5" hidden="1" outlineLevel="1" thickBot="1" x14ac:dyDescent="0.25">
      <c r="A137" s="4"/>
      <c r="B137" s="57" t="s">
        <v>108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79"/>
      <c r="AI137" s="182"/>
      <c r="AJ137" s="37">
        <f>AR135</f>
        <v>0</v>
      </c>
      <c r="AK137" s="61">
        <f>IF(AP135=0,"対象外",AJ137/AP135)</f>
        <v>0</v>
      </c>
      <c r="AL137" s="62" t="str">
        <f>IF(AP135=0,"対象外",IF(AJ137/AP135&gt;=0.285,"達成",IF(AJ137&gt;=AX137,"達成※","未")))</f>
        <v>未</v>
      </c>
      <c r="AM137" s="77">
        <f>AS135</f>
        <v>65</v>
      </c>
      <c r="AN137" s="78">
        <f>AM137/AQ135</f>
        <v>0.12572533849129594</v>
      </c>
      <c r="AO137" s="119"/>
      <c r="AP137" s="119"/>
      <c r="AQ137" s="119"/>
      <c r="AR137" s="119"/>
      <c r="AS137" s="119"/>
      <c r="AT137" s="119"/>
      <c r="AU137" s="119"/>
      <c r="AV137" s="122"/>
      <c r="AW137" s="122"/>
      <c r="AX137" s="122" t="str">
        <f>IF(OR(AW135/AP135&lt;0.285,AW135=0),AW135,"-")</f>
        <v>-</v>
      </c>
      <c r="AY137" s="122"/>
    </row>
    <row r="138" spans="1:51" ht="26.5" hidden="1" outlineLevel="1" thickBot="1" x14ac:dyDescent="0.25">
      <c r="A138" s="4"/>
      <c r="B138" s="56" t="s">
        <v>102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180"/>
      <c r="AI138" s="183"/>
      <c r="AJ138" s="37">
        <f>AT135</f>
        <v>0</v>
      </c>
      <c r="AK138" s="47">
        <f>IF(AP135=0,"対象外",AJ138/AP135)</f>
        <v>0</v>
      </c>
      <c r="AL138" s="39" t="str">
        <f>IF(AP135=0,"対象外",IF(AJ138/AP135&gt;=0.285,"達成",IF(AJ138&gt;=AX137,"達成※","未")))</f>
        <v>未</v>
      </c>
      <c r="AM138" s="77">
        <f>AU135</f>
        <v>0</v>
      </c>
      <c r="AN138" s="78">
        <f>IFERROR(AM138/AQ135,"")</f>
        <v>0</v>
      </c>
      <c r="AO138" s="119"/>
      <c r="AP138" s="119"/>
      <c r="AQ138" s="119"/>
      <c r="AR138" s="119"/>
      <c r="AS138" s="119"/>
      <c r="AT138" s="119"/>
      <c r="AU138" s="119"/>
      <c r="AV138" s="122"/>
      <c r="AW138" s="122"/>
      <c r="AX138" s="122"/>
      <c r="AY138" s="122"/>
    </row>
    <row r="139" spans="1:51" ht="13.5" hidden="1" outlineLevel="1" thickBot="1" x14ac:dyDescent="0.25">
      <c r="AS139" s="9"/>
      <c r="AT139" s="9"/>
      <c r="AU139" s="9"/>
      <c r="AV139" s="2"/>
    </row>
    <row r="140" spans="1:51" ht="13" hidden="1" customHeight="1" outlineLevel="1" x14ac:dyDescent="0.2">
      <c r="B140" s="16" t="s">
        <v>0</v>
      </c>
      <c r="C140" s="137">
        <f>DATE(YEAR(C133),MONTH(C133)+1,DAY(C133))</f>
        <v>46266</v>
      </c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94" t="s">
        <v>16</v>
      </c>
      <c r="AI140" s="110" t="s">
        <v>60</v>
      </c>
      <c r="AJ140" s="173" t="s">
        <v>74</v>
      </c>
      <c r="AK140" s="173"/>
      <c r="AL140" s="174"/>
      <c r="AM140" s="130" t="s">
        <v>11</v>
      </c>
      <c r="AN140" s="131"/>
      <c r="AO140" s="192" t="s">
        <v>15</v>
      </c>
      <c r="AP140" s="117" t="s">
        <v>17</v>
      </c>
      <c r="AQ140" s="117" t="s">
        <v>18</v>
      </c>
      <c r="AR140" s="117" t="s">
        <v>98</v>
      </c>
      <c r="AS140" s="117" t="s">
        <v>99</v>
      </c>
      <c r="AT140" s="49" t="s">
        <v>100</v>
      </c>
      <c r="AU140" s="49" t="s">
        <v>101</v>
      </c>
      <c r="AV140" s="119" t="s">
        <v>59</v>
      </c>
      <c r="AW140" s="120" t="s">
        <v>61</v>
      </c>
      <c r="AX140" s="122" t="s">
        <v>70</v>
      </c>
      <c r="AY140" s="119" t="s">
        <v>73</v>
      </c>
    </row>
    <row r="141" spans="1:51" hidden="1" outlineLevel="1" x14ac:dyDescent="0.2">
      <c r="B141" s="17" t="s">
        <v>1</v>
      </c>
      <c r="C141" s="18">
        <f>DATE(YEAR(C140),MONTH(C140),DAY(C140))</f>
        <v>46266</v>
      </c>
      <c r="D141" s="18">
        <f>IF(MONTH(DATE(YEAR(C141),MONTH(C141),DAY(C141)+1))=MONTH($C140),DATE(YEAR(C141),MONTH(C141),DAY(C141)+1),"")</f>
        <v>46267</v>
      </c>
      <c r="E141" s="18">
        <f t="shared" ref="E141:AG141" si="72">IF(MONTH(DATE(YEAR(D141),MONTH(D141),DAY(D141)+1))=MONTH($C140),DATE(YEAR(D141),MONTH(D141),DAY(D141)+1),"")</f>
        <v>46268</v>
      </c>
      <c r="F141" s="18">
        <f t="shared" si="72"/>
        <v>46269</v>
      </c>
      <c r="G141" s="18">
        <f t="shared" si="72"/>
        <v>46270</v>
      </c>
      <c r="H141" s="18">
        <f t="shared" si="72"/>
        <v>46271</v>
      </c>
      <c r="I141" s="18">
        <f t="shared" si="72"/>
        <v>46272</v>
      </c>
      <c r="J141" s="18">
        <f t="shared" si="72"/>
        <v>46273</v>
      </c>
      <c r="K141" s="18">
        <f t="shared" si="72"/>
        <v>46274</v>
      </c>
      <c r="L141" s="18">
        <f t="shared" si="72"/>
        <v>46275</v>
      </c>
      <c r="M141" s="18">
        <f t="shared" si="72"/>
        <v>46276</v>
      </c>
      <c r="N141" s="18">
        <f t="shared" si="72"/>
        <v>46277</v>
      </c>
      <c r="O141" s="18">
        <f t="shared" si="72"/>
        <v>46278</v>
      </c>
      <c r="P141" s="18">
        <f t="shared" si="72"/>
        <v>46279</v>
      </c>
      <c r="Q141" s="18">
        <f t="shared" si="72"/>
        <v>46280</v>
      </c>
      <c r="R141" s="18">
        <f t="shared" si="72"/>
        <v>46281</v>
      </c>
      <c r="S141" s="18">
        <f t="shared" si="72"/>
        <v>46282</v>
      </c>
      <c r="T141" s="18">
        <f t="shared" si="72"/>
        <v>46283</v>
      </c>
      <c r="U141" s="18">
        <f t="shared" si="72"/>
        <v>46284</v>
      </c>
      <c r="V141" s="18">
        <f t="shared" si="72"/>
        <v>46285</v>
      </c>
      <c r="W141" s="18">
        <f t="shared" si="72"/>
        <v>46286</v>
      </c>
      <c r="X141" s="18">
        <f t="shared" si="72"/>
        <v>46287</v>
      </c>
      <c r="Y141" s="18">
        <f t="shared" si="72"/>
        <v>46288</v>
      </c>
      <c r="Z141" s="18">
        <f t="shared" si="72"/>
        <v>46289</v>
      </c>
      <c r="AA141" s="18">
        <f t="shared" si="72"/>
        <v>46290</v>
      </c>
      <c r="AB141" s="18">
        <f t="shared" si="72"/>
        <v>46291</v>
      </c>
      <c r="AC141" s="18">
        <f t="shared" si="72"/>
        <v>46292</v>
      </c>
      <c r="AD141" s="18">
        <f t="shared" si="72"/>
        <v>46293</v>
      </c>
      <c r="AE141" s="18">
        <f t="shared" si="72"/>
        <v>46294</v>
      </c>
      <c r="AF141" s="18">
        <f t="shared" si="72"/>
        <v>46295</v>
      </c>
      <c r="AG141" s="18" t="str">
        <f t="shared" si="72"/>
        <v/>
      </c>
      <c r="AH141" s="172"/>
      <c r="AI141" s="111"/>
      <c r="AJ141" s="175"/>
      <c r="AK141" s="175"/>
      <c r="AL141" s="176"/>
      <c r="AM141" s="132"/>
      <c r="AN141" s="133"/>
      <c r="AO141" s="193"/>
      <c r="AP141" s="118"/>
      <c r="AQ141" s="118"/>
      <c r="AR141" s="118"/>
      <c r="AS141" s="118"/>
      <c r="AT141" s="50" t="s">
        <v>96</v>
      </c>
      <c r="AU141" s="50" t="s">
        <v>97</v>
      </c>
      <c r="AV141" s="119"/>
      <c r="AW141" s="121"/>
      <c r="AX141" s="122"/>
      <c r="AY141" s="119"/>
    </row>
    <row r="142" spans="1:51" hidden="1" outlineLevel="1" x14ac:dyDescent="0.2">
      <c r="B142" s="17" t="s">
        <v>2</v>
      </c>
      <c r="C142" s="19" t="str">
        <f t="shared" ref="C142:AG142" si="73">TEXT(C141,"aaa")</f>
        <v>火</v>
      </c>
      <c r="D142" s="19" t="str">
        <f t="shared" si="73"/>
        <v>水</v>
      </c>
      <c r="E142" s="19" t="str">
        <f t="shared" si="73"/>
        <v>木</v>
      </c>
      <c r="F142" s="19" t="str">
        <f t="shared" si="73"/>
        <v>金</v>
      </c>
      <c r="G142" s="19" t="str">
        <f t="shared" si="73"/>
        <v>土</v>
      </c>
      <c r="H142" s="19" t="str">
        <f t="shared" si="73"/>
        <v>日</v>
      </c>
      <c r="I142" s="19" t="str">
        <f t="shared" si="73"/>
        <v>月</v>
      </c>
      <c r="J142" s="19" t="str">
        <f t="shared" si="73"/>
        <v>火</v>
      </c>
      <c r="K142" s="19" t="str">
        <f t="shared" si="73"/>
        <v>水</v>
      </c>
      <c r="L142" s="19" t="str">
        <f t="shared" si="73"/>
        <v>木</v>
      </c>
      <c r="M142" s="19" t="str">
        <f t="shared" si="73"/>
        <v>金</v>
      </c>
      <c r="N142" s="19" t="str">
        <f t="shared" si="73"/>
        <v>土</v>
      </c>
      <c r="O142" s="19" t="str">
        <f t="shared" si="73"/>
        <v>日</v>
      </c>
      <c r="P142" s="19" t="str">
        <f t="shared" si="73"/>
        <v>月</v>
      </c>
      <c r="Q142" s="19" t="str">
        <f t="shared" si="73"/>
        <v>火</v>
      </c>
      <c r="R142" s="19" t="str">
        <f t="shared" si="73"/>
        <v>水</v>
      </c>
      <c r="S142" s="19" t="str">
        <f t="shared" si="73"/>
        <v>木</v>
      </c>
      <c r="T142" s="19" t="str">
        <f t="shared" si="73"/>
        <v>金</v>
      </c>
      <c r="U142" s="19" t="str">
        <f t="shared" si="73"/>
        <v>土</v>
      </c>
      <c r="V142" s="19" t="str">
        <f t="shared" si="73"/>
        <v>日</v>
      </c>
      <c r="W142" s="19" t="str">
        <f t="shared" si="73"/>
        <v>月</v>
      </c>
      <c r="X142" s="19" t="str">
        <f t="shared" si="73"/>
        <v>火</v>
      </c>
      <c r="Y142" s="19" t="str">
        <f t="shared" si="73"/>
        <v>水</v>
      </c>
      <c r="Z142" s="19" t="str">
        <f t="shared" si="73"/>
        <v>木</v>
      </c>
      <c r="AA142" s="19" t="str">
        <f t="shared" si="73"/>
        <v>金</v>
      </c>
      <c r="AB142" s="19" t="str">
        <f t="shared" si="73"/>
        <v>土</v>
      </c>
      <c r="AC142" s="19" t="str">
        <f t="shared" si="73"/>
        <v>日</v>
      </c>
      <c r="AD142" s="19" t="str">
        <f t="shared" si="73"/>
        <v>月</v>
      </c>
      <c r="AE142" s="19" t="str">
        <f t="shared" si="73"/>
        <v>火</v>
      </c>
      <c r="AF142" s="19" t="str">
        <f t="shared" si="73"/>
        <v>水</v>
      </c>
      <c r="AG142" s="19" t="str">
        <f t="shared" si="73"/>
        <v/>
      </c>
      <c r="AH142" s="178">
        <v>0</v>
      </c>
      <c r="AI142" s="181"/>
      <c r="AJ142" s="184" t="s">
        <v>51</v>
      </c>
      <c r="AK142" s="186" t="s">
        <v>12</v>
      </c>
      <c r="AL142" s="188" t="s">
        <v>58</v>
      </c>
      <c r="AM142" s="190" t="s">
        <v>51</v>
      </c>
      <c r="AN142" s="191" t="s">
        <v>13</v>
      </c>
      <c r="AO142" s="119">
        <f t="shared" ref="AO142" si="74">COUNT(C141:AG141)</f>
        <v>30</v>
      </c>
      <c r="AP142" s="119">
        <f t="shared" ref="AP142" si="75">AO142-AH142</f>
        <v>30</v>
      </c>
      <c r="AQ142" s="119">
        <f>SUM(AP$7:AP144)</f>
        <v>547</v>
      </c>
      <c r="AR142" s="119">
        <f>COUNTIF(C144:AG144,"○")</f>
        <v>0</v>
      </c>
      <c r="AS142" s="119">
        <f>SUM(AR$7:AR144)</f>
        <v>65</v>
      </c>
      <c r="AT142" s="119">
        <f>COUNTIF(C145:AG145,"○")</f>
        <v>0</v>
      </c>
      <c r="AU142" s="119">
        <f>SUM(AT$7:AT144)</f>
        <v>0</v>
      </c>
      <c r="AV142" s="122">
        <f>COUNTIF(C142:AG142,"土")+COUNTIF(C142:AG142,"日")</f>
        <v>8</v>
      </c>
      <c r="AW142" s="122">
        <f>AV142-AI142</f>
        <v>8</v>
      </c>
      <c r="AX142" s="122" t="str">
        <f>IF(OR(AW142/AP142&lt;0.285,AW142=0),"特例","特例なし")</f>
        <v>特例</v>
      </c>
      <c r="AY142" s="122">
        <f>IF($AL$240="計画",IF(AP142=0,1,IF(AL144="達成",1,IF(AL144="達成※",1,0))),IF(AP142=0,1,IF(AL145="達成",1,IF(AL145="達成※",1,0))))</f>
        <v>0</v>
      </c>
    </row>
    <row r="143" spans="1:51" ht="66" hidden="1" outlineLevel="1" x14ac:dyDescent="0.2">
      <c r="A143" s="3"/>
      <c r="B143" s="20" t="s">
        <v>3</v>
      </c>
      <c r="C143" s="13" t="str">
        <f>IFERROR(VLOOKUP(C141,祝日一覧!A:C,3,FALSE),"")</f>
        <v/>
      </c>
      <c r="D143" s="13" t="str">
        <f>IFERROR(VLOOKUP(D141,祝日一覧!A:C,3,FALSE),"")</f>
        <v/>
      </c>
      <c r="E143" s="13" t="str">
        <f>IFERROR(VLOOKUP(E141,祝日一覧!A:C,3,FALSE),"")</f>
        <v/>
      </c>
      <c r="F143" s="13" t="str">
        <f>IFERROR(VLOOKUP(F141,祝日一覧!A:C,3,FALSE),"")</f>
        <v/>
      </c>
      <c r="G143" s="13" t="str">
        <f>IFERROR(VLOOKUP(G141,祝日一覧!A:C,3,FALSE),"")</f>
        <v/>
      </c>
      <c r="H143" s="13" t="str">
        <f>IFERROR(VLOOKUP(H141,祝日一覧!A:C,3,FALSE),"")</f>
        <v/>
      </c>
      <c r="I143" s="13" t="str">
        <f>IFERROR(VLOOKUP(I141,祝日一覧!A:C,3,FALSE),"")</f>
        <v/>
      </c>
      <c r="J143" s="13" t="str">
        <f>IFERROR(VLOOKUP(J141,祝日一覧!A:C,3,FALSE),"")</f>
        <v/>
      </c>
      <c r="K143" s="13" t="str">
        <f>IFERROR(VLOOKUP(K141,祝日一覧!A:C,3,FALSE),"")</f>
        <v/>
      </c>
      <c r="L143" s="13" t="str">
        <f>IFERROR(VLOOKUP(L141,祝日一覧!A:C,3,FALSE),"")</f>
        <v/>
      </c>
      <c r="M143" s="13" t="str">
        <f>IFERROR(VLOOKUP(M141,祝日一覧!A:C,3,FALSE),"")</f>
        <v/>
      </c>
      <c r="N143" s="13" t="str">
        <f>IFERROR(VLOOKUP(N141,祝日一覧!A:C,3,FALSE),"")</f>
        <v/>
      </c>
      <c r="O143" s="13" t="str">
        <f>IFERROR(VLOOKUP(O141,祝日一覧!A:C,3,FALSE),"")</f>
        <v/>
      </c>
      <c r="P143" s="13" t="str">
        <f>IFERROR(VLOOKUP(P141,祝日一覧!A:C,3,FALSE),"")</f>
        <v/>
      </c>
      <c r="Q143" s="13" t="str">
        <f>IFERROR(VLOOKUP(Q141,祝日一覧!A:C,3,FALSE),"")</f>
        <v/>
      </c>
      <c r="R143" s="13" t="str">
        <f>IFERROR(VLOOKUP(R141,祝日一覧!A:C,3,FALSE),"")</f>
        <v/>
      </c>
      <c r="S143" s="13" t="str">
        <f>IFERROR(VLOOKUP(S141,祝日一覧!A:C,3,FALSE),"")</f>
        <v/>
      </c>
      <c r="T143" s="13" t="str">
        <f>IFERROR(VLOOKUP(T141,祝日一覧!A:C,3,FALSE),"")</f>
        <v/>
      </c>
      <c r="U143" s="13" t="str">
        <f>IFERROR(VLOOKUP(U141,祝日一覧!A:C,3,FALSE),"")</f>
        <v/>
      </c>
      <c r="V143" s="13" t="str">
        <f>IFERROR(VLOOKUP(V141,祝日一覧!A:C,3,FALSE),"")</f>
        <v/>
      </c>
      <c r="W143" s="13" t="str">
        <f>IFERROR(VLOOKUP(W141,祝日一覧!A:C,3,FALSE),"")</f>
        <v>敬老の日</v>
      </c>
      <c r="X143" s="13" t="str">
        <f>IFERROR(VLOOKUP(X141,祝日一覧!A:C,3,FALSE),"")</f>
        <v>国民の休日</v>
      </c>
      <c r="Y143" s="13" t="str">
        <f>IFERROR(VLOOKUP(Y141,祝日一覧!A:C,3,FALSE),"")</f>
        <v>秋分の日</v>
      </c>
      <c r="Z143" s="13" t="str">
        <f>IFERROR(VLOOKUP(Z141,祝日一覧!A:C,3,FALSE),"")</f>
        <v/>
      </c>
      <c r="AA143" s="13" t="str">
        <f>IFERROR(VLOOKUP(AA141,祝日一覧!A:C,3,FALSE),"")</f>
        <v/>
      </c>
      <c r="AB143" s="13" t="str">
        <f>IFERROR(VLOOKUP(AB141,祝日一覧!A:C,3,FALSE),"")</f>
        <v/>
      </c>
      <c r="AC143" s="13" t="str">
        <f>IFERROR(VLOOKUP(AC141,祝日一覧!A:C,3,FALSE),"")</f>
        <v/>
      </c>
      <c r="AD143" s="13" t="str">
        <f>IFERROR(VLOOKUP(AD141,祝日一覧!A:C,3,FALSE),"")</f>
        <v/>
      </c>
      <c r="AE143" s="13" t="str">
        <f>IFERROR(VLOOKUP(AE141,祝日一覧!A:C,3,FALSE),"")</f>
        <v/>
      </c>
      <c r="AF143" s="13" t="str">
        <f>IFERROR(VLOOKUP(AF141,祝日一覧!A:C,3,FALSE),"")</f>
        <v/>
      </c>
      <c r="AG143" s="13" t="str">
        <f>IFERROR(VLOOKUP(AG141,祝日一覧!A:C,3,FALSE),"")</f>
        <v/>
      </c>
      <c r="AH143" s="179"/>
      <c r="AI143" s="182"/>
      <c r="AJ143" s="185"/>
      <c r="AK143" s="187"/>
      <c r="AL143" s="189"/>
      <c r="AM143" s="141"/>
      <c r="AN143" s="143"/>
      <c r="AO143" s="119"/>
      <c r="AP143" s="119"/>
      <c r="AQ143" s="119"/>
      <c r="AR143" s="119"/>
      <c r="AS143" s="119"/>
      <c r="AT143" s="119"/>
      <c r="AU143" s="119"/>
      <c r="AV143" s="122"/>
      <c r="AW143" s="122"/>
      <c r="AX143" s="122"/>
      <c r="AY143" s="122"/>
    </row>
    <row r="144" spans="1:51" ht="26.5" hidden="1" outlineLevel="1" thickBot="1" x14ac:dyDescent="0.25">
      <c r="A144" s="4"/>
      <c r="B144" s="57" t="s">
        <v>108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79"/>
      <c r="AI144" s="182"/>
      <c r="AJ144" s="37">
        <f>AR142</f>
        <v>0</v>
      </c>
      <c r="AK144" s="61">
        <f>IF(AP142=0,"対象外",AJ144/AP142)</f>
        <v>0</v>
      </c>
      <c r="AL144" s="62" t="str">
        <f>IF(AP142=0,"対象外",IF(AJ144/AP142&gt;=0.285,"達成",IF(AJ144&gt;=AX144,"達成※","未")))</f>
        <v>未</v>
      </c>
      <c r="AM144" s="77">
        <f>AS142</f>
        <v>65</v>
      </c>
      <c r="AN144" s="78">
        <f>AM144/AQ142</f>
        <v>0.11882998171846434</v>
      </c>
      <c r="AO144" s="119"/>
      <c r="AP144" s="119"/>
      <c r="AQ144" s="119"/>
      <c r="AR144" s="119"/>
      <c r="AS144" s="119"/>
      <c r="AT144" s="119"/>
      <c r="AU144" s="119"/>
      <c r="AV144" s="122"/>
      <c r="AW144" s="122"/>
      <c r="AX144" s="122">
        <f>IF(OR(AW142/AP142&lt;0.285,AW142=0),AW142,"-")</f>
        <v>8</v>
      </c>
      <c r="AY144" s="122"/>
    </row>
    <row r="145" spans="1:51" ht="26.5" hidden="1" outlineLevel="1" thickBot="1" x14ac:dyDescent="0.25">
      <c r="A145" s="4"/>
      <c r="B145" s="56" t="s">
        <v>102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180"/>
      <c r="AI145" s="183"/>
      <c r="AJ145" s="37">
        <f>AT142</f>
        <v>0</v>
      </c>
      <c r="AK145" s="47">
        <f>IF(AP142=0,"対象外",AJ145/AP142)</f>
        <v>0</v>
      </c>
      <c r="AL145" s="39" t="str">
        <f>IF(AP142=0,"対象外",IF(AJ145/AP142&gt;=0.285,"達成",IF(AJ145&gt;=AX144,"達成※","未")))</f>
        <v>未</v>
      </c>
      <c r="AM145" s="77">
        <f>AU142</f>
        <v>0</v>
      </c>
      <c r="AN145" s="78">
        <f>IFERROR(AM145/AQ142,"")</f>
        <v>0</v>
      </c>
      <c r="AO145" s="119"/>
      <c r="AP145" s="119"/>
      <c r="AQ145" s="119"/>
      <c r="AR145" s="119"/>
      <c r="AS145" s="119"/>
      <c r="AT145" s="119"/>
      <c r="AU145" s="119"/>
      <c r="AV145" s="122"/>
      <c r="AW145" s="122"/>
      <c r="AX145" s="122"/>
      <c r="AY145" s="122"/>
    </row>
    <row r="146" spans="1:51" ht="13.5" hidden="1" outlineLevel="1" thickBot="1" x14ac:dyDescent="0.25">
      <c r="AS146" s="9"/>
      <c r="AT146" s="9"/>
      <c r="AU146" s="9"/>
      <c r="AV146" s="2"/>
    </row>
    <row r="147" spans="1:51" ht="13" hidden="1" customHeight="1" outlineLevel="1" x14ac:dyDescent="0.2">
      <c r="B147" s="16" t="s">
        <v>37</v>
      </c>
      <c r="C147" s="137">
        <f>DATE(YEAR(C140),MONTH(C140)+1,DAY(C140))</f>
        <v>46296</v>
      </c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94" t="s">
        <v>16</v>
      </c>
      <c r="AI147" s="110" t="s">
        <v>60</v>
      </c>
      <c r="AJ147" s="173" t="s">
        <v>74</v>
      </c>
      <c r="AK147" s="173"/>
      <c r="AL147" s="174"/>
      <c r="AM147" s="130" t="s">
        <v>11</v>
      </c>
      <c r="AN147" s="131"/>
      <c r="AO147" s="192" t="s">
        <v>15</v>
      </c>
      <c r="AP147" s="117" t="s">
        <v>17</v>
      </c>
      <c r="AQ147" s="117" t="s">
        <v>18</v>
      </c>
      <c r="AR147" s="117" t="s">
        <v>98</v>
      </c>
      <c r="AS147" s="117" t="s">
        <v>99</v>
      </c>
      <c r="AT147" s="49" t="s">
        <v>100</v>
      </c>
      <c r="AU147" s="49" t="s">
        <v>101</v>
      </c>
      <c r="AV147" s="119" t="s">
        <v>59</v>
      </c>
      <c r="AW147" s="120" t="s">
        <v>61</v>
      </c>
      <c r="AX147" s="122" t="s">
        <v>70</v>
      </c>
      <c r="AY147" s="119" t="s">
        <v>73</v>
      </c>
    </row>
    <row r="148" spans="1:51" hidden="1" outlineLevel="1" x14ac:dyDescent="0.2">
      <c r="B148" s="17" t="s">
        <v>38</v>
      </c>
      <c r="C148" s="18">
        <f>DATE(YEAR(C147),MONTH(C147),DAY(C147))</f>
        <v>46296</v>
      </c>
      <c r="D148" s="18">
        <f>IF(MONTH(DATE(YEAR(C148),MONTH(C148),DAY(C148)+1))=MONTH($C147),DATE(YEAR(C148),MONTH(C148),DAY(C148)+1),"")</f>
        <v>46297</v>
      </c>
      <c r="E148" s="18">
        <f t="shared" ref="E148:AG148" si="76">IF(MONTH(DATE(YEAR(D148),MONTH(D148),DAY(D148)+1))=MONTH($C147),DATE(YEAR(D148),MONTH(D148),DAY(D148)+1),"")</f>
        <v>46298</v>
      </c>
      <c r="F148" s="18">
        <f t="shared" si="76"/>
        <v>46299</v>
      </c>
      <c r="G148" s="18">
        <f t="shared" si="76"/>
        <v>46300</v>
      </c>
      <c r="H148" s="18">
        <f t="shared" si="76"/>
        <v>46301</v>
      </c>
      <c r="I148" s="18">
        <f t="shared" si="76"/>
        <v>46302</v>
      </c>
      <c r="J148" s="18">
        <f t="shared" si="76"/>
        <v>46303</v>
      </c>
      <c r="K148" s="18">
        <f t="shared" si="76"/>
        <v>46304</v>
      </c>
      <c r="L148" s="18">
        <f t="shared" si="76"/>
        <v>46305</v>
      </c>
      <c r="M148" s="18">
        <f t="shared" si="76"/>
        <v>46306</v>
      </c>
      <c r="N148" s="18">
        <f t="shared" si="76"/>
        <v>46307</v>
      </c>
      <c r="O148" s="18">
        <f t="shared" si="76"/>
        <v>46308</v>
      </c>
      <c r="P148" s="18">
        <f t="shared" si="76"/>
        <v>46309</v>
      </c>
      <c r="Q148" s="18">
        <f t="shared" si="76"/>
        <v>46310</v>
      </c>
      <c r="R148" s="18">
        <f t="shared" si="76"/>
        <v>46311</v>
      </c>
      <c r="S148" s="18">
        <f t="shared" si="76"/>
        <v>46312</v>
      </c>
      <c r="T148" s="18">
        <f t="shared" si="76"/>
        <v>46313</v>
      </c>
      <c r="U148" s="18">
        <f t="shared" si="76"/>
        <v>46314</v>
      </c>
      <c r="V148" s="18">
        <f t="shared" si="76"/>
        <v>46315</v>
      </c>
      <c r="W148" s="18">
        <f t="shared" si="76"/>
        <v>46316</v>
      </c>
      <c r="X148" s="18">
        <f t="shared" si="76"/>
        <v>46317</v>
      </c>
      <c r="Y148" s="18">
        <f t="shared" si="76"/>
        <v>46318</v>
      </c>
      <c r="Z148" s="18">
        <f t="shared" si="76"/>
        <v>46319</v>
      </c>
      <c r="AA148" s="18">
        <f t="shared" si="76"/>
        <v>46320</v>
      </c>
      <c r="AB148" s="18">
        <f t="shared" si="76"/>
        <v>46321</v>
      </c>
      <c r="AC148" s="18">
        <f t="shared" si="76"/>
        <v>46322</v>
      </c>
      <c r="AD148" s="18">
        <f t="shared" si="76"/>
        <v>46323</v>
      </c>
      <c r="AE148" s="18">
        <f t="shared" si="76"/>
        <v>46324</v>
      </c>
      <c r="AF148" s="18">
        <f t="shared" si="76"/>
        <v>46325</v>
      </c>
      <c r="AG148" s="18">
        <f t="shared" si="76"/>
        <v>46326</v>
      </c>
      <c r="AH148" s="172"/>
      <c r="AI148" s="111"/>
      <c r="AJ148" s="175"/>
      <c r="AK148" s="175"/>
      <c r="AL148" s="176"/>
      <c r="AM148" s="132"/>
      <c r="AN148" s="133"/>
      <c r="AO148" s="193"/>
      <c r="AP148" s="118"/>
      <c r="AQ148" s="118"/>
      <c r="AR148" s="118"/>
      <c r="AS148" s="118"/>
      <c r="AT148" s="50" t="s">
        <v>96</v>
      </c>
      <c r="AU148" s="50" t="s">
        <v>97</v>
      </c>
      <c r="AV148" s="119"/>
      <c r="AW148" s="121"/>
      <c r="AX148" s="122"/>
      <c r="AY148" s="119"/>
    </row>
    <row r="149" spans="1:51" hidden="1" outlineLevel="1" x14ac:dyDescent="0.2">
      <c r="B149" s="17" t="s">
        <v>2</v>
      </c>
      <c r="C149" s="19" t="str">
        <f t="shared" ref="C149:AG149" si="77">TEXT(C148,"aaa")</f>
        <v>木</v>
      </c>
      <c r="D149" s="19" t="str">
        <f t="shared" si="77"/>
        <v>金</v>
      </c>
      <c r="E149" s="19" t="str">
        <f t="shared" si="77"/>
        <v>土</v>
      </c>
      <c r="F149" s="19" t="str">
        <f t="shared" si="77"/>
        <v>日</v>
      </c>
      <c r="G149" s="19" t="str">
        <f t="shared" si="77"/>
        <v>月</v>
      </c>
      <c r="H149" s="19" t="str">
        <f t="shared" si="77"/>
        <v>火</v>
      </c>
      <c r="I149" s="19" t="str">
        <f t="shared" si="77"/>
        <v>水</v>
      </c>
      <c r="J149" s="19" t="str">
        <f t="shared" si="77"/>
        <v>木</v>
      </c>
      <c r="K149" s="19" t="str">
        <f t="shared" si="77"/>
        <v>金</v>
      </c>
      <c r="L149" s="19" t="str">
        <f t="shared" si="77"/>
        <v>土</v>
      </c>
      <c r="M149" s="19" t="str">
        <f t="shared" si="77"/>
        <v>日</v>
      </c>
      <c r="N149" s="19" t="str">
        <f t="shared" si="77"/>
        <v>月</v>
      </c>
      <c r="O149" s="19" t="str">
        <f t="shared" si="77"/>
        <v>火</v>
      </c>
      <c r="P149" s="19" t="str">
        <f t="shared" si="77"/>
        <v>水</v>
      </c>
      <c r="Q149" s="19" t="str">
        <f t="shared" si="77"/>
        <v>木</v>
      </c>
      <c r="R149" s="19" t="str">
        <f t="shared" si="77"/>
        <v>金</v>
      </c>
      <c r="S149" s="19" t="str">
        <f t="shared" si="77"/>
        <v>土</v>
      </c>
      <c r="T149" s="19" t="str">
        <f t="shared" si="77"/>
        <v>日</v>
      </c>
      <c r="U149" s="19" t="str">
        <f t="shared" si="77"/>
        <v>月</v>
      </c>
      <c r="V149" s="19" t="str">
        <f t="shared" si="77"/>
        <v>火</v>
      </c>
      <c r="W149" s="19" t="str">
        <f t="shared" si="77"/>
        <v>水</v>
      </c>
      <c r="X149" s="19" t="str">
        <f t="shared" si="77"/>
        <v>木</v>
      </c>
      <c r="Y149" s="19" t="str">
        <f t="shared" si="77"/>
        <v>金</v>
      </c>
      <c r="Z149" s="19" t="str">
        <f t="shared" si="77"/>
        <v>土</v>
      </c>
      <c r="AA149" s="19" t="str">
        <f t="shared" si="77"/>
        <v>日</v>
      </c>
      <c r="AB149" s="19" t="str">
        <f t="shared" si="77"/>
        <v>月</v>
      </c>
      <c r="AC149" s="19" t="str">
        <f t="shared" si="77"/>
        <v>火</v>
      </c>
      <c r="AD149" s="19" t="str">
        <f t="shared" si="77"/>
        <v>水</v>
      </c>
      <c r="AE149" s="19" t="str">
        <f t="shared" si="77"/>
        <v>木</v>
      </c>
      <c r="AF149" s="19" t="str">
        <f t="shared" si="77"/>
        <v>金</v>
      </c>
      <c r="AG149" s="19" t="str">
        <f t="shared" si="77"/>
        <v>土</v>
      </c>
      <c r="AH149" s="178">
        <v>0</v>
      </c>
      <c r="AI149" s="181"/>
      <c r="AJ149" s="184" t="s">
        <v>51</v>
      </c>
      <c r="AK149" s="186" t="s">
        <v>12</v>
      </c>
      <c r="AL149" s="188" t="s">
        <v>58</v>
      </c>
      <c r="AM149" s="190" t="s">
        <v>51</v>
      </c>
      <c r="AN149" s="191" t="s">
        <v>13</v>
      </c>
      <c r="AO149" s="119">
        <f t="shared" ref="AO149" si="78">COUNT(C148:AG148)</f>
        <v>31</v>
      </c>
      <c r="AP149" s="119">
        <f t="shared" ref="AP149" si="79">AO149-AH149</f>
        <v>31</v>
      </c>
      <c r="AQ149" s="119">
        <f>SUM(AP$7:AP151)</f>
        <v>578</v>
      </c>
      <c r="AR149" s="119">
        <f>COUNTIF(C151:AG151,"○")</f>
        <v>0</v>
      </c>
      <c r="AS149" s="119">
        <f>SUM(AR$7:AR151)</f>
        <v>65</v>
      </c>
      <c r="AT149" s="156">
        <f>COUNTIF(C152:AG152,"○")</f>
        <v>0</v>
      </c>
      <c r="AU149" s="195">
        <f>SUM(AT$7:AT151)</f>
        <v>0</v>
      </c>
      <c r="AV149" s="122">
        <f>COUNTIF(C149:AG149,"土")+COUNTIF(C149:AG149,"日")</f>
        <v>9</v>
      </c>
      <c r="AW149" s="122">
        <f>AV149-AI149</f>
        <v>9</v>
      </c>
      <c r="AX149" s="196" t="str">
        <f>IF(OR(AW149/AP149&lt;0.285,AW149=0),"特例","特例なし")</f>
        <v>特例なし</v>
      </c>
      <c r="AY149" s="122">
        <f>IF($AL$240="計画",IF(AP149=0,1,IF(AL151="達成",1,IF(AL151="達成※",1,0))),IF(AP149=0,1,IF(AL152="達成",1,IF(AL152="達成※",1,0))))</f>
        <v>0</v>
      </c>
    </row>
    <row r="150" spans="1:51" ht="79" hidden="1" outlineLevel="1" x14ac:dyDescent="0.2">
      <c r="A150" s="3"/>
      <c r="B150" s="20" t="s">
        <v>3</v>
      </c>
      <c r="C150" s="13" t="str">
        <f>IFERROR(VLOOKUP(C148,祝日一覧!A:C,3,FALSE),"")</f>
        <v/>
      </c>
      <c r="D150" s="13" t="str">
        <f>IFERROR(VLOOKUP(D148,祝日一覧!A:C,3,FALSE),"")</f>
        <v/>
      </c>
      <c r="E150" s="13" t="str">
        <f>IFERROR(VLOOKUP(E148,祝日一覧!A:C,3,FALSE),"")</f>
        <v/>
      </c>
      <c r="F150" s="13" t="str">
        <f>IFERROR(VLOOKUP(F148,祝日一覧!A:C,3,FALSE),"")</f>
        <v/>
      </c>
      <c r="G150" s="13" t="str">
        <f>IFERROR(VLOOKUP(G148,祝日一覧!A:C,3,FALSE),"")</f>
        <v/>
      </c>
      <c r="H150" s="13" t="str">
        <f>IFERROR(VLOOKUP(H148,祝日一覧!A:C,3,FALSE),"")</f>
        <v/>
      </c>
      <c r="I150" s="13" t="str">
        <f>IFERROR(VLOOKUP(I148,祝日一覧!A:C,3,FALSE),"")</f>
        <v/>
      </c>
      <c r="J150" s="13" t="str">
        <f>IFERROR(VLOOKUP(J148,祝日一覧!A:C,3,FALSE),"")</f>
        <v/>
      </c>
      <c r="K150" s="13" t="str">
        <f>IFERROR(VLOOKUP(K148,祝日一覧!A:C,3,FALSE),"")</f>
        <v/>
      </c>
      <c r="L150" s="13" t="str">
        <f>IFERROR(VLOOKUP(L148,祝日一覧!A:C,3,FALSE),"")</f>
        <v/>
      </c>
      <c r="M150" s="13" t="str">
        <f>IFERROR(VLOOKUP(M148,祝日一覧!A:C,3,FALSE),"")</f>
        <v/>
      </c>
      <c r="N150" s="13" t="str">
        <f>IFERROR(VLOOKUP(N148,祝日一覧!A:C,3,FALSE),"")</f>
        <v>スポーツの日</v>
      </c>
      <c r="O150" s="13" t="str">
        <f>IFERROR(VLOOKUP(O148,祝日一覧!A:C,3,FALSE),"")</f>
        <v/>
      </c>
      <c r="P150" s="13" t="str">
        <f>IFERROR(VLOOKUP(P148,祝日一覧!A:C,3,FALSE),"")</f>
        <v/>
      </c>
      <c r="Q150" s="13" t="str">
        <f>IFERROR(VLOOKUP(Q148,祝日一覧!A:C,3,FALSE),"")</f>
        <v/>
      </c>
      <c r="R150" s="13" t="str">
        <f>IFERROR(VLOOKUP(R148,祝日一覧!A:C,3,FALSE),"")</f>
        <v/>
      </c>
      <c r="S150" s="13" t="str">
        <f>IFERROR(VLOOKUP(S148,祝日一覧!A:C,3,FALSE),"")</f>
        <v/>
      </c>
      <c r="T150" s="13" t="str">
        <f>IFERROR(VLOOKUP(T148,祝日一覧!A:C,3,FALSE),"")</f>
        <v/>
      </c>
      <c r="U150" s="13" t="str">
        <f>IFERROR(VLOOKUP(U148,祝日一覧!A:C,3,FALSE),"")</f>
        <v/>
      </c>
      <c r="V150" s="13" t="str">
        <f>IFERROR(VLOOKUP(V148,祝日一覧!A:C,3,FALSE),"")</f>
        <v/>
      </c>
      <c r="W150" s="13" t="str">
        <f>IFERROR(VLOOKUP(W148,祝日一覧!A:C,3,FALSE),"")</f>
        <v/>
      </c>
      <c r="X150" s="13" t="str">
        <f>IFERROR(VLOOKUP(X148,祝日一覧!A:C,3,FALSE),"")</f>
        <v/>
      </c>
      <c r="Y150" s="13" t="str">
        <f>IFERROR(VLOOKUP(Y148,祝日一覧!A:C,3,FALSE),"")</f>
        <v/>
      </c>
      <c r="Z150" s="13" t="str">
        <f>IFERROR(VLOOKUP(Z148,祝日一覧!A:C,3,FALSE),"")</f>
        <v/>
      </c>
      <c r="AA150" s="13" t="str">
        <f>IFERROR(VLOOKUP(AA148,祝日一覧!A:C,3,FALSE),"")</f>
        <v/>
      </c>
      <c r="AB150" s="13" t="str">
        <f>IFERROR(VLOOKUP(AB148,祝日一覧!A:C,3,FALSE),"")</f>
        <v/>
      </c>
      <c r="AC150" s="13" t="str">
        <f>IFERROR(VLOOKUP(AC148,祝日一覧!A:C,3,FALSE),"")</f>
        <v/>
      </c>
      <c r="AD150" s="13" t="str">
        <f>IFERROR(VLOOKUP(AD148,祝日一覧!A:C,3,FALSE),"")</f>
        <v/>
      </c>
      <c r="AE150" s="13" t="str">
        <f>IFERROR(VLOOKUP(AE148,祝日一覧!A:C,3,FALSE),"")</f>
        <v/>
      </c>
      <c r="AF150" s="13" t="str">
        <f>IFERROR(VLOOKUP(AF148,祝日一覧!A:C,3,FALSE),"")</f>
        <v/>
      </c>
      <c r="AG150" s="13" t="str">
        <f>IFERROR(VLOOKUP(AG148,祝日一覧!A:C,3,FALSE),"")</f>
        <v/>
      </c>
      <c r="AH150" s="179"/>
      <c r="AI150" s="182"/>
      <c r="AJ150" s="185"/>
      <c r="AK150" s="187"/>
      <c r="AL150" s="189"/>
      <c r="AM150" s="141"/>
      <c r="AN150" s="143"/>
      <c r="AO150" s="119"/>
      <c r="AP150" s="119"/>
      <c r="AQ150" s="119"/>
      <c r="AR150" s="119"/>
      <c r="AS150" s="119"/>
      <c r="AT150" s="156"/>
      <c r="AU150" s="195"/>
      <c r="AV150" s="122"/>
      <c r="AW150" s="122"/>
      <c r="AX150" s="197"/>
      <c r="AY150" s="122"/>
    </row>
    <row r="151" spans="1:51" ht="26.5" hidden="1" outlineLevel="1" thickBot="1" x14ac:dyDescent="0.25">
      <c r="A151" s="4"/>
      <c r="B151" s="57" t="s">
        <v>108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79"/>
      <c r="AI151" s="182"/>
      <c r="AJ151" s="37">
        <f>AR149</f>
        <v>0</v>
      </c>
      <c r="AK151" s="61">
        <f>IF(AP149=0,"対象外",AJ151/AP149)</f>
        <v>0</v>
      </c>
      <c r="AL151" s="62" t="str">
        <f>IF(AP149=0,"対象外",IF(AJ151/AP149&gt;=0.285,"達成",IF(AJ151&gt;=AX151,"達成※","未")))</f>
        <v>未</v>
      </c>
      <c r="AM151" s="77">
        <f>AS149</f>
        <v>65</v>
      </c>
      <c r="AN151" s="78">
        <f>AM151/AQ149</f>
        <v>0.11245674740484429</v>
      </c>
      <c r="AO151" s="119"/>
      <c r="AP151" s="119"/>
      <c r="AQ151" s="119"/>
      <c r="AR151" s="119"/>
      <c r="AS151" s="119"/>
      <c r="AT151" s="156"/>
      <c r="AU151" s="195"/>
      <c r="AV151" s="122"/>
      <c r="AW151" s="122"/>
      <c r="AX151" s="122" t="str">
        <f>IF(OR(AW149/AP149&lt;0.285,AW149=0),AW149,"-")</f>
        <v>-</v>
      </c>
      <c r="AY151" s="122"/>
    </row>
    <row r="152" spans="1:51" ht="26.5" hidden="1" outlineLevel="1" thickBot="1" x14ac:dyDescent="0.25">
      <c r="A152" s="4"/>
      <c r="B152" s="56" t="s">
        <v>102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180"/>
      <c r="AI152" s="183"/>
      <c r="AJ152" s="37">
        <f>AT149</f>
        <v>0</v>
      </c>
      <c r="AK152" s="47">
        <f>IF(AP149=0,"対象外",AJ152/AP149)</f>
        <v>0</v>
      </c>
      <c r="AL152" s="39" t="str">
        <f>IF(AP149=0,"対象外",IF(AJ152/AP149&gt;=0.285,"達成",IF(AJ152&gt;=AX151,"達成※","未")))</f>
        <v>未</v>
      </c>
      <c r="AM152" s="77">
        <f>AU149</f>
        <v>0</v>
      </c>
      <c r="AN152" s="78">
        <f>IFERROR(AM152/AQ149,"")</f>
        <v>0</v>
      </c>
      <c r="AO152" s="119"/>
      <c r="AP152" s="119"/>
      <c r="AQ152" s="119"/>
      <c r="AR152" s="119"/>
      <c r="AS152" s="119"/>
      <c r="AT152" s="156"/>
      <c r="AU152" s="195"/>
      <c r="AV152" s="122"/>
      <c r="AW152" s="122"/>
      <c r="AX152" s="122"/>
      <c r="AY152" s="122"/>
    </row>
    <row r="153" spans="1:51" ht="13.5" hidden="1" outlineLevel="1" thickBot="1" x14ac:dyDescent="0.25">
      <c r="AS153" s="9"/>
      <c r="AT153" s="9"/>
      <c r="AU153" s="9"/>
      <c r="AV153" s="2"/>
    </row>
    <row r="154" spans="1:51" ht="13" hidden="1" customHeight="1" outlineLevel="1" x14ac:dyDescent="0.2">
      <c r="B154" s="16" t="s">
        <v>39</v>
      </c>
      <c r="C154" s="137">
        <f>DATE(YEAR(C147),MONTH(C147)+1,DAY(C147))</f>
        <v>46327</v>
      </c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94" t="s">
        <v>16</v>
      </c>
      <c r="AI154" s="110" t="s">
        <v>60</v>
      </c>
      <c r="AJ154" s="173" t="s">
        <v>74</v>
      </c>
      <c r="AK154" s="173"/>
      <c r="AL154" s="174"/>
      <c r="AM154" s="130" t="s">
        <v>11</v>
      </c>
      <c r="AN154" s="131"/>
      <c r="AO154" s="192" t="s">
        <v>15</v>
      </c>
      <c r="AP154" s="117" t="s">
        <v>17</v>
      </c>
      <c r="AQ154" s="117" t="s">
        <v>18</v>
      </c>
      <c r="AR154" s="117" t="s">
        <v>98</v>
      </c>
      <c r="AS154" s="117" t="s">
        <v>99</v>
      </c>
      <c r="AT154" s="49" t="s">
        <v>100</v>
      </c>
      <c r="AU154" s="49" t="s">
        <v>101</v>
      </c>
      <c r="AV154" s="119" t="s">
        <v>59</v>
      </c>
      <c r="AW154" s="120" t="s">
        <v>61</v>
      </c>
      <c r="AX154" s="122" t="s">
        <v>70</v>
      </c>
      <c r="AY154" s="119" t="s">
        <v>73</v>
      </c>
    </row>
    <row r="155" spans="1:51" hidden="1" outlineLevel="1" x14ac:dyDescent="0.2">
      <c r="B155" s="17" t="s">
        <v>40</v>
      </c>
      <c r="C155" s="18">
        <f>DATE(YEAR(C154),MONTH(C154),DAY(C154))</f>
        <v>46327</v>
      </c>
      <c r="D155" s="18">
        <f>IF(MONTH(DATE(YEAR(C155),MONTH(C155),DAY(C155)+1))=MONTH($C154),DATE(YEAR(C155),MONTH(C155),DAY(C155)+1),"")</f>
        <v>46328</v>
      </c>
      <c r="E155" s="18">
        <f t="shared" ref="E155:AG155" si="80">IF(MONTH(DATE(YEAR(D155),MONTH(D155),DAY(D155)+1))=MONTH($C154),DATE(YEAR(D155),MONTH(D155),DAY(D155)+1),"")</f>
        <v>46329</v>
      </c>
      <c r="F155" s="18">
        <f t="shared" si="80"/>
        <v>46330</v>
      </c>
      <c r="G155" s="18">
        <f t="shared" si="80"/>
        <v>46331</v>
      </c>
      <c r="H155" s="18">
        <f t="shared" si="80"/>
        <v>46332</v>
      </c>
      <c r="I155" s="18">
        <f t="shared" si="80"/>
        <v>46333</v>
      </c>
      <c r="J155" s="18">
        <f t="shared" si="80"/>
        <v>46334</v>
      </c>
      <c r="K155" s="18">
        <f t="shared" si="80"/>
        <v>46335</v>
      </c>
      <c r="L155" s="18">
        <f t="shared" si="80"/>
        <v>46336</v>
      </c>
      <c r="M155" s="18">
        <f t="shared" si="80"/>
        <v>46337</v>
      </c>
      <c r="N155" s="18">
        <f t="shared" si="80"/>
        <v>46338</v>
      </c>
      <c r="O155" s="18">
        <f t="shared" si="80"/>
        <v>46339</v>
      </c>
      <c r="P155" s="18">
        <f t="shared" si="80"/>
        <v>46340</v>
      </c>
      <c r="Q155" s="18">
        <f t="shared" si="80"/>
        <v>46341</v>
      </c>
      <c r="R155" s="18">
        <f t="shared" si="80"/>
        <v>46342</v>
      </c>
      <c r="S155" s="18">
        <f t="shared" si="80"/>
        <v>46343</v>
      </c>
      <c r="T155" s="18">
        <f t="shared" si="80"/>
        <v>46344</v>
      </c>
      <c r="U155" s="18">
        <f t="shared" si="80"/>
        <v>46345</v>
      </c>
      <c r="V155" s="18">
        <f t="shared" si="80"/>
        <v>46346</v>
      </c>
      <c r="W155" s="18">
        <f t="shared" si="80"/>
        <v>46347</v>
      </c>
      <c r="X155" s="18">
        <f t="shared" si="80"/>
        <v>46348</v>
      </c>
      <c r="Y155" s="18">
        <f t="shared" si="80"/>
        <v>46349</v>
      </c>
      <c r="Z155" s="18">
        <f t="shared" si="80"/>
        <v>46350</v>
      </c>
      <c r="AA155" s="18">
        <f t="shared" si="80"/>
        <v>46351</v>
      </c>
      <c r="AB155" s="18">
        <f t="shared" si="80"/>
        <v>46352</v>
      </c>
      <c r="AC155" s="18">
        <f t="shared" si="80"/>
        <v>46353</v>
      </c>
      <c r="AD155" s="18">
        <f t="shared" si="80"/>
        <v>46354</v>
      </c>
      <c r="AE155" s="18">
        <f t="shared" si="80"/>
        <v>46355</v>
      </c>
      <c r="AF155" s="18">
        <f t="shared" si="80"/>
        <v>46356</v>
      </c>
      <c r="AG155" s="18" t="str">
        <f t="shared" si="80"/>
        <v/>
      </c>
      <c r="AH155" s="172"/>
      <c r="AI155" s="111"/>
      <c r="AJ155" s="175"/>
      <c r="AK155" s="175"/>
      <c r="AL155" s="176"/>
      <c r="AM155" s="132"/>
      <c r="AN155" s="133"/>
      <c r="AO155" s="193"/>
      <c r="AP155" s="118"/>
      <c r="AQ155" s="118"/>
      <c r="AR155" s="118"/>
      <c r="AS155" s="118"/>
      <c r="AT155" s="50" t="s">
        <v>96</v>
      </c>
      <c r="AU155" s="50" t="s">
        <v>97</v>
      </c>
      <c r="AV155" s="119"/>
      <c r="AW155" s="121"/>
      <c r="AX155" s="122"/>
      <c r="AY155" s="119"/>
    </row>
    <row r="156" spans="1:51" hidden="1" outlineLevel="1" x14ac:dyDescent="0.2">
      <c r="B156" s="17" t="s">
        <v>2</v>
      </c>
      <c r="C156" s="19" t="str">
        <f t="shared" ref="C156:AG156" si="81">TEXT(C155,"aaa")</f>
        <v>日</v>
      </c>
      <c r="D156" s="19" t="str">
        <f t="shared" si="81"/>
        <v>月</v>
      </c>
      <c r="E156" s="19" t="str">
        <f t="shared" si="81"/>
        <v>火</v>
      </c>
      <c r="F156" s="19" t="str">
        <f t="shared" si="81"/>
        <v>水</v>
      </c>
      <c r="G156" s="19" t="str">
        <f t="shared" si="81"/>
        <v>木</v>
      </c>
      <c r="H156" s="19" t="str">
        <f t="shared" si="81"/>
        <v>金</v>
      </c>
      <c r="I156" s="19" t="str">
        <f t="shared" si="81"/>
        <v>土</v>
      </c>
      <c r="J156" s="19" t="str">
        <f t="shared" si="81"/>
        <v>日</v>
      </c>
      <c r="K156" s="19" t="str">
        <f t="shared" si="81"/>
        <v>月</v>
      </c>
      <c r="L156" s="19" t="str">
        <f t="shared" si="81"/>
        <v>火</v>
      </c>
      <c r="M156" s="19" t="str">
        <f t="shared" si="81"/>
        <v>水</v>
      </c>
      <c r="N156" s="19" t="str">
        <f t="shared" si="81"/>
        <v>木</v>
      </c>
      <c r="O156" s="19" t="str">
        <f t="shared" si="81"/>
        <v>金</v>
      </c>
      <c r="P156" s="19" t="str">
        <f t="shared" si="81"/>
        <v>土</v>
      </c>
      <c r="Q156" s="19" t="str">
        <f t="shared" si="81"/>
        <v>日</v>
      </c>
      <c r="R156" s="19" t="str">
        <f t="shared" si="81"/>
        <v>月</v>
      </c>
      <c r="S156" s="19" t="str">
        <f t="shared" si="81"/>
        <v>火</v>
      </c>
      <c r="T156" s="19" t="str">
        <f t="shared" si="81"/>
        <v>水</v>
      </c>
      <c r="U156" s="19" t="str">
        <f t="shared" si="81"/>
        <v>木</v>
      </c>
      <c r="V156" s="19" t="str">
        <f t="shared" si="81"/>
        <v>金</v>
      </c>
      <c r="W156" s="19" t="str">
        <f t="shared" si="81"/>
        <v>土</v>
      </c>
      <c r="X156" s="19" t="str">
        <f t="shared" si="81"/>
        <v>日</v>
      </c>
      <c r="Y156" s="19" t="str">
        <f t="shared" si="81"/>
        <v>月</v>
      </c>
      <c r="Z156" s="19" t="str">
        <f t="shared" si="81"/>
        <v>火</v>
      </c>
      <c r="AA156" s="19" t="str">
        <f t="shared" si="81"/>
        <v>水</v>
      </c>
      <c r="AB156" s="19" t="str">
        <f t="shared" si="81"/>
        <v>木</v>
      </c>
      <c r="AC156" s="19" t="str">
        <f t="shared" si="81"/>
        <v>金</v>
      </c>
      <c r="AD156" s="19" t="str">
        <f t="shared" si="81"/>
        <v>土</v>
      </c>
      <c r="AE156" s="19" t="str">
        <f t="shared" si="81"/>
        <v>日</v>
      </c>
      <c r="AF156" s="19" t="str">
        <f t="shared" si="81"/>
        <v>月</v>
      </c>
      <c r="AG156" s="19" t="str">
        <f t="shared" si="81"/>
        <v/>
      </c>
      <c r="AH156" s="178">
        <v>0</v>
      </c>
      <c r="AI156" s="181"/>
      <c r="AJ156" s="184" t="s">
        <v>51</v>
      </c>
      <c r="AK156" s="186" t="s">
        <v>12</v>
      </c>
      <c r="AL156" s="188" t="s">
        <v>58</v>
      </c>
      <c r="AM156" s="190" t="s">
        <v>51</v>
      </c>
      <c r="AN156" s="191" t="s">
        <v>13</v>
      </c>
      <c r="AO156" s="119">
        <f t="shared" ref="AO156" si="82">COUNT(C155:AG155)</f>
        <v>30</v>
      </c>
      <c r="AP156" s="119">
        <f t="shared" ref="AP156" si="83">AO156-AH156</f>
        <v>30</v>
      </c>
      <c r="AQ156" s="119">
        <f>SUM(AP$7:AP158)</f>
        <v>608</v>
      </c>
      <c r="AR156" s="119">
        <f>COUNTIF(C158:AG158,"○")</f>
        <v>0</v>
      </c>
      <c r="AS156" s="119">
        <f>SUM(AR$7:AR158)</f>
        <v>65</v>
      </c>
      <c r="AT156" s="156">
        <f>COUNTIF(C159:AG159,"○")</f>
        <v>0</v>
      </c>
      <c r="AU156" s="195">
        <f>SUM(AT$7:AT158)</f>
        <v>0</v>
      </c>
      <c r="AV156" s="122">
        <f>COUNTIF(C156:AG156,"土")+COUNTIF(C156:AG156,"日")</f>
        <v>9</v>
      </c>
      <c r="AW156" s="122">
        <f>AV156-AI156</f>
        <v>9</v>
      </c>
      <c r="AX156" s="196" t="str">
        <f>IF(OR(AW156/AP156&lt;0.285,AW156=0),"特例","特例なし")</f>
        <v>特例なし</v>
      </c>
      <c r="AY156" s="122">
        <f>IF($AL$240="計画",IF(AP156=0,1,IF(AL158="達成",1,IF(AL158="達成※",1,0))),IF(AP156=0,1,IF(AL159="達成",1,IF(AL159="達成※",1,0))))</f>
        <v>0</v>
      </c>
    </row>
    <row r="157" spans="1:51" ht="79" hidden="1" outlineLevel="1" x14ac:dyDescent="0.2">
      <c r="A157" s="3"/>
      <c r="B157" s="20" t="s">
        <v>3</v>
      </c>
      <c r="C157" s="13" t="str">
        <f>IFERROR(VLOOKUP(C155,祝日一覧!A:C,3,FALSE),"")</f>
        <v/>
      </c>
      <c r="D157" s="13" t="str">
        <f>IFERROR(VLOOKUP(D155,祝日一覧!A:C,3,FALSE),"")</f>
        <v/>
      </c>
      <c r="E157" s="13" t="str">
        <f>IFERROR(VLOOKUP(E155,祝日一覧!A:C,3,FALSE),"")</f>
        <v>文化の日</v>
      </c>
      <c r="F157" s="13" t="str">
        <f>IFERROR(VLOOKUP(F155,祝日一覧!A:C,3,FALSE),"")</f>
        <v/>
      </c>
      <c r="G157" s="13" t="str">
        <f>IFERROR(VLOOKUP(G155,祝日一覧!A:C,3,FALSE),"")</f>
        <v/>
      </c>
      <c r="H157" s="13" t="str">
        <f>IFERROR(VLOOKUP(H155,祝日一覧!A:C,3,FALSE),"")</f>
        <v/>
      </c>
      <c r="I157" s="13" t="str">
        <f>IFERROR(VLOOKUP(I155,祝日一覧!A:C,3,FALSE),"")</f>
        <v/>
      </c>
      <c r="J157" s="13" t="str">
        <f>IFERROR(VLOOKUP(J155,祝日一覧!A:C,3,FALSE),"")</f>
        <v/>
      </c>
      <c r="K157" s="13" t="str">
        <f>IFERROR(VLOOKUP(K155,祝日一覧!A:C,3,FALSE),"")</f>
        <v/>
      </c>
      <c r="L157" s="13" t="str">
        <f>IFERROR(VLOOKUP(L155,祝日一覧!A:C,3,FALSE),"")</f>
        <v/>
      </c>
      <c r="M157" s="13" t="str">
        <f>IFERROR(VLOOKUP(M155,祝日一覧!A:C,3,FALSE),"")</f>
        <v/>
      </c>
      <c r="N157" s="13" t="str">
        <f>IFERROR(VLOOKUP(N155,祝日一覧!A:C,3,FALSE),"")</f>
        <v/>
      </c>
      <c r="O157" s="13" t="str">
        <f>IFERROR(VLOOKUP(O155,祝日一覧!A:C,3,FALSE),"")</f>
        <v/>
      </c>
      <c r="P157" s="13" t="str">
        <f>IFERROR(VLOOKUP(P155,祝日一覧!A:C,3,FALSE),"")</f>
        <v/>
      </c>
      <c r="Q157" s="13" t="str">
        <f>IFERROR(VLOOKUP(Q155,祝日一覧!A:C,3,FALSE),"")</f>
        <v/>
      </c>
      <c r="R157" s="13" t="str">
        <f>IFERROR(VLOOKUP(R155,祝日一覧!A:C,3,FALSE),"")</f>
        <v/>
      </c>
      <c r="S157" s="13" t="str">
        <f>IFERROR(VLOOKUP(S155,祝日一覧!A:C,3,FALSE),"")</f>
        <v/>
      </c>
      <c r="T157" s="13" t="str">
        <f>IFERROR(VLOOKUP(T155,祝日一覧!A:C,3,FALSE),"")</f>
        <v/>
      </c>
      <c r="U157" s="13" t="str">
        <f>IFERROR(VLOOKUP(U155,祝日一覧!A:C,3,FALSE),"")</f>
        <v/>
      </c>
      <c r="V157" s="13" t="str">
        <f>IFERROR(VLOOKUP(V155,祝日一覧!A:C,3,FALSE),"")</f>
        <v/>
      </c>
      <c r="W157" s="13" t="str">
        <f>IFERROR(VLOOKUP(W155,祝日一覧!A:C,3,FALSE),"")</f>
        <v/>
      </c>
      <c r="X157" s="13" t="str">
        <f>IFERROR(VLOOKUP(X155,祝日一覧!A:C,3,FALSE),"")</f>
        <v/>
      </c>
      <c r="Y157" s="13" t="str">
        <f>IFERROR(VLOOKUP(Y155,祝日一覧!A:C,3,FALSE),"")</f>
        <v>勤労感謝の日</v>
      </c>
      <c r="Z157" s="13" t="str">
        <f>IFERROR(VLOOKUP(Z155,祝日一覧!A:C,3,FALSE),"")</f>
        <v/>
      </c>
      <c r="AA157" s="13" t="str">
        <f>IFERROR(VLOOKUP(AA155,祝日一覧!A:C,3,FALSE),"")</f>
        <v/>
      </c>
      <c r="AB157" s="13" t="str">
        <f>IFERROR(VLOOKUP(AB155,祝日一覧!A:C,3,FALSE),"")</f>
        <v/>
      </c>
      <c r="AC157" s="13" t="str">
        <f>IFERROR(VLOOKUP(AC155,祝日一覧!A:C,3,FALSE),"")</f>
        <v/>
      </c>
      <c r="AD157" s="13" t="str">
        <f>IFERROR(VLOOKUP(AD155,祝日一覧!A:C,3,FALSE),"")</f>
        <v/>
      </c>
      <c r="AE157" s="13" t="str">
        <f>IFERROR(VLOOKUP(AE155,祝日一覧!A:C,3,FALSE),"")</f>
        <v/>
      </c>
      <c r="AF157" s="13" t="str">
        <f>IFERROR(VLOOKUP(AF155,祝日一覧!A:C,3,FALSE),"")</f>
        <v/>
      </c>
      <c r="AG157" s="13" t="str">
        <f>IFERROR(VLOOKUP(AG155,祝日一覧!A:C,3,FALSE),"")</f>
        <v/>
      </c>
      <c r="AH157" s="179"/>
      <c r="AI157" s="182"/>
      <c r="AJ157" s="185"/>
      <c r="AK157" s="187"/>
      <c r="AL157" s="189"/>
      <c r="AM157" s="141"/>
      <c r="AN157" s="143"/>
      <c r="AO157" s="119"/>
      <c r="AP157" s="119"/>
      <c r="AQ157" s="119"/>
      <c r="AR157" s="119"/>
      <c r="AS157" s="119"/>
      <c r="AT157" s="156"/>
      <c r="AU157" s="195"/>
      <c r="AV157" s="122"/>
      <c r="AW157" s="122"/>
      <c r="AX157" s="197"/>
      <c r="AY157" s="122"/>
    </row>
    <row r="158" spans="1:51" ht="26.5" hidden="1" outlineLevel="1" thickBot="1" x14ac:dyDescent="0.25">
      <c r="A158" s="4"/>
      <c r="B158" s="57" t="s">
        <v>108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79"/>
      <c r="AI158" s="182"/>
      <c r="AJ158" s="37">
        <f>AR156</f>
        <v>0</v>
      </c>
      <c r="AK158" s="61">
        <f>IF(AP156=0,"対象外",AJ158/AP156)</f>
        <v>0</v>
      </c>
      <c r="AL158" s="62" t="str">
        <f>IF(AP156=0,"対象外",IF(AJ158/AP156&gt;=0.285,"達成",IF(AJ158&gt;=AX158,"達成※","未")))</f>
        <v>未</v>
      </c>
      <c r="AM158" s="77">
        <f>AS156</f>
        <v>65</v>
      </c>
      <c r="AN158" s="78">
        <f>AM158/AQ156</f>
        <v>0.1069078947368421</v>
      </c>
      <c r="AO158" s="119"/>
      <c r="AP158" s="119"/>
      <c r="AQ158" s="119"/>
      <c r="AR158" s="119"/>
      <c r="AS158" s="119"/>
      <c r="AT158" s="156"/>
      <c r="AU158" s="195"/>
      <c r="AV158" s="122"/>
      <c r="AW158" s="122"/>
      <c r="AX158" s="122" t="str">
        <f>IF(OR(AW156/AP156&lt;0.285,AW156=0),AW156,"-")</f>
        <v>-</v>
      </c>
      <c r="AY158" s="122"/>
    </row>
    <row r="159" spans="1:51" ht="26.5" hidden="1" outlineLevel="1" thickBot="1" x14ac:dyDescent="0.25">
      <c r="A159" s="4"/>
      <c r="B159" s="56" t="s">
        <v>102</v>
      </c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180"/>
      <c r="AI159" s="183"/>
      <c r="AJ159" s="37">
        <f>AT156</f>
        <v>0</v>
      </c>
      <c r="AK159" s="47">
        <f>IF(AP156=0,"対象外",AJ159/AP156)</f>
        <v>0</v>
      </c>
      <c r="AL159" s="39" t="str">
        <f>IF(AP156=0,"対象外",IF(AJ159/AP156&gt;=0.285,"達成",IF(AJ159&gt;=AX158,"達成※","未")))</f>
        <v>未</v>
      </c>
      <c r="AM159" s="77">
        <f>AU156</f>
        <v>0</v>
      </c>
      <c r="AN159" s="78">
        <f>IFERROR(AM159/AQ156,"")</f>
        <v>0</v>
      </c>
      <c r="AO159" s="119"/>
      <c r="AP159" s="119"/>
      <c r="AQ159" s="119"/>
      <c r="AR159" s="119"/>
      <c r="AS159" s="119"/>
      <c r="AT159" s="156"/>
      <c r="AU159" s="195"/>
      <c r="AV159" s="122"/>
      <c r="AW159" s="122"/>
      <c r="AX159" s="122"/>
      <c r="AY159" s="122"/>
    </row>
    <row r="160" spans="1:51" ht="13.5" hidden="1" outlineLevel="1" thickBot="1" x14ac:dyDescent="0.25">
      <c r="AS160" s="9"/>
      <c r="AT160" s="9"/>
      <c r="AU160" s="9"/>
      <c r="AV160" s="2"/>
    </row>
    <row r="161" spans="1:51" ht="13" hidden="1" customHeight="1" outlineLevel="1" x14ac:dyDescent="0.2">
      <c r="B161" s="16" t="s">
        <v>41</v>
      </c>
      <c r="C161" s="137">
        <f>DATE(YEAR(C154),MONTH(C154)+1,DAY(C154))</f>
        <v>46357</v>
      </c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94" t="s">
        <v>16</v>
      </c>
      <c r="AI161" s="110" t="s">
        <v>60</v>
      </c>
      <c r="AJ161" s="173" t="s">
        <v>74</v>
      </c>
      <c r="AK161" s="173"/>
      <c r="AL161" s="174"/>
      <c r="AM161" s="130" t="s">
        <v>11</v>
      </c>
      <c r="AN161" s="131"/>
      <c r="AO161" s="192" t="s">
        <v>15</v>
      </c>
      <c r="AP161" s="117" t="s">
        <v>17</v>
      </c>
      <c r="AQ161" s="117" t="s">
        <v>18</v>
      </c>
      <c r="AR161" s="117" t="s">
        <v>98</v>
      </c>
      <c r="AS161" s="117" t="s">
        <v>99</v>
      </c>
      <c r="AT161" s="49" t="s">
        <v>100</v>
      </c>
      <c r="AU161" s="49" t="s">
        <v>101</v>
      </c>
      <c r="AV161" s="119" t="s">
        <v>59</v>
      </c>
      <c r="AW161" s="120" t="s">
        <v>61</v>
      </c>
      <c r="AX161" s="122" t="s">
        <v>70</v>
      </c>
      <c r="AY161" s="119" t="s">
        <v>73</v>
      </c>
    </row>
    <row r="162" spans="1:51" hidden="1" outlineLevel="1" x14ac:dyDescent="0.2">
      <c r="B162" s="17" t="s">
        <v>42</v>
      </c>
      <c r="C162" s="18">
        <f>DATE(YEAR(C161),MONTH(C161),DAY(C161))</f>
        <v>46357</v>
      </c>
      <c r="D162" s="18">
        <f>IF(MONTH(DATE(YEAR(C162),MONTH(C162),DAY(C162)+1))=MONTH($C161),DATE(YEAR(C162),MONTH(C162),DAY(C162)+1),"")</f>
        <v>46358</v>
      </c>
      <c r="E162" s="18">
        <f t="shared" ref="E162:AG162" si="84">IF(MONTH(DATE(YEAR(D162),MONTH(D162),DAY(D162)+1))=MONTH($C161),DATE(YEAR(D162),MONTH(D162),DAY(D162)+1),"")</f>
        <v>46359</v>
      </c>
      <c r="F162" s="18">
        <f t="shared" si="84"/>
        <v>46360</v>
      </c>
      <c r="G162" s="18">
        <f t="shared" si="84"/>
        <v>46361</v>
      </c>
      <c r="H162" s="18">
        <f t="shared" si="84"/>
        <v>46362</v>
      </c>
      <c r="I162" s="18">
        <f t="shared" si="84"/>
        <v>46363</v>
      </c>
      <c r="J162" s="18">
        <f t="shared" si="84"/>
        <v>46364</v>
      </c>
      <c r="K162" s="18">
        <f t="shared" si="84"/>
        <v>46365</v>
      </c>
      <c r="L162" s="18">
        <f t="shared" si="84"/>
        <v>46366</v>
      </c>
      <c r="M162" s="18">
        <f t="shared" si="84"/>
        <v>46367</v>
      </c>
      <c r="N162" s="18">
        <f t="shared" si="84"/>
        <v>46368</v>
      </c>
      <c r="O162" s="18">
        <f t="shared" si="84"/>
        <v>46369</v>
      </c>
      <c r="P162" s="18">
        <f t="shared" si="84"/>
        <v>46370</v>
      </c>
      <c r="Q162" s="18">
        <f t="shared" si="84"/>
        <v>46371</v>
      </c>
      <c r="R162" s="18">
        <f t="shared" si="84"/>
        <v>46372</v>
      </c>
      <c r="S162" s="18">
        <f t="shared" si="84"/>
        <v>46373</v>
      </c>
      <c r="T162" s="18">
        <f t="shared" si="84"/>
        <v>46374</v>
      </c>
      <c r="U162" s="18">
        <f t="shared" si="84"/>
        <v>46375</v>
      </c>
      <c r="V162" s="18">
        <f t="shared" si="84"/>
        <v>46376</v>
      </c>
      <c r="W162" s="18">
        <f t="shared" si="84"/>
        <v>46377</v>
      </c>
      <c r="X162" s="18">
        <f t="shared" si="84"/>
        <v>46378</v>
      </c>
      <c r="Y162" s="18">
        <f t="shared" si="84"/>
        <v>46379</v>
      </c>
      <c r="Z162" s="18">
        <f t="shared" si="84"/>
        <v>46380</v>
      </c>
      <c r="AA162" s="18">
        <f t="shared" si="84"/>
        <v>46381</v>
      </c>
      <c r="AB162" s="18">
        <f t="shared" si="84"/>
        <v>46382</v>
      </c>
      <c r="AC162" s="18">
        <f t="shared" si="84"/>
        <v>46383</v>
      </c>
      <c r="AD162" s="18">
        <f t="shared" si="84"/>
        <v>46384</v>
      </c>
      <c r="AE162" s="18">
        <f t="shared" si="84"/>
        <v>46385</v>
      </c>
      <c r="AF162" s="18">
        <f t="shared" si="84"/>
        <v>46386</v>
      </c>
      <c r="AG162" s="18">
        <f t="shared" si="84"/>
        <v>46387</v>
      </c>
      <c r="AH162" s="172"/>
      <c r="AI162" s="111"/>
      <c r="AJ162" s="175"/>
      <c r="AK162" s="175"/>
      <c r="AL162" s="176"/>
      <c r="AM162" s="132"/>
      <c r="AN162" s="133"/>
      <c r="AO162" s="193"/>
      <c r="AP162" s="118"/>
      <c r="AQ162" s="118"/>
      <c r="AR162" s="118"/>
      <c r="AS162" s="118"/>
      <c r="AT162" s="50" t="s">
        <v>96</v>
      </c>
      <c r="AU162" s="50" t="s">
        <v>97</v>
      </c>
      <c r="AV162" s="119"/>
      <c r="AW162" s="121"/>
      <c r="AX162" s="122"/>
      <c r="AY162" s="119"/>
    </row>
    <row r="163" spans="1:51" hidden="1" outlineLevel="1" x14ac:dyDescent="0.2">
      <c r="B163" s="17" t="s">
        <v>2</v>
      </c>
      <c r="C163" s="19" t="str">
        <f t="shared" ref="C163:AG163" si="85">TEXT(C162,"aaa")</f>
        <v>火</v>
      </c>
      <c r="D163" s="19" t="str">
        <f t="shared" si="85"/>
        <v>水</v>
      </c>
      <c r="E163" s="19" t="str">
        <f t="shared" si="85"/>
        <v>木</v>
      </c>
      <c r="F163" s="19" t="str">
        <f t="shared" si="85"/>
        <v>金</v>
      </c>
      <c r="G163" s="19" t="str">
        <f t="shared" si="85"/>
        <v>土</v>
      </c>
      <c r="H163" s="19" t="str">
        <f t="shared" si="85"/>
        <v>日</v>
      </c>
      <c r="I163" s="19" t="str">
        <f t="shared" si="85"/>
        <v>月</v>
      </c>
      <c r="J163" s="19" t="str">
        <f t="shared" si="85"/>
        <v>火</v>
      </c>
      <c r="K163" s="19" t="str">
        <f t="shared" si="85"/>
        <v>水</v>
      </c>
      <c r="L163" s="19" t="str">
        <f t="shared" si="85"/>
        <v>木</v>
      </c>
      <c r="M163" s="19" t="str">
        <f t="shared" si="85"/>
        <v>金</v>
      </c>
      <c r="N163" s="19" t="str">
        <f t="shared" si="85"/>
        <v>土</v>
      </c>
      <c r="O163" s="19" t="str">
        <f t="shared" si="85"/>
        <v>日</v>
      </c>
      <c r="P163" s="19" t="str">
        <f t="shared" si="85"/>
        <v>月</v>
      </c>
      <c r="Q163" s="19" t="str">
        <f t="shared" si="85"/>
        <v>火</v>
      </c>
      <c r="R163" s="19" t="str">
        <f t="shared" si="85"/>
        <v>水</v>
      </c>
      <c r="S163" s="19" t="str">
        <f t="shared" si="85"/>
        <v>木</v>
      </c>
      <c r="T163" s="19" t="str">
        <f t="shared" si="85"/>
        <v>金</v>
      </c>
      <c r="U163" s="19" t="str">
        <f t="shared" si="85"/>
        <v>土</v>
      </c>
      <c r="V163" s="19" t="str">
        <f t="shared" si="85"/>
        <v>日</v>
      </c>
      <c r="W163" s="19" t="str">
        <f t="shared" si="85"/>
        <v>月</v>
      </c>
      <c r="X163" s="19" t="str">
        <f t="shared" si="85"/>
        <v>火</v>
      </c>
      <c r="Y163" s="19" t="str">
        <f t="shared" si="85"/>
        <v>水</v>
      </c>
      <c r="Z163" s="19" t="str">
        <f t="shared" si="85"/>
        <v>木</v>
      </c>
      <c r="AA163" s="19" t="str">
        <f t="shared" si="85"/>
        <v>金</v>
      </c>
      <c r="AB163" s="19" t="str">
        <f t="shared" si="85"/>
        <v>土</v>
      </c>
      <c r="AC163" s="19" t="str">
        <f t="shared" si="85"/>
        <v>日</v>
      </c>
      <c r="AD163" s="19" t="str">
        <f t="shared" si="85"/>
        <v>月</v>
      </c>
      <c r="AE163" s="19" t="str">
        <f t="shared" si="85"/>
        <v>火</v>
      </c>
      <c r="AF163" s="19" t="str">
        <f t="shared" si="85"/>
        <v>水</v>
      </c>
      <c r="AG163" s="19" t="str">
        <f t="shared" si="85"/>
        <v>木</v>
      </c>
      <c r="AH163" s="178">
        <v>0</v>
      </c>
      <c r="AI163" s="181"/>
      <c r="AJ163" s="184" t="s">
        <v>51</v>
      </c>
      <c r="AK163" s="186" t="s">
        <v>12</v>
      </c>
      <c r="AL163" s="188" t="s">
        <v>58</v>
      </c>
      <c r="AM163" s="190" t="s">
        <v>51</v>
      </c>
      <c r="AN163" s="191" t="s">
        <v>13</v>
      </c>
      <c r="AO163" s="119">
        <f t="shared" ref="AO163" si="86">COUNT(C162:AG162)</f>
        <v>31</v>
      </c>
      <c r="AP163" s="119">
        <f t="shared" ref="AP163" si="87">AO163-AH163</f>
        <v>31</v>
      </c>
      <c r="AQ163" s="119">
        <f>SUM(AP$7:AP165)</f>
        <v>639</v>
      </c>
      <c r="AR163" s="119">
        <f>COUNTIF(C165:AG165,"○")</f>
        <v>0</v>
      </c>
      <c r="AS163" s="119">
        <f>SUM(AR$7:AR165)</f>
        <v>65</v>
      </c>
      <c r="AT163" s="119">
        <f>COUNTIF(C166:AG166,"○")</f>
        <v>0</v>
      </c>
      <c r="AU163" s="119">
        <f>SUM(AT$7:AT165)</f>
        <v>0</v>
      </c>
      <c r="AV163" s="122">
        <f>COUNTIF(C163:AG163,"土")+COUNTIF(C163:AG163,"日")</f>
        <v>8</v>
      </c>
      <c r="AW163" s="122">
        <f>AV163-AI163</f>
        <v>8</v>
      </c>
      <c r="AX163" s="122" t="str">
        <f>IF(OR(AW163/AP163&lt;0.285,AW163=0),"特例","特例なし")</f>
        <v>特例</v>
      </c>
      <c r="AY163" s="122">
        <f>IF($AL$240="計画",IF(AP163=0,1,IF(AL165="達成",1,IF(AL165="達成※",1,0))),IF(AP163=0,1,IF(AL166="達成",1,IF(AL166="達成※",1,0))))</f>
        <v>0</v>
      </c>
    </row>
    <row r="164" spans="1:51" ht="79" hidden="1" outlineLevel="1" x14ac:dyDescent="0.2">
      <c r="A164" s="3"/>
      <c r="B164" s="20" t="s">
        <v>3</v>
      </c>
      <c r="C164" s="13" t="str">
        <f>IFERROR(VLOOKUP(C162,祝日一覧!A:C,3,FALSE),"")</f>
        <v/>
      </c>
      <c r="D164" s="13" t="str">
        <f>IFERROR(VLOOKUP(D162,祝日一覧!A:C,3,FALSE),"")</f>
        <v/>
      </c>
      <c r="E164" s="13" t="str">
        <f>IFERROR(VLOOKUP(E162,祝日一覧!A:C,3,FALSE),"")</f>
        <v/>
      </c>
      <c r="F164" s="13" t="str">
        <f>IFERROR(VLOOKUP(F162,祝日一覧!A:C,3,FALSE),"")</f>
        <v/>
      </c>
      <c r="G164" s="13" t="str">
        <f>IFERROR(VLOOKUP(G162,祝日一覧!A:C,3,FALSE),"")</f>
        <v/>
      </c>
      <c r="H164" s="13" t="str">
        <f>IFERROR(VLOOKUP(H162,祝日一覧!A:C,3,FALSE),"")</f>
        <v/>
      </c>
      <c r="I164" s="13" t="str">
        <f>IFERROR(VLOOKUP(I162,祝日一覧!A:C,3,FALSE),"")</f>
        <v/>
      </c>
      <c r="J164" s="13" t="str">
        <f>IFERROR(VLOOKUP(J162,祝日一覧!A:C,3,FALSE),"")</f>
        <v/>
      </c>
      <c r="K164" s="13" t="str">
        <f>IFERROR(VLOOKUP(K162,祝日一覧!A:C,3,FALSE),"")</f>
        <v/>
      </c>
      <c r="L164" s="13" t="str">
        <f>IFERROR(VLOOKUP(L162,祝日一覧!A:C,3,FALSE),"")</f>
        <v/>
      </c>
      <c r="M164" s="13" t="str">
        <f>IFERROR(VLOOKUP(M162,祝日一覧!A:C,3,FALSE),"")</f>
        <v/>
      </c>
      <c r="N164" s="13" t="str">
        <f>IFERROR(VLOOKUP(N162,祝日一覧!A:C,3,FALSE),"")</f>
        <v/>
      </c>
      <c r="O164" s="13" t="str">
        <f>IFERROR(VLOOKUP(O162,祝日一覧!A:C,3,FALSE),"")</f>
        <v/>
      </c>
      <c r="P164" s="13" t="str">
        <f>IFERROR(VLOOKUP(P162,祝日一覧!A:C,3,FALSE),"")</f>
        <v/>
      </c>
      <c r="Q164" s="13" t="str">
        <f>IFERROR(VLOOKUP(Q162,祝日一覧!A:C,3,FALSE),"")</f>
        <v/>
      </c>
      <c r="R164" s="13" t="str">
        <f>IFERROR(VLOOKUP(R162,祝日一覧!A:C,3,FALSE),"")</f>
        <v/>
      </c>
      <c r="S164" s="13" t="str">
        <f>IFERROR(VLOOKUP(S162,祝日一覧!A:C,3,FALSE),"")</f>
        <v/>
      </c>
      <c r="T164" s="13" t="str">
        <f>IFERROR(VLOOKUP(T162,祝日一覧!A:C,3,FALSE),"")</f>
        <v/>
      </c>
      <c r="U164" s="13" t="str">
        <f>IFERROR(VLOOKUP(U162,祝日一覧!A:C,3,FALSE),"")</f>
        <v/>
      </c>
      <c r="V164" s="13" t="str">
        <f>IFERROR(VLOOKUP(V162,祝日一覧!A:C,3,FALSE),"")</f>
        <v/>
      </c>
      <c r="W164" s="13" t="str">
        <f>IFERROR(VLOOKUP(W162,祝日一覧!A:C,3,FALSE),"")</f>
        <v/>
      </c>
      <c r="X164" s="13" t="str">
        <f>IFERROR(VLOOKUP(X162,祝日一覧!A:C,3,FALSE),"")</f>
        <v/>
      </c>
      <c r="Y164" s="13" t="str">
        <f>IFERROR(VLOOKUP(Y162,祝日一覧!A:C,3,FALSE),"")</f>
        <v/>
      </c>
      <c r="Z164" s="13" t="str">
        <f>IFERROR(VLOOKUP(Z162,祝日一覧!A:C,3,FALSE),"")</f>
        <v/>
      </c>
      <c r="AA164" s="13" t="str">
        <f>IFERROR(VLOOKUP(AA162,祝日一覧!A:C,3,FALSE),"")</f>
        <v/>
      </c>
      <c r="AB164" s="13" t="str">
        <f>IFERROR(VLOOKUP(AB162,祝日一覧!A:C,3,FALSE),"")</f>
        <v/>
      </c>
      <c r="AC164" s="13" t="str">
        <f>IFERROR(VLOOKUP(AC162,祝日一覧!A:C,3,FALSE),"")</f>
        <v/>
      </c>
      <c r="AD164" s="13" t="str">
        <f>IFERROR(VLOOKUP(AD162,祝日一覧!A:C,3,FALSE),"")</f>
        <v/>
      </c>
      <c r="AE164" s="13" t="str">
        <f>IFERROR(VLOOKUP(AE162,祝日一覧!A:C,3,FALSE),"")</f>
        <v>年末年始休暇</v>
      </c>
      <c r="AF164" s="13" t="str">
        <f>IFERROR(VLOOKUP(AF162,祝日一覧!A:C,3,FALSE),"")</f>
        <v>年末年始休暇</v>
      </c>
      <c r="AG164" s="13" t="str">
        <f>IFERROR(VLOOKUP(AG162,祝日一覧!A:C,3,FALSE),"")</f>
        <v>年末年始休暇</v>
      </c>
      <c r="AH164" s="179"/>
      <c r="AI164" s="182"/>
      <c r="AJ164" s="185"/>
      <c r="AK164" s="187"/>
      <c r="AL164" s="189"/>
      <c r="AM164" s="141"/>
      <c r="AN164" s="143"/>
      <c r="AO164" s="119"/>
      <c r="AP164" s="119"/>
      <c r="AQ164" s="119"/>
      <c r="AR164" s="119"/>
      <c r="AS164" s="119"/>
      <c r="AT164" s="119"/>
      <c r="AU164" s="119"/>
      <c r="AV164" s="122"/>
      <c r="AW164" s="122"/>
      <c r="AX164" s="122"/>
      <c r="AY164" s="122"/>
    </row>
    <row r="165" spans="1:51" ht="26.5" hidden="1" outlineLevel="1" thickBot="1" x14ac:dyDescent="0.25">
      <c r="A165" s="4"/>
      <c r="B165" s="57" t="s">
        <v>108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79"/>
      <c r="AI165" s="182"/>
      <c r="AJ165" s="37">
        <f>AR163</f>
        <v>0</v>
      </c>
      <c r="AK165" s="61">
        <f>IF(AP163=0,"対象外",AJ165/AP163)</f>
        <v>0</v>
      </c>
      <c r="AL165" s="62" t="str">
        <f>IF(AP163=0,"対象外",IF(AJ165/AP163&gt;=0.285,"達成",IF(AJ165&gt;=AX165,"達成※","未")))</f>
        <v>未</v>
      </c>
      <c r="AM165" s="77">
        <f>AS163</f>
        <v>65</v>
      </c>
      <c r="AN165" s="78">
        <f>AM165/AQ163</f>
        <v>0.10172143974960876</v>
      </c>
      <c r="AO165" s="119"/>
      <c r="AP165" s="119"/>
      <c r="AQ165" s="119"/>
      <c r="AR165" s="119"/>
      <c r="AS165" s="119"/>
      <c r="AT165" s="119"/>
      <c r="AU165" s="119"/>
      <c r="AV165" s="122"/>
      <c r="AW165" s="122"/>
      <c r="AX165" s="122">
        <f>IF(OR(AW163/AP163&lt;0.285,AW163=0),AW163,"-")</f>
        <v>8</v>
      </c>
      <c r="AY165" s="122"/>
    </row>
    <row r="166" spans="1:51" ht="26.5" hidden="1" outlineLevel="1" thickBot="1" x14ac:dyDescent="0.25">
      <c r="A166" s="4"/>
      <c r="B166" s="56" t="s">
        <v>102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180"/>
      <c r="AI166" s="183"/>
      <c r="AJ166" s="37">
        <f>AT163</f>
        <v>0</v>
      </c>
      <c r="AK166" s="47">
        <f>IF(AP163=0,"対象外",AJ166/AP163)</f>
        <v>0</v>
      </c>
      <c r="AL166" s="39" t="str">
        <f>IF(AP163=0,"対象外",IF(AJ166/AP163&gt;=0.285,"達成",IF(AJ166&gt;=AX165,"達成※","未")))</f>
        <v>未</v>
      </c>
      <c r="AM166" s="77">
        <f>AU163</f>
        <v>0</v>
      </c>
      <c r="AN166" s="78">
        <f>IFERROR(AM166/AQ163,"")</f>
        <v>0</v>
      </c>
      <c r="AO166" s="119"/>
      <c r="AP166" s="119"/>
      <c r="AQ166" s="119"/>
      <c r="AR166" s="119"/>
      <c r="AS166" s="119"/>
      <c r="AT166" s="119"/>
      <c r="AU166" s="119"/>
      <c r="AV166" s="122"/>
      <c r="AW166" s="122"/>
      <c r="AX166" s="122"/>
      <c r="AY166" s="122"/>
    </row>
    <row r="167" spans="1:51" ht="13.5" hidden="1" outlineLevel="1" thickBot="1" x14ac:dyDescent="0.25">
      <c r="AS167" s="9"/>
      <c r="AT167" s="9"/>
      <c r="AU167" s="9"/>
      <c r="AV167" s="2"/>
    </row>
    <row r="168" spans="1:51" ht="13" hidden="1" customHeight="1" outlineLevel="1" x14ac:dyDescent="0.2">
      <c r="B168" s="16" t="s">
        <v>43</v>
      </c>
      <c r="C168" s="137">
        <f>DATE(YEAR(C161),MONTH(C161)+1,DAY(C161))</f>
        <v>46388</v>
      </c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94" t="s">
        <v>16</v>
      </c>
      <c r="AI168" s="110" t="s">
        <v>60</v>
      </c>
      <c r="AJ168" s="173" t="s">
        <v>74</v>
      </c>
      <c r="AK168" s="173"/>
      <c r="AL168" s="174"/>
      <c r="AM168" s="130" t="s">
        <v>11</v>
      </c>
      <c r="AN168" s="131"/>
      <c r="AO168" s="192" t="s">
        <v>15</v>
      </c>
      <c r="AP168" s="117" t="s">
        <v>17</v>
      </c>
      <c r="AQ168" s="117" t="s">
        <v>18</v>
      </c>
      <c r="AR168" s="117" t="s">
        <v>98</v>
      </c>
      <c r="AS168" s="117" t="s">
        <v>99</v>
      </c>
      <c r="AT168" s="49" t="s">
        <v>100</v>
      </c>
      <c r="AU168" s="49" t="s">
        <v>101</v>
      </c>
      <c r="AV168" s="119" t="s">
        <v>59</v>
      </c>
      <c r="AW168" s="120" t="s">
        <v>61</v>
      </c>
      <c r="AX168" s="122" t="s">
        <v>70</v>
      </c>
      <c r="AY168" s="119" t="s">
        <v>73</v>
      </c>
    </row>
    <row r="169" spans="1:51" hidden="1" outlineLevel="1" x14ac:dyDescent="0.2">
      <c r="B169" s="17" t="s">
        <v>44</v>
      </c>
      <c r="C169" s="18">
        <f>DATE(YEAR(C168),MONTH(C168),DAY(C168))</f>
        <v>46388</v>
      </c>
      <c r="D169" s="18">
        <f>IF(MONTH(DATE(YEAR(C169),MONTH(C169),DAY(C169)+1))=MONTH($C168),DATE(YEAR(C169),MONTH(C169),DAY(C169)+1),"")</f>
        <v>46389</v>
      </c>
      <c r="E169" s="18">
        <f t="shared" ref="E169:AG169" si="88">IF(MONTH(DATE(YEAR(D169),MONTH(D169),DAY(D169)+1))=MONTH($C168),DATE(YEAR(D169),MONTH(D169),DAY(D169)+1),"")</f>
        <v>46390</v>
      </c>
      <c r="F169" s="18">
        <f t="shared" si="88"/>
        <v>46391</v>
      </c>
      <c r="G169" s="18">
        <f t="shared" si="88"/>
        <v>46392</v>
      </c>
      <c r="H169" s="18">
        <f t="shared" si="88"/>
        <v>46393</v>
      </c>
      <c r="I169" s="18">
        <f t="shared" si="88"/>
        <v>46394</v>
      </c>
      <c r="J169" s="18">
        <f t="shared" si="88"/>
        <v>46395</v>
      </c>
      <c r="K169" s="18">
        <f t="shared" si="88"/>
        <v>46396</v>
      </c>
      <c r="L169" s="18">
        <f t="shared" si="88"/>
        <v>46397</v>
      </c>
      <c r="M169" s="18">
        <f t="shared" si="88"/>
        <v>46398</v>
      </c>
      <c r="N169" s="18">
        <f t="shared" si="88"/>
        <v>46399</v>
      </c>
      <c r="O169" s="18">
        <f t="shared" si="88"/>
        <v>46400</v>
      </c>
      <c r="P169" s="18">
        <f t="shared" si="88"/>
        <v>46401</v>
      </c>
      <c r="Q169" s="18">
        <f t="shared" si="88"/>
        <v>46402</v>
      </c>
      <c r="R169" s="18">
        <f t="shared" si="88"/>
        <v>46403</v>
      </c>
      <c r="S169" s="18">
        <f t="shared" si="88"/>
        <v>46404</v>
      </c>
      <c r="T169" s="18">
        <f t="shared" si="88"/>
        <v>46405</v>
      </c>
      <c r="U169" s="18">
        <f t="shared" si="88"/>
        <v>46406</v>
      </c>
      <c r="V169" s="18">
        <f t="shared" si="88"/>
        <v>46407</v>
      </c>
      <c r="W169" s="18">
        <f t="shared" si="88"/>
        <v>46408</v>
      </c>
      <c r="X169" s="18">
        <f t="shared" si="88"/>
        <v>46409</v>
      </c>
      <c r="Y169" s="18">
        <f t="shared" si="88"/>
        <v>46410</v>
      </c>
      <c r="Z169" s="18">
        <f t="shared" si="88"/>
        <v>46411</v>
      </c>
      <c r="AA169" s="18">
        <f t="shared" si="88"/>
        <v>46412</v>
      </c>
      <c r="AB169" s="18">
        <f t="shared" si="88"/>
        <v>46413</v>
      </c>
      <c r="AC169" s="18">
        <f t="shared" si="88"/>
        <v>46414</v>
      </c>
      <c r="AD169" s="18">
        <f t="shared" si="88"/>
        <v>46415</v>
      </c>
      <c r="AE169" s="18">
        <f t="shared" si="88"/>
        <v>46416</v>
      </c>
      <c r="AF169" s="18">
        <f t="shared" si="88"/>
        <v>46417</v>
      </c>
      <c r="AG169" s="18">
        <f t="shared" si="88"/>
        <v>46418</v>
      </c>
      <c r="AH169" s="172"/>
      <c r="AI169" s="111"/>
      <c r="AJ169" s="175"/>
      <c r="AK169" s="175"/>
      <c r="AL169" s="176"/>
      <c r="AM169" s="132"/>
      <c r="AN169" s="133"/>
      <c r="AO169" s="193"/>
      <c r="AP169" s="118"/>
      <c r="AQ169" s="118"/>
      <c r="AR169" s="118"/>
      <c r="AS169" s="118"/>
      <c r="AT169" s="50" t="s">
        <v>96</v>
      </c>
      <c r="AU169" s="50" t="s">
        <v>97</v>
      </c>
      <c r="AV169" s="119"/>
      <c r="AW169" s="121"/>
      <c r="AX169" s="122"/>
      <c r="AY169" s="119"/>
    </row>
    <row r="170" spans="1:51" hidden="1" outlineLevel="1" x14ac:dyDescent="0.2">
      <c r="B170" s="17" t="s">
        <v>2</v>
      </c>
      <c r="C170" s="19" t="str">
        <f t="shared" ref="C170:AG170" si="89">TEXT(C169,"aaa")</f>
        <v>金</v>
      </c>
      <c r="D170" s="19" t="str">
        <f t="shared" si="89"/>
        <v>土</v>
      </c>
      <c r="E170" s="19" t="str">
        <f t="shared" si="89"/>
        <v>日</v>
      </c>
      <c r="F170" s="19" t="str">
        <f t="shared" si="89"/>
        <v>月</v>
      </c>
      <c r="G170" s="19" t="str">
        <f t="shared" si="89"/>
        <v>火</v>
      </c>
      <c r="H170" s="19" t="str">
        <f t="shared" si="89"/>
        <v>水</v>
      </c>
      <c r="I170" s="19" t="str">
        <f t="shared" si="89"/>
        <v>木</v>
      </c>
      <c r="J170" s="19" t="str">
        <f t="shared" si="89"/>
        <v>金</v>
      </c>
      <c r="K170" s="19" t="str">
        <f t="shared" si="89"/>
        <v>土</v>
      </c>
      <c r="L170" s="19" t="str">
        <f t="shared" si="89"/>
        <v>日</v>
      </c>
      <c r="M170" s="19" t="str">
        <f t="shared" si="89"/>
        <v>月</v>
      </c>
      <c r="N170" s="19" t="str">
        <f t="shared" si="89"/>
        <v>火</v>
      </c>
      <c r="O170" s="19" t="str">
        <f t="shared" si="89"/>
        <v>水</v>
      </c>
      <c r="P170" s="19" t="str">
        <f t="shared" si="89"/>
        <v>木</v>
      </c>
      <c r="Q170" s="19" t="str">
        <f t="shared" si="89"/>
        <v>金</v>
      </c>
      <c r="R170" s="19" t="str">
        <f t="shared" si="89"/>
        <v>土</v>
      </c>
      <c r="S170" s="19" t="str">
        <f t="shared" si="89"/>
        <v>日</v>
      </c>
      <c r="T170" s="19" t="str">
        <f t="shared" si="89"/>
        <v>月</v>
      </c>
      <c r="U170" s="19" t="str">
        <f t="shared" si="89"/>
        <v>火</v>
      </c>
      <c r="V170" s="19" t="str">
        <f t="shared" si="89"/>
        <v>水</v>
      </c>
      <c r="W170" s="19" t="str">
        <f t="shared" si="89"/>
        <v>木</v>
      </c>
      <c r="X170" s="19" t="str">
        <f t="shared" si="89"/>
        <v>金</v>
      </c>
      <c r="Y170" s="19" t="str">
        <f t="shared" si="89"/>
        <v>土</v>
      </c>
      <c r="Z170" s="19" t="str">
        <f t="shared" si="89"/>
        <v>日</v>
      </c>
      <c r="AA170" s="19" t="str">
        <f t="shared" si="89"/>
        <v>月</v>
      </c>
      <c r="AB170" s="19" t="str">
        <f t="shared" si="89"/>
        <v>火</v>
      </c>
      <c r="AC170" s="19" t="str">
        <f t="shared" si="89"/>
        <v>水</v>
      </c>
      <c r="AD170" s="19" t="str">
        <f t="shared" si="89"/>
        <v>木</v>
      </c>
      <c r="AE170" s="19" t="str">
        <f t="shared" si="89"/>
        <v>金</v>
      </c>
      <c r="AF170" s="19" t="str">
        <f t="shared" si="89"/>
        <v>土</v>
      </c>
      <c r="AG170" s="19" t="str">
        <f t="shared" si="89"/>
        <v>日</v>
      </c>
      <c r="AH170" s="178">
        <v>0</v>
      </c>
      <c r="AI170" s="181"/>
      <c r="AJ170" s="184" t="s">
        <v>51</v>
      </c>
      <c r="AK170" s="186" t="s">
        <v>12</v>
      </c>
      <c r="AL170" s="188" t="s">
        <v>58</v>
      </c>
      <c r="AM170" s="190" t="s">
        <v>51</v>
      </c>
      <c r="AN170" s="191" t="s">
        <v>13</v>
      </c>
      <c r="AO170" s="119">
        <f t="shared" ref="AO170" si="90">COUNT(C169:AG169)</f>
        <v>31</v>
      </c>
      <c r="AP170" s="119">
        <f t="shared" ref="AP170" si="91">AO170-AH170</f>
        <v>31</v>
      </c>
      <c r="AQ170" s="119">
        <f>SUM(AP$7:AP172)</f>
        <v>670</v>
      </c>
      <c r="AR170" s="119">
        <f>COUNTIF(C172:AG172,"○")</f>
        <v>0</v>
      </c>
      <c r="AS170" s="119">
        <f>SUM(AR$7:AR172)</f>
        <v>65</v>
      </c>
      <c r="AT170" s="119">
        <f>COUNTIF(C173:AG173,"○")</f>
        <v>0</v>
      </c>
      <c r="AU170" s="119">
        <f>SUM(AT$7:AT172)</f>
        <v>0</v>
      </c>
      <c r="AV170" s="122">
        <f>COUNTIF(C170:AG170,"土")+COUNTIF(C170:AG170,"日")</f>
        <v>10</v>
      </c>
      <c r="AW170" s="122">
        <f>AV170-AI170</f>
        <v>10</v>
      </c>
      <c r="AX170" s="122" t="str">
        <f>IF(OR(AW170/AP170&lt;0.285,AW170=0),"特例","特例なし")</f>
        <v>特例なし</v>
      </c>
      <c r="AY170" s="122">
        <f>IF($AL$240="計画",IF(AP170=0,1,IF(AL172="達成",1,IF(AL172="達成※",1,0))),IF(AP170=0,1,IF(AL173="達成",1,IF(AL173="達成※",1,0))))</f>
        <v>0</v>
      </c>
    </row>
    <row r="171" spans="1:51" ht="79" hidden="1" outlineLevel="1" x14ac:dyDescent="0.2">
      <c r="A171" s="3"/>
      <c r="B171" s="20" t="s">
        <v>3</v>
      </c>
      <c r="C171" s="13" t="str">
        <f>IFERROR(VLOOKUP(C169,祝日一覧!A:C,3,FALSE),"")</f>
        <v>元日</v>
      </c>
      <c r="D171" s="13" t="str">
        <f>IFERROR(VLOOKUP(D169,祝日一覧!A:C,3,FALSE),"")</f>
        <v>年末年始休暇</v>
      </c>
      <c r="E171" s="13" t="str">
        <f>IFERROR(VLOOKUP(E169,祝日一覧!A:C,3,FALSE),"")</f>
        <v>年末年始休暇</v>
      </c>
      <c r="F171" s="13" t="str">
        <f>IFERROR(VLOOKUP(F169,祝日一覧!A:C,3,FALSE),"")</f>
        <v/>
      </c>
      <c r="G171" s="13" t="str">
        <f>IFERROR(VLOOKUP(G169,祝日一覧!A:C,3,FALSE),"")</f>
        <v/>
      </c>
      <c r="H171" s="13" t="str">
        <f>IFERROR(VLOOKUP(H169,祝日一覧!A:C,3,FALSE),"")</f>
        <v/>
      </c>
      <c r="I171" s="13" t="str">
        <f>IFERROR(VLOOKUP(I169,祝日一覧!A:C,3,FALSE),"")</f>
        <v/>
      </c>
      <c r="J171" s="13" t="str">
        <f>IFERROR(VLOOKUP(J169,祝日一覧!A:C,3,FALSE),"")</f>
        <v/>
      </c>
      <c r="K171" s="13" t="str">
        <f>IFERROR(VLOOKUP(K169,祝日一覧!A:C,3,FALSE),"")</f>
        <v/>
      </c>
      <c r="L171" s="13" t="str">
        <f>IFERROR(VLOOKUP(L169,祝日一覧!A:C,3,FALSE),"")</f>
        <v/>
      </c>
      <c r="M171" s="13" t="str">
        <f>IFERROR(VLOOKUP(M169,祝日一覧!A:C,3,FALSE),"")</f>
        <v>成人の日</v>
      </c>
      <c r="N171" s="13" t="str">
        <f>IFERROR(VLOOKUP(N169,祝日一覧!A:C,3,FALSE),"")</f>
        <v/>
      </c>
      <c r="O171" s="13" t="str">
        <f>IFERROR(VLOOKUP(O169,祝日一覧!A:C,3,FALSE),"")</f>
        <v/>
      </c>
      <c r="P171" s="13" t="str">
        <f>IFERROR(VLOOKUP(P169,祝日一覧!A:C,3,FALSE),"")</f>
        <v/>
      </c>
      <c r="Q171" s="13" t="str">
        <f>IFERROR(VLOOKUP(Q169,祝日一覧!A:C,3,FALSE),"")</f>
        <v/>
      </c>
      <c r="R171" s="13" t="str">
        <f>IFERROR(VLOOKUP(R169,祝日一覧!A:C,3,FALSE),"")</f>
        <v/>
      </c>
      <c r="S171" s="13" t="str">
        <f>IFERROR(VLOOKUP(S169,祝日一覧!A:C,3,FALSE),"")</f>
        <v/>
      </c>
      <c r="T171" s="13" t="str">
        <f>IFERROR(VLOOKUP(T169,祝日一覧!A:C,3,FALSE),"")</f>
        <v/>
      </c>
      <c r="U171" s="13" t="str">
        <f>IFERROR(VLOOKUP(U169,祝日一覧!A:C,3,FALSE),"")</f>
        <v/>
      </c>
      <c r="V171" s="13" t="str">
        <f>IFERROR(VLOOKUP(V169,祝日一覧!A:C,3,FALSE),"")</f>
        <v/>
      </c>
      <c r="W171" s="13" t="str">
        <f>IFERROR(VLOOKUP(W169,祝日一覧!A:C,3,FALSE),"")</f>
        <v/>
      </c>
      <c r="X171" s="13" t="str">
        <f>IFERROR(VLOOKUP(X169,祝日一覧!A:C,3,FALSE),"")</f>
        <v/>
      </c>
      <c r="Y171" s="13" t="str">
        <f>IFERROR(VLOOKUP(Y169,祝日一覧!A:C,3,FALSE),"")</f>
        <v/>
      </c>
      <c r="Z171" s="13" t="str">
        <f>IFERROR(VLOOKUP(Z169,祝日一覧!A:C,3,FALSE),"")</f>
        <v/>
      </c>
      <c r="AA171" s="13" t="str">
        <f>IFERROR(VLOOKUP(AA169,祝日一覧!A:C,3,FALSE),"")</f>
        <v/>
      </c>
      <c r="AB171" s="13" t="str">
        <f>IFERROR(VLOOKUP(AB169,祝日一覧!A:C,3,FALSE),"")</f>
        <v/>
      </c>
      <c r="AC171" s="13" t="str">
        <f>IFERROR(VLOOKUP(AC169,祝日一覧!A:C,3,FALSE),"")</f>
        <v/>
      </c>
      <c r="AD171" s="13" t="str">
        <f>IFERROR(VLOOKUP(AD169,祝日一覧!A:C,3,FALSE),"")</f>
        <v/>
      </c>
      <c r="AE171" s="13" t="str">
        <f>IFERROR(VLOOKUP(AE169,祝日一覧!A:C,3,FALSE),"")</f>
        <v/>
      </c>
      <c r="AF171" s="13" t="str">
        <f>IFERROR(VLOOKUP(AF169,祝日一覧!A:C,3,FALSE),"")</f>
        <v/>
      </c>
      <c r="AG171" s="13" t="str">
        <f>IFERROR(VLOOKUP(AG169,祝日一覧!A:C,3,FALSE),"")</f>
        <v/>
      </c>
      <c r="AH171" s="179"/>
      <c r="AI171" s="182"/>
      <c r="AJ171" s="185"/>
      <c r="AK171" s="187"/>
      <c r="AL171" s="189"/>
      <c r="AM171" s="141"/>
      <c r="AN171" s="143"/>
      <c r="AO171" s="119"/>
      <c r="AP171" s="119"/>
      <c r="AQ171" s="119"/>
      <c r="AR171" s="119"/>
      <c r="AS171" s="119"/>
      <c r="AT171" s="119"/>
      <c r="AU171" s="119"/>
      <c r="AV171" s="122"/>
      <c r="AW171" s="122"/>
      <c r="AX171" s="122"/>
      <c r="AY171" s="122"/>
    </row>
    <row r="172" spans="1:51" ht="26.5" hidden="1" outlineLevel="1" thickBot="1" x14ac:dyDescent="0.25">
      <c r="A172" s="4"/>
      <c r="B172" s="57" t="s">
        <v>108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79"/>
      <c r="AI172" s="182"/>
      <c r="AJ172" s="37">
        <f>AR170</f>
        <v>0</v>
      </c>
      <c r="AK172" s="61">
        <f>IF(AP170=0,"対象外",AJ172/AP170)</f>
        <v>0</v>
      </c>
      <c r="AL172" s="62" t="str">
        <f>IF(AP170=0,"対象外",IF(AJ172/AP170&gt;=0.285,"達成",IF(AJ172&gt;=AX172,"達成※","未")))</f>
        <v>未</v>
      </c>
      <c r="AM172" s="77">
        <f>AS170</f>
        <v>65</v>
      </c>
      <c r="AN172" s="78">
        <f>AM172/AQ170</f>
        <v>9.7014925373134331E-2</v>
      </c>
      <c r="AO172" s="119"/>
      <c r="AP172" s="119"/>
      <c r="AQ172" s="119"/>
      <c r="AR172" s="119"/>
      <c r="AS172" s="119"/>
      <c r="AT172" s="119"/>
      <c r="AU172" s="119"/>
      <c r="AV172" s="122"/>
      <c r="AW172" s="122"/>
      <c r="AX172" s="122" t="str">
        <f>IF(OR(AW170/AP170&lt;0.285,AW170=0),AW170,"-")</f>
        <v>-</v>
      </c>
      <c r="AY172" s="122"/>
    </row>
    <row r="173" spans="1:51" ht="26.5" hidden="1" outlineLevel="1" thickBot="1" x14ac:dyDescent="0.25">
      <c r="A173" s="4"/>
      <c r="B173" s="56" t="s">
        <v>102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180"/>
      <c r="AI173" s="183"/>
      <c r="AJ173" s="37">
        <f>AT170</f>
        <v>0</v>
      </c>
      <c r="AK173" s="47">
        <f>IF(AP170=0,"対象外",AJ173/AP170)</f>
        <v>0</v>
      </c>
      <c r="AL173" s="39" t="str">
        <f>IF(AP170=0,"対象外",IF(AJ173/AP170&gt;=0.285,"達成",IF(AJ173&gt;=AX172,"達成※","未")))</f>
        <v>未</v>
      </c>
      <c r="AM173" s="77">
        <f>AU170</f>
        <v>0</v>
      </c>
      <c r="AN173" s="78">
        <f>IFERROR(AM173/AQ170,"")</f>
        <v>0</v>
      </c>
      <c r="AO173" s="119"/>
      <c r="AP173" s="119"/>
      <c r="AQ173" s="119"/>
      <c r="AR173" s="119"/>
      <c r="AS173" s="119"/>
      <c r="AT173" s="119"/>
      <c r="AU173" s="119"/>
      <c r="AV173" s="122"/>
      <c r="AW173" s="122"/>
      <c r="AX173" s="122"/>
      <c r="AY173" s="122"/>
    </row>
    <row r="174" spans="1:51" ht="13.5" hidden="1" outlineLevel="1" thickBot="1" x14ac:dyDescent="0.25">
      <c r="AS174" s="9"/>
      <c r="AT174" s="9"/>
      <c r="AU174" s="9"/>
      <c r="AV174" s="2"/>
    </row>
    <row r="175" spans="1:51" ht="13" hidden="1" customHeight="1" outlineLevel="1" x14ac:dyDescent="0.2">
      <c r="B175" s="16" t="s">
        <v>0</v>
      </c>
      <c r="C175" s="137">
        <f>DATE(YEAR(C168),MONTH(C168)+1,DAY(C168))</f>
        <v>46419</v>
      </c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  <c r="AG175" s="137"/>
      <c r="AH175" s="194" t="s">
        <v>16</v>
      </c>
      <c r="AI175" s="110" t="s">
        <v>60</v>
      </c>
      <c r="AJ175" s="173" t="s">
        <v>74</v>
      </c>
      <c r="AK175" s="173"/>
      <c r="AL175" s="174"/>
      <c r="AM175" s="130" t="s">
        <v>11</v>
      </c>
      <c r="AN175" s="131"/>
      <c r="AO175" s="192" t="s">
        <v>15</v>
      </c>
      <c r="AP175" s="117" t="s">
        <v>17</v>
      </c>
      <c r="AQ175" s="117" t="s">
        <v>18</v>
      </c>
      <c r="AR175" s="117" t="s">
        <v>98</v>
      </c>
      <c r="AS175" s="117" t="s">
        <v>99</v>
      </c>
      <c r="AT175" s="49" t="s">
        <v>100</v>
      </c>
      <c r="AU175" s="49" t="s">
        <v>101</v>
      </c>
      <c r="AV175" s="119" t="s">
        <v>59</v>
      </c>
      <c r="AW175" s="120" t="s">
        <v>61</v>
      </c>
      <c r="AX175" s="122" t="s">
        <v>70</v>
      </c>
      <c r="AY175" s="119" t="s">
        <v>73</v>
      </c>
    </row>
    <row r="176" spans="1:51" hidden="1" outlineLevel="1" x14ac:dyDescent="0.2">
      <c r="B176" s="17" t="s">
        <v>1</v>
      </c>
      <c r="C176" s="18">
        <f>DATE(YEAR(C175),MONTH(C175),DAY(C175))</f>
        <v>46419</v>
      </c>
      <c r="D176" s="18">
        <f>IF(MONTH(DATE(YEAR(C176),MONTH(C176),DAY(C176)+1))=MONTH($C175),DATE(YEAR(C176),MONTH(C176),DAY(C176)+1),"")</f>
        <v>46420</v>
      </c>
      <c r="E176" s="18">
        <f t="shared" ref="E176:AG176" si="92">IF(MONTH(DATE(YEAR(D176),MONTH(D176),DAY(D176)+1))=MONTH($C175),DATE(YEAR(D176),MONTH(D176),DAY(D176)+1),"")</f>
        <v>46421</v>
      </c>
      <c r="F176" s="18">
        <f t="shared" si="92"/>
        <v>46422</v>
      </c>
      <c r="G176" s="18">
        <f t="shared" si="92"/>
        <v>46423</v>
      </c>
      <c r="H176" s="18">
        <f t="shared" si="92"/>
        <v>46424</v>
      </c>
      <c r="I176" s="18">
        <f t="shared" si="92"/>
        <v>46425</v>
      </c>
      <c r="J176" s="18">
        <f t="shared" si="92"/>
        <v>46426</v>
      </c>
      <c r="K176" s="18">
        <f t="shared" si="92"/>
        <v>46427</v>
      </c>
      <c r="L176" s="18">
        <f t="shared" si="92"/>
        <v>46428</v>
      </c>
      <c r="M176" s="18">
        <f t="shared" si="92"/>
        <v>46429</v>
      </c>
      <c r="N176" s="18">
        <f t="shared" si="92"/>
        <v>46430</v>
      </c>
      <c r="O176" s="18">
        <f t="shared" si="92"/>
        <v>46431</v>
      </c>
      <c r="P176" s="18">
        <f t="shared" si="92"/>
        <v>46432</v>
      </c>
      <c r="Q176" s="18">
        <f t="shared" si="92"/>
        <v>46433</v>
      </c>
      <c r="R176" s="18">
        <f t="shared" si="92"/>
        <v>46434</v>
      </c>
      <c r="S176" s="18">
        <f t="shared" si="92"/>
        <v>46435</v>
      </c>
      <c r="T176" s="18">
        <f t="shared" si="92"/>
        <v>46436</v>
      </c>
      <c r="U176" s="18">
        <f t="shared" si="92"/>
        <v>46437</v>
      </c>
      <c r="V176" s="18">
        <f t="shared" si="92"/>
        <v>46438</v>
      </c>
      <c r="W176" s="18">
        <f t="shared" si="92"/>
        <v>46439</v>
      </c>
      <c r="X176" s="18">
        <f t="shared" si="92"/>
        <v>46440</v>
      </c>
      <c r="Y176" s="18">
        <f t="shared" si="92"/>
        <v>46441</v>
      </c>
      <c r="Z176" s="18">
        <f t="shared" si="92"/>
        <v>46442</v>
      </c>
      <c r="AA176" s="18">
        <f t="shared" si="92"/>
        <v>46443</v>
      </c>
      <c r="AB176" s="18">
        <f t="shared" si="92"/>
        <v>46444</v>
      </c>
      <c r="AC176" s="18">
        <f t="shared" si="92"/>
        <v>46445</v>
      </c>
      <c r="AD176" s="18">
        <f t="shared" si="92"/>
        <v>46446</v>
      </c>
      <c r="AE176" s="18" t="str">
        <f t="shared" si="92"/>
        <v/>
      </c>
      <c r="AF176" s="18" t="e">
        <f t="shared" si="92"/>
        <v>#VALUE!</v>
      </c>
      <c r="AG176" s="18" t="e">
        <f t="shared" si="92"/>
        <v>#VALUE!</v>
      </c>
      <c r="AH176" s="172"/>
      <c r="AI176" s="111"/>
      <c r="AJ176" s="175"/>
      <c r="AK176" s="175"/>
      <c r="AL176" s="176"/>
      <c r="AM176" s="132"/>
      <c r="AN176" s="133"/>
      <c r="AO176" s="193"/>
      <c r="AP176" s="118"/>
      <c r="AQ176" s="118"/>
      <c r="AR176" s="118"/>
      <c r="AS176" s="118"/>
      <c r="AT176" s="50" t="s">
        <v>96</v>
      </c>
      <c r="AU176" s="50" t="s">
        <v>97</v>
      </c>
      <c r="AV176" s="119"/>
      <c r="AW176" s="121"/>
      <c r="AX176" s="122"/>
      <c r="AY176" s="119"/>
    </row>
    <row r="177" spans="1:51" hidden="1" outlineLevel="1" x14ac:dyDescent="0.2">
      <c r="B177" s="17" t="s">
        <v>2</v>
      </c>
      <c r="C177" s="19" t="str">
        <f t="shared" ref="C177:AG177" si="93">TEXT(C176,"aaa")</f>
        <v>月</v>
      </c>
      <c r="D177" s="19" t="str">
        <f t="shared" si="93"/>
        <v>火</v>
      </c>
      <c r="E177" s="19" t="str">
        <f t="shared" si="93"/>
        <v>水</v>
      </c>
      <c r="F177" s="19" t="str">
        <f t="shared" si="93"/>
        <v>木</v>
      </c>
      <c r="G177" s="19" t="str">
        <f t="shared" si="93"/>
        <v>金</v>
      </c>
      <c r="H177" s="19" t="str">
        <f t="shared" si="93"/>
        <v>土</v>
      </c>
      <c r="I177" s="19" t="str">
        <f t="shared" si="93"/>
        <v>日</v>
      </c>
      <c r="J177" s="19" t="str">
        <f t="shared" si="93"/>
        <v>月</v>
      </c>
      <c r="K177" s="19" t="str">
        <f t="shared" si="93"/>
        <v>火</v>
      </c>
      <c r="L177" s="19" t="str">
        <f t="shared" si="93"/>
        <v>水</v>
      </c>
      <c r="M177" s="19" t="str">
        <f t="shared" si="93"/>
        <v>木</v>
      </c>
      <c r="N177" s="19" t="str">
        <f t="shared" si="93"/>
        <v>金</v>
      </c>
      <c r="O177" s="19" t="str">
        <f t="shared" si="93"/>
        <v>土</v>
      </c>
      <c r="P177" s="19" t="str">
        <f t="shared" si="93"/>
        <v>日</v>
      </c>
      <c r="Q177" s="19" t="str">
        <f t="shared" si="93"/>
        <v>月</v>
      </c>
      <c r="R177" s="19" t="str">
        <f t="shared" si="93"/>
        <v>火</v>
      </c>
      <c r="S177" s="19" t="str">
        <f t="shared" si="93"/>
        <v>水</v>
      </c>
      <c r="T177" s="19" t="str">
        <f t="shared" si="93"/>
        <v>木</v>
      </c>
      <c r="U177" s="19" t="str">
        <f t="shared" si="93"/>
        <v>金</v>
      </c>
      <c r="V177" s="19" t="str">
        <f t="shared" si="93"/>
        <v>土</v>
      </c>
      <c r="W177" s="19" t="str">
        <f t="shared" si="93"/>
        <v>日</v>
      </c>
      <c r="X177" s="19" t="str">
        <f t="shared" si="93"/>
        <v>月</v>
      </c>
      <c r="Y177" s="19" t="str">
        <f t="shared" si="93"/>
        <v>火</v>
      </c>
      <c r="Z177" s="19" t="str">
        <f t="shared" si="93"/>
        <v>水</v>
      </c>
      <c r="AA177" s="19" t="str">
        <f t="shared" si="93"/>
        <v>木</v>
      </c>
      <c r="AB177" s="19" t="str">
        <f t="shared" si="93"/>
        <v>金</v>
      </c>
      <c r="AC177" s="19" t="str">
        <f t="shared" si="93"/>
        <v>土</v>
      </c>
      <c r="AD177" s="19" t="str">
        <f t="shared" si="93"/>
        <v>日</v>
      </c>
      <c r="AE177" s="19" t="str">
        <f t="shared" si="93"/>
        <v/>
      </c>
      <c r="AF177" s="19" t="e">
        <f t="shared" si="93"/>
        <v>#VALUE!</v>
      </c>
      <c r="AG177" s="19" t="e">
        <f t="shared" si="93"/>
        <v>#VALUE!</v>
      </c>
      <c r="AH177" s="178">
        <v>0</v>
      </c>
      <c r="AI177" s="181"/>
      <c r="AJ177" s="184" t="s">
        <v>51</v>
      </c>
      <c r="AK177" s="186" t="s">
        <v>12</v>
      </c>
      <c r="AL177" s="188" t="s">
        <v>58</v>
      </c>
      <c r="AM177" s="190" t="s">
        <v>51</v>
      </c>
      <c r="AN177" s="191" t="s">
        <v>13</v>
      </c>
      <c r="AO177" s="119">
        <f t="shared" ref="AO177" si="94">COUNT(C176:AG176)</f>
        <v>28</v>
      </c>
      <c r="AP177" s="119">
        <f t="shared" ref="AP177" si="95">AO177-AH177</f>
        <v>28</v>
      </c>
      <c r="AQ177" s="119">
        <f>SUM(AP$7:AP179)</f>
        <v>698</v>
      </c>
      <c r="AR177" s="119">
        <f>COUNTIF(C179:AG179,"○")</f>
        <v>0</v>
      </c>
      <c r="AS177" s="119">
        <f>SUM(AR$7:AR179)</f>
        <v>65</v>
      </c>
      <c r="AT177" s="156">
        <f>COUNTIF(C180:AG180,"○")</f>
        <v>0</v>
      </c>
      <c r="AU177" s="195">
        <f>SUM(AT$7:AT179)</f>
        <v>0</v>
      </c>
      <c r="AV177" s="122">
        <f>COUNTIF(C177:AG177,"土")+COUNTIF(C177:AG177,"日")</f>
        <v>8</v>
      </c>
      <c r="AW177" s="122">
        <f>AV177-AI177</f>
        <v>8</v>
      </c>
      <c r="AX177" s="196" t="str">
        <f>IF(OR(AW177/AP177&lt;0.285,AW177=0),"特例","特例なし")</f>
        <v>特例なし</v>
      </c>
      <c r="AY177" s="122">
        <f>IF($AL$240="計画",IF(AP177=0,1,IF(AL179="達成",1,IF(AL179="達成※",1,0))),IF(AP177=0,1,IF(AL180="達成",1,IF(AL180="達成※",1,0))))</f>
        <v>0</v>
      </c>
    </row>
    <row r="178" spans="1:51" ht="79" hidden="1" outlineLevel="1" x14ac:dyDescent="0.2">
      <c r="A178" s="3"/>
      <c r="B178" s="20" t="s">
        <v>3</v>
      </c>
      <c r="C178" s="13" t="str">
        <f>IFERROR(VLOOKUP(C176,祝日一覧!A:C,3,FALSE),"")</f>
        <v/>
      </c>
      <c r="D178" s="13" t="str">
        <f>IFERROR(VLOOKUP(D176,祝日一覧!A:C,3,FALSE),"")</f>
        <v/>
      </c>
      <c r="E178" s="13" t="str">
        <f>IFERROR(VLOOKUP(E176,祝日一覧!A:C,3,FALSE),"")</f>
        <v/>
      </c>
      <c r="F178" s="13" t="str">
        <f>IFERROR(VLOOKUP(F176,祝日一覧!A:C,3,FALSE),"")</f>
        <v/>
      </c>
      <c r="G178" s="13" t="str">
        <f>IFERROR(VLOOKUP(G176,祝日一覧!A:C,3,FALSE),"")</f>
        <v/>
      </c>
      <c r="H178" s="13" t="str">
        <f>IFERROR(VLOOKUP(H176,祝日一覧!A:C,3,FALSE),"")</f>
        <v/>
      </c>
      <c r="I178" s="13" t="str">
        <f>IFERROR(VLOOKUP(I176,祝日一覧!A:C,3,FALSE),"")</f>
        <v/>
      </c>
      <c r="J178" s="13" t="str">
        <f>IFERROR(VLOOKUP(J176,祝日一覧!A:C,3,FALSE),"")</f>
        <v/>
      </c>
      <c r="K178" s="13" t="str">
        <f>IFERROR(VLOOKUP(K176,祝日一覧!A:C,3,FALSE),"")</f>
        <v/>
      </c>
      <c r="L178" s="13" t="str">
        <f>IFERROR(VLOOKUP(L176,祝日一覧!A:C,3,FALSE),"")</f>
        <v/>
      </c>
      <c r="M178" s="13" t="str">
        <f>IFERROR(VLOOKUP(M176,祝日一覧!A:C,3,FALSE),"")</f>
        <v>建国記念の日</v>
      </c>
      <c r="N178" s="13" t="str">
        <f>IFERROR(VLOOKUP(N176,祝日一覧!A:C,3,FALSE),"")</f>
        <v/>
      </c>
      <c r="O178" s="13" t="str">
        <f>IFERROR(VLOOKUP(O176,祝日一覧!A:C,3,FALSE),"")</f>
        <v/>
      </c>
      <c r="P178" s="13" t="str">
        <f>IFERROR(VLOOKUP(P176,祝日一覧!A:C,3,FALSE),"")</f>
        <v/>
      </c>
      <c r="Q178" s="13" t="str">
        <f>IFERROR(VLOOKUP(Q176,祝日一覧!A:C,3,FALSE),"")</f>
        <v/>
      </c>
      <c r="R178" s="13" t="str">
        <f>IFERROR(VLOOKUP(R176,祝日一覧!A:C,3,FALSE),"")</f>
        <v/>
      </c>
      <c r="S178" s="13" t="str">
        <f>IFERROR(VLOOKUP(S176,祝日一覧!A:C,3,FALSE),"")</f>
        <v/>
      </c>
      <c r="T178" s="13" t="str">
        <f>IFERROR(VLOOKUP(T176,祝日一覧!A:C,3,FALSE),"")</f>
        <v/>
      </c>
      <c r="U178" s="13" t="str">
        <f>IFERROR(VLOOKUP(U176,祝日一覧!A:C,3,FALSE),"")</f>
        <v/>
      </c>
      <c r="V178" s="13" t="str">
        <f>IFERROR(VLOOKUP(V176,祝日一覧!A:C,3,FALSE),"")</f>
        <v/>
      </c>
      <c r="W178" s="13" t="str">
        <f>IFERROR(VLOOKUP(W176,祝日一覧!A:C,3,FALSE),"")</f>
        <v/>
      </c>
      <c r="X178" s="13" t="str">
        <f>IFERROR(VLOOKUP(X176,祝日一覧!A:C,3,FALSE),"")</f>
        <v/>
      </c>
      <c r="Y178" s="13" t="str">
        <f>IFERROR(VLOOKUP(Y176,祝日一覧!A:C,3,FALSE),"")</f>
        <v>天皇誕生日</v>
      </c>
      <c r="Z178" s="13" t="str">
        <f>IFERROR(VLOOKUP(Z176,祝日一覧!A:C,3,FALSE),"")</f>
        <v/>
      </c>
      <c r="AA178" s="13" t="str">
        <f>IFERROR(VLOOKUP(AA176,祝日一覧!A:C,3,FALSE),"")</f>
        <v/>
      </c>
      <c r="AB178" s="13" t="str">
        <f>IFERROR(VLOOKUP(AB176,祝日一覧!A:C,3,FALSE),"")</f>
        <v/>
      </c>
      <c r="AC178" s="13" t="str">
        <f>IFERROR(VLOOKUP(AC176,祝日一覧!A:C,3,FALSE),"")</f>
        <v/>
      </c>
      <c r="AD178" s="13" t="str">
        <f>IFERROR(VLOOKUP(AD176,祝日一覧!A:C,3,FALSE),"")</f>
        <v/>
      </c>
      <c r="AE178" s="13" t="str">
        <f>IFERROR(VLOOKUP(AE176,祝日一覧!A:C,3,FALSE),"")</f>
        <v/>
      </c>
      <c r="AF178" s="13" t="str">
        <f>IFERROR(VLOOKUP(AF176,祝日一覧!A:C,3,FALSE),"")</f>
        <v/>
      </c>
      <c r="AG178" s="13" t="str">
        <f>IFERROR(VLOOKUP(AG176,祝日一覧!A:C,3,FALSE),"")</f>
        <v/>
      </c>
      <c r="AH178" s="179"/>
      <c r="AI178" s="182"/>
      <c r="AJ178" s="185"/>
      <c r="AK178" s="187"/>
      <c r="AL178" s="189"/>
      <c r="AM178" s="141"/>
      <c r="AN178" s="143"/>
      <c r="AO178" s="119"/>
      <c r="AP178" s="119"/>
      <c r="AQ178" s="119"/>
      <c r="AR178" s="119"/>
      <c r="AS178" s="119"/>
      <c r="AT178" s="156"/>
      <c r="AU178" s="195"/>
      <c r="AV178" s="122"/>
      <c r="AW178" s="122"/>
      <c r="AX178" s="197"/>
      <c r="AY178" s="122"/>
    </row>
    <row r="179" spans="1:51" ht="26.5" hidden="1" outlineLevel="1" thickBot="1" x14ac:dyDescent="0.25">
      <c r="A179" s="4"/>
      <c r="B179" s="57" t="s">
        <v>108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79"/>
      <c r="AI179" s="182"/>
      <c r="AJ179" s="37">
        <f>AR177</f>
        <v>0</v>
      </c>
      <c r="AK179" s="61">
        <f>IF(AP177=0,"対象外",AJ179/AP177)</f>
        <v>0</v>
      </c>
      <c r="AL179" s="62" t="str">
        <f>IF(AP177=0,"対象外",IF(AJ179/AP177&gt;=0.285,"達成",IF(AJ179&gt;=AX179,"達成※","未")))</f>
        <v>未</v>
      </c>
      <c r="AM179" s="77">
        <f>AS177</f>
        <v>65</v>
      </c>
      <c r="AN179" s="78">
        <f>AM179/AQ177</f>
        <v>9.3123209169054436E-2</v>
      </c>
      <c r="AO179" s="119"/>
      <c r="AP179" s="119"/>
      <c r="AQ179" s="119"/>
      <c r="AR179" s="119"/>
      <c r="AS179" s="119"/>
      <c r="AT179" s="156"/>
      <c r="AU179" s="195"/>
      <c r="AV179" s="122"/>
      <c r="AW179" s="122"/>
      <c r="AX179" s="122" t="str">
        <f>IF(OR(AW177/AP177&lt;0.285,AW177=0),AW177,"-")</f>
        <v>-</v>
      </c>
      <c r="AY179" s="122"/>
    </row>
    <row r="180" spans="1:51" ht="26.5" hidden="1" outlineLevel="1" thickBot="1" x14ac:dyDescent="0.25">
      <c r="A180" s="4"/>
      <c r="B180" s="56" t="s">
        <v>102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180"/>
      <c r="AI180" s="183"/>
      <c r="AJ180" s="37">
        <f>AT177</f>
        <v>0</v>
      </c>
      <c r="AK180" s="47">
        <f>IF(AP177=0,"対象外",AJ180/AP177)</f>
        <v>0</v>
      </c>
      <c r="AL180" s="39" t="str">
        <f>IF(AP177=0,"対象外",IF(AJ180/AP177&gt;=0.285,"達成",IF(AJ180&gt;=AX179,"達成※","未")))</f>
        <v>未</v>
      </c>
      <c r="AM180" s="77">
        <f>AU177</f>
        <v>0</v>
      </c>
      <c r="AN180" s="78">
        <f>IFERROR(AM180/AQ177,"")</f>
        <v>0</v>
      </c>
      <c r="AO180" s="119"/>
      <c r="AP180" s="119"/>
      <c r="AQ180" s="119"/>
      <c r="AR180" s="119"/>
      <c r="AS180" s="119"/>
      <c r="AT180" s="156"/>
      <c r="AU180" s="195"/>
      <c r="AV180" s="122"/>
      <c r="AW180" s="122"/>
      <c r="AX180" s="122"/>
      <c r="AY180" s="122"/>
    </row>
    <row r="181" spans="1:51" ht="13.5" hidden="1" outlineLevel="1" thickBot="1" x14ac:dyDescent="0.25">
      <c r="AS181" s="9"/>
      <c r="AT181" s="9"/>
      <c r="AU181" s="9"/>
      <c r="AV181" s="2"/>
    </row>
    <row r="182" spans="1:51" ht="13" hidden="1" customHeight="1" outlineLevel="1" x14ac:dyDescent="0.2">
      <c r="B182" s="16" t="s">
        <v>0</v>
      </c>
      <c r="C182" s="137">
        <f>DATE(YEAR(C175),MONTH(C175)+1,DAY(C175))</f>
        <v>46447</v>
      </c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194" t="s">
        <v>16</v>
      </c>
      <c r="AI182" s="110" t="s">
        <v>60</v>
      </c>
      <c r="AJ182" s="173" t="s">
        <v>74</v>
      </c>
      <c r="AK182" s="173"/>
      <c r="AL182" s="174"/>
      <c r="AM182" s="130" t="s">
        <v>11</v>
      </c>
      <c r="AN182" s="131"/>
      <c r="AO182" s="192" t="s">
        <v>15</v>
      </c>
      <c r="AP182" s="117" t="s">
        <v>17</v>
      </c>
      <c r="AQ182" s="117" t="s">
        <v>18</v>
      </c>
      <c r="AR182" s="117" t="s">
        <v>98</v>
      </c>
      <c r="AS182" s="117" t="s">
        <v>99</v>
      </c>
      <c r="AT182" s="49" t="s">
        <v>100</v>
      </c>
      <c r="AU182" s="49" t="s">
        <v>101</v>
      </c>
      <c r="AV182" s="119" t="s">
        <v>59</v>
      </c>
      <c r="AW182" s="120" t="s">
        <v>61</v>
      </c>
      <c r="AX182" s="122" t="s">
        <v>70</v>
      </c>
      <c r="AY182" s="119" t="s">
        <v>73</v>
      </c>
    </row>
    <row r="183" spans="1:51" hidden="1" outlineLevel="1" x14ac:dyDescent="0.2">
      <c r="B183" s="17" t="s">
        <v>1</v>
      </c>
      <c r="C183" s="18">
        <f>DATE(YEAR(C182),MONTH(C182),DAY(C182))</f>
        <v>46447</v>
      </c>
      <c r="D183" s="18">
        <f>IF(MONTH(DATE(YEAR(C183),MONTH(C183),DAY(C183)+1))=MONTH($C182),DATE(YEAR(C183),MONTH(C183),DAY(C183)+1),"")</f>
        <v>46448</v>
      </c>
      <c r="E183" s="18">
        <f t="shared" ref="E183:AG183" si="96">IF(MONTH(DATE(YEAR(D183),MONTH(D183),DAY(D183)+1))=MONTH($C182),DATE(YEAR(D183),MONTH(D183),DAY(D183)+1),"")</f>
        <v>46449</v>
      </c>
      <c r="F183" s="18">
        <f t="shared" si="96"/>
        <v>46450</v>
      </c>
      <c r="G183" s="18">
        <f t="shared" si="96"/>
        <v>46451</v>
      </c>
      <c r="H183" s="18">
        <f t="shared" si="96"/>
        <v>46452</v>
      </c>
      <c r="I183" s="18">
        <f t="shared" si="96"/>
        <v>46453</v>
      </c>
      <c r="J183" s="18">
        <f t="shared" si="96"/>
        <v>46454</v>
      </c>
      <c r="K183" s="18">
        <f t="shared" si="96"/>
        <v>46455</v>
      </c>
      <c r="L183" s="18">
        <f t="shared" si="96"/>
        <v>46456</v>
      </c>
      <c r="M183" s="18">
        <f t="shared" si="96"/>
        <v>46457</v>
      </c>
      <c r="N183" s="18">
        <f t="shared" si="96"/>
        <v>46458</v>
      </c>
      <c r="O183" s="18">
        <f t="shared" si="96"/>
        <v>46459</v>
      </c>
      <c r="P183" s="18">
        <f t="shared" si="96"/>
        <v>46460</v>
      </c>
      <c r="Q183" s="18">
        <f t="shared" si="96"/>
        <v>46461</v>
      </c>
      <c r="R183" s="18">
        <f t="shared" si="96"/>
        <v>46462</v>
      </c>
      <c r="S183" s="18">
        <f t="shared" si="96"/>
        <v>46463</v>
      </c>
      <c r="T183" s="18">
        <f t="shared" si="96"/>
        <v>46464</v>
      </c>
      <c r="U183" s="18">
        <f t="shared" si="96"/>
        <v>46465</v>
      </c>
      <c r="V183" s="18">
        <f t="shared" si="96"/>
        <v>46466</v>
      </c>
      <c r="W183" s="18">
        <f t="shared" si="96"/>
        <v>46467</v>
      </c>
      <c r="X183" s="18">
        <f t="shared" si="96"/>
        <v>46468</v>
      </c>
      <c r="Y183" s="18">
        <f t="shared" si="96"/>
        <v>46469</v>
      </c>
      <c r="Z183" s="18">
        <f t="shared" si="96"/>
        <v>46470</v>
      </c>
      <c r="AA183" s="18">
        <f t="shared" si="96"/>
        <v>46471</v>
      </c>
      <c r="AB183" s="18">
        <f t="shared" si="96"/>
        <v>46472</v>
      </c>
      <c r="AC183" s="18">
        <f t="shared" si="96"/>
        <v>46473</v>
      </c>
      <c r="AD183" s="18">
        <f t="shared" si="96"/>
        <v>46474</v>
      </c>
      <c r="AE183" s="18">
        <f t="shared" si="96"/>
        <v>46475</v>
      </c>
      <c r="AF183" s="18">
        <f t="shared" si="96"/>
        <v>46476</v>
      </c>
      <c r="AG183" s="18">
        <f t="shared" si="96"/>
        <v>46477</v>
      </c>
      <c r="AH183" s="172"/>
      <c r="AI183" s="111"/>
      <c r="AJ183" s="175"/>
      <c r="AK183" s="175"/>
      <c r="AL183" s="176"/>
      <c r="AM183" s="132"/>
      <c r="AN183" s="133"/>
      <c r="AO183" s="193"/>
      <c r="AP183" s="118"/>
      <c r="AQ183" s="118"/>
      <c r="AR183" s="118"/>
      <c r="AS183" s="118"/>
      <c r="AT183" s="50" t="s">
        <v>96</v>
      </c>
      <c r="AU183" s="50" t="s">
        <v>97</v>
      </c>
      <c r="AV183" s="119"/>
      <c r="AW183" s="121"/>
      <c r="AX183" s="122"/>
      <c r="AY183" s="119"/>
    </row>
    <row r="184" spans="1:51" hidden="1" outlineLevel="1" x14ac:dyDescent="0.2">
      <c r="B184" s="17" t="s">
        <v>2</v>
      </c>
      <c r="C184" s="19" t="str">
        <f t="shared" ref="C184:AG184" si="97">TEXT(C183,"aaa")</f>
        <v>月</v>
      </c>
      <c r="D184" s="19" t="str">
        <f t="shared" si="97"/>
        <v>火</v>
      </c>
      <c r="E184" s="19" t="str">
        <f t="shared" si="97"/>
        <v>水</v>
      </c>
      <c r="F184" s="19" t="str">
        <f t="shared" si="97"/>
        <v>木</v>
      </c>
      <c r="G184" s="19" t="str">
        <f t="shared" si="97"/>
        <v>金</v>
      </c>
      <c r="H184" s="19" t="str">
        <f t="shared" si="97"/>
        <v>土</v>
      </c>
      <c r="I184" s="19" t="str">
        <f t="shared" si="97"/>
        <v>日</v>
      </c>
      <c r="J184" s="19" t="str">
        <f t="shared" si="97"/>
        <v>月</v>
      </c>
      <c r="K184" s="19" t="str">
        <f t="shared" si="97"/>
        <v>火</v>
      </c>
      <c r="L184" s="19" t="str">
        <f t="shared" si="97"/>
        <v>水</v>
      </c>
      <c r="M184" s="19" t="str">
        <f t="shared" si="97"/>
        <v>木</v>
      </c>
      <c r="N184" s="19" t="str">
        <f t="shared" si="97"/>
        <v>金</v>
      </c>
      <c r="O184" s="19" t="str">
        <f t="shared" si="97"/>
        <v>土</v>
      </c>
      <c r="P184" s="19" t="str">
        <f t="shared" si="97"/>
        <v>日</v>
      </c>
      <c r="Q184" s="19" t="str">
        <f t="shared" si="97"/>
        <v>月</v>
      </c>
      <c r="R184" s="19" t="str">
        <f t="shared" si="97"/>
        <v>火</v>
      </c>
      <c r="S184" s="19" t="str">
        <f t="shared" si="97"/>
        <v>水</v>
      </c>
      <c r="T184" s="19" t="str">
        <f t="shared" si="97"/>
        <v>木</v>
      </c>
      <c r="U184" s="19" t="str">
        <f t="shared" si="97"/>
        <v>金</v>
      </c>
      <c r="V184" s="19" t="str">
        <f t="shared" si="97"/>
        <v>土</v>
      </c>
      <c r="W184" s="19" t="str">
        <f t="shared" si="97"/>
        <v>日</v>
      </c>
      <c r="X184" s="19" t="str">
        <f t="shared" si="97"/>
        <v>月</v>
      </c>
      <c r="Y184" s="19" t="str">
        <f t="shared" si="97"/>
        <v>火</v>
      </c>
      <c r="Z184" s="19" t="str">
        <f t="shared" si="97"/>
        <v>水</v>
      </c>
      <c r="AA184" s="19" t="str">
        <f t="shared" si="97"/>
        <v>木</v>
      </c>
      <c r="AB184" s="19" t="str">
        <f t="shared" si="97"/>
        <v>金</v>
      </c>
      <c r="AC184" s="19" t="str">
        <f t="shared" si="97"/>
        <v>土</v>
      </c>
      <c r="AD184" s="19" t="str">
        <f t="shared" si="97"/>
        <v>日</v>
      </c>
      <c r="AE184" s="19" t="str">
        <f t="shared" si="97"/>
        <v>月</v>
      </c>
      <c r="AF184" s="19" t="str">
        <f t="shared" si="97"/>
        <v>火</v>
      </c>
      <c r="AG184" s="19" t="str">
        <f t="shared" si="97"/>
        <v>水</v>
      </c>
      <c r="AH184" s="178">
        <v>0</v>
      </c>
      <c r="AI184" s="181"/>
      <c r="AJ184" s="184" t="s">
        <v>51</v>
      </c>
      <c r="AK184" s="186" t="s">
        <v>12</v>
      </c>
      <c r="AL184" s="188" t="s">
        <v>58</v>
      </c>
      <c r="AM184" s="190" t="s">
        <v>51</v>
      </c>
      <c r="AN184" s="191" t="s">
        <v>13</v>
      </c>
      <c r="AO184" s="119">
        <f t="shared" ref="AO184" si="98">COUNT(C183:AG183)</f>
        <v>31</v>
      </c>
      <c r="AP184" s="119">
        <f t="shared" ref="AP184" si="99">AO184-AH184</f>
        <v>31</v>
      </c>
      <c r="AQ184" s="119">
        <f>SUM(AP$7:AP186)</f>
        <v>729</v>
      </c>
      <c r="AR184" s="119">
        <f>COUNTIF(C186:AG186,"○")</f>
        <v>0</v>
      </c>
      <c r="AS184" s="119">
        <f>SUM(AR$7:AR186)</f>
        <v>65</v>
      </c>
      <c r="AT184" s="156">
        <f>COUNTIF(C187:AG187,"○")</f>
        <v>0</v>
      </c>
      <c r="AU184" s="195">
        <f>SUM(AT$7:AT186)</f>
        <v>0</v>
      </c>
      <c r="AV184" s="122">
        <f>COUNTIF(C184:AG184,"土")+COUNTIF(C184:AG184,"日")</f>
        <v>8</v>
      </c>
      <c r="AW184" s="122">
        <f>AV184-AI184</f>
        <v>8</v>
      </c>
      <c r="AX184" s="196" t="str">
        <f>IF(OR(AW184/AP184&lt;0.285,AW184=0),"特例","特例なし")</f>
        <v>特例</v>
      </c>
      <c r="AY184" s="122">
        <f>IF($AL$240="計画",IF(AP184=0,1,IF(AL186="達成",1,IF(AL186="達成※",1,0))),IF(AP184=0,1,IF(AL187="達成",1,IF(AL187="達成※",1,0))))</f>
        <v>0</v>
      </c>
    </row>
    <row r="185" spans="1:51" ht="53" hidden="1" outlineLevel="1" x14ac:dyDescent="0.2">
      <c r="A185" s="3"/>
      <c r="B185" s="20" t="s">
        <v>3</v>
      </c>
      <c r="C185" s="13" t="str">
        <f>IFERROR(VLOOKUP(C183,祝日一覧!A:C,3,FALSE),"")</f>
        <v/>
      </c>
      <c r="D185" s="13" t="str">
        <f>IFERROR(VLOOKUP(D183,祝日一覧!A:C,3,FALSE),"")</f>
        <v/>
      </c>
      <c r="E185" s="13" t="str">
        <f>IFERROR(VLOOKUP(E183,祝日一覧!A:C,3,FALSE),"")</f>
        <v/>
      </c>
      <c r="F185" s="13" t="str">
        <f>IFERROR(VLOOKUP(F183,祝日一覧!A:C,3,FALSE),"")</f>
        <v/>
      </c>
      <c r="G185" s="13" t="str">
        <f>IFERROR(VLOOKUP(G183,祝日一覧!A:C,3,FALSE),"")</f>
        <v/>
      </c>
      <c r="H185" s="13" t="str">
        <f>IFERROR(VLOOKUP(H183,祝日一覧!A:C,3,FALSE),"")</f>
        <v/>
      </c>
      <c r="I185" s="13" t="str">
        <f>IFERROR(VLOOKUP(I183,祝日一覧!A:C,3,FALSE),"")</f>
        <v/>
      </c>
      <c r="J185" s="13" t="str">
        <f>IFERROR(VLOOKUP(J183,祝日一覧!A:C,3,FALSE),"")</f>
        <v/>
      </c>
      <c r="K185" s="13" t="str">
        <f>IFERROR(VLOOKUP(K183,祝日一覧!A:C,3,FALSE),"")</f>
        <v/>
      </c>
      <c r="L185" s="13" t="str">
        <f>IFERROR(VLOOKUP(L183,祝日一覧!A:C,3,FALSE),"")</f>
        <v/>
      </c>
      <c r="M185" s="13" t="str">
        <f>IFERROR(VLOOKUP(M183,祝日一覧!A:C,3,FALSE),"")</f>
        <v/>
      </c>
      <c r="N185" s="13" t="str">
        <f>IFERROR(VLOOKUP(N183,祝日一覧!A:C,3,FALSE),"")</f>
        <v/>
      </c>
      <c r="O185" s="13" t="str">
        <f>IFERROR(VLOOKUP(O183,祝日一覧!A:C,3,FALSE),"")</f>
        <v/>
      </c>
      <c r="P185" s="13" t="str">
        <f>IFERROR(VLOOKUP(P183,祝日一覧!A:C,3,FALSE),"")</f>
        <v/>
      </c>
      <c r="Q185" s="13" t="str">
        <f>IFERROR(VLOOKUP(Q183,祝日一覧!A:C,3,FALSE),"")</f>
        <v/>
      </c>
      <c r="R185" s="13" t="str">
        <f>IFERROR(VLOOKUP(R183,祝日一覧!A:C,3,FALSE),"")</f>
        <v/>
      </c>
      <c r="S185" s="13" t="str">
        <f>IFERROR(VLOOKUP(S183,祝日一覧!A:C,3,FALSE),"")</f>
        <v/>
      </c>
      <c r="T185" s="13" t="str">
        <f>IFERROR(VLOOKUP(T183,祝日一覧!A:C,3,FALSE),"")</f>
        <v/>
      </c>
      <c r="U185" s="13" t="str">
        <f>IFERROR(VLOOKUP(U183,祝日一覧!A:C,3,FALSE),"")</f>
        <v/>
      </c>
      <c r="V185" s="13" t="str">
        <f>IFERROR(VLOOKUP(V183,祝日一覧!A:C,3,FALSE),"")</f>
        <v/>
      </c>
      <c r="W185" s="13" t="str">
        <f>IFERROR(VLOOKUP(W183,祝日一覧!A:C,3,FALSE),"")</f>
        <v>春分の日</v>
      </c>
      <c r="X185" s="13" t="str">
        <f>IFERROR(VLOOKUP(X183,祝日一覧!A:C,3,FALSE),"")</f>
        <v>振替休日</v>
      </c>
      <c r="Y185" s="13" t="str">
        <f>IFERROR(VLOOKUP(Y183,祝日一覧!A:C,3,FALSE),"")</f>
        <v/>
      </c>
      <c r="Z185" s="13" t="str">
        <f>IFERROR(VLOOKUP(Z183,祝日一覧!A:C,3,FALSE),"")</f>
        <v/>
      </c>
      <c r="AA185" s="13" t="str">
        <f>IFERROR(VLOOKUP(AA183,祝日一覧!A:C,3,FALSE),"")</f>
        <v/>
      </c>
      <c r="AB185" s="13" t="str">
        <f>IFERROR(VLOOKUP(AB183,祝日一覧!A:C,3,FALSE),"")</f>
        <v/>
      </c>
      <c r="AC185" s="13" t="str">
        <f>IFERROR(VLOOKUP(AC183,祝日一覧!A:C,3,FALSE),"")</f>
        <v/>
      </c>
      <c r="AD185" s="13" t="str">
        <f>IFERROR(VLOOKUP(AD183,祝日一覧!A:C,3,FALSE),"")</f>
        <v/>
      </c>
      <c r="AE185" s="13" t="str">
        <f>IFERROR(VLOOKUP(AE183,祝日一覧!A:C,3,FALSE),"")</f>
        <v/>
      </c>
      <c r="AF185" s="13" t="str">
        <f>IFERROR(VLOOKUP(AF183,祝日一覧!A:C,3,FALSE),"")</f>
        <v/>
      </c>
      <c r="AG185" s="13" t="str">
        <f>IFERROR(VLOOKUP(AG183,祝日一覧!A:C,3,FALSE),"")</f>
        <v/>
      </c>
      <c r="AH185" s="179"/>
      <c r="AI185" s="182"/>
      <c r="AJ185" s="185"/>
      <c r="AK185" s="187"/>
      <c r="AL185" s="189"/>
      <c r="AM185" s="141"/>
      <c r="AN185" s="143"/>
      <c r="AO185" s="119"/>
      <c r="AP185" s="119"/>
      <c r="AQ185" s="119"/>
      <c r="AR185" s="119"/>
      <c r="AS185" s="119"/>
      <c r="AT185" s="156"/>
      <c r="AU185" s="195"/>
      <c r="AV185" s="122"/>
      <c r="AW185" s="122"/>
      <c r="AX185" s="197"/>
      <c r="AY185" s="122"/>
    </row>
    <row r="186" spans="1:51" ht="26.5" hidden="1" outlineLevel="1" thickBot="1" x14ac:dyDescent="0.25">
      <c r="A186" s="4"/>
      <c r="B186" s="57" t="s">
        <v>108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79"/>
      <c r="AI186" s="182"/>
      <c r="AJ186" s="37">
        <f>AR184</f>
        <v>0</v>
      </c>
      <c r="AK186" s="61">
        <f>IF(AP184=0,"対象外",AJ186/AP184)</f>
        <v>0</v>
      </c>
      <c r="AL186" s="62" t="str">
        <f>IF(AP184=0,"対象外",IF(AJ186/AP184&gt;=0.285,"達成",IF(AJ186&gt;=AX186,"達成※","未")))</f>
        <v>未</v>
      </c>
      <c r="AM186" s="77">
        <f>AS184</f>
        <v>65</v>
      </c>
      <c r="AN186" s="78">
        <f>AM186/AQ184</f>
        <v>8.9163237311385465E-2</v>
      </c>
      <c r="AO186" s="119"/>
      <c r="AP186" s="119"/>
      <c r="AQ186" s="119"/>
      <c r="AR186" s="119"/>
      <c r="AS186" s="119"/>
      <c r="AT186" s="156"/>
      <c r="AU186" s="195"/>
      <c r="AV186" s="122"/>
      <c r="AW186" s="122"/>
      <c r="AX186" s="122">
        <f>IF(OR(AW184/AP184&lt;0.285,AW184=0),AW184,"-")</f>
        <v>8</v>
      </c>
      <c r="AY186" s="122"/>
    </row>
    <row r="187" spans="1:51" ht="26.5" hidden="1" outlineLevel="1" thickBot="1" x14ac:dyDescent="0.25">
      <c r="A187" s="4"/>
      <c r="B187" s="56" t="s">
        <v>102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180"/>
      <c r="AI187" s="183"/>
      <c r="AJ187" s="37">
        <f>AT184</f>
        <v>0</v>
      </c>
      <c r="AK187" s="47">
        <f>IF(AP184=0,"対象外",AJ187/AP184)</f>
        <v>0</v>
      </c>
      <c r="AL187" s="39" t="str">
        <f>IF(AP184=0,"対象外",IF(AJ187/AP184&gt;=0.285,"達成",IF(AJ187&gt;=AX186,"達成※","未")))</f>
        <v>未</v>
      </c>
      <c r="AM187" s="77">
        <f>AU184</f>
        <v>0</v>
      </c>
      <c r="AN187" s="78">
        <f>IFERROR(AM187/AQ184,"")</f>
        <v>0</v>
      </c>
      <c r="AO187" s="119"/>
      <c r="AP187" s="119"/>
      <c r="AQ187" s="119"/>
      <c r="AR187" s="119"/>
      <c r="AS187" s="119"/>
      <c r="AT187" s="156"/>
      <c r="AU187" s="195"/>
      <c r="AV187" s="122"/>
      <c r="AW187" s="122"/>
      <c r="AX187" s="122"/>
      <c r="AY187" s="122"/>
    </row>
    <row r="188" spans="1:51" ht="13.5" hidden="1" outlineLevel="1" thickBot="1" x14ac:dyDescent="0.25">
      <c r="AS188" s="9"/>
      <c r="AT188" s="9"/>
      <c r="AU188" s="9"/>
      <c r="AV188" s="2"/>
    </row>
    <row r="189" spans="1:51" ht="13" hidden="1" customHeight="1" outlineLevel="1" x14ac:dyDescent="0.2">
      <c r="B189" s="16" t="s">
        <v>0</v>
      </c>
      <c r="C189" s="137">
        <f>DATE(YEAR(C182),MONTH(C182)+1,DAY(C182))</f>
        <v>46478</v>
      </c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94" t="s">
        <v>16</v>
      </c>
      <c r="AI189" s="110" t="s">
        <v>60</v>
      </c>
      <c r="AJ189" s="173" t="s">
        <v>74</v>
      </c>
      <c r="AK189" s="173"/>
      <c r="AL189" s="174"/>
      <c r="AM189" s="130" t="s">
        <v>11</v>
      </c>
      <c r="AN189" s="131"/>
      <c r="AO189" s="192" t="s">
        <v>15</v>
      </c>
      <c r="AP189" s="117" t="s">
        <v>17</v>
      </c>
      <c r="AQ189" s="117" t="s">
        <v>18</v>
      </c>
      <c r="AR189" s="117" t="s">
        <v>98</v>
      </c>
      <c r="AS189" s="117" t="s">
        <v>99</v>
      </c>
      <c r="AT189" s="49" t="s">
        <v>100</v>
      </c>
      <c r="AU189" s="49" t="s">
        <v>101</v>
      </c>
      <c r="AV189" s="119" t="s">
        <v>59</v>
      </c>
      <c r="AW189" s="120" t="s">
        <v>61</v>
      </c>
      <c r="AX189" s="122" t="s">
        <v>70</v>
      </c>
      <c r="AY189" s="119" t="s">
        <v>73</v>
      </c>
    </row>
    <row r="190" spans="1:51" hidden="1" outlineLevel="1" x14ac:dyDescent="0.2">
      <c r="B190" s="17" t="s">
        <v>1</v>
      </c>
      <c r="C190" s="18">
        <f>DATE(YEAR(C189),MONTH(C189),DAY(C189))</f>
        <v>46478</v>
      </c>
      <c r="D190" s="18">
        <f>IF(MONTH(DATE(YEAR(C190),MONTH(C190),DAY(C190)+1))=MONTH($C189),DATE(YEAR(C190),MONTH(C190),DAY(C190)+1),"")</f>
        <v>46479</v>
      </c>
      <c r="E190" s="18">
        <f t="shared" ref="E190:AG190" si="100">IF(MONTH(DATE(YEAR(D190),MONTH(D190),DAY(D190)+1))=MONTH($C189),DATE(YEAR(D190),MONTH(D190),DAY(D190)+1),"")</f>
        <v>46480</v>
      </c>
      <c r="F190" s="18">
        <f t="shared" si="100"/>
        <v>46481</v>
      </c>
      <c r="G190" s="18">
        <f t="shared" si="100"/>
        <v>46482</v>
      </c>
      <c r="H190" s="18">
        <f t="shared" si="100"/>
        <v>46483</v>
      </c>
      <c r="I190" s="18">
        <f t="shared" si="100"/>
        <v>46484</v>
      </c>
      <c r="J190" s="18">
        <f t="shared" si="100"/>
        <v>46485</v>
      </c>
      <c r="K190" s="18">
        <f t="shared" si="100"/>
        <v>46486</v>
      </c>
      <c r="L190" s="18">
        <f t="shared" si="100"/>
        <v>46487</v>
      </c>
      <c r="M190" s="18">
        <f t="shared" si="100"/>
        <v>46488</v>
      </c>
      <c r="N190" s="18">
        <f t="shared" si="100"/>
        <v>46489</v>
      </c>
      <c r="O190" s="18">
        <f t="shared" si="100"/>
        <v>46490</v>
      </c>
      <c r="P190" s="18">
        <f t="shared" si="100"/>
        <v>46491</v>
      </c>
      <c r="Q190" s="18">
        <f t="shared" si="100"/>
        <v>46492</v>
      </c>
      <c r="R190" s="18">
        <f t="shared" si="100"/>
        <v>46493</v>
      </c>
      <c r="S190" s="18">
        <f t="shared" si="100"/>
        <v>46494</v>
      </c>
      <c r="T190" s="18">
        <f t="shared" si="100"/>
        <v>46495</v>
      </c>
      <c r="U190" s="18">
        <f t="shared" si="100"/>
        <v>46496</v>
      </c>
      <c r="V190" s="18">
        <f t="shared" si="100"/>
        <v>46497</v>
      </c>
      <c r="W190" s="18">
        <f t="shared" si="100"/>
        <v>46498</v>
      </c>
      <c r="X190" s="18">
        <f t="shared" si="100"/>
        <v>46499</v>
      </c>
      <c r="Y190" s="18">
        <f t="shared" si="100"/>
        <v>46500</v>
      </c>
      <c r="Z190" s="18">
        <f t="shared" si="100"/>
        <v>46501</v>
      </c>
      <c r="AA190" s="18">
        <f t="shared" si="100"/>
        <v>46502</v>
      </c>
      <c r="AB190" s="18">
        <f t="shared" si="100"/>
        <v>46503</v>
      </c>
      <c r="AC190" s="18">
        <f t="shared" si="100"/>
        <v>46504</v>
      </c>
      <c r="AD190" s="18">
        <f t="shared" si="100"/>
        <v>46505</v>
      </c>
      <c r="AE190" s="18">
        <f t="shared" si="100"/>
        <v>46506</v>
      </c>
      <c r="AF190" s="18">
        <f t="shared" si="100"/>
        <v>46507</v>
      </c>
      <c r="AG190" s="18" t="str">
        <f t="shared" si="100"/>
        <v/>
      </c>
      <c r="AH190" s="172"/>
      <c r="AI190" s="111"/>
      <c r="AJ190" s="175"/>
      <c r="AK190" s="175"/>
      <c r="AL190" s="176"/>
      <c r="AM190" s="132"/>
      <c r="AN190" s="133"/>
      <c r="AO190" s="193"/>
      <c r="AP190" s="118"/>
      <c r="AQ190" s="118"/>
      <c r="AR190" s="118"/>
      <c r="AS190" s="118"/>
      <c r="AT190" s="50" t="s">
        <v>96</v>
      </c>
      <c r="AU190" s="50" t="s">
        <v>97</v>
      </c>
      <c r="AV190" s="119"/>
      <c r="AW190" s="121"/>
      <c r="AX190" s="122"/>
      <c r="AY190" s="119"/>
    </row>
    <row r="191" spans="1:51" hidden="1" outlineLevel="1" x14ac:dyDescent="0.2">
      <c r="B191" s="17" t="s">
        <v>2</v>
      </c>
      <c r="C191" s="19" t="str">
        <f t="shared" ref="C191:AG191" si="101">TEXT(C190,"aaa")</f>
        <v>木</v>
      </c>
      <c r="D191" s="19" t="str">
        <f t="shared" si="101"/>
        <v>金</v>
      </c>
      <c r="E191" s="19" t="str">
        <f t="shared" si="101"/>
        <v>土</v>
      </c>
      <c r="F191" s="19" t="str">
        <f t="shared" si="101"/>
        <v>日</v>
      </c>
      <c r="G191" s="19" t="str">
        <f t="shared" si="101"/>
        <v>月</v>
      </c>
      <c r="H191" s="19" t="str">
        <f t="shared" si="101"/>
        <v>火</v>
      </c>
      <c r="I191" s="19" t="str">
        <f t="shared" si="101"/>
        <v>水</v>
      </c>
      <c r="J191" s="19" t="str">
        <f t="shared" si="101"/>
        <v>木</v>
      </c>
      <c r="K191" s="19" t="str">
        <f t="shared" si="101"/>
        <v>金</v>
      </c>
      <c r="L191" s="19" t="str">
        <f t="shared" si="101"/>
        <v>土</v>
      </c>
      <c r="M191" s="19" t="str">
        <f t="shared" si="101"/>
        <v>日</v>
      </c>
      <c r="N191" s="19" t="str">
        <f t="shared" si="101"/>
        <v>月</v>
      </c>
      <c r="O191" s="19" t="str">
        <f t="shared" si="101"/>
        <v>火</v>
      </c>
      <c r="P191" s="19" t="str">
        <f t="shared" si="101"/>
        <v>水</v>
      </c>
      <c r="Q191" s="19" t="str">
        <f t="shared" si="101"/>
        <v>木</v>
      </c>
      <c r="R191" s="19" t="str">
        <f t="shared" si="101"/>
        <v>金</v>
      </c>
      <c r="S191" s="19" t="str">
        <f t="shared" si="101"/>
        <v>土</v>
      </c>
      <c r="T191" s="19" t="str">
        <f t="shared" si="101"/>
        <v>日</v>
      </c>
      <c r="U191" s="19" t="str">
        <f t="shared" si="101"/>
        <v>月</v>
      </c>
      <c r="V191" s="19" t="str">
        <f t="shared" si="101"/>
        <v>火</v>
      </c>
      <c r="W191" s="19" t="str">
        <f t="shared" si="101"/>
        <v>水</v>
      </c>
      <c r="X191" s="19" t="str">
        <f t="shared" si="101"/>
        <v>木</v>
      </c>
      <c r="Y191" s="19" t="str">
        <f t="shared" si="101"/>
        <v>金</v>
      </c>
      <c r="Z191" s="19" t="str">
        <f t="shared" si="101"/>
        <v>土</v>
      </c>
      <c r="AA191" s="19" t="str">
        <f t="shared" si="101"/>
        <v>日</v>
      </c>
      <c r="AB191" s="19" t="str">
        <f t="shared" si="101"/>
        <v>月</v>
      </c>
      <c r="AC191" s="19" t="str">
        <f t="shared" si="101"/>
        <v>火</v>
      </c>
      <c r="AD191" s="19" t="str">
        <f t="shared" si="101"/>
        <v>水</v>
      </c>
      <c r="AE191" s="19" t="str">
        <f t="shared" si="101"/>
        <v>木</v>
      </c>
      <c r="AF191" s="19" t="str">
        <f t="shared" si="101"/>
        <v>金</v>
      </c>
      <c r="AG191" s="19" t="str">
        <f t="shared" si="101"/>
        <v/>
      </c>
      <c r="AH191" s="178">
        <v>0</v>
      </c>
      <c r="AI191" s="181"/>
      <c r="AJ191" s="184" t="s">
        <v>51</v>
      </c>
      <c r="AK191" s="186" t="s">
        <v>12</v>
      </c>
      <c r="AL191" s="188" t="s">
        <v>58</v>
      </c>
      <c r="AM191" s="190" t="s">
        <v>51</v>
      </c>
      <c r="AN191" s="191" t="s">
        <v>13</v>
      </c>
      <c r="AO191" s="119">
        <f t="shared" ref="AO191" si="102">COUNT(C190:AG190)</f>
        <v>30</v>
      </c>
      <c r="AP191" s="119">
        <f t="shared" ref="AP191" si="103">AO191-AH191</f>
        <v>30</v>
      </c>
      <c r="AQ191" s="119">
        <f>SUM(AP$7:AP193)</f>
        <v>759</v>
      </c>
      <c r="AR191" s="119">
        <f>COUNTIF(C193:AG193,"○")</f>
        <v>0</v>
      </c>
      <c r="AS191" s="119">
        <f>SUM(AR$7:AR193)</f>
        <v>65</v>
      </c>
      <c r="AT191" s="119">
        <f>COUNTIF(C194:AG194,"○")</f>
        <v>0</v>
      </c>
      <c r="AU191" s="119">
        <f>SUM(AT$7:AT193)</f>
        <v>0</v>
      </c>
      <c r="AV191" s="122">
        <f>COUNTIF(C191:AG191,"土")+COUNTIF(C191:AG191,"日")</f>
        <v>8</v>
      </c>
      <c r="AW191" s="122">
        <f>AV191-AI191</f>
        <v>8</v>
      </c>
      <c r="AX191" s="122" t="str">
        <f>IF(OR(AW191/AP191&lt;0.285,AW191=0),"特例","特例なし")</f>
        <v>特例</v>
      </c>
      <c r="AY191" s="122">
        <f>IF($AL$240="計画",IF(AP191=0,1,IF(AL193="達成",1,IF(AL193="達成※",1,0))),IF(AP191=0,1,IF(AL194="達成",1,IF(AL194="達成※",1,0))))</f>
        <v>0</v>
      </c>
    </row>
    <row r="192" spans="1:51" ht="53" hidden="1" outlineLevel="1" x14ac:dyDescent="0.2">
      <c r="A192" s="3"/>
      <c r="B192" s="20" t="s">
        <v>3</v>
      </c>
      <c r="C192" s="13" t="str">
        <f>IFERROR(VLOOKUP(C190,祝日一覧!A:C,3,FALSE),"")</f>
        <v/>
      </c>
      <c r="D192" s="13" t="str">
        <f>IFERROR(VLOOKUP(D190,祝日一覧!A:C,3,FALSE),"")</f>
        <v/>
      </c>
      <c r="E192" s="13" t="str">
        <f>IFERROR(VLOOKUP(E190,祝日一覧!A:C,3,FALSE),"")</f>
        <v/>
      </c>
      <c r="F192" s="13" t="str">
        <f>IFERROR(VLOOKUP(F190,祝日一覧!A:C,3,FALSE),"")</f>
        <v/>
      </c>
      <c r="G192" s="13" t="str">
        <f>IFERROR(VLOOKUP(G190,祝日一覧!A:C,3,FALSE),"")</f>
        <v/>
      </c>
      <c r="H192" s="13" t="str">
        <f>IFERROR(VLOOKUP(H190,祝日一覧!A:C,3,FALSE),"")</f>
        <v/>
      </c>
      <c r="I192" s="13" t="str">
        <f>IFERROR(VLOOKUP(I190,祝日一覧!A:C,3,FALSE),"")</f>
        <v/>
      </c>
      <c r="J192" s="13" t="str">
        <f>IFERROR(VLOOKUP(J190,祝日一覧!A:C,3,FALSE),"")</f>
        <v/>
      </c>
      <c r="K192" s="13" t="str">
        <f>IFERROR(VLOOKUP(K190,祝日一覧!A:C,3,FALSE),"")</f>
        <v/>
      </c>
      <c r="L192" s="13" t="str">
        <f>IFERROR(VLOOKUP(L190,祝日一覧!A:C,3,FALSE),"")</f>
        <v/>
      </c>
      <c r="M192" s="13" t="str">
        <f>IFERROR(VLOOKUP(M190,祝日一覧!A:C,3,FALSE),"")</f>
        <v/>
      </c>
      <c r="N192" s="13" t="str">
        <f>IFERROR(VLOOKUP(N190,祝日一覧!A:C,3,FALSE),"")</f>
        <v/>
      </c>
      <c r="O192" s="13" t="str">
        <f>IFERROR(VLOOKUP(O190,祝日一覧!A:C,3,FALSE),"")</f>
        <v/>
      </c>
      <c r="P192" s="13" t="str">
        <f>IFERROR(VLOOKUP(P190,祝日一覧!A:C,3,FALSE),"")</f>
        <v/>
      </c>
      <c r="Q192" s="13" t="str">
        <f>IFERROR(VLOOKUP(Q190,祝日一覧!A:C,3,FALSE),"")</f>
        <v/>
      </c>
      <c r="R192" s="13" t="str">
        <f>IFERROR(VLOOKUP(R190,祝日一覧!A:C,3,FALSE),"")</f>
        <v/>
      </c>
      <c r="S192" s="13" t="str">
        <f>IFERROR(VLOOKUP(S190,祝日一覧!A:C,3,FALSE),"")</f>
        <v/>
      </c>
      <c r="T192" s="13" t="str">
        <f>IFERROR(VLOOKUP(T190,祝日一覧!A:C,3,FALSE),"")</f>
        <v/>
      </c>
      <c r="U192" s="13" t="str">
        <f>IFERROR(VLOOKUP(U190,祝日一覧!A:C,3,FALSE),"")</f>
        <v/>
      </c>
      <c r="V192" s="13" t="str">
        <f>IFERROR(VLOOKUP(V190,祝日一覧!A:C,3,FALSE),"")</f>
        <v/>
      </c>
      <c r="W192" s="13" t="str">
        <f>IFERROR(VLOOKUP(W190,祝日一覧!A:C,3,FALSE),"")</f>
        <v/>
      </c>
      <c r="X192" s="13" t="str">
        <f>IFERROR(VLOOKUP(X190,祝日一覧!A:C,3,FALSE),"")</f>
        <v/>
      </c>
      <c r="Y192" s="13" t="str">
        <f>IFERROR(VLOOKUP(Y190,祝日一覧!A:C,3,FALSE),"")</f>
        <v/>
      </c>
      <c r="Z192" s="13" t="str">
        <f>IFERROR(VLOOKUP(Z190,祝日一覧!A:C,3,FALSE),"")</f>
        <v/>
      </c>
      <c r="AA192" s="13" t="str">
        <f>IFERROR(VLOOKUP(AA190,祝日一覧!A:C,3,FALSE),"")</f>
        <v/>
      </c>
      <c r="AB192" s="13" t="str">
        <f>IFERROR(VLOOKUP(AB190,祝日一覧!A:C,3,FALSE),"")</f>
        <v/>
      </c>
      <c r="AC192" s="13" t="str">
        <f>IFERROR(VLOOKUP(AC190,祝日一覧!A:C,3,FALSE),"")</f>
        <v/>
      </c>
      <c r="AD192" s="13" t="str">
        <f>IFERROR(VLOOKUP(AD190,祝日一覧!A:C,3,FALSE),"")</f>
        <v/>
      </c>
      <c r="AE192" s="13" t="str">
        <f>IFERROR(VLOOKUP(AE190,祝日一覧!A:C,3,FALSE),"")</f>
        <v>昭和の日</v>
      </c>
      <c r="AF192" s="13" t="str">
        <f>IFERROR(VLOOKUP(AF190,祝日一覧!A:C,3,FALSE),"")</f>
        <v/>
      </c>
      <c r="AG192" s="13" t="str">
        <f>IFERROR(VLOOKUP(AG190,祝日一覧!A:C,3,FALSE),"")</f>
        <v/>
      </c>
      <c r="AH192" s="179"/>
      <c r="AI192" s="182"/>
      <c r="AJ192" s="185"/>
      <c r="AK192" s="187"/>
      <c r="AL192" s="189"/>
      <c r="AM192" s="141"/>
      <c r="AN192" s="143"/>
      <c r="AO192" s="119"/>
      <c r="AP192" s="119"/>
      <c r="AQ192" s="119"/>
      <c r="AR192" s="119"/>
      <c r="AS192" s="119"/>
      <c r="AT192" s="119"/>
      <c r="AU192" s="119"/>
      <c r="AV192" s="122"/>
      <c r="AW192" s="122"/>
      <c r="AX192" s="122"/>
      <c r="AY192" s="122"/>
    </row>
    <row r="193" spans="1:51" ht="26.5" hidden="1" outlineLevel="1" thickBot="1" x14ac:dyDescent="0.25">
      <c r="A193" s="4"/>
      <c r="B193" s="57" t="s">
        <v>108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79"/>
      <c r="AI193" s="182"/>
      <c r="AJ193" s="37">
        <f>AR191</f>
        <v>0</v>
      </c>
      <c r="AK193" s="61">
        <f>IF(AP191=0,"対象外",AJ193/AP191)</f>
        <v>0</v>
      </c>
      <c r="AL193" s="62" t="str">
        <f>IF(AP191=0,"対象外",IF(AJ193/AP191&gt;=0.285,"達成",IF(AJ193&gt;=AX193,"達成※","未")))</f>
        <v>未</v>
      </c>
      <c r="AM193" s="77">
        <f>AS191</f>
        <v>65</v>
      </c>
      <c r="AN193" s="78">
        <f>AM193/AQ191</f>
        <v>8.5638998682476944E-2</v>
      </c>
      <c r="AO193" s="119"/>
      <c r="AP193" s="119"/>
      <c r="AQ193" s="119"/>
      <c r="AR193" s="119"/>
      <c r="AS193" s="119"/>
      <c r="AT193" s="119"/>
      <c r="AU193" s="119"/>
      <c r="AV193" s="122"/>
      <c r="AW193" s="122"/>
      <c r="AX193" s="198">
        <f>IF(OR(AW191/AP191&lt;0.285,AW191=0),AW191,"-")</f>
        <v>8</v>
      </c>
      <c r="AY193" s="122"/>
    </row>
    <row r="194" spans="1:51" ht="26.5" hidden="1" outlineLevel="1" thickBot="1" x14ac:dyDescent="0.25">
      <c r="A194" s="4"/>
      <c r="B194" s="56" t="s">
        <v>102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180"/>
      <c r="AI194" s="183"/>
      <c r="AJ194" s="37">
        <f>AT191</f>
        <v>0</v>
      </c>
      <c r="AK194" s="47">
        <f>IF(AP191=0,"対象外",AJ194/AP191)</f>
        <v>0</v>
      </c>
      <c r="AL194" s="39" t="str">
        <f>IF(AP191=0,"対象外",IF(AJ194/AP191&gt;=0.285,"達成",IF(AJ194&gt;=AX193,"達成※","未")))</f>
        <v>未</v>
      </c>
      <c r="AM194" s="77">
        <f>AU191</f>
        <v>0</v>
      </c>
      <c r="AN194" s="78">
        <f>IFERROR(AM194/AQ191,"")</f>
        <v>0</v>
      </c>
      <c r="AO194" s="119"/>
      <c r="AP194" s="119"/>
      <c r="AQ194" s="119"/>
      <c r="AR194" s="119"/>
      <c r="AS194" s="119"/>
      <c r="AT194" s="119"/>
      <c r="AU194" s="119"/>
      <c r="AV194" s="122"/>
      <c r="AW194" s="122"/>
      <c r="AX194" s="199"/>
      <c r="AY194" s="122"/>
    </row>
    <row r="195" spans="1:51" ht="13.5" hidden="1" outlineLevel="1" thickBot="1" x14ac:dyDescent="0.25">
      <c r="AS195" s="9"/>
      <c r="AT195" s="9"/>
      <c r="AU195" s="9"/>
      <c r="AV195" s="2"/>
    </row>
    <row r="196" spans="1:51" ht="13" hidden="1" customHeight="1" outlineLevel="1" x14ac:dyDescent="0.2">
      <c r="B196" s="16" t="s">
        <v>0</v>
      </c>
      <c r="C196" s="137">
        <f>DATE(YEAR(C189),MONTH(C189)+1,DAY(C189))</f>
        <v>46508</v>
      </c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71" t="s">
        <v>16</v>
      </c>
      <c r="AI196" s="110" t="s">
        <v>60</v>
      </c>
      <c r="AJ196" s="173" t="s">
        <v>74</v>
      </c>
      <c r="AK196" s="173"/>
      <c r="AL196" s="174"/>
      <c r="AM196" s="130" t="s">
        <v>11</v>
      </c>
      <c r="AN196" s="131"/>
      <c r="AO196" s="192" t="s">
        <v>15</v>
      </c>
      <c r="AP196" s="117" t="s">
        <v>17</v>
      </c>
      <c r="AQ196" s="117" t="s">
        <v>18</v>
      </c>
      <c r="AR196" s="117" t="s">
        <v>98</v>
      </c>
      <c r="AS196" s="117" t="s">
        <v>99</v>
      </c>
      <c r="AT196" s="49" t="s">
        <v>100</v>
      </c>
      <c r="AU196" s="49" t="s">
        <v>101</v>
      </c>
      <c r="AV196" s="119" t="s">
        <v>59</v>
      </c>
      <c r="AW196" s="120" t="s">
        <v>61</v>
      </c>
      <c r="AX196" s="122" t="s">
        <v>70</v>
      </c>
      <c r="AY196" s="119" t="s">
        <v>73</v>
      </c>
    </row>
    <row r="197" spans="1:51" hidden="1" outlineLevel="1" x14ac:dyDescent="0.2">
      <c r="B197" s="17" t="s">
        <v>1</v>
      </c>
      <c r="C197" s="18">
        <f>DATE(YEAR(C196),MONTH(C196),DAY(C196))</f>
        <v>46508</v>
      </c>
      <c r="D197" s="18">
        <f>IF(MONTH(DATE(YEAR(C197),MONTH(C197),DAY(C197)+1))=MONTH($C196),DATE(YEAR(C197),MONTH(C197),DAY(C197)+1),"")</f>
        <v>46509</v>
      </c>
      <c r="E197" s="18">
        <f t="shared" ref="E197:AG197" si="104">IF(MONTH(DATE(YEAR(D197),MONTH(D197),DAY(D197)+1))=MONTH($C196),DATE(YEAR(D197),MONTH(D197),DAY(D197)+1),"")</f>
        <v>46510</v>
      </c>
      <c r="F197" s="18">
        <f t="shared" si="104"/>
        <v>46511</v>
      </c>
      <c r="G197" s="18">
        <f t="shared" si="104"/>
        <v>46512</v>
      </c>
      <c r="H197" s="18">
        <f t="shared" si="104"/>
        <v>46513</v>
      </c>
      <c r="I197" s="18">
        <f t="shared" si="104"/>
        <v>46514</v>
      </c>
      <c r="J197" s="18">
        <f t="shared" si="104"/>
        <v>46515</v>
      </c>
      <c r="K197" s="18">
        <f t="shared" si="104"/>
        <v>46516</v>
      </c>
      <c r="L197" s="18">
        <f t="shared" si="104"/>
        <v>46517</v>
      </c>
      <c r="M197" s="18">
        <f t="shared" si="104"/>
        <v>46518</v>
      </c>
      <c r="N197" s="18">
        <f t="shared" si="104"/>
        <v>46519</v>
      </c>
      <c r="O197" s="18">
        <f t="shared" si="104"/>
        <v>46520</v>
      </c>
      <c r="P197" s="18">
        <f t="shared" si="104"/>
        <v>46521</v>
      </c>
      <c r="Q197" s="18">
        <f t="shared" si="104"/>
        <v>46522</v>
      </c>
      <c r="R197" s="18">
        <f t="shared" si="104"/>
        <v>46523</v>
      </c>
      <c r="S197" s="18">
        <f t="shared" si="104"/>
        <v>46524</v>
      </c>
      <c r="T197" s="18">
        <f t="shared" si="104"/>
        <v>46525</v>
      </c>
      <c r="U197" s="18">
        <f t="shared" si="104"/>
        <v>46526</v>
      </c>
      <c r="V197" s="18">
        <f t="shared" si="104"/>
        <v>46527</v>
      </c>
      <c r="W197" s="18">
        <f t="shared" si="104"/>
        <v>46528</v>
      </c>
      <c r="X197" s="18">
        <f t="shared" si="104"/>
        <v>46529</v>
      </c>
      <c r="Y197" s="18">
        <f t="shared" si="104"/>
        <v>46530</v>
      </c>
      <c r="Z197" s="18">
        <f t="shared" si="104"/>
        <v>46531</v>
      </c>
      <c r="AA197" s="18">
        <f t="shared" si="104"/>
        <v>46532</v>
      </c>
      <c r="AB197" s="18">
        <f t="shared" si="104"/>
        <v>46533</v>
      </c>
      <c r="AC197" s="18">
        <f t="shared" si="104"/>
        <v>46534</v>
      </c>
      <c r="AD197" s="18">
        <f t="shared" si="104"/>
        <v>46535</v>
      </c>
      <c r="AE197" s="18">
        <f t="shared" si="104"/>
        <v>46536</v>
      </c>
      <c r="AF197" s="18">
        <f t="shared" si="104"/>
        <v>46537</v>
      </c>
      <c r="AG197" s="18">
        <f t="shared" si="104"/>
        <v>46538</v>
      </c>
      <c r="AH197" s="172"/>
      <c r="AI197" s="111"/>
      <c r="AJ197" s="175"/>
      <c r="AK197" s="175"/>
      <c r="AL197" s="176"/>
      <c r="AM197" s="132"/>
      <c r="AN197" s="133"/>
      <c r="AO197" s="193"/>
      <c r="AP197" s="118"/>
      <c r="AQ197" s="118"/>
      <c r="AR197" s="118"/>
      <c r="AS197" s="118"/>
      <c r="AT197" s="50" t="s">
        <v>96</v>
      </c>
      <c r="AU197" s="50" t="s">
        <v>97</v>
      </c>
      <c r="AV197" s="119"/>
      <c r="AW197" s="121"/>
      <c r="AX197" s="122"/>
      <c r="AY197" s="119"/>
    </row>
    <row r="198" spans="1:51" hidden="1" outlineLevel="1" x14ac:dyDescent="0.2">
      <c r="B198" s="17" t="s">
        <v>2</v>
      </c>
      <c r="C198" s="19" t="str">
        <f t="shared" ref="C198:AG198" si="105">TEXT(C197,"aaa")</f>
        <v>土</v>
      </c>
      <c r="D198" s="19" t="str">
        <f t="shared" si="105"/>
        <v>日</v>
      </c>
      <c r="E198" s="19" t="str">
        <f t="shared" si="105"/>
        <v>月</v>
      </c>
      <c r="F198" s="19" t="str">
        <f t="shared" si="105"/>
        <v>火</v>
      </c>
      <c r="G198" s="19" t="str">
        <f t="shared" si="105"/>
        <v>水</v>
      </c>
      <c r="H198" s="19" t="str">
        <f t="shared" si="105"/>
        <v>木</v>
      </c>
      <c r="I198" s="19" t="str">
        <f t="shared" si="105"/>
        <v>金</v>
      </c>
      <c r="J198" s="19" t="str">
        <f t="shared" si="105"/>
        <v>土</v>
      </c>
      <c r="K198" s="19" t="str">
        <f t="shared" si="105"/>
        <v>日</v>
      </c>
      <c r="L198" s="19" t="str">
        <f t="shared" si="105"/>
        <v>月</v>
      </c>
      <c r="M198" s="19" t="str">
        <f t="shared" si="105"/>
        <v>火</v>
      </c>
      <c r="N198" s="19" t="str">
        <f t="shared" si="105"/>
        <v>水</v>
      </c>
      <c r="O198" s="19" t="str">
        <f t="shared" si="105"/>
        <v>木</v>
      </c>
      <c r="P198" s="19" t="str">
        <f t="shared" si="105"/>
        <v>金</v>
      </c>
      <c r="Q198" s="19" t="str">
        <f t="shared" si="105"/>
        <v>土</v>
      </c>
      <c r="R198" s="19" t="str">
        <f t="shared" si="105"/>
        <v>日</v>
      </c>
      <c r="S198" s="19" t="str">
        <f t="shared" si="105"/>
        <v>月</v>
      </c>
      <c r="T198" s="19" t="str">
        <f t="shared" si="105"/>
        <v>火</v>
      </c>
      <c r="U198" s="19" t="str">
        <f t="shared" si="105"/>
        <v>水</v>
      </c>
      <c r="V198" s="19" t="str">
        <f t="shared" si="105"/>
        <v>木</v>
      </c>
      <c r="W198" s="19" t="str">
        <f t="shared" si="105"/>
        <v>金</v>
      </c>
      <c r="X198" s="19" t="str">
        <f t="shared" si="105"/>
        <v>土</v>
      </c>
      <c r="Y198" s="19" t="str">
        <f t="shared" si="105"/>
        <v>日</v>
      </c>
      <c r="Z198" s="19" t="str">
        <f t="shared" si="105"/>
        <v>月</v>
      </c>
      <c r="AA198" s="19" t="str">
        <f t="shared" si="105"/>
        <v>火</v>
      </c>
      <c r="AB198" s="19" t="str">
        <f t="shared" si="105"/>
        <v>水</v>
      </c>
      <c r="AC198" s="19" t="str">
        <f t="shared" si="105"/>
        <v>木</v>
      </c>
      <c r="AD198" s="19" t="str">
        <f t="shared" si="105"/>
        <v>金</v>
      </c>
      <c r="AE198" s="19" t="str">
        <f t="shared" si="105"/>
        <v>土</v>
      </c>
      <c r="AF198" s="19" t="str">
        <f t="shared" si="105"/>
        <v>日</v>
      </c>
      <c r="AG198" s="19" t="str">
        <f t="shared" si="105"/>
        <v>月</v>
      </c>
      <c r="AH198" s="178">
        <v>0</v>
      </c>
      <c r="AI198" s="181"/>
      <c r="AJ198" s="184" t="s">
        <v>51</v>
      </c>
      <c r="AK198" s="186" t="s">
        <v>12</v>
      </c>
      <c r="AL198" s="188" t="s">
        <v>58</v>
      </c>
      <c r="AM198" s="190" t="s">
        <v>51</v>
      </c>
      <c r="AN198" s="191" t="s">
        <v>13</v>
      </c>
      <c r="AO198" s="119">
        <f t="shared" ref="AO198" si="106">COUNT(C197:AG197)</f>
        <v>31</v>
      </c>
      <c r="AP198" s="119">
        <f t="shared" ref="AP198" si="107">AO198-AH198</f>
        <v>31</v>
      </c>
      <c r="AQ198" s="119">
        <f>SUM(AP$7:AP200)</f>
        <v>790</v>
      </c>
      <c r="AR198" s="119">
        <f>COUNTIF(C200:AG200,"○")</f>
        <v>0</v>
      </c>
      <c r="AS198" s="119">
        <f>SUM(AR$7:AR200)</f>
        <v>65</v>
      </c>
      <c r="AT198" s="156">
        <f>COUNTIF(C201:AG201,"○")</f>
        <v>0</v>
      </c>
      <c r="AU198" s="195">
        <f>SUM(AT$7:AT200)</f>
        <v>0</v>
      </c>
      <c r="AV198" s="122">
        <f>COUNTIF(C198:AG198,"土")+COUNTIF(C198:AG198,"日")</f>
        <v>10</v>
      </c>
      <c r="AW198" s="122">
        <f>AV198-AI198</f>
        <v>10</v>
      </c>
      <c r="AX198" s="196" t="str">
        <f>IF(OR(AW198/AP198&lt;0.285,AW198=0),"特例","特例なし")</f>
        <v>特例なし</v>
      </c>
      <c r="AY198" s="122">
        <f>IF($AL$240="計画",IF(AP198=0,1,IF(AL200="達成",1,IF(AL200="達成※",1,0))),IF(AP198=0,1,IF(AL201="達成",1,IF(AL201="達成※",1,0))))</f>
        <v>0</v>
      </c>
    </row>
    <row r="199" spans="1:51" ht="66" hidden="1" outlineLevel="1" x14ac:dyDescent="0.2">
      <c r="A199" s="3"/>
      <c r="B199" s="20" t="s">
        <v>3</v>
      </c>
      <c r="C199" s="13" t="str">
        <f>IFERROR(VLOOKUP(C197,祝日一覧!A:C,3,FALSE),"")</f>
        <v/>
      </c>
      <c r="D199" s="13" t="str">
        <f>IFERROR(VLOOKUP(D197,祝日一覧!A:C,3,FALSE),"")</f>
        <v/>
      </c>
      <c r="E199" s="13" t="str">
        <f>IFERROR(VLOOKUP(E197,祝日一覧!A:C,3,FALSE),"")</f>
        <v>憲法記念日</v>
      </c>
      <c r="F199" s="13" t="str">
        <f>IFERROR(VLOOKUP(F197,祝日一覧!A:C,3,FALSE),"")</f>
        <v>みどりの日</v>
      </c>
      <c r="G199" s="13" t="str">
        <f>IFERROR(VLOOKUP(G197,祝日一覧!A:C,3,FALSE),"")</f>
        <v>こどもの日</v>
      </c>
      <c r="H199" s="13" t="str">
        <f>IFERROR(VLOOKUP(H197,祝日一覧!A:C,3,FALSE),"")</f>
        <v/>
      </c>
      <c r="I199" s="13" t="str">
        <f>IFERROR(VLOOKUP(I197,祝日一覧!A:C,3,FALSE),"")</f>
        <v/>
      </c>
      <c r="J199" s="13" t="str">
        <f>IFERROR(VLOOKUP(J197,祝日一覧!A:C,3,FALSE),"")</f>
        <v/>
      </c>
      <c r="K199" s="13" t="str">
        <f>IFERROR(VLOOKUP(K197,祝日一覧!A:C,3,FALSE),"")</f>
        <v/>
      </c>
      <c r="L199" s="13" t="str">
        <f>IFERROR(VLOOKUP(L197,祝日一覧!A:C,3,FALSE),"")</f>
        <v/>
      </c>
      <c r="M199" s="13" t="str">
        <f>IFERROR(VLOOKUP(M197,祝日一覧!A:C,3,FALSE),"")</f>
        <v/>
      </c>
      <c r="N199" s="13" t="str">
        <f>IFERROR(VLOOKUP(N197,祝日一覧!A:C,3,FALSE),"")</f>
        <v/>
      </c>
      <c r="O199" s="13" t="str">
        <f>IFERROR(VLOOKUP(O197,祝日一覧!A:C,3,FALSE),"")</f>
        <v/>
      </c>
      <c r="P199" s="13" t="str">
        <f>IFERROR(VLOOKUP(P197,祝日一覧!A:C,3,FALSE),"")</f>
        <v/>
      </c>
      <c r="Q199" s="13" t="str">
        <f>IFERROR(VLOOKUP(Q197,祝日一覧!A:C,3,FALSE),"")</f>
        <v/>
      </c>
      <c r="R199" s="13" t="str">
        <f>IFERROR(VLOOKUP(R197,祝日一覧!A:C,3,FALSE),"")</f>
        <v/>
      </c>
      <c r="S199" s="13" t="str">
        <f>IFERROR(VLOOKUP(S197,祝日一覧!A:C,3,FALSE),"")</f>
        <v/>
      </c>
      <c r="T199" s="13" t="str">
        <f>IFERROR(VLOOKUP(T197,祝日一覧!A:C,3,FALSE),"")</f>
        <v/>
      </c>
      <c r="U199" s="13" t="str">
        <f>IFERROR(VLOOKUP(U197,祝日一覧!A:C,3,FALSE),"")</f>
        <v/>
      </c>
      <c r="V199" s="13" t="str">
        <f>IFERROR(VLOOKUP(V197,祝日一覧!A:C,3,FALSE),"")</f>
        <v/>
      </c>
      <c r="W199" s="13" t="str">
        <f>IFERROR(VLOOKUP(W197,祝日一覧!A:C,3,FALSE),"")</f>
        <v/>
      </c>
      <c r="X199" s="13" t="str">
        <f>IFERROR(VLOOKUP(X197,祝日一覧!A:C,3,FALSE),"")</f>
        <v/>
      </c>
      <c r="Y199" s="13" t="str">
        <f>IFERROR(VLOOKUP(Y197,祝日一覧!A:C,3,FALSE),"")</f>
        <v/>
      </c>
      <c r="Z199" s="13" t="str">
        <f>IFERROR(VLOOKUP(Z197,祝日一覧!A:C,3,FALSE),"")</f>
        <v/>
      </c>
      <c r="AA199" s="13" t="str">
        <f>IFERROR(VLOOKUP(AA197,祝日一覧!A:C,3,FALSE),"")</f>
        <v/>
      </c>
      <c r="AB199" s="13" t="str">
        <f>IFERROR(VLOOKUP(AB197,祝日一覧!A:C,3,FALSE),"")</f>
        <v/>
      </c>
      <c r="AC199" s="13" t="str">
        <f>IFERROR(VLOOKUP(AC197,祝日一覧!A:C,3,FALSE),"")</f>
        <v/>
      </c>
      <c r="AD199" s="13" t="str">
        <f>IFERROR(VLOOKUP(AD197,祝日一覧!A:C,3,FALSE),"")</f>
        <v/>
      </c>
      <c r="AE199" s="13" t="str">
        <f>IFERROR(VLOOKUP(AE197,祝日一覧!A:C,3,FALSE),"")</f>
        <v/>
      </c>
      <c r="AF199" s="13" t="str">
        <f>IFERROR(VLOOKUP(AF197,祝日一覧!A:C,3,FALSE),"")</f>
        <v/>
      </c>
      <c r="AG199" s="13" t="str">
        <f>IFERROR(VLOOKUP(AG197,祝日一覧!A:C,3,FALSE),"")</f>
        <v/>
      </c>
      <c r="AH199" s="179"/>
      <c r="AI199" s="182"/>
      <c r="AJ199" s="185"/>
      <c r="AK199" s="187"/>
      <c r="AL199" s="189"/>
      <c r="AM199" s="141"/>
      <c r="AN199" s="143"/>
      <c r="AO199" s="119"/>
      <c r="AP199" s="119"/>
      <c r="AQ199" s="119"/>
      <c r="AR199" s="119"/>
      <c r="AS199" s="119"/>
      <c r="AT199" s="156"/>
      <c r="AU199" s="195"/>
      <c r="AV199" s="122"/>
      <c r="AW199" s="122"/>
      <c r="AX199" s="197"/>
      <c r="AY199" s="122"/>
    </row>
    <row r="200" spans="1:51" ht="26.5" hidden="1" outlineLevel="1" thickBot="1" x14ac:dyDescent="0.25">
      <c r="A200" s="4"/>
      <c r="B200" s="57" t="s">
        <v>108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79"/>
      <c r="AI200" s="182"/>
      <c r="AJ200" s="37">
        <f>AR198</f>
        <v>0</v>
      </c>
      <c r="AK200" s="61">
        <f>IF(AP198=0,"対象外",AJ200/AP198)</f>
        <v>0</v>
      </c>
      <c r="AL200" s="62" t="str">
        <f>IF(AP198=0,"対象外",IF(AJ200/AP198&gt;=0.285,"達成",IF(AJ200&gt;=AX200,"達成※","未")))</f>
        <v>未</v>
      </c>
      <c r="AM200" s="77">
        <f>AS198</f>
        <v>65</v>
      </c>
      <c r="AN200" s="78">
        <f>AM200/AQ198</f>
        <v>8.2278481012658222E-2</v>
      </c>
      <c r="AO200" s="119"/>
      <c r="AP200" s="119"/>
      <c r="AQ200" s="119"/>
      <c r="AR200" s="119"/>
      <c r="AS200" s="119"/>
      <c r="AT200" s="156"/>
      <c r="AU200" s="195"/>
      <c r="AV200" s="122"/>
      <c r="AW200" s="122"/>
      <c r="AX200" s="122" t="str">
        <f>IF(OR(AW198/AP198&lt;0.285,AW198=0),AW198,"-")</f>
        <v>-</v>
      </c>
      <c r="AY200" s="122"/>
    </row>
    <row r="201" spans="1:51" ht="26.5" hidden="1" outlineLevel="1" thickBot="1" x14ac:dyDescent="0.25">
      <c r="A201" s="4"/>
      <c r="B201" s="56" t="s">
        <v>102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180"/>
      <c r="AI201" s="183"/>
      <c r="AJ201" s="37">
        <f>AT198</f>
        <v>0</v>
      </c>
      <c r="AK201" s="47">
        <f>IF(AP198=0,"対象外",AJ201/AP198)</f>
        <v>0</v>
      </c>
      <c r="AL201" s="39" t="str">
        <f>IF(AP198=0,"対象外",IF(AJ201/AP198&gt;=0.285,"達成",IF(AJ201&gt;=AX200,"達成※","未")))</f>
        <v>未</v>
      </c>
      <c r="AM201" s="77">
        <f>AU198</f>
        <v>0</v>
      </c>
      <c r="AN201" s="78">
        <f>IFERROR(AM201/AQ198,"")</f>
        <v>0</v>
      </c>
      <c r="AO201" s="119"/>
      <c r="AP201" s="119"/>
      <c r="AQ201" s="119"/>
      <c r="AR201" s="119"/>
      <c r="AS201" s="119"/>
      <c r="AT201" s="156"/>
      <c r="AU201" s="195"/>
      <c r="AV201" s="122"/>
      <c r="AW201" s="122"/>
      <c r="AX201" s="122"/>
      <c r="AY201" s="122"/>
    </row>
    <row r="202" spans="1:51" ht="13.5" hidden="1" outlineLevel="1" thickBot="1" x14ac:dyDescent="0.25">
      <c r="AS202" s="9"/>
      <c r="AT202" s="9"/>
      <c r="AU202" s="9"/>
      <c r="AV202" s="2"/>
    </row>
    <row r="203" spans="1:51" ht="13" hidden="1" customHeight="1" outlineLevel="1" x14ac:dyDescent="0.2">
      <c r="B203" s="16" t="s">
        <v>0</v>
      </c>
      <c r="C203" s="137">
        <f>DATE(YEAR(C196),MONTH(C196)+1,DAY(C196))</f>
        <v>46539</v>
      </c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  <c r="AF203" s="137"/>
      <c r="AG203" s="137"/>
      <c r="AH203" s="171" t="s">
        <v>16</v>
      </c>
      <c r="AI203" s="110" t="s">
        <v>60</v>
      </c>
      <c r="AJ203" s="173" t="s">
        <v>74</v>
      </c>
      <c r="AK203" s="173"/>
      <c r="AL203" s="174"/>
      <c r="AM203" s="130" t="s">
        <v>11</v>
      </c>
      <c r="AN203" s="131"/>
      <c r="AO203" s="192" t="s">
        <v>15</v>
      </c>
      <c r="AP203" s="117" t="s">
        <v>17</v>
      </c>
      <c r="AQ203" s="117" t="s">
        <v>18</v>
      </c>
      <c r="AR203" s="117" t="s">
        <v>98</v>
      </c>
      <c r="AS203" s="117" t="s">
        <v>99</v>
      </c>
      <c r="AT203" s="49" t="s">
        <v>100</v>
      </c>
      <c r="AU203" s="49" t="s">
        <v>101</v>
      </c>
      <c r="AV203" s="119" t="s">
        <v>59</v>
      </c>
      <c r="AW203" s="120" t="s">
        <v>61</v>
      </c>
      <c r="AX203" s="122" t="s">
        <v>70</v>
      </c>
      <c r="AY203" s="119" t="s">
        <v>73</v>
      </c>
    </row>
    <row r="204" spans="1:51" hidden="1" outlineLevel="1" x14ac:dyDescent="0.2">
      <c r="B204" s="17" t="s">
        <v>1</v>
      </c>
      <c r="C204" s="18">
        <f>DATE(YEAR(C203),MONTH(C203),DAY(C203))</f>
        <v>46539</v>
      </c>
      <c r="D204" s="18">
        <f>IF(MONTH(DATE(YEAR(C204),MONTH(C204),DAY(C204)+1))=MONTH($C203),DATE(YEAR(C204),MONTH(C204),DAY(C204)+1),"")</f>
        <v>46540</v>
      </c>
      <c r="E204" s="18">
        <f t="shared" ref="E204:AG204" si="108">IF(MONTH(DATE(YEAR(D204),MONTH(D204),DAY(D204)+1))=MONTH($C203),DATE(YEAR(D204),MONTH(D204),DAY(D204)+1),"")</f>
        <v>46541</v>
      </c>
      <c r="F204" s="18">
        <f t="shared" si="108"/>
        <v>46542</v>
      </c>
      <c r="G204" s="18">
        <f t="shared" si="108"/>
        <v>46543</v>
      </c>
      <c r="H204" s="18">
        <f t="shared" si="108"/>
        <v>46544</v>
      </c>
      <c r="I204" s="18">
        <f t="shared" si="108"/>
        <v>46545</v>
      </c>
      <c r="J204" s="18">
        <f t="shared" si="108"/>
        <v>46546</v>
      </c>
      <c r="K204" s="18">
        <f t="shared" si="108"/>
        <v>46547</v>
      </c>
      <c r="L204" s="18">
        <f t="shared" si="108"/>
        <v>46548</v>
      </c>
      <c r="M204" s="18">
        <f t="shared" si="108"/>
        <v>46549</v>
      </c>
      <c r="N204" s="18">
        <f t="shared" si="108"/>
        <v>46550</v>
      </c>
      <c r="O204" s="18">
        <f t="shared" si="108"/>
        <v>46551</v>
      </c>
      <c r="P204" s="18">
        <f t="shared" si="108"/>
        <v>46552</v>
      </c>
      <c r="Q204" s="18">
        <f t="shared" si="108"/>
        <v>46553</v>
      </c>
      <c r="R204" s="18">
        <f t="shared" si="108"/>
        <v>46554</v>
      </c>
      <c r="S204" s="18">
        <f t="shared" si="108"/>
        <v>46555</v>
      </c>
      <c r="T204" s="18">
        <f t="shared" si="108"/>
        <v>46556</v>
      </c>
      <c r="U204" s="18">
        <f t="shared" si="108"/>
        <v>46557</v>
      </c>
      <c r="V204" s="18">
        <f t="shared" si="108"/>
        <v>46558</v>
      </c>
      <c r="W204" s="18">
        <f t="shared" si="108"/>
        <v>46559</v>
      </c>
      <c r="X204" s="18">
        <f t="shared" si="108"/>
        <v>46560</v>
      </c>
      <c r="Y204" s="18">
        <f t="shared" si="108"/>
        <v>46561</v>
      </c>
      <c r="Z204" s="18">
        <f t="shared" si="108"/>
        <v>46562</v>
      </c>
      <c r="AA204" s="18">
        <f t="shared" si="108"/>
        <v>46563</v>
      </c>
      <c r="AB204" s="18">
        <f t="shared" si="108"/>
        <v>46564</v>
      </c>
      <c r="AC204" s="18">
        <f t="shared" si="108"/>
        <v>46565</v>
      </c>
      <c r="AD204" s="18">
        <f t="shared" si="108"/>
        <v>46566</v>
      </c>
      <c r="AE204" s="18">
        <f t="shared" si="108"/>
        <v>46567</v>
      </c>
      <c r="AF204" s="18">
        <f t="shared" si="108"/>
        <v>46568</v>
      </c>
      <c r="AG204" s="18" t="str">
        <f t="shared" si="108"/>
        <v/>
      </c>
      <c r="AH204" s="172"/>
      <c r="AI204" s="111"/>
      <c r="AJ204" s="175"/>
      <c r="AK204" s="175"/>
      <c r="AL204" s="176"/>
      <c r="AM204" s="132"/>
      <c r="AN204" s="133"/>
      <c r="AO204" s="193"/>
      <c r="AP204" s="118"/>
      <c r="AQ204" s="118"/>
      <c r="AR204" s="118"/>
      <c r="AS204" s="118"/>
      <c r="AT204" s="50" t="s">
        <v>96</v>
      </c>
      <c r="AU204" s="50" t="s">
        <v>97</v>
      </c>
      <c r="AV204" s="119"/>
      <c r="AW204" s="121"/>
      <c r="AX204" s="122"/>
      <c r="AY204" s="119"/>
    </row>
    <row r="205" spans="1:51" hidden="1" outlineLevel="1" x14ac:dyDescent="0.2">
      <c r="B205" s="17" t="s">
        <v>2</v>
      </c>
      <c r="C205" s="19" t="str">
        <f t="shared" ref="C205:AG205" si="109">TEXT(C204,"aaa")</f>
        <v>火</v>
      </c>
      <c r="D205" s="19" t="str">
        <f t="shared" si="109"/>
        <v>水</v>
      </c>
      <c r="E205" s="19" t="str">
        <f t="shared" si="109"/>
        <v>木</v>
      </c>
      <c r="F205" s="19" t="str">
        <f t="shared" si="109"/>
        <v>金</v>
      </c>
      <c r="G205" s="19" t="str">
        <f t="shared" si="109"/>
        <v>土</v>
      </c>
      <c r="H205" s="19" t="str">
        <f t="shared" si="109"/>
        <v>日</v>
      </c>
      <c r="I205" s="19" t="str">
        <f t="shared" si="109"/>
        <v>月</v>
      </c>
      <c r="J205" s="19" t="str">
        <f t="shared" si="109"/>
        <v>火</v>
      </c>
      <c r="K205" s="19" t="str">
        <f t="shared" si="109"/>
        <v>水</v>
      </c>
      <c r="L205" s="19" t="str">
        <f t="shared" si="109"/>
        <v>木</v>
      </c>
      <c r="M205" s="19" t="str">
        <f t="shared" si="109"/>
        <v>金</v>
      </c>
      <c r="N205" s="19" t="str">
        <f t="shared" si="109"/>
        <v>土</v>
      </c>
      <c r="O205" s="19" t="str">
        <f t="shared" si="109"/>
        <v>日</v>
      </c>
      <c r="P205" s="19" t="str">
        <f t="shared" si="109"/>
        <v>月</v>
      </c>
      <c r="Q205" s="19" t="str">
        <f t="shared" si="109"/>
        <v>火</v>
      </c>
      <c r="R205" s="19" t="str">
        <f t="shared" si="109"/>
        <v>水</v>
      </c>
      <c r="S205" s="19" t="str">
        <f t="shared" si="109"/>
        <v>木</v>
      </c>
      <c r="T205" s="19" t="str">
        <f t="shared" si="109"/>
        <v>金</v>
      </c>
      <c r="U205" s="19" t="str">
        <f t="shared" si="109"/>
        <v>土</v>
      </c>
      <c r="V205" s="19" t="str">
        <f t="shared" si="109"/>
        <v>日</v>
      </c>
      <c r="W205" s="19" t="str">
        <f t="shared" si="109"/>
        <v>月</v>
      </c>
      <c r="X205" s="19" t="str">
        <f t="shared" si="109"/>
        <v>火</v>
      </c>
      <c r="Y205" s="19" t="str">
        <f t="shared" si="109"/>
        <v>水</v>
      </c>
      <c r="Z205" s="19" t="str">
        <f t="shared" si="109"/>
        <v>木</v>
      </c>
      <c r="AA205" s="19" t="str">
        <f t="shared" si="109"/>
        <v>金</v>
      </c>
      <c r="AB205" s="19" t="str">
        <f t="shared" si="109"/>
        <v>土</v>
      </c>
      <c r="AC205" s="19" t="str">
        <f t="shared" si="109"/>
        <v>日</v>
      </c>
      <c r="AD205" s="19" t="str">
        <f t="shared" si="109"/>
        <v>月</v>
      </c>
      <c r="AE205" s="19" t="str">
        <f t="shared" si="109"/>
        <v>火</v>
      </c>
      <c r="AF205" s="19" t="str">
        <f t="shared" si="109"/>
        <v>水</v>
      </c>
      <c r="AG205" s="19" t="str">
        <f t="shared" si="109"/>
        <v/>
      </c>
      <c r="AH205" s="178">
        <v>0</v>
      </c>
      <c r="AI205" s="181"/>
      <c r="AJ205" s="184" t="s">
        <v>51</v>
      </c>
      <c r="AK205" s="186" t="s">
        <v>12</v>
      </c>
      <c r="AL205" s="188" t="s">
        <v>58</v>
      </c>
      <c r="AM205" s="190" t="s">
        <v>51</v>
      </c>
      <c r="AN205" s="191" t="s">
        <v>13</v>
      </c>
      <c r="AO205" s="119">
        <f t="shared" ref="AO205" si="110">COUNT(C204:AG204)</f>
        <v>30</v>
      </c>
      <c r="AP205" s="119">
        <f t="shared" ref="AP205" si="111">AO205-AH205</f>
        <v>30</v>
      </c>
      <c r="AQ205" s="119">
        <f>SUM(AP$7:AP207)</f>
        <v>820</v>
      </c>
      <c r="AR205" s="119">
        <f>COUNTIF(C207:AG207,"○")</f>
        <v>0</v>
      </c>
      <c r="AS205" s="119">
        <f>SUM(AR$7:AR207)</f>
        <v>65</v>
      </c>
      <c r="AT205" s="119">
        <f>COUNTIF(C208:AG208,"○")</f>
        <v>0</v>
      </c>
      <c r="AU205" s="119">
        <f>SUM(AT$7:AT207)</f>
        <v>0</v>
      </c>
      <c r="AV205" s="122">
        <f>COUNTIF(C205:AG205,"土")+COUNTIF(C205:AG205,"日")</f>
        <v>8</v>
      </c>
      <c r="AW205" s="122">
        <f>AV205-AI205</f>
        <v>8</v>
      </c>
      <c r="AX205" s="122" t="str">
        <f>IF(OR(AW205/AP205&lt;0.285,AW205=0),"特例","特例なし")</f>
        <v>特例</v>
      </c>
      <c r="AY205" s="122">
        <f>IF($AL$240="計画",IF(AP205=0,1,IF(AL207="達成",1,IF(AL207="達成※",1,0))),IF(AP205=0,1,IF(AL208="達成",1,IF(AL208="達成※",1,0))))</f>
        <v>0</v>
      </c>
    </row>
    <row r="206" spans="1:51" ht="27" hidden="1" outlineLevel="1" x14ac:dyDescent="0.2">
      <c r="A206" s="3"/>
      <c r="B206" s="20" t="s">
        <v>3</v>
      </c>
      <c r="C206" s="13" t="str">
        <f>IFERROR(VLOOKUP(C204,祝日一覧!A:C,3,FALSE),"")</f>
        <v/>
      </c>
      <c r="D206" s="13" t="str">
        <f>IFERROR(VLOOKUP(D204,祝日一覧!A:C,3,FALSE),"")</f>
        <v/>
      </c>
      <c r="E206" s="13" t="str">
        <f>IFERROR(VLOOKUP(E204,祝日一覧!A:C,3,FALSE),"")</f>
        <v/>
      </c>
      <c r="F206" s="13" t="str">
        <f>IFERROR(VLOOKUP(F204,祝日一覧!A:C,3,FALSE),"")</f>
        <v/>
      </c>
      <c r="G206" s="13" t="str">
        <f>IFERROR(VLOOKUP(G204,祝日一覧!A:C,3,FALSE),"")</f>
        <v/>
      </c>
      <c r="H206" s="13" t="str">
        <f>IFERROR(VLOOKUP(H204,祝日一覧!A:C,3,FALSE),"")</f>
        <v/>
      </c>
      <c r="I206" s="13" t="str">
        <f>IFERROR(VLOOKUP(I204,祝日一覧!A:C,3,FALSE),"")</f>
        <v/>
      </c>
      <c r="J206" s="13" t="str">
        <f>IFERROR(VLOOKUP(J204,祝日一覧!A:C,3,FALSE),"")</f>
        <v/>
      </c>
      <c r="K206" s="13" t="str">
        <f>IFERROR(VLOOKUP(K204,祝日一覧!A:C,3,FALSE),"")</f>
        <v/>
      </c>
      <c r="L206" s="13" t="str">
        <f>IFERROR(VLOOKUP(L204,祝日一覧!A:C,3,FALSE),"")</f>
        <v/>
      </c>
      <c r="M206" s="13" t="str">
        <f>IFERROR(VLOOKUP(M204,祝日一覧!A:C,3,FALSE),"")</f>
        <v/>
      </c>
      <c r="N206" s="13" t="str">
        <f>IFERROR(VLOOKUP(N204,祝日一覧!A:C,3,FALSE),"")</f>
        <v/>
      </c>
      <c r="O206" s="13" t="str">
        <f>IFERROR(VLOOKUP(O204,祝日一覧!A:C,3,FALSE),"")</f>
        <v/>
      </c>
      <c r="P206" s="13" t="str">
        <f>IFERROR(VLOOKUP(P204,祝日一覧!A:C,3,FALSE),"")</f>
        <v/>
      </c>
      <c r="Q206" s="13" t="str">
        <f>IFERROR(VLOOKUP(Q204,祝日一覧!A:C,3,FALSE),"")</f>
        <v/>
      </c>
      <c r="R206" s="13" t="str">
        <f>IFERROR(VLOOKUP(R204,祝日一覧!A:C,3,FALSE),"")</f>
        <v/>
      </c>
      <c r="S206" s="13" t="str">
        <f>IFERROR(VLOOKUP(S204,祝日一覧!A:C,3,FALSE),"")</f>
        <v/>
      </c>
      <c r="T206" s="13" t="str">
        <f>IFERROR(VLOOKUP(T204,祝日一覧!A:C,3,FALSE),"")</f>
        <v/>
      </c>
      <c r="U206" s="13" t="str">
        <f>IFERROR(VLOOKUP(U204,祝日一覧!A:C,3,FALSE),"")</f>
        <v/>
      </c>
      <c r="V206" s="13" t="str">
        <f>IFERROR(VLOOKUP(V204,祝日一覧!A:C,3,FALSE),"")</f>
        <v/>
      </c>
      <c r="W206" s="13" t="str">
        <f>IFERROR(VLOOKUP(W204,祝日一覧!A:C,3,FALSE),"")</f>
        <v/>
      </c>
      <c r="X206" s="13" t="str">
        <f>IFERROR(VLOOKUP(X204,祝日一覧!A:C,3,FALSE),"")</f>
        <v/>
      </c>
      <c r="Y206" s="13" t="str">
        <f>IFERROR(VLOOKUP(Y204,祝日一覧!A:C,3,FALSE),"")</f>
        <v/>
      </c>
      <c r="Z206" s="13" t="str">
        <f>IFERROR(VLOOKUP(Z204,祝日一覧!A:C,3,FALSE),"")</f>
        <v/>
      </c>
      <c r="AA206" s="13" t="str">
        <f>IFERROR(VLOOKUP(AA204,祝日一覧!A:C,3,FALSE),"")</f>
        <v/>
      </c>
      <c r="AB206" s="13" t="str">
        <f>IFERROR(VLOOKUP(AB204,祝日一覧!A:C,3,FALSE),"")</f>
        <v/>
      </c>
      <c r="AC206" s="13" t="str">
        <f>IFERROR(VLOOKUP(AC204,祝日一覧!A:C,3,FALSE),"")</f>
        <v/>
      </c>
      <c r="AD206" s="13" t="str">
        <f>IFERROR(VLOOKUP(AD204,祝日一覧!A:C,3,FALSE),"")</f>
        <v/>
      </c>
      <c r="AE206" s="13" t="str">
        <f>IFERROR(VLOOKUP(AE204,祝日一覧!A:C,3,FALSE),"")</f>
        <v/>
      </c>
      <c r="AF206" s="13" t="str">
        <f>IFERROR(VLOOKUP(AF204,祝日一覧!A:C,3,FALSE),"")</f>
        <v/>
      </c>
      <c r="AG206" s="13" t="str">
        <f>IFERROR(VLOOKUP(AG204,祝日一覧!A:C,3,FALSE),"")</f>
        <v/>
      </c>
      <c r="AH206" s="179"/>
      <c r="AI206" s="182"/>
      <c r="AJ206" s="185"/>
      <c r="AK206" s="187"/>
      <c r="AL206" s="189"/>
      <c r="AM206" s="141"/>
      <c r="AN206" s="143"/>
      <c r="AO206" s="119"/>
      <c r="AP206" s="119"/>
      <c r="AQ206" s="119"/>
      <c r="AR206" s="119"/>
      <c r="AS206" s="119"/>
      <c r="AT206" s="119"/>
      <c r="AU206" s="119"/>
      <c r="AV206" s="122"/>
      <c r="AW206" s="122"/>
      <c r="AX206" s="122"/>
      <c r="AY206" s="122"/>
    </row>
    <row r="207" spans="1:51" ht="26.5" hidden="1" outlineLevel="1" thickBot="1" x14ac:dyDescent="0.25">
      <c r="A207" s="4"/>
      <c r="B207" s="57" t="s">
        <v>108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79"/>
      <c r="AI207" s="182"/>
      <c r="AJ207" s="37">
        <f>AR205</f>
        <v>0</v>
      </c>
      <c r="AK207" s="61">
        <f>IF(AP205=0,"対象外",AJ207/AP205)</f>
        <v>0</v>
      </c>
      <c r="AL207" s="62" t="str">
        <f>IF(AP205=0,"対象外",IF(AJ207/AP205&gt;=0.285,"達成",IF(AJ207&gt;=AX207,"達成※","未")))</f>
        <v>未</v>
      </c>
      <c r="AM207" s="77">
        <f>AS205</f>
        <v>65</v>
      </c>
      <c r="AN207" s="78">
        <f>AM207/AQ205</f>
        <v>7.926829268292683E-2</v>
      </c>
      <c r="AO207" s="119"/>
      <c r="AP207" s="119"/>
      <c r="AQ207" s="119"/>
      <c r="AR207" s="119"/>
      <c r="AS207" s="119"/>
      <c r="AT207" s="119"/>
      <c r="AU207" s="119"/>
      <c r="AV207" s="122"/>
      <c r="AW207" s="122"/>
      <c r="AX207" s="122">
        <f>IF(OR(AW205/AP205&lt;0.285,AW205=0),AW205,"-")</f>
        <v>8</v>
      </c>
      <c r="AY207" s="122"/>
    </row>
    <row r="208" spans="1:51" ht="26.5" hidden="1" outlineLevel="1" thickBot="1" x14ac:dyDescent="0.25">
      <c r="A208" s="4"/>
      <c r="B208" s="56" t="s">
        <v>102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180"/>
      <c r="AI208" s="183"/>
      <c r="AJ208" s="37">
        <f>AT205</f>
        <v>0</v>
      </c>
      <c r="AK208" s="47">
        <f>IF(AP205=0,"対象外",AJ208/AP205)</f>
        <v>0</v>
      </c>
      <c r="AL208" s="39" t="str">
        <f>IF(AP205=0,"対象外",IF(AJ208/AP205&gt;=0.285,"達成",IF(AJ208&gt;=AX207,"達成※","未")))</f>
        <v>未</v>
      </c>
      <c r="AM208" s="77">
        <f>AU205</f>
        <v>0</v>
      </c>
      <c r="AN208" s="78">
        <f>IFERROR(AM208/AQ205,"")</f>
        <v>0</v>
      </c>
      <c r="AO208" s="119"/>
      <c r="AP208" s="119"/>
      <c r="AQ208" s="119"/>
      <c r="AR208" s="119"/>
      <c r="AS208" s="119"/>
      <c r="AT208" s="119"/>
      <c r="AU208" s="119"/>
      <c r="AV208" s="122"/>
      <c r="AW208" s="122"/>
      <c r="AX208" s="122"/>
      <c r="AY208" s="122"/>
    </row>
    <row r="209" spans="1:51" ht="13.5" hidden="1" outlineLevel="1" thickBot="1" x14ac:dyDescent="0.25">
      <c r="AS209" s="9"/>
      <c r="AT209" s="9"/>
      <c r="AU209" s="9"/>
      <c r="AV209" s="2"/>
    </row>
    <row r="210" spans="1:51" ht="13" hidden="1" customHeight="1" outlineLevel="1" x14ac:dyDescent="0.2">
      <c r="B210" s="16" t="s">
        <v>0</v>
      </c>
      <c r="C210" s="137">
        <f>DATE(YEAR(C203),MONTH(C203)+1,DAY(C203))</f>
        <v>46569</v>
      </c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37"/>
      <c r="AF210" s="137"/>
      <c r="AG210" s="137"/>
      <c r="AH210" s="171" t="s">
        <v>16</v>
      </c>
      <c r="AI210" s="110" t="s">
        <v>60</v>
      </c>
      <c r="AJ210" s="173" t="s">
        <v>74</v>
      </c>
      <c r="AK210" s="173"/>
      <c r="AL210" s="174"/>
      <c r="AM210" s="130" t="s">
        <v>11</v>
      </c>
      <c r="AN210" s="131"/>
      <c r="AO210" s="192" t="s">
        <v>15</v>
      </c>
      <c r="AP210" s="117" t="s">
        <v>17</v>
      </c>
      <c r="AQ210" s="117" t="s">
        <v>18</v>
      </c>
      <c r="AR210" s="117" t="s">
        <v>98</v>
      </c>
      <c r="AS210" s="117" t="s">
        <v>99</v>
      </c>
      <c r="AT210" s="49" t="s">
        <v>100</v>
      </c>
      <c r="AU210" s="49" t="s">
        <v>101</v>
      </c>
      <c r="AV210" s="119" t="s">
        <v>59</v>
      </c>
      <c r="AW210" s="120" t="s">
        <v>61</v>
      </c>
      <c r="AX210" s="122" t="s">
        <v>70</v>
      </c>
      <c r="AY210" s="119" t="s">
        <v>73</v>
      </c>
    </row>
    <row r="211" spans="1:51" hidden="1" outlineLevel="1" x14ac:dyDescent="0.2">
      <c r="B211" s="17" t="s">
        <v>1</v>
      </c>
      <c r="C211" s="18">
        <f>DATE(YEAR(C210),MONTH(C210),DAY(C210))</f>
        <v>46569</v>
      </c>
      <c r="D211" s="18">
        <f>IF(MONTH(DATE(YEAR(C211),MONTH(C211),DAY(C211)+1))=MONTH($C210),DATE(YEAR(C211),MONTH(C211),DAY(C211)+1),"")</f>
        <v>46570</v>
      </c>
      <c r="E211" s="18">
        <f t="shared" ref="E211:AG211" si="112">IF(MONTH(DATE(YEAR(D211),MONTH(D211),DAY(D211)+1))=MONTH($C210),DATE(YEAR(D211),MONTH(D211),DAY(D211)+1),"")</f>
        <v>46571</v>
      </c>
      <c r="F211" s="18">
        <f t="shared" si="112"/>
        <v>46572</v>
      </c>
      <c r="G211" s="18">
        <f t="shared" si="112"/>
        <v>46573</v>
      </c>
      <c r="H211" s="18">
        <f t="shared" si="112"/>
        <v>46574</v>
      </c>
      <c r="I211" s="18">
        <f t="shared" si="112"/>
        <v>46575</v>
      </c>
      <c r="J211" s="18">
        <f t="shared" si="112"/>
        <v>46576</v>
      </c>
      <c r="K211" s="18">
        <f t="shared" si="112"/>
        <v>46577</v>
      </c>
      <c r="L211" s="18">
        <f t="shared" si="112"/>
        <v>46578</v>
      </c>
      <c r="M211" s="18">
        <f t="shared" si="112"/>
        <v>46579</v>
      </c>
      <c r="N211" s="18">
        <f t="shared" si="112"/>
        <v>46580</v>
      </c>
      <c r="O211" s="18">
        <f t="shared" si="112"/>
        <v>46581</v>
      </c>
      <c r="P211" s="18">
        <f t="shared" si="112"/>
        <v>46582</v>
      </c>
      <c r="Q211" s="18">
        <f t="shared" si="112"/>
        <v>46583</v>
      </c>
      <c r="R211" s="18">
        <f t="shared" si="112"/>
        <v>46584</v>
      </c>
      <c r="S211" s="18">
        <f t="shared" si="112"/>
        <v>46585</v>
      </c>
      <c r="T211" s="18">
        <f t="shared" si="112"/>
        <v>46586</v>
      </c>
      <c r="U211" s="18">
        <f t="shared" si="112"/>
        <v>46587</v>
      </c>
      <c r="V211" s="18">
        <f t="shared" si="112"/>
        <v>46588</v>
      </c>
      <c r="W211" s="18">
        <f t="shared" si="112"/>
        <v>46589</v>
      </c>
      <c r="X211" s="18">
        <f t="shared" si="112"/>
        <v>46590</v>
      </c>
      <c r="Y211" s="18">
        <f t="shared" si="112"/>
        <v>46591</v>
      </c>
      <c r="Z211" s="18">
        <f t="shared" si="112"/>
        <v>46592</v>
      </c>
      <c r="AA211" s="18">
        <f t="shared" si="112"/>
        <v>46593</v>
      </c>
      <c r="AB211" s="18">
        <f t="shared" si="112"/>
        <v>46594</v>
      </c>
      <c r="AC211" s="18">
        <f t="shared" si="112"/>
        <v>46595</v>
      </c>
      <c r="AD211" s="18">
        <f t="shared" si="112"/>
        <v>46596</v>
      </c>
      <c r="AE211" s="18">
        <f t="shared" si="112"/>
        <v>46597</v>
      </c>
      <c r="AF211" s="18">
        <f t="shared" si="112"/>
        <v>46598</v>
      </c>
      <c r="AG211" s="18">
        <f t="shared" si="112"/>
        <v>46599</v>
      </c>
      <c r="AH211" s="172"/>
      <c r="AI211" s="111"/>
      <c r="AJ211" s="175"/>
      <c r="AK211" s="175"/>
      <c r="AL211" s="176"/>
      <c r="AM211" s="132"/>
      <c r="AN211" s="133"/>
      <c r="AO211" s="193"/>
      <c r="AP211" s="118"/>
      <c r="AQ211" s="118"/>
      <c r="AR211" s="118"/>
      <c r="AS211" s="118"/>
      <c r="AT211" s="50" t="s">
        <v>96</v>
      </c>
      <c r="AU211" s="50" t="s">
        <v>97</v>
      </c>
      <c r="AV211" s="119"/>
      <c r="AW211" s="121"/>
      <c r="AX211" s="122"/>
      <c r="AY211" s="119"/>
    </row>
    <row r="212" spans="1:51" hidden="1" outlineLevel="1" x14ac:dyDescent="0.2">
      <c r="B212" s="17" t="s">
        <v>2</v>
      </c>
      <c r="C212" s="19" t="str">
        <f t="shared" ref="C212:AG212" si="113">TEXT(C211,"aaa")</f>
        <v>木</v>
      </c>
      <c r="D212" s="19" t="str">
        <f t="shared" si="113"/>
        <v>金</v>
      </c>
      <c r="E212" s="19" t="str">
        <f t="shared" si="113"/>
        <v>土</v>
      </c>
      <c r="F212" s="19" t="str">
        <f t="shared" si="113"/>
        <v>日</v>
      </c>
      <c r="G212" s="19" t="str">
        <f t="shared" si="113"/>
        <v>月</v>
      </c>
      <c r="H212" s="19" t="str">
        <f t="shared" si="113"/>
        <v>火</v>
      </c>
      <c r="I212" s="19" t="str">
        <f t="shared" si="113"/>
        <v>水</v>
      </c>
      <c r="J212" s="19" t="str">
        <f t="shared" si="113"/>
        <v>木</v>
      </c>
      <c r="K212" s="19" t="str">
        <f t="shared" si="113"/>
        <v>金</v>
      </c>
      <c r="L212" s="19" t="str">
        <f t="shared" si="113"/>
        <v>土</v>
      </c>
      <c r="M212" s="19" t="str">
        <f t="shared" si="113"/>
        <v>日</v>
      </c>
      <c r="N212" s="19" t="str">
        <f t="shared" si="113"/>
        <v>月</v>
      </c>
      <c r="O212" s="19" t="str">
        <f t="shared" si="113"/>
        <v>火</v>
      </c>
      <c r="P212" s="19" t="str">
        <f t="shared" si="113"/>
        <v>水</v>
      </c>
      <c r="Q212" s="19" t="str">
        <f t="shared" si="113"/>
        <v>木</v>
      </c>
      <c r="R212" s="19" t="str">
        <f t="shared" si="113"/>
        <v>金</v>
      </c>
      <c r="S212" s="19" t="str">
        <f t="shared" si="113"/>
        <v>土</v>
      </c>
      <c r="T212" s="19" t="str">
        <f t="shared" si="113"/>
        <v>日</v>
      </c>
      <c r="U212" s="19" t="str">
        <f t="shared" si="113"/>
        <v>月</v>
      </c>
      <c r="V212" s="19" t="str">
        <f t="shared" si="113"/>
        <v>火</v>
      </c>
      <c r="W212" s="19" t="str">
        <f t="shared" si="113"/>
        <v>水</v>
      </c>
      <c r="X212" s="19" t="str">
        <f t="shared" si="113"/>
        <v>木</v>
      </c>
      <c r="Y212" s="19" t="str">
        <f t="shared" si="113"/>
        <v>金</v>
      </c>
      <c r="Z212" s="19" t="str">
        <f t="shared" si="113"/>
        <v>土</v>
      </c>
      <c r="AA212" s="19" t="str">
        <f t="shared" si="113"/>
        <v>日</v>
      </c>
      <c r="AB212" s="19" t="str">
        <f t="shared" si="113"/>
        <v>月</v>
      </c>
      <c r="AC212" s="19" t="str">
        <f t="shared" si="113"/>
        <v>火</v>
      </c>
      <c r="AD212" s="19" t="str">
        <f t="shared" si="113"/>
        <v>水</v>
      </c>
      <c r="AE212" s="19" t="str">
        <f t="shared" si="113"/>
        <v>木</v>
      </c>
      <c r="AF212" s="19" t="str">
        <f t="shared" si="113"/>
        <v>金</v>
      </c>
      <c r="AG212" s="19" t="str">
        <f t="shared" si="113"/>
        <v>土</v>
      </c>
      <c r="AH212" s="178">
        <v>0</v>
      </c>
      <c r="AI212" s="181"/>
      <c r="AJ212" s="184" t="s">
        <v>51</v>
      </c>
      <c r="AK212" s="186" t="s">
        <v>12</v>
      </c>
      <c r="AL212" s="188" t="s">
        <v>58</v>
      </c>
      <c r="AM212" s="190" t="s">
        <v>51</v>
      </c>
      <c r="AN212" s="191" t="s">
        <v>13</v>
      </c>
      <c r="AO212" s="119">
        <f t="shared" ref="AO212" si="114">COUNT(C211:AG211)</f>
        <v>31</v>
      </c>
      <c r="AP212" s="119">
        <f t="shared" ref="AP212" si="115">AO212-AH212</f>
        <v>31</v>
      </c>
      <c r="AQ212" s="119">
        <f>SUM(AP$7:AP214)</f>
        <v>851</v>
      </c>
      <c r="AR212" s="119">
        <f>COUNTIF(C214:AG214,"○")</f>
        <v>0</v>
      </c>
      <c r="AS212" s="119">
        <f>SUM(AR$7:AR214)</f>
        <v>65</v>
      </c>
      <c r="AT212" s="119">
        <f>COUNTIF(C215:AG215,"○")</f>
        <v>0</v>
      </c>
      <c r="AU212" s="119">
        <f>SUM(AT$7:AT214)</f>
        <v>0</v>
      </c>
      <c r="AV212" s="122">
        <f>COUNTIF(C212:AG212,"土")+COUNTIF(C212:AG212,"日")</f>
        <v>9</v>
      </c>
      <c r="AW212" s="122">
        <f>AV212-AI212</f>
        <v>9</v>
      </c>
      <c r="AX212" s="122" t="str">
        <f>IF(OR(AW212/AP212&lt;0.285,AW212=0),"特例","特例なし")</f>
        <v>特例なし</v>
      </c>
      <c r="AY212" s="122">
        <f>IF($AL$240="計画",IF(AP212=0,1,IF(AL214="達成",1,IF(AL214="達成※",1,0))),IF(AP212=0,1,IF(AL215="達成",1,IF(AL215="達成※",1,0))))</f>
        <v>0</v>
      </c>
    </row>
    <row r="213" spans="1:51" ht="40" hidden="1" outlineLevel="1" x14ac:dyDescent="0.2">
      <c r="A213" s="3"/>
      <c r="B213" s="20" t="s">
        <v>3</v>
      </c>
      <c r="C213" s="13" t="str">
        <f>IFERROR(VLOOKUP(C211,祝日一覧!A:C,3,FALSE),"")</f>
        <v/>
      </c>
      <c r="D213" s="13" t="str">
        <f>IFERROR(VLOOKUP(D211,祝日一覧!A:C,3,FALSE),"")</f>
        <v/>
      </c>
      <c r="E213" s="13" t="str">
        <f>IFERROR(VLOOKUP(E211,祝日一覧!A:C,3,FALSE),"")</f>
        <v/>
      </c>
      <c r="F213" s="13" t="str">
        <f>IFERROR(VLOOKUP(F211,祝日一覧!A:C,3,FALSE),"")</f>
        <v/>
      </c>
      <c r="G213" s="13" t="str">
        <f>IFERROR(VLOOKUP(G211,祝日一覧!A:C,3,FALSE),"")</f>
        <v/>
      </c>
      <c r="H213" s="13" t="str">
        <f>IFERROR(VLOOKUP(H211,祝日一覧!A:C,3,FALSE),"")</f>
        <v/>
      </c>
      <c r="I213" s="13" t="str">
        <f>IFERROR(VLOOKUP(I211,祝日一覧!A:C,3,FALSE),"")</f>
        <v/>
      </c>
      <c r="J213" s="13" t="str">
        <f>IFERROR(VLOOKUP(J211,祝日一覧!A:C,3,FALSE),"")</f>
        <v/>
      </c>
      <c r="K213" s="13" t="str">
        <f>IFERROR(VLOOKUP(K211,祝日一覧!A:C,3,FALSE),"")</f>
        <v/>
      </c>
      <c r="L213" s="13" t="str">
        <f>IFERROR(VLOOKUP(L211,祝日一覧!A:C,3,FALSE),"")</f>
        <v/>
      </c>
      <c r="M213" s="13" t="str">
        <f>IFERROR(VLOOKUP(M211,祝日一覧!A:C,3,FALSE),"")</f>
        <v/>
      </c>
      <c r="N213" s="13" t="str">
        <f>IFERROR(VLOOKUP(N211,祝日一覧!A:C,3,FALSE),"")</f>
        <v/>
      </c>
      <c r="O213" s="13" t="str">
        <f>IFERROR(VLOOKUP(O211,祝日一覧!A:C,3,FALSE),"")</f>
        <v/>
      </c>
      <c r="P213" s="13" t="str">
        <f>IFERROR(VLOOKUP(P211,祝日一覧!A:C,3,FALSE),"")</f>
        <v/>
      </c>
      <c r="Q213" s="13" t="str">
        <f>IFERROR(VLOOKUP(Q211,祝日一覧!A:C,3,FALSE),"")</f>
        <v/>
      </c>
      <c r="R213" s="13" t="str">
        <f>IFERROR(VLOOKUP(R211,祝日一覧!A:C,3,FALSE),"")</f>
        <v/>
      </c>
      <c r="S213" s="13" t="str">
        <f>IFERROR(VLOOKUP(S211,祝日一覧!A:C,3,FALSE),"")</f>
        <v/>
      </c>
      <c r="T213" s="13" t="str">
        <f>IFERROR(VLOOKUP(T211,祝日一覧!A:C,3,FALSE),"")</f>
        <v/>
      </c>
      <c r="U213" s="13" t="str">
        <f>IFERROR(VLOOKUP(U211,祝日一覧!A:C,3,FALSE),"")</f>
        <v>海の日</v>
      </c>
      <c r="V213" s="13" t="str">
        <f>IFERROR(VLOOKUP(V211,祝日一覧!A:C,3,FALSE),"")</f>
        <v/>
      </c>
      <c r="W213" s="13" t="str">
        <f>IFERROR(VLOOKUP(W211,祝日一覧!A:C,3,FALSE),"")</f>
        <v/>
      </c>
      <c r="X213" s="13" t="str">
        <f>IFERROR(VLOOKUP(X211,祝日一覧!A:C,3,FALSE),"")</f>
        <v/>
      </c>
      <c r="Y213" s="13" t="str">
        <f>IFERROR(VLOOKUP(Y211,祝日一覧!A:C,3,FALSE),"")</f>
        <v/>
      </c>
      <c r="Z213" s="13" t="str">
        <f>IFERROR(VLOOKUP(Z211,祝日一覧!A:C,3,FALSE),"")</f>
        <v/>
      </c>
      <c r="AA213" s="13" t="str">
        <f>IFERROR(VLOOKUP(AA211,祝日一覧!A:C,3,FALSE),"")</f>
        <v/>
      </c>
      <c r="AB213" s="13" t="str">
        <f>IFERROR(VLOOKUP(AB211,祝日一覧!A:C,3,FALSE),"")</f>
        <v/>
      </c>
      <c r="AC213" s="13" t="str">
        <f>IFERROR(VLOOKUP(AC211,祝日一覧!A:C,3,FALSE),"")</f>
        <v/>
      </c>
      <c r="AD213" s="13" t="str">
        <f>IFERROR(VLOOKUP(AD211,祝日一覧!A:C,3,FALSE),"")</f>
        <v/>
      </c>
      <c r="AE213" s="13" t="str">
        <f>IFERROR(VLOOKUP(AE211,祝日一覧!A:C,3,FALSE),"")</f>
        <v/>
      </c>
      <c r="AF213" s="13" t="str">
        <f>IFERROR(VLOOKUP(AF211,祝日一覧!A:C,3,FALSE),"")</f>
        <v/>
      </c>
      <c r="AG213" s="13" t="str">
        <f>IFERROR(VLOOKUP(AG211,祝日一覧!A:C,3,FALSE),"")</f>
        <v/>
      </c>
      <c r="AH213" s="179"/>
      <c r="AI213" s="182"/>
      <c r="AJ213" s="185"/>
      <c r="AK213" s="187"/>
      <c r="AL213" s="189"/>
      <c r="AM213" s="141"/>
      <c r="AN213" s="143"/>
      <c r="AO213" s="119"/>
      <c r="AP213" s="119"/>
      <c r="AQ213" s="119"/>
      <c r="AR213" s="119"/>
      <c r="AS213" s="119"/>
      <c r="AT213" s="119"/>
      <c r="AU213" s="119"/>
      <c r="AV213" s="122"/>
      <c r="AW213" s="122"/>
      <c r="AX213" s="122"/>
      <c r="AY213" s="122"/>
    </row>
    <row r="214" spans="1:51" ht="26.5" hidden="1" outlineLevel="1" thickBot="1" x14ac:dyDescent="0.25">
      <c r="A214" s="4"/>
      <c r="B214" s="57" t="s">
        <v>108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79"/>
      <c r="AI214" s="182"/>
      <c r="AJ214" s="37">
        <f>AR212</f>
        <v>0</v>
      </c>
      <c r="AK214" s="61">
        <f>IF(AP212=0,"対象外",AJ214/AP212)</f>
        <v>0</v>
      </c>
      <c r="AL214" s="62" t="str">
        <f>IF(AP212=0,"対象外",IF(AJ214/AP212&gt;=0.285,"達成",IF(AJ214&gt;=AX214,"達成※","未")))</f>
        <v>未</v>
      </c>
      <c r="AM214" s="77">
        <f>AS212</f>
        <v>65</v>
      </c>
      <c r="AN214" s="78">
        <f>AM214/AQ212</f>
        <v>7.6380728554641591E-2</v>
      </c>
      <c r="AO214" s="119"/>
      <c r="AP214" s="119"/>
      <c r="AQ214" s="119"/>
      <c r="AR214" s="119"/>
      <c r="AS214" s="119"/>
      <c r="AT214" s="119"/>
      <c r="AU214" s="119"/>
      <c r="AV214" s="122"/>
      <c r="AW214" s="122"/>
      <c r="AX214" s="122" t="str">
        <f>IF(OR(AW212/AP212&lt;0.285,AW212=0),AW212,"-")</f>
        <v>-</v>
      </c>
      <c r="AY214" s="122"/>
    </row>
    <row r="215" spans="1:51" ht="26.5" hidden="1" outlineLevel="1" thickBot="1" x14ac:dyDescent="0.25">
      <c r="A215" s="4"/>
      <c r="B215" s="56" t="s">
        <v>102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180"/>
      <c r="AI215" s="183"/>
      <c r="AJ215" s="37">
        <f>AT212</f>
        <v>0</v>
      </c>
      <c r="AK215" s="47">
        <f>IF(AP212=0,"対象外",AJ215/AP212)</f>
        <v>0</v>
      </c>
      <c r="AL215" s="39" t="str">
        <f>IF(AP212=0,"対象外",IF(AJ215/AP212&gt;=0.285,"達成",IF(AJ215&gt;=AX214,"達成※","未")))</f>
        <v>未</v>
      </c>
      <c r="AM215" s="77">
        <f>AU212</f>
        <v>0</v>
      </c>
      <c r="AN215" s="78">
        <f>IFERROR(AM215/AQ212,"")</f>
        <v>0</v>
      </c>
      <c r="AO215" s="119"/>
      <c r="AP215" s="119"/>
      <c r="AQ215" s="119"/>
      <c r="AR215" s="119"/>
      <c r="AS215" s="119"/>
      <c r="AT215" s="119"/>
      <c r="AU215" s="119"/>
      <c r="AV215" s="122"/>
      <c r="AW215" s="122"/>
      <c r="AX215" s="122"/>
      <c r="AY215" s="122"/>
    </row>
    <row r="216" spans="1:51" ht="13.5" hidden="1" outlineLevel="1" thickBot="1" x14ac:dyDescent="0.25">
      <c r="AS216" s="9"/>
      <c r="AT216" s="9"/>
      <c r="AU216" s="9"/>
      <c r="AV216" s="2"/>
    </row>
    <row r="217" spans="1:51" ht="13" hidden="1" customHeight="1" outlineLevel="1" x14ac:dyDescent="0.2">
      <c r="B217" s="16" t="s">
        <v>0</v>
      </c>
      <c r="C217" s="137">
        <f>DATE(YEAR(C210),MONTH(C210)+1,DAY(C210))</f>
        <v>46600</v>
      </c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71" t="s">
        <v>16</v>
      </c>
      <c r="AI217" s="110" t="s">
        <v>60</v>
      </c>
      <c r="AJ217" s="173" t="s">
        <v>74</v>
      </c>
      <c r="AK217" s="173"/>
      <c r="AL217" s="174"/>
      <c r="AM217" s="130" t="s">
        <v>11</v>
      </c>
      <c r="AN217" s="131"/>
      <c r="AO217" s="192" t="s">
        <v>15</v>
      </c>
      <c r="AP217" s="117" t="s">
        <v>17</v>
      </c>
      <c r="AQ217" s="117" t="s">
        <v>18</v>
      </c>
      <c r="AR217" s="117" t="s">
        <v>98</v>
      </c>
      <c r="AS217" s="117" t="s">
        <v>99</v>
      </c>
      <c r="AT217" s="49" t="s">
        <v>100</v>
      </c>
      <c r="AU217" s="49" t="s">
        <v>101</v>
      </c>
      <c r="AV217" s="119" t="s">
        <v>59</v>
      </c>
      <c r="AW217" s="120" t="s">
        <v>61</v>
      </c>
      <c r="AX217" s="122" t="s">
        <v>70</v>
      </c>
      <c r="AY217" s="119" t="s">
        <v>73</v>
      </c>
    </row>
    <row r="218" spans="1:51" hidden="1" outlineLevel="1" x14ac:dyDescent="0.2">
      <c r="B218" s="17" t="s">
        <v>1</v>
      </c>
      <c r="C218" s="18">
        <f>DATE(YEAR(C217),MONTH(C217),DAY(C217))</f>
        <v>46600</v>
      </c>
      <c r="D218" s="18">
        <f>IF(MONTH(DATE(YEAR(C218),MONTH(C218),DAY(C218)+1))=MONTH($C217),DATE(YEAR(C218),MONTH(C218),DAY(C218)+1),"")</f>
        <v>46601</v>
      </c>
      <c r="E218" s="18">
        <f t="shared" ref="E218:AG218" si="116">IF(MONTH(DATE(YEAR(D218),MONTH(D218),DAY(D218)+1))=MONTH($C217),DATE(YEAR(D218),MONTH(D218),DAY(D218)+1),"")</f>
        <v>46602</v>
      </c>
      <c r="F218" s="18">
        <f t="shared" si="116"/>
        <v>46603</v>
      </c>
      <c r="G218" s="18">
        <f t="shared" si="116"/>
        <v>46604</v>
      </c>
      <c r="H218" s="18">
        <f t="shared" si="116"/>
        <v>46605</v>
      </c>
      <c r="I218" s="18">
        <f t="shared" si="116"/>
        <v>46606</v>
      </c>
      <c r="J218" s="18">
        <f t="shared" si="116"/>
        <v>46607</v>
      </c>
      <c r="K218" s="18">
        <f t="shared" si="116"/>
        <v>46608</v>
      </c>
      <c r="L218" s="18">
        <f t="shared" si="116"/>
        <v>46609</v>
      </c>
      <c r="M218" s="18">
        <f t="shared" si="116"/>
        <v>46610</v>
      </c>
      <c r="N218" s="18">
        <f t="shared" si="116"/>
        <v>46611</v>
      </c>
      <c r="O218" s="18">
        <f t="shared" si="116"/>
        <v>46612</v>
      </c>
      <c r="P218" s="18">
        <f t="shared" si="116"/>
        <v>46613</v>
      </c>
      <c r="Q218" s="18">
        <f t="shared" si="116"/>
        <v>46614</v>
      </c>
      <c r="R218" s="18">
        <f t="shared" si="116"/>
        <v>46615</v>
      </c>
      <c r="S218" s="18">
        <f t="shared" si="116"/>
        <v>46616</v>
      </c>
      <c r="T218" s="18">
        <f t="shared" si="116"/>
        <v>46617</v>
      </c>
      <c r="U218" s="18">
        <f t="shared" si="116"/>
        <v>46618</v>
      </c>
      <c r="V218" s="18">
        <f t="shared" si="116"/>
        <v>46619</v>
      </c>
      <c r="W218" s="18">
        <f t="shared" si="116"/>
        <v>46620</v>
      </c>
      <c r="X218" s="18">
        <f t="shared" si="116"/>
        <v>46621</v>
      </c>
      <c r="Y218" s="18">
        <f t="shared" si="116"/>
        <v>46622</v>
      </c>
      <c r="Z218" s="18">
        <f t="shared" si="116"/>
        <v>46623</v>
      </c>
      <c r="AA218" s="18">
        <f t="shared" si="116"/>
        <v>46624</v>
      </c>
      <c r="AB218" s="18">
        <f t="shared" si="116"/>
        <v>46625</v>
      </c>
      <c r="AC218" s="18">
        <f t="shared" si="116"/>
        <v>46626</v>
      </c>
      <c r="AD218" s="18">
        <f t="shared" si="116"/>
        <v>46627</v>
      </c>
      <c r="AE218" s="18">
        <f t="shared" si="116"/>
        <v>46628</v>
      </c>
      <c r="AF218" s="18">
        <f t="shared" si="116"/>
        <v>46629</v>
      </c>
      <c r="AG218" s="18">
        <f t="shared" si="116"/>
        <v>46630</v>
      </c>
      <c r="AH218" s="172"/>
      <c r="AI218" s="111"/>
      <c r="AJ218" s="175"/>
      <c r="AK218" s="175"/>
      <c r="AL218" s="176"/>
      <c r="AM218" s="132"/>
      <c r="AN218" s="133"/>
      <c r="AO218" s="193"/>
      <c r="AP218" s="118"/>
      <c r="AQ218" s="118"/>
      <c r="AR218" s="118"/>
      <c r="AS218" s="118"/>
      <c r="AT218" s="50" t="s">
        <v>96</v>
      </c>
      <c r="AU218" s="50" t="s">
        <v>97</v>
      </c>
      <c r="AV218" s="119"/>
      <c r="AW218" s="121"/>
      <c r="AX218" s="122"/>
      <c r="AY218" s="119"/>
    </row>
    <row r="219" spans="1:51" hidden="1" outlineLevel="1" x14ac:dyDescent="0.2">
      <c r="B219" s="17" t="s">
        <v>2</v>
      </c>
      <c r="C219" s="19" t="str">
        <f t="shared" ref="C219:AG219" si="117">TEXT(C218,"aaa")</f>
        <v>日</v>
      </c>
      <c r="D219" s="19" t="str">
        <f t="shared" si="117"/>
        <v>月</v>
      </c>
      <c r="E219" s="19" t="str">
        <f t="shared" si="117"/>
        <v>火</v>
      </c>
      <c r="F219" s="19" t="str">
        <f t="shared" si="117"/>
        <v>水</v>
      </c>
      <c r="G219" s="19" t="str">
        <f t="shared" si="117"/>
        <v>木</v>
      </c>
      <c r="H219" s="19" t="str">
        <f t="shared" si="117"/>
        <v>金</v>
      </c>
      <c r="I219" s="19" t="str">
        <f t="shared" si="117"/>
        <v>土</v>
      </c>
      <c r="J219" s="19" t="str">
        <f t="shared" si="117"/>
        <v>日</v>
      </c>
      <c r="K219" s="19" t="str">
        <f t="shared" si="117"/>
        <v>月</v>
      </c>
      <c r="L219" s="19" t="str">
        <f t="shared" si="117"/>
        <v>火</v>
      </c>
      <c r="M219" s="19" t="str">
        <f t="shared" si="117"/>
        <v>水</v>
      </c>
      <c r="N219" s="19" t="str">
        <f t="shared" si="117"/>
        <v>木</v>
      </c>
      <c r="O219" s="19" t="str">
        <f t="shared" si="117"/>
        <v>金</v>
      </c>
      <c r="P219" s="19" t="str">
        <f t="shared" si="117"/>
        <v>土</v>
      </c>
      <c r="Q219" s="19" t="str">
        <f t="shared" si="117"/>
        <v>日</v>
      </c>
      <c r="R219" s="19" t="str">
        <f t="shared" si="117"/>
        <v>月</v>
      </c>
      <c r="S219" s="19" t="str">
        <f t="shared" si="117"/>
        <v>火</v>
      </c>
      <c r="T219" s="19" t="str">
        <f t="shared" si="117"/>
        <v>水</v>
      </c>
      <c r="U219" s="19" t="str">
        <f t="shared" si="117"/>
        <v>木</v>
      </c>
      <c r="V219" s="19" t="str">
        <f t="shared" si="117"/>
        <v>金</v>
      </c>
      <c r="W219" s="19" t="str">
        <f t="shared" si="117"/>
        <v>土</v>
      </c>
      <c r="X219" s="19" t="str">
        <f t="shared" si="117"/>
        <v>日</v>
      </c>
      <c r="Y219" s="19" t="str">
        <f t="shared" si="117"/>
        <v>月</v>
      </c>
      <c r="Z219" s="19" t="str">
        <f t="shared" si="117"/>
        <v>火</v>
      </c>
      <c r="AA219" s="19" t="str">
        <f t="shared" si="117"/>
        <v>水</v>
      </c>
      <c r="AB219" s="19" t="str">
        <f t="shared" si="117"/>
        <v>木</v>
      </c>
      <c r="AC219" s="19" t="str">
        <f t="shared" si="117"/>
        <v>金</v>
      </c>
      <c r="AD219" s="19" t="str">
        <f t="shared" si="117"/>
        <v>土</v>
      </c>
      <c r="AE219" s="19" t="str">
        <f t="shared" si="117"/>
        <v>日</v>
      </c>
      <c r="AF219" s="19" t="str">
        <f t="shared" si="117"/>
        <v>月</v>
      </c>
      <c r="AG219" s="19" t="str">
        <f t="shared" si="117"/>
        <v>火</v>
      </c>
      <c r="AH219" s="178">
        <v>0</v>
      </c>
      <c r="AI219" s="181"/>
      <c r="AJ219" s="184" t="s">
        <v>51</v>
      </c>
      <c r="AK219" s="186" t="s">
        <v>12</v>
      </c>
      <c r="AL219" s="188" t="s">
        <v>58</v>
      </c>
      <c r="AM219" s="190" t="s">
        <v>51</v>
      </c>
      <c r="AN219" s="191" t="s">
        <v>13</v>
      </c>
      <c r="AO219" s="119">
        <f t="shared" ref="AO219" si="118">COUNT(C218:AG218)</f>
        <v>31</v>
      </c>
      <c r="AP219" s="119">
        <f t="shared" ref="AP219" si="119">AO219-AH219</f>
        <v>31</v>
      </c>
      <c r="AQ219" s="119">
        <f>SUM(AP$7:AP221)</f>
        <v>882</v>
      </c>
      <c r="AR219" s="119">
        <f>COUNTIF(C221:AG221,"○")</f>
        <v>0</v>
      </c>
      <c r="AS219" s="119">
        <f>SUM(AR$7:AR221)</f>
        <v>65</v>
      </c>
      <c r="AT219" s="119">
        <f>COUNTIF(C222:AG222,"○")</f>
        <v>0</v>
      </c>
      <c r="AU219" s="119">
        <f>SUM(AT$7:AT221)</f>
        <v>0</v>
      </c>
      <c r="AV219" s="122">
        <f>COUNTIF(C219:AG219,"土")+COUNTIF(C219:AG219,"日")</f>
        <v>9</v>
      </c>
      <c r="AW219" s="122">
        <f>AV219-AI219</f>
        <v>9</v>
      </c>
      <c r="AX219" s="122" t="str">
        <f>IF(OR(AW219/AP219&lt;0.285,AW219=0),"特例","特例なし")</f>
        <v>特例なし</v>
      </c>
      <c r="AY219" s="122">
        <f>IF($AL$240="計画",IF(AP219=0,1,IF(AL221="達成",1,IF(AL221="達成※",1,0))),IF(AP219=0,1,IF(AL222="達成",1,IF(AL222="達成※",1,0))))</f>
        <v>0</v>
      </c>
    </row>
    <row r="220" spans="1:51" ht="40" hidden="1" outlineLevel="1" x14ac:dyDescent="0.2">
      <c r="A220" s="3"/>
      <c r="B220" s="20" t="s">
        <v>3</v>
      </c>
      <c r="C220" s="13" t="str">
        <f>IFERROR(VLOOKUP(C218,祝日一覧!A:C,3,FALSE),"")</f>
        <v/>
      </c>
      <c r="D220" s="13" t="str">
        <f>IFERROR(VLOOKUP(D218,祝日一覧!A:C,3,FALSE),"")</f>
        <v/>
      </c>
      <c r="E220" s="13" t="str">
        <f>IFERROR(VLOOKUP(E218,祝日一覧!A:C,3,FALSE),"")</f>
        <v/>
      </c>
      <c r="F220" s="13" t="str">
        <f>IFERROR(VLOOKUP(F218,祝日一覧!A:C,3,FALSE),"")</f>
        <v/>
      </c>
      <c r="G220" s="13" t="str">
        <f>IFERROR(VLOOKUP(G218,祝日一覧!A:C,3,FALSE),"")</f>
        <v/>
      </c>
      <c r="H220" s="13" t="str">
        <f>IFERROR(VLOOKUP(H218,祝日一覧!A:C,3,FALSE),"")</f>
        <v/>
      </c>
      <c r="I220" s="13" t="str">
        <f>IFERROR(VLOOKUP(I218,祝日一覧!A:C,3,FALSE),"")</f>
        <v/>
      </c>
      <c r="J220" s="13" t="str">
        <f>IFERROR(VLOOKUP(J218,祝日一覧!A:C,3,FALSE),"")</f>
        <v/>
      </c>
      <c r="K220" s="13" t="str">
        <f>IFERROR(VLOOKUP(K218,祝日一覧!A:C,3,FALSE),"")</f>
        <v/>
      </c>
      <c r="L220" s="13" t="str">
        <f>IFERROR(VLOOKUP(L218,祝日一覧!A:C,3,FALSE),"")</f>
        <v/>
      </c>
      <c r="M220" s="13" t="str">
        <f>IFERROR(VLOOKUP(M218,祝日一覧!A:C,3,FALSE),"")</f>
        <v>山の日</v>
      </c>
      <c r="N220" s="13" t="str">
        <f>IFERROR(VLOOKUP(N218,祝日一覧!A:C,3,FALSE),"")</f>
        <v/>
      </c>
      <c r="O220" s="13" t="str">
        <f>IFERROR(VLOOKUP(O218,祝日一覧!A:C,3,FALSE),"")</f>
        <v/>
      </c>
      <c r="P220" s="13" t="str">
        <f>IFERROR(VLOOKUP(P218,祝日一覧!A:C,3,FALSE),"")</f>
        <v/>
      </c>
      <c r="Q220" s="13" t="str">
        <f>IFERROR(VLOOKUP(Q218,祝日一覧!A:C,3,FALSE),"")</f>
        <v/>
      </c>
      <c r="R220" s="13" t="str">
        <f>IFERROR(VLOOKUP(R218,祝日一覧!A:C,3,FALSE),"")</f>
        <v/>
      </c>
      <c r="S220" s="13" t="str">
        <f>IFERROR(VLOOKUP(S218,祝日一覧!A:C,3,FALSE),"")</f>
        <v/>
      </c>
      <c r="T220" s="13" t="str">
        <f>IFERROR(VLOOKUP(T218,祝日一覧!A:C,3,FALSE),"")</f>
        <v/>
      </c>
      <c r="U220" s="13" t="str">
        <f>IFERROR(VLOOKUP(U218,祝日一覧!A:C,3,FALSE),"")</f>
        <v/>
      </c>
      <c r="V220" s="13" t="str">
        <f>IFERROR(VLOOKUP(V218,祝日一覧!A:C,3,FALSE),"")</f>
        <v/>
      </c>
      <c r="W220" s="13" t="str">
        <f>IFERROR(VLOOKUP(W218,祝日一覧!A:C,3,FALSE),"")</f>
        <v/>
      </c>
      <c r="X220" s="13" t="str">
        <f>IFERROR(VLOOKUP(X218,祝日一覧!A:C,3,FALSE),"")</f>
        <v/>
      </c>
      <c r="Y220" s="13" t="str">
        <f>IFERROR(VLOOKUP(Y218,祝日一覧!A:C,3,FALSE),"")</f>
        <v/>
      </c>
      <c r="Z220" s="13" t="str">
        <f>IFERROR(VLOOKUP(Z218,祝日一覧!A:C,3,FALSE),"")</f>
        <v/>
      </c>
      <c r="AA220" s="13" t="str">
        <f>IFERROR(VLOOKUP(AA218,祝日一覧!A:C,3,FALSE),"")</f>
        <v/>
      </c>
      <c r="AB220" s="13" t="str">
        <f>IFERROR(VLOOKUP(AB218,祝日一覧!A:C,3,FALSE),"")</f>
        <v/>
      </c>
      <c r="AC220" s="13" t="str">
        <f>IFERROR(VLOOKUP(AC218,祝日一覧!A:C,3,FALSE),"")</f>
        <v/>
      </c>
      <c r="AD220" s="13" t="str">
        <f>IFERROR(VLOOKUP(AD218,祝日一覧!A:C,3,FALSE),"")</f>
        <v/>
      </c>
      <c r="AE220" s="13" t="str">
        <f>IFERROR(VLOOKUP(AE218,祝日一覧!A:C,3,FALSE),"")</f>
        <v/>
      </c>
      <c r="AF220" s="13" t="str">
        <f>IFERROR(VLOOKUP(AF218,祝日一覧!A:C,3,FALSE),"")</f>
        <v/>
      </c>
      <c r="AG220" s="13" t="str">
        <f>IFERROR(VLOOKUP(AG218,祝日一覧!A:C,3,FALSE),"")</f>
        <v/>
      </c>
      <c r="AH220" s="179"/>
      <c r="AI220" s="182"/>
      <c r="AJ220" s="185"/>
      <c r="AK220" s="187"/>
      <c r="AL220" s="189"/>
      <c r="AM220" s="141"/>
      <c r="AN220" s="143"/>
      <c r="AO220" s="119"/>
      <c r="AP220" s="119"/>
      <c r="AQ220" s="119"/>
      <c r="AR220" s="119"/>
      <c r="AS220" s="119"/>
      <c r="AT220" s="119"/>
      <c r="AU220" s="119"/>
      <c r="AV220" s="122"/>
      <c r="AW220" s="122"/>
      <c r="AX220" s="122"/>
      <c r="AY220" s="122"/>
    </row>
    <row r="221" spans="1:51" ht="26.5" hidden="1" outlineLevel="1" thickBot="1" x14ac:dyDescent="0.25">
      <c r="A221" s="4"/>
      <c r="B221" s="57" t="s">
        <v>108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79"/>
      <c r="AI221" s="182"/>
      <c r="AJ221" s="37">
        <f>AR219</f>
        <v>0</v>
      </c>
      <c r="AK221" s="61">
        <f>IF(AP219=0,"対象外",AJ221/AP219)</f>
        <v>0</v>
      </c>
      <c r="AL221" s="62" t="str">
        <f>IF(AP219=0,"対象外",IF(AJ221/AP219&gt;=0.285,"達成",IF(AJ221&gt;=AX221,"達成※","未")))</f>
        <v>未</v>
      </c>
      <c r="AM221" s="77">
        <f>AS219</f>
        <v>65</v>
      </c>
      <c r="AN221" s="78">
        <f>AM221/AQ219</f>
        <v>7.3696145124716547E-2</v>
      </c>
      <c r="AO221" s="119"/>
      <c r="AP221" s="119"/>
      <c r="AQ221" s="119"/>
      <c r="AR221" s="119"/>
      <c r="AS221" s="119"/>
      <c r="AT221" s="119"/>
      <c r="AU221" s="119"/>
      <c r="AV221" s="122"/>
      <c r="AW221" s="122"/>
      <c r="AX221" s="122" t="str">
        <f>IF(OR(AW219/AP219&lt;0.285,AW219=0),AW219,"-")</f>
        <v>-</v>
      </c>
      <c r="AY221" s="122"/>
    </row>
    <row r="222" spans="1:51" ht="26.5" hidden="1" outlineLevel="1" thickBot="1" x14ac:dyDescent="0.25">
      <c r="A222" s="4"/>
      <c r="B222" s="56" t="s">
        <v>102</v>
      </c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180"/>
      <c r="AI222" s="183"/>
      <c r="AJ222" s="37">
        <f>AT219</f>
        <v>0</v>
      </c>
      <c r="AK222" s="47">
        <f>IF(AP219=0,"対象外",AJ222/AP219)</f>
        <v>0</v>
      </c>
      <c r="AL222" s="39" t="str">
        <f>IF(AP219=0,"対象外",IF(AJ222/AP219&gt;=0.285,"達成",IF(AJ222&gt;=AX221,"達成※","未")))</f>
        <v>未</v>
      </c>
      <c r="AM222" s="77">
        <f>AU219</f>
        <v>0</v>
      </c>
      <c r="AN222" s="78">
        <f>IFERROR(AM222/AQ219,"")</f>
        <v>0</v>
      </c>
      <c r="AO222" s="119"/>
      <c r="AP222" s="119"/>
      <c r="AQ222" s="119"/>
      <c r="AR222" s="119"/>
      <c r="AS222" s="119"/>
      <c r="AT222" s="119"/>
      <c r="AU222" s="119"/>
      <c r="AV222" s="122"/>
      <c r="AW222" s="122"/>
      <c r="AX222" s="122"/>
      <c r="AY222" s="122"/>
    </row>
    <row r="223" spans="1:51" ht="13.5" hidden="1" outlineLevel="1" thickBot="1" x14ac:dyDescent="0.25">
      <c r="AS223" s="9"/>
      <c r="AT223" s="9"/>
      <c r="AU223" s="9"/>
      <c r="AV223" s="2"/>
    </row>
    <row r="224" spans="1:51" ht="13" hidden="1" customHeight="1" outlineLevel="1" x14ac:dyDescent="0.2">
      <c r="B224" s="16" t="s">
        <v>0</v>
      </c>
      <c r="C224" s="137">
        <f>DATE(YEAR(C217),MONTH(C217)+1,DAY(C217))</f>
        <v>46631</v>
      </c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71" t="s">
        <v>16</v>
      </c>
      <c r="AI224" s="110" t="s">
        <v>60</v>
      </c>
      <c r="AJ224" s="173" t="s">
        <v>74</v>
      </c>
      <c r="AK224" s="173"/>
      <c r="AL224" s="174"/>
      <c r="AM224" s="130" t="s">
        <v>11</v>
      </c>
      <c r="AN224" s="131"/>
      <c r="AO224" s="192" t="s">
        <v>15</v>
      </c>
      <c r="AP224" s="117" t="s">
        <v>17</v>
      </c>
      <c r="AQ224" s="117" t="s">
        <v>18</v>
      </c>
      <c r="AR224" s="117" t="s">
        <v>98</v>
      </c>
      <c r="AS224" s="117" t="s">
        <v>99</v>
      </c>
      <c r="AT224" s="49" t="s">
        <v>100</v>
      </c>
      <c r="AU224" s="49" t="s">
        <v>101</v>
      </c>
      <c r="AV224" s="119" t="s">
        <v>59</v>
      </c>
      <c r="AW224" s="120" t="s">
        <v>61</v>
      </c>
      <c r="AX224" s="122" t="s">
        <v>70</v>
      </c>
      <c r="AY224" s="119" t="s">
        <v>73</v>
      </c>
    </row>
    <row r="225" spans="1:51" hidden="1" outlineLevel="1" x14ac:dyDescent="0.2">
      <c r="B225" s="17" t="s">
        <v>1</v>
      </c>
      <c r="C225" s="18">
        <f>DATE(YEAR(C224),MONTH(C224),DAY(C224))</f>
        <v>46631</v>
      </c>
      <c r="D225" s="18">
        <f>IF(MONTH(DATE(YEAR(C225),MONTH(C225),DAY(C225)+1))=MONTH($C224),DATE(YEAR(C225),MONTH(C225),DAY(C225)+1),"")</f>
        <v>46632</v>
      </c>
      <c r="E225" s="18">
        <f t="shared" ref="E225:AG225" si="120">IF(MONTH(DATE(YEAR(D225),MONTH(D225),DAY(D225)+1))=MONTH($C224),DATE(YEAR(D225),MONTH(D225),DAY(D225)+1),"")</f>
        <v>46633</v>
      </c>
      <c r="F225" s="18">
        <f t="shared" si="120"/>
        <v>46634</v>
      </c>
      <c r="G225" s="18">
        <f t="shared" si="120"/>
        <v>46635</v>
      </c>
      <c r="H225" s="18">
        <f t="shared" si="120"/>
        <v>46636</v>
      </c>
      <c r="I225" s="18">
        <f t="shared" si="120"/>
        <v>46637</v>
      </c>
      <c r="J225" s="18">
        <f t="shared" si="120"/>
        <v>46638</v>
      </c>
      <c r="K225" s="18">
        <f t="shared" si="120"/>
        <v>46639</v>
      </c>
      <c r="L225" s="18">
        <f t="shared" si="120"/>
        <v>46640</v>
      </c>
      <c r="M225" s="18">
        <f t="shared" si="120"/>
        <v>46641</v>
      </c>
      <c r="N225" s="18">
        <f t="shared" si="120"/>
        <v>46642</v>
      </c>
      <c r="O225" s="18">
        <f t="shared" si="120"/>
        <v>46643</v>
      </c>
      <c r="P225" s="18">
        <f t="shared" si="120"/>
        <v>46644</v>
      </c>
      <c r="Q225" s="18">
        <f t="shared" si="120"/>
        <v>46645</v>
      </c>
      <c r="R225" s="18">
        <f t="shared" si="120"/>
        <v>46646</v>
      </c>
      <c r="S225" s="18">
        <f t="shared" si="120"/>
        <v>46647</v>
      </c>
      <c r="T225" s="18">
        <f t="shared" si="120"/>
        <v>46648</v>
      </c>
      <c r="U225" s="18">
        <f t="shared" si="120"/>
        <v>46649</v>
      </c>
      <c r="V225" s="18">
        <f t="shared" si="120"/>
        <v>46650</v>
      </c>
      <c r="W225" s="18">
        <f t="shared" si="120"/>
        <v>46651</v>
      </c>
      <c r="X225" s="18">
        <f t="shared" si="120"/>
        <v>46652</v>
      </c>
      <c r="Y225" s="18">
        <f t="shared" si="120"/>
        <v>46653</v>
      </c>
      <c r="Z225" s="18">
        <f t="shared" si="120"/>
        <v>46654</v>
      </c>
      <c r="AA225" s="18">
        <f t="shared" si="120"/>
        <v>46655</v>
      </c>
      <c r="AB225" s="18">
        <f t="shared" si="120"/>
        <v>46656</v>
      </c>
      <c r="AC225" s="18">
        <f t="shared" si="120"/>
        <v>46657</v>
      </c>
      <c r="AD225" s="18">
        <f t="shared" si="120"/>
        <v>46658</v>
      </c>
      <c r="AE225" s="18">
        <f t="shared" si="120"/>
        <v>46659</v>
      </c>
      <c r="AF225" s="18">
        <f t="shared" si="120"/>
        <v>46660</v>
      </c>
      <c r="AG225" s="18" t="str">
        <f t="shared" si="120"/>
        <v/>
      </c>
      <c r="AH225" s="172"/>
      <c r="AI225" s="111"/>
      <c r="AJ225" s="175"/>
      <c r="AK225" s="175"/>
      <c r="AL225" s="176"/>
      <c r="AM225" s="132"/>
      <c r="AN225" s="133"/>
      <c r="AO225" s="193"/>
      <c r="AP225" s="118"/>
      <c r="AQ225" s="118"/>
      <c r="AR225" s="118"/>
      <c r="AS225" s="118"/>
      <c r="AT225" s="50" t="s">
        <v>96</v>
      </c>
      <c r="AU225" s="50" t="s">
        <v>97</v>
      </c>
      <c r="AV225" s="119"/>
      <c r="AW225" s="121"/>
      <c r="AX225" s="122"/>
      <c r="AY225" s="119"/>
    </row>
    <row r="226" spans="1:51" hidden="1" outlineLevel="1" x14ac:dyDescent="0.2">
      <c r="B226" s="17" t="s">
        <v>2</v>
      </c>
      <c r="C226" s="19" t="str">
        <f t="shared" ref="C226:AG226" si="121">TEXT(C225,"aaa")</f>
        <v>水</v>
      </c>
      <c r="D226" s="19" t="str">
        <f t="shared" si="121"/>
        <v>木</v>
      </c>
      <c r="E226" s="19" t="str">
        <f t="shared" si="121"/>
        <v>金</v>
      </c>
      <c r="F226" s="19" t="str">
        <f t="shared" si="121"/>
        <v>土</v>
      </c>
      <c r="G226" s="19" t="str">
        <f t="shared" si="121"/>
        <v>日</v>
      </c>
      <c r="H226" s="19" t="str">
        <f t="shared" si="121"/>
        <v>月</v>
      </c>
      <c r="I226" s="19" t="str">
        <f t="shared" si="121"/>
        <v>火</v>
      </c>
      <c r="J226" s="19" t="str">
        <f t="shared" si="121"/>
        <v>水</v>
      </c>
      <c r="K226" s="19" t="str">
        <f t="shared" si="121"/>
        <v>木</v>
      </c>
      <c r="L226" s="19" t="str">
        <f t="shared" si="121"/>
        <v>金</v>
      </c>
      <c r="M226" s="19" t="str">
        <f t="shared" si="121"/>
        <v>土</v>
      </c>
      <c r="N226" s="19" t="str">
        <f t="shared" si="121"/>
        <v>日</v>
      </c>
      <c r="O226" s="19" t="str">
        <f t="shared" si="121"/>
        <v>月</v>
      </c>
      <c r="P226" s="19" t="str">
        <f t="shared" si="121"/>
        <v>火</v>
      </c>
      <c r="Q226" s="19" t="str">
        <f t="shared" si="121"/>
        <v>水</v>
      </c>
      <c r="R226" s="19" t="str">
        <f t="shared" si="121"/>
        <v>木</v>
      </c>
      <c r="S226" s="19" t="str">
        <f t="shared" si="121"/>
        <v>金</v>
      </c>
      <c r="T226" s="19" t="str">
        <f t="shared" si="121"/>
        <v>土</v>
      </c>
      <c r="U226" s="19" t="str">
        <f t="shared" si="121"/>
        <v>日</v>
      </c>
      <c r="V226" s="19" t="str">
        <f t="shared" si="121"/>
        <v>月</v>
      </c>
      <c r="W226" s="19" t="str">
        <f t="shared" si="121"/>
        <v>火</v>
      </c>
      <c r="X226" s="19" t="str">
        <f t="shared" si="121"/>
        <v>水</v>
      </c>
      <c r="Y226" s="19" t="str">
        <f t="shared" si="121"/>
        <v>木</v>
      </c>
      <c r="Z226" s="19" t="str">
        <f t="shared" si="121"/>
        <v>金</v>
      </c>
      <c r="AA226" s="19" t="str">
        <f t="shared" si="121"/>
        <v>土</v>
      </c>
      <c r="AB226" s="19" t="str">
        <f t="shared" si="121"/>
        <v>日</v>
      </c>
      <c r="AC226" s="19" t="str">
        <f t="shared" si="121"/>
        <v>月</v>
      </c>
      <c r="AD226" s="19" t="str">
        <f t="shared" si="121"/>
        <v>火</v>
      </c>
      <c r="AE226" s="19" t="str">
        <f t="shared" si="121"/>
        <v>水</v>
      </c>
      <c r="AF226" s="19" t="str">
        <f t="shared" si="121"/>
        <v>木</v>
      </c>
      <c r="AG226" s="19" t="str">
        <f t="shared" si="121"/>
        <v/>
      </c>
      <c r="AH226" s="178">
        <v>0</v>
      </c>
      <c r="AI226" s="181"/>
      <c r="AJ226" s="184" t="s">
        <v>51</v>
      </c>
      <c r="AK226" s="186" t="s">
        <v>12</v>
      </c>
      <c r="AL226" s="188" t="s">
        <v>58</v>
      </c>
      <c r="AM226" s="190" t="s">
        <v>51</v>
      </c>
      <c r="AN226" s="191" t="s">
        <v>13</v>
      </c>
      <c r="AO226" s="119">
        <f t="shared" ref="AO226" si="122">COUNT(C225:AG225)</f>
        <v>30</v>
      </c>
      <c r="AP226" s="119">
        <f t="shared" ref="AP226" si="123">AO226-AH226</f>
        <v>30</v>
      </c>
      <c r="AQ226" s="119">
        <f>SUM(AP$7:AP228)</f>
        <v>912</v>
      </c>
      <c r="AR226" s="119">
        <f>COUNTIF(C228:AG228,"○")</f>
        <v>0</v>
      </c>
      <c r="AS226" s="119">
        <f>SUM(AR$7:AR228)</f>
        <v>65</v>
      </c>
      <c r="AT226" s="119">
        <f>COUNTIF(C229:AG229,"○")</f>
        <v>0</v>
      </c>
      <c r="AU226" s="119">
        <f>SUM(AT$7:AT228)</f>
        <v>0</v>
      </c>
      <c r="AV226" s="122">
        <f>COUNTIF(C226:AG226,"土")+COUNTIF(C226:AG226,"日")</f>
        <v>8</v>
      </c>
      <c r="AW226" s="122">
        <f>AV226-AI226</f>
        <v>8</v>
      </c>
      <c r="AX226" s="122" t="str">
        <f>IF(OR(AW226/AP226&lt;0.285,AW226=0),"特例","特例なし")</f>
        <v>特例</v>
      </c>
      <c r="AY226" s="122">
        <f>IF($AL$240="計画",IF(AP226=0,1,IF(AL228="達成",1,IF(AL228="達成※",1,0))),IF(AP226=0,1,IF(AL229="達成",1,IF(AL229="達成※",1,0))))</f>
        <v>0</v>
      </c>
    </row>
    <row r="227" spans="1:51" ht="53" hidden="1" outlineLevel="1" x14ac:dyDescent="0.2">
      <c r="A227" s="3"/>
      <c r="B227" s="20" t="s">
        <v>3</v>
      </c>
      <c r="C227" s="13" t="str">
        <f>IFERROR(VLOOKUP(C225,祝日一覧!A:C,3,FALSE),"")</f>
        <v/>
      </c>
      <c r="D227" s="13" t="str">
        <f>IFERROR(VLOOKUP(D225,祝日一覧!A:C,3,FALSE),"")</f>
        <v/>
      </c>
      <c r="E227" s="13" t="str">
        <f>IFERROR(VLOOKUP(E225,祝日一覧!A:C,3,FALSE),"")</f>
        <v/>
      </c>
      <c r="F227" s="13" t="str">
        <f>IFERROR(VLOOKUP(F225,祝日一覧!A:C,3,FALSE),"")</f>
        <v/>
      </c>
      <c r="G227" s="13" t="str">
        <f>IFERROR(VLOOKUP(G225,祝日一覧!A:C,3,FALSE),"")</f>
        <v/>
      </c>
      <c r="H227" s="13" t="str">
        <f>IFERROR(VLOOKUP(H225,祝日一覧!A:C,3,FALSE),"")</f>
        <v/>
      </c>
      <c r="I227" s="13" t="str">
        <f>IFERROR(VLOOKUP(I225,祝日一覧!A:C,3,FALSE),"")</f>
        <v/>
      </c>
      <c r="J227" s="13" t="str">
        <f>IFERROR(VLOOKUP(J225,祝日一覧!A:C,3,FALSE),"")</f>
        <v/>
      </c>
      <c r="K227" s="13" t="str">
        <f>IFERROR(VLOOKUP(K225,祝日一覧!A:C,3,FALSE),"")</f>
        <v/>
      </c>
      <c r="L227" s="13" t="str">
        <f>IFERROR(VLOOKUP(L225,祝日一覧!A:C,3,FALSE),"")</f>
        <v/>
      </c>
      <c r="M227" s="13" t="str">
        <f>IFERROR(VLOOKUP(M225,祝日一覧!A:C,3,FALSE),"")</f>
        <v/>
      </c>
      <c r="N227" s="13" t="str">
        <f>IFERROR(VLOOKUP(N225,祝日一覧!A:C,3,FALSE),"")</f>
        <v/>
      </c>
      <c r="O227" s="13" t="str">
        <f>IFERROR(VLOOKUP(O225,祝日一覧!A:C,3,FALSE),"")</f>
        <v/>
      </c>
      <c r="P227" s="13" t="str">
        <f>IFERROR(VLOOKUP(P225,祝日一覧!A:C,3,FALSE),"")</f>
        <v/>
      </c>
      <c r="Q227" s="13" t="str">
        <f>IFERROR(VLOOKUP(Q225,祝日一覧!A:C,3,FALSE),"")</f>
        <v/>
      </c>
      <c r="R227" s="13" t="str">
        <f>IFERROR(VLOOKUP(R225,祝日一覧!A:C,3,FALSE),"")</f>
        <v/>
      </c>
      <c r="S227" s="13" t="str">
        <f>IFERROR(VLOOKUP(S225,祝日一覧!A:C,3,FALSE),"")</f>
        <v/>
      </c>
      <c r="T227" s="13" t="str">
        <f>IFERROR(VLOOKUP(T225,祝日一覧!A:C,3,FALSE),"")</f>
        <v/>
      </c>
      <c r="U227" s="13" t="str">
        <f>IFERROR(VLOOKUP(U225,祝日一覧!A:C,3,FALSE),"")</f>
        <v/>
      </c>
      <c r="V227" s="13" t="str">
        <f>IFERROR(VLOOKUP(V225,祝日一覧!A:C,3,FALSE),"")</f>
        <v>敬老の日</v>
      </c>
      <c r="W227" s="13" t="str">
        <f>IFERROR(VLOOKUP(W225,祝日一覧!A:C,3,FALSE),"")</f>
        <v/>
      </c>
      <c r="X227" s="13" t="str">
        <f>IFERROR(VLOOKUP(X225,祝日一覧!A:C,3,FALSE),"")</f>
        <v/>
      </c>
      <c r="Y227" s="13" t="str">
        <f>IFERROR(VLOOKUP(Y225,祝日一覧!A:C,3,FALSE),"")</f>
        <v>秋分の日</v>
      </c>
      <c r="Z227" s="13" t="str">
        <f>IFERROR(VLOOKUP(Z225,祝日一覧!A:C,3,FALSE),"")</f>
        <v/>
      </c>
      <c r="AA227" s="13" t="str">
        <f>IFERROR(VLOOKUP(AA225,祝日一覧!A:C,3,FALSE),"")</f>
        <v/>
      </c>
      <c r="AB227" s="13" t="str">
        <f>IFERROR(VLOOKUP(AB225,祝日一覧!A:C,3,FALSE),"")</f>
        <v/>
      </c>
      <c r="AC227" s="13" t="str">
        <f>IFERROR(VLOOKUP(AC225,祝日一覧!A:C,3,FALSE),"")</f>
        <v/>
      </c>
      <c r="AD227" s="13" t="str">
        <f>IFERROR(VLOOKUP(AD225,祝日一覧!A:C,3,FALSE),"")</f>
        <v/>
      </c>
      <c r="AE227" s="13" t="str">
        <f>IFERROR(VLOOKUP(AE225,祝日一覧!A:C,3,FALSE),"")</f>
        <v/>
      </c>
      <c r="AF227" s="13" t="str">
        <f>IFERROR(VLOOKUP(AF225,祝日一覧!A:C,3,FALSE),"")</f>
        <v/>
      </c>
      <c r="AG227" s="13" t="str">
        <f>IFERROR(VLOOKUP(AG225,祝日一覧!A:C,3,FALSE),"")</f>
        <v/>
      </c>
      <c r="AH227" s="179"/>
      <c r="AI227" s="182"/>
      <c r="AJ227" s="185"/>
      <c r="AK227" s="187"/>
      <c r="AL227" s="189"/>
      <c r="AM227" s="141"/>
      <c r="AN227" s="143"/>
      <c r="AO227" s="119"/>
      <c r="AP227" s="119"/>
      <c r="AQ227" s="119"/>
      <c r="AR227" s="119"/>
      <c r="AS227" s="119"/>
      <c r="AT227" s="119"/>
      <c r="AU227" s="119"/>
      <c r="AV227" s="122"/>
      <c r="AW227" s="122"/>
      <c r="AX227" s="122"/>
      <c r="AY227" s="122"/>
    </row>
    <row r="228" spans="1:51" ht="26.5" hidden="1" outlineLevel="1" thickBot="1" x14ac:dyDescent="0.25">
      <c r="A228" s="4"/>
      <c r="B228" s="57" t="s">
        <v>108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79"/>
      <c r="AI228" s="182"/>
      <c r="AJ228" s="37">
        <f>AR226</f>
        <v>0</v>
      </c>
      <c r="AK228" s="61">
        <f>IF(AP226=0,"対象外",AJ228/AP226)</f>
        <v>0</v>
      </c>
      <c r="AL228" s="62" t="str">
        <f>IF(AP226=0,"対象外",IF(AJ228/AP226&gt;=0.285,"達成",IF(AJ228&gt;=AX228,"達成※","未")))</f>
        <v>未</v>
      </c>
      <c r="AM228" s="77">
        <f>AS226</f>
        <v>65</v>
      </c>
      <c r="AN228" s="78">
        <f>AM228/AQ226</f>
        <v>7.1271929824561403E-2</v>
      </c>
      <c r="AO228" s="119"/>
      <c r="AP228" s="119"/>
      <c r="AQ228" s="119"/>
      <c r="AR228" s="119"/>
      <c r="AS228" s="119"/>
      <c r="AT228" s="119"/>
      <c r="AU228" s="119"/>
      <c r="AV228" s="122"/>
      <c r="AW228" s="122"/>
      <c r="AX228" s="122">
        <f>IF(OR(AW226/AP226&lt;0.285,AW226=0),AW226,"-")</f>
        <v>8</v>
      </c>
      <c r="AY228" s="122"/>
    </row>
    <row r="229" spans="1:51" ht="26.5" hidden="1" outlineLevel="1" thickBot="1" x14ac:dyDescent="0.25">
      <c r="A229" s="4"/>
      <c r="B229" s="56" t="s">
        <v>102</v>
      </c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180"/>
      <c r="AI229" s="183"/>
      <c r="AJ229" s="37">
        <f>AT226</f>
        <v>0</v>
      </c>
      <c r="AK229" s="47">
        <f>IF(AP226=0,"対象外",AJ229/AP226)</f>
        <v>0</v>
      </c>
      <c r="AL229" s="39" t="str">
        <f>IF(AP226=0,"対象外",IF(AJ229/AP226&gt;=0.285,"達成",IF(AJ229&gt;=AX228,"達成※","未")))</f>
        <v>未</v>
      </c>
      <c r="AM229" s="77">
        <f>AU226</f>
        <v>0</v>
      </c>
      <c r="AN229" s="78">
        <f>IFERROR(AM229/AQ226,"")</f>
        <v>0</v>
      </c>
      <c r="AO229" s="119"/>
      <c r="AP229" s="119"/>
      <c r="AQ229" s="119"/>
      <c r="AR229" s="119"/>
      <c r="AS229" s="119"/>
      <c r="AT229" s="119"/>
      <c r="AU229" s="119"/>
      <c r="AV229" s="122"/>
      <c r="AW229" s="122"/>
      <c r="AX229" s="122"/>
      <c r="AY229" s="122"/>
    </row>
    <row r="230" spans="1:51" ht="13.5" hidden="1" outlineLevel="1" thickBot="1" x14ac:dyDescent="0.25">
      <c r="AS230" s="9"/>
      <c r="AT230" s="9"/>
      <c r="AU230" s="9"/>
      <c r="AV230" s="2"/>
    </row>
    <row r="231" spans="1:51" ht="13" hidden="1" customHeight="1" outlineLevel="1" x14ac:dyDescent="0.2">
      <c r="B231" s="16" t="s">
        <v>37</v>
      </c>
      <c r="C231" s="137">
        <f>DATE(YEAR(C224),MONTH(C224)+1,DAY(C224))</f>
        <v>46661</v>
      </c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  <c r="AF231" s="137"/>
      <c r="AG231" s="137"/>
      <c r="AH231" s="171" t="s">
        <v>16</v>
      </c>
      <c r="AI231" s="110" t="s">
        <v>60</v>
      </c>
      <c r="AJ231" s="203" t="s">
        <v>74</v>
      </c>
      <c r="AK231" s="125"/>
      <c r="AL231" s="126"/>
      <c r="AM231" s="205" t="s">
        <v>11</v>
      </c>
      <c r="AN231" s="131"/>
      <c r="AO231" s="192" t="s">
        <v>15</v>
      </c>
      <c r="AP231" s="117" t="s">
        <v>17</v>
      </c>
      <c r="AQ231" s="117" t="s">
        <v>18</v>
      </c>
      <c r="AR231" s="117" t="s">
        <v>98</v>
      </c>
      <c r="AS231" s="117" t="s">
        <v>99</v>
      </c>
      <c r="AT231" s="49" t="s">
        <v>100</v>
      </c>
      <c r="AU231" s="49" t="s">
        <v>101</v>
      </c>
      <c r="AV231" s="119" t="s">
        <v>59</v>
      </c>
      <c r="AW231" s="120" t="s">
        <v>61</v>
      </c>
      <c r="AX231" s="122" t="s">
        <v>70</v>
      </c>
      <c r="AY231" s="119" t="s">
        <v>73</v>
      </c>
    </row>
    <row r="232" spans="1:51" hidden="1" outlineLevel="1" x14ac:dyDescent="0.2">
      <c r="B232" s="17" t="s">
        <v>45</v>
      </c>
      <c r="C232" s="18">
        <f>DATE(YEAR(C231),MONTH(C231),DAY(C231))</f>
        <v>46661</v>
      </c>
      <c r="D232" s="18">
        <f>IF(MONTH(DATE(YEAR(C232),MONTH(C232),DAY(C232)+1))=MONTH($C231),DATE(YEAR(C232),MONTH(C232),DAY(C232)+1),"")</f>
        <v>46662</v>
      </c>
      <c r="E232" s="18">
        <f t="shared" ref="E232:AG232" si="124">IF(MONTH(DATE(YEAR(D232),MONTH(D232),DAY(D232)+1))=MONTH($C231),DATE(YEAR(D232),MONTH(D232),DAY(D232)+1),"")</f>
        <v>46663</v>
      </c>
      <c r="F232" s="18">
        <f t="shared" si="124"/>
        <v>46664</v>
      </c>
      <c r="G232" s="18">
        <f t="shared" si="124"/>
        <v>46665</v>
      </c>
      <c r="H232" s="18">
        <f t="shared" si="124"/>
        <v>46666</v>
      </c>
      <c r="I232" s="18">
        <f t="shared" si="124"/>
        <v>46667</v>
      </c>
      <c r="J232" s="18">
        <f t="shared" si="124"/>
        <v>46668</v>
      </c>
      <c r="K232" s="18">
        <f t="shared" si="124"/>
        <v>46669</v>
      </c>
      <c r="L232" s="18">
        <f t="shared" si="124"/>
        <v>46670</v>
      </c>
      <c r="M232" s="18">
        <f t="shared" si="124"/>
        <v>46671</v>
      </c>
      <c r="N232" s="18">
        <f t="shared" si="124"/>
        <v>46672</v>
      </c>
      <c r="O232" s="18">
        <f t="shared" si="124"/>
        <v>46673</v>
      </c>
      <c r="P232" s="18">
        <f t="shared" si="124"/>
        <v>46674</v>
      </c>
      <c r="Q232" s="18">
        <f t="shared" si="124"/>
        <v>46675</v>
      </c>
      <c r="R232" s="18">
        <f t="shared" si="124"/>
        <v>46676</v>
      </c>
      <c r="S232" s="18">
        <f t="shared" si="124"/>
        <v>46677</v>
      </c>
      <c r="T232" s="18">
        <f t="shared" si="124"/>
        <v>46678</v>
      </c>
      <c r="U232" s="18">
        <f t="shared" si="124"/>
        <v>46679</v>
      </c>
      <c r="V232" s="18">
        <f t="shared" si="124"/>
        <v>46680</v>
      </c>
      <c r="W232" s="18">
        <f t="shared" si="124"/>
        <v>46681</v>
      </c>
      <c r="X232" s="18">
        <f t="shared" si="124"/>
        <v>46682</v>
      </c>
      <c r="Y232" s="18">
        <f t="shared" si="124"/>
        <v>46683</v>
      </c>
      <c r="Z232" s="18">
        <f t="shared" si="124"/>
        <v>46684</v>
      </c>
      <c r="AA232" s="18">
        <f t="shared" si="124"/>
        <v>46685</v>
      </c>
      <c r="AB232" s="18">
        <f t="shared" si="124"/>
        <v>46686</v>
      </c>
      <c r="AC232" s="18">
        <f t="shared" si="124"/>
        <v>46687</v>
      </c>
      <c r="AD232" s="18">
        <f t="shared" si="124"/>
        <v>46688</v>
      </c>
      <c r="AE232" s="18">
        <f t="shared" si="124"/>
        <v>46689</v>
      </c>
      <c r="AF232" s="18">
        <f>IF(MONTH(DATE(YEAR(AE232),MONTH(AE232),DAY(AE232)+1))=MONTH($C231),DATE(YEAR(AE232),MONTH(AE232),DAY(AE232)+1),"")</f>
        <v>46690</v>
      </c>
      <c r="AG232" s="18">
        <f t="shared" si="124"/>
        <v>46691</v>
      </c>
      <c r="AH232" s="172"/>
      <c r="AI232" s="111"/>
      <c r="AJ232" s="204"/>
      <c r="AK232" s="128"/>
      <c r="AL232" s="129"/>
      <c r="AM232" s="206"/>
      <c r="AN232" s="133"/>
      <c r="AO232" s="193"/>
      <c r="AP232" s="118"/>
      <c r="AQ232" s="118"/>
      <c r="AR232" s="118"/>
      <c r="AS232" s="118"/>
      <c r="AT232" s="50" t="s">
        <v>96</v>
      </c>
      <c r="AU232" s="50" t="s">
        <v>97</v>
      </c>
      <c r="AV232" s="119"/>
      <c r="AW232" s="121"/>
      <c r="AX232" s="122"/>
      <c r="AY232" s="119"/>
    </row>
    <row r="233" spans="1:51" hidden="1" outlineLevel="1" x14ac:dyDescent="0.2">
      <c r="B233" s="17" t="s">
        <v>2</v>
      </c>
      <c r="C233" s="19" t="str">
        <f t="shared" ref="C233:D233" si="125">TEXT(C232,"aaa")</f>
        <v>金</v>
      </c>
      <c r="D233" s="19" t="str">
        <f t="shared" si="125"/>
        <v>土</v>
      </c>
      <c r="E233" s="19" t="str">
        <f t="shared" ref="E233:AG233" si="126">TEXT(E232,"aaa")</f>
        <v>日</v>
      </c>
      <c r="F233" s="19" t="str">
        <f t="shared" si="126"/>
        <v>月</v>
      </c>
      <c r="G233" s="19" t="str">
        <f t="shared" si="126"/>
        <v>火</v>
      </c>
      <c r="H233" s="19" t="str">
        <f t="shared" si="126"/>
        <v>水</v>
      </c>
      <c r="I233" s="19" t="str">
        <f t="shared" si="126"/>
        <v>木</v>
      </c>
      <c r="J233" s="19" t="str">
        <f t="shared" si="126"/>
        <v>金</v>
      </c>
      <c r="K233" s="19" t="str">
        <f t="shared" si="126"/>
        <v>土</v>
      </c>
      <c r="L233" s="19" t="str">
        <f t="shared" si="126"/>
        <v>日</v>
      </c>
      <c r="M233" s="19" t="str">
        <f t="shared" si="126"/>
        <v>月</v>
      </c>
      <c r="N233" s="19" t="str">
        <f t="shared" si="126"/>
        <v>火</v>
      </c>
      <c r="O233" s="19" t="str">
        <f t="shared" si="126"/>
        <v>水</v>
      </c>
      <c r="P233" s="19" t="str">
        <f t="shared" si="126"/>
        <v>木</v>
      </c>
      <c r="Q233" s="19" t="str">
        <f t="shared" si="126"/>
        <v>金</v>
      </c>
      <c r="R233" s="19" t="str">
        <f t="shared" si="126"/>
        <v>土</v>
      </c>
      <c r="S233" s="19" t="str">
        <f t="shared" si="126"/>
        <v>日</v>
      </c>
      <c r="T233" s="19" t="str">
        <f t="shared" si="126"/>
        <v>月</v>
      </c>
      <c r="U233" s="19" t="str">
        <f t="shared" si="126"/>
        <v>火</v>
      </c>
      <c r="V233" s="19" t="str">
        <f t="shared" si="126"/>
        <v>水</v>
      </c>
      <c r="W233" s="19" t="str">
        <f t="shared" si="126"/>
        <v>木</v>
      </c>
      <c r="X233" s="19" t="str">
        <f t="shared" si="126"/>
        <v>金</v>
      </c>
      <c r="Y233" s="19" t="str">
        <f t="shared" si="126"/>
        <v>土</v>
      </c>
      <c r="Z233" s="19" t="str">
        <f t="shared" si="126"/>
        <v>日</v>
      </c>
      <c r="AA233" s="19" t="str">
        <f t="shared" si="126"/>
        <v>月</v>
      </c>
      <c r="AB233" s="19" t="str">
        <f t="shared" si="126"/>
        <v>火</v>
      </c>
      <c r="AC233" s="19" t="str">
        <f t="shared" si="126"/>
        <v>水</v>
      </c>
      <c r="AD233" s="19" t="str">
        <f t="shared" si="126"/>
        <v>木</v>
      </c>
      <c r="AE233" s="19" t="str">
        <f t="shared" si="126"/>
        <v>金</v>
      </c>
      <c r="AF233" s="19" t="str">
        <f t="shared" si="126"/>
        <v>土</v>
      </c>
      <c r="AG233" s="19" t="str">
        <f t="shared" si="126"/>
        <v>日</v>
      </c>
      <c r="AH233" s="178">
        <v>0</v>
      </c>
      <c r="AI233" s="181"/>
      <c r="AJ233" s="200" t="s">
        <v>51</v>
      </c>
      <c r="AK233" s="149" t="s">
        <v>12</v>
      </c>
      <c r="AL233" s="123" t="s">
        <v>58</v>
      </c>
      <c r="AM233" s="201" t="s">
        <v>51</v>
      </c>
      <c r="AN233" s="191" t="s">
        <v>13</v>
      </c>
      <c r="AO233" s="119">
        <f t="shared" ref="AO233" si="127">COUNT(C232:AG232)</f>
        <v>31</v>
      </c>
      <c r="AP233" s="119">
        <f t="shared" ref="AP233" si="128">AO233-AH233</f>
        <v>31</v>
      </c>
      <c r="AQ233" s="119">
        <f>SUM(AP$7:AP235)</f>
        <v>943</v>
      </c>
      <c r="AR233" s="119">
        <f>COUNTIF(C235:AG235,"○")</f>
        <v>0</v>
      </c>
      <c r="AS233" s="119">
        <f>SUM(AR$7:AR235)</f>
        <v>65</v>
      </c>
      <c r="AT233" s="119">
        <f>COUNTIF(C236:AG236,"○")</f>
        <v>0</v>
      </c>
      <c r="AU233" s="119">
        <f>SUM(AT$7:AT235)</f>
        <v>0</v>
      </c>
      <c r="AV233" s="122">
        <f>COUNTIF(C233:AG233,"土")+COUNTIF(C233:AG233,"日")</f>
        <v>10</v>
      </c>
      <c r="AW233" s="122">
        <f>AV233-AI233</f>
        <v>10</v>
      </c>
      <c r="AX233" s="122" t="str">
        <f>IF(OR(AW233/AP233&lt;0.285,AW233=0),"特例","特例なし")</f>
        <v>特例なし</v>
      </c>
      <c r="AY233" s="122">
        <f>IF($AL$240="計画",IF(AP233=0,1,IF(AL235="達成",1,IF(AL235="達成※",1,0))),IF(AP233=0,1,IF(AL236="達成",1,IF(AL236="達成※",1,0))))</f>
        <v>0</v>
      </c>
    </row>
    <row r="234" spans="1:51" ht="79" hidden="1" outlineLevel="1" x14ac:dyDescent="0.2">
      <c r="A234" s="3"/>
      <c r="B234" s="20" t="s">
        <v>3</v>
      </c>
      <c r="C234" s="13" t="str">
        <f>IFERROR(VLOOKUP(C232,祝日一覧!A:C,3,FALSE),"")</f>
        <v/>
      </c>
      <c r="D234" s="13" t="str">
        <f>IFERROR(VLOOKUP(D232,祝日一覧!A:C,3,FALSE),"")</f>
        <v/>
      </c>
      <c r="E234" s="13" t="str">
        <f>IFERROR(VLOOKUP(E232,祝日一覧!A:C,3,FALSE),"")</f>
        <v/>
      </c>
      <c r="F234" s="13" t="str">
        <f>IFERROR(VLOOKUP(F232,祝日一覧!A:C,3,FALSE),"")</f>
        <v/>
      </c>
      <c r="G234" s="13" t="str">
        <f>IFERROR(VLOOKUP(G232,祝日一覧!A:C,3,FALSE),"")</f>
        <v/>
      </c>
      <c r="H234" s="13" t="str">
        <f>IFERROR(VLOOKUP(H232,祝日一覧!A:C,3,FALSE),"")</f>
        <v/>
      </c>
      <c r="I234" s="13" t="str">
        <f>IFERROR(VLOOKUP(I232,祝日一覧!A:C,3,FALSE),"")</f>
        <v/>
      </c>
      <c r="J234" s="13" t="str">
        <f>IFERROR(VLOOKUP(J232,祝日一覧!A:C,3,FALSE),"")</f>
        <v/>
      </c>
      <c r="K234" s="13" t="str">
        <f>IFERROR(VLOOKUP(K232,祝日一覧!A:C,3,FALSE),"")</f>
        <v/>
      </c>
      <c r="L234" s="13" t="str">
        <f>IFERROR(VLOOKUP(L232,祝日一覧!A:C,3,FALSE),"")</f>
        <v/>
      </c>
      <c r="M234" s="13" t="str">
        <f>IFERROR(VLOOKUP(M232,祝日一覧!A:C,3,FALSE),"")</f>
        <v>スポーツの日</v>
      </c>
      <c r="N234" s="13" t="str">
        <f>IFERROR(VLOOKUP(N232,祝日一覧!A:C,3,FALSE),"")</f>
        <v/>
      </c>
      <c r="O234" s="13" t="str">
        <f>IFERROR(VLOOKUP(O232,祝日一覧!A:C,3,FALSE),"")</f>
        <v/>
      </c>
      <c r="P234" s="13" t="str">
        <f>IFERROR(VLOOKUP(P232,祝日一覧!A:C,3,FALSE),"")</f>
        <v/>
      </c>
      <c r="Q234" s="13" t="str">
        <f>IFERROR(VLOOKUP(Q232,祝日一覧!A:C,3,FALSE),"")</f>
        <v/>
      </c>
      <c r="R234" s="13" t="str">
        <f>IFERROR(VLOOKUP(R232,祝日一覧!A:C,3,FALSE),"")</f>
        <v/>
      </c>
      <c r="S234" s="13" t="str">
        <f>IFERROR(VLOOKUP(S232,祝日一覧!A:C,3,FALSE),"")</f>
        <v/>
      </c>
      <c r="T234" s="13" t="str">
        <f>IFERROR(VLOOKUP(T232,祝日一覧!A:C,3,FALSE),"")</f>
        <v/>
      </c>
      <c r="U234" s="13" t="str">
        <f>IFERROR(VLOOKUP(U232,祝日一覧!A:C,3,FALSE),"")</f>
        <v/>
      </c>
      <c r="V234" s="13" t="str">
        <f>IFERROR(VLOOKUP(V232,祝日一覧!A:C,3,FALSE),"")</f>
        <v/>
      </c>
      <c r="W234" s="13" t="str">
        <f>IFERROR(VLOOKUP(W232,祝日一覧!A:C,3,FALSE),"")</f>
        <v/>
      </c>
      <c r="X234" s="13" t="str">
        <f>IFERROR(VLOOKUP(X232,祝日一覧!A:C,3,FALSE),"")</f>
        <v/>
      </c>
      <c r="Y234" s="13" t="str">
        <f>IFERROR(VLOOKUP(Y232,祝日一覧!A:C,3,FALSE),"")</f>
        <v/>
      </c>
      <c r="Z234" s="13" t="str">
        <f>IFERROR(VLOOKUP(Z232,祝日一覧!A:C,3,FALSE),"")</f>
        <v/>
      </c>
      <c r="AA234" s="13" t="str">
        <f>IFERROR(VLOOKUP(AA232,祝日一覧!A:C,3,FALSE),"")</f>
        <v/>
      </c>
      <c r="AB234" s="13" t="str">
        <f>IFERROR(VLOOKUP(AB232,祝日一覧!A:C,3,FALSE),"")</f>
        <v/>
      </c>
      <c r="AC234" s="13" t="str">
        <f>IFERROR(VLOOKUP(AC232,祝日一覧!A:C,3,FALSE),"")</f>
        <v/>
      </c>
      <c r="AD234" s="13" t="str">
        <f>IFERROR(VLOOKUP(AD232,祝日一覧!A:C,3,FALSE),"")</f>
        <v/>
      </c>
      <c r="AE234" s="13" t="str">
        <f>IFERROR(VLOOKUP(AE232,祝日一覧!A:C,3,FALSE),"")</f>
        <v/>
      </c>
      <c r="AF234" s="13" t="str">
        <f>IFERROR(VLOOKUP(AF232,祝日一覧!A:C,3,FALSE),"")</f>
        <v/>
      </c>
      <c r="AG234" s="13" t="str">
        <f>IFERROR(VLOOKUP(AG232,祝日一覧!A:C,3,FALSE),"")</f>
        <v/>
      </c>
      <c r="AH234" s="179"/>
      <c r="AI234" s="182"/>
      <c r="AJ234" s="200"/>
      <c r="AK234" s="149"/>
      <c r="AL234" s="123"/>
      <c r="AM234" s="202"/>
      <c r="AN234" s="143"/>
      <c r="AO234" s="119"/>
      <c r="AP234" s="119"/>
      <c r="AQ234" s="119"/>
      <c r="AR234" s="119"/>
      <c r="AS234" s="119"/>
      <c r="AT234" s="119"/>
      <c r="AU234" s="119"/>
      <c r="AV234" s="122"/>
      <c r="AW234" s="122"/>
      <c r="AX234" s="122"/>
      <c r="AY234" s="122"/>
    </row>
    <row r="235" spans="1:51" ht="26.5" hidden="1" outlineLevel="1" thickBot="1" x14ac:dyDescent="0.25">
      <c r="A235" s="4"/>
      <c r="B235" s="57" t="s">
        <v>108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79"/>
      <c r="AI235" s="182"/>
      <c r="AJ235" s="37">
        <f>AR233</f>
        <v>0</v>
      </c>
      <c r="AK235" s="61">
        <f>IF(AP233=0,"対象外",AJ235/AP233)</f>
        <v>0</v>
      </c>
      <c r="AL235" s="62" t="str">
        <f>IF(AP233=0,"対象外",IF(AJ235/AP233&gt;=0.285,"達成",IF(AJ235&gt;=AX235,"達成※","未")))</f>
        <v>未</v>
      </c>
      <c r="AM235" s="82">
        <f>AS233</f>
        <v>65</v>
      </c>
      <c r="AN235" s="78">
        <f>AM235/AQ233</f>
        <v>6.8928950159066804E-2</v>
      </c>
      <c r="AO235" s="119"/>
      <c r="AP235" s="119"/>
      <c r="AQ235" s="119"/>
      <c r="AR235" s="119"/>
      <c r="AS235" s="119"/>
      <c r="AT235" s="119"/>
      <c r="AU235" s="119"/>
      <c r="AV235" s="122"/>
      <c r="AW235" s="122"/>
      <c r="AX235" s="122" t="str">
        <f>IF(OR(AW233/AP233&lt;0.285,AW233=0),AW233,"-")</f>
        <v>-</v>
      </c>
      <c r="AY235" s="122"/>
    </row>
    <row r="236" spans="1:51" ht="26.5" hidden="1" outlineLevel="1" thickBot="1" x14ac:dyDescent="0.25">
      <c r="A236" s="4"/>
      <c r="B236" s="56" t="s">
        <v>102</v>
      </c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180"/>
      <c r="AI236" s="183"/>
      <c r="AJ236" s="37">
        <f>AT233</f>
        <v>0</v>
      </c>
      <c r="AK236" s="47">
        <f>IF(AP233=0,"対象外",AJ236/AP233)</f>
        <v>0</v>
      </c>
      <c r="AL236" s="39" t="str">
        <f>IF(AP233=0,"対象外",IF(AJ236/AP233&gt;=0.285,"達成",IF(AJ236&gt;=AX235,"達成※","未")))</f>
        <v>未</v>
      </c>
      <c r="AM236" s="77">
        <f>AU233</f>
        <v>0</v>
      </c>
      <c r="AN236" s="78">
        <f>IFERROR(AM236/AQ233,"")</f>
        <v>0</v>
      </c>
      <c r="AO236" s="119"/>
      <c r="AP236" s="119"/>
      <c r="AQ236" s="119"/>
      <c r="AR236" s="119"/>
      <c r="AS236" s="119"/>
      <c r="AT236" s="119"/>
      <c r="AU236" s="119"/>
      <c r="AV236" s="122"/>
      <c r="AW236" s="122"/>
      <c r="AX236" s="122"/>
      <c r="AY236" s="122"/>
    </row>
    <row r="237" spans="1:51" hidden="1" outlineLevel="1" collapsed="1" x14ac:dyDescent="0.2">
      <c r="AS237" s="9"/>
      <c r="AT237" s="9"/>
      <c r="AU237" s="9"/>
      <c r="AV237" s="2"/>
    </row>
    <row r="238" spans="1:51" hidden="1" outlineLevel="1" x14ac:dyDescent="0.2">
      <c r="AH238" s="6"/>
      <c r="AI238" s="6"/>
      <c r="AV238" s="2"/>
    </row>
    <row r="239" spans="1:51" collapsed="1" x14ac:dyDescent="0.2">
      <c r="AH239" s="6"/>
      <c r="AI239" s="6"/>
      <c r="AV239" s="2"/>
    </row>
    <row r="240" spans="1:51" ht="20.25" customHeight="1" x14ac:dyDescent="0.2">
      <c r="A240" s="1"/>
      <c r="B240" s="24" t="s">
        <v>14</v>
      </c>
      <c r="AD240" s="218" t="s">
        <v>105</v>
      </c>
      <c r="AE240" s="219"/>
      <c r="AF240" s="219"/>
      <c r="AG240" s="219"/>
      <c r="AH240" s="219"/>
      <c r="AI240" s="219"/>
      <c r="AJ240" s="219"/>
      <c r="AK240" s="220"/>
      <c r="AL240" s="91" t="s">
        <v>107</v>
      </c>
      <c r="AM240" s="221">
        <f>IF(AL240="計画",VLOOKUP(AV241,BD242:BF274,2),VLOOKUP(AV241,BD242:BF274,3))</f>
        <v>0.30516431924882631</v>
      </c>
      <c r="AN240" s="222"/>
      <c r="AS240" s="43" t="s">
        <v>78</v>
      </c>
      <c r="AT240" s="43"/>
      <c r="AU240" s="43"/>
      <c r="AV240" s="43" t="s">
        <v>79</v>
      </c>
      <c r="AW240" s="43" t="s">
        <v>75</v>
      </c>
      <c r="AX240" s="44" t="s">
        <v>76</v>
      </c>
    </row>
    <row r="241" spans="1:58" x14ac:dyDescent="0.2">
      <c r="B241" s="25" t="str">
        <f>IF(COUNTIF(AL6:AL237,"達成※")&gt;0,AD251,"")</f>
        <v>※暦上の土曜日・日曜日の閉所では２８．５％に満たない月は、その月の土曜日・日曜日の合計日数以上に閉所を行っている場合に、月単位４週８休（２８．５％）以上を達成しているものとみなす</v>
      </c>
      <c r="AN241" s="7"/>
      <c r="AS241" s="212">
        <f>DATE($D$5,$F$5,1)</f>
        <v>45689</v>
      </c>
      <c r="AT241" s="53"/>
      <c r="AU241" s="53"/>
      <c r="AV241" s="212">
        <f>DATE($K$5,$M$5,1)</f>
        <v>45931</v>
      </c>
      <c r="AW241" s="117">
        <f>(DATEDIF(AS241,AV241,"m"))+1</f>
        <v>9</v>
      </c>
      <c r="AX241" s="122">
        <f>AY9+AY16+AY23+AY30+AY37+AY44+AY51+AY58+AY65+AY72+AY79+AY86+AY93+AY100+AY107+AY114+AY121+AY128+AY135+AY142+AY149+AY156+AY163+AY170+AY177+AY184+AY191+AY198+AY205+AY212+AY219+AY226+AY233</f>
        <v>9</v>
      </c>
      <c r="BE241" s="2" t="s">
        <v>103</v>
      </c>
      <c r="BF241" s="2" t="s">
        <v>104</v>
      </c>
    </row>
    <row r="242" spans="1:58" ht="21" customHeight="1" x14ac:dyDescent="0.2">
      <c r="A242" s="1"/>
      <c r="Z242" s="214" t="s">
        <v>71</v>
      </c>
      <c r="AA242" s="215"/>
      <c r="AB242" s="215"/>
      <c r="AC242" s="215"/>
      <c r="AD242" s="216" t="str">
        <f>IF(AM240&gt;=0.285,AD246,"未達成")</f>
        <v>通期：達成</v>
      </c>
      <c r="AE242" s="216"/>
      <c r="AF242" s="216"/>
      <c r="AG242" s="216"/>
      <c r="AH242" s="216"/>
      <c r="AI242" s="216"/>
      <c r="AJ242" s="216"/>
      <c r="AK242" s="216"/>
      <c r="AL242" s="216"/>
      <c r="AM242" s="216"/>
      <c r="AN242" s="217"/>
      <c r="AS242" s="213"/>
      <c r="AT242" s="54"/>
      <c r="AU242" s="54"/>
      <c r="AV242" s="213"/>
      <c r="AW242" s="118"/>
      <c r="AX242" s="122"/>
      <c r="BD242" s="89">
        <f>C7</f>
        <v>45689</v>
      </c>
      <c r="BE242" s="90">
        <f>AN11</f>
        <v>0</v>
      </c>
      <c r="BF242" s="90">
        <f>AN12</f>
        <v>0</v>
      </c>
    </row>
    <row r="243" spans="1:58" ht="21" customHeight="1" x14ac:dyDescent="0.2">
      <c r="A243" s="1"/>
      <c r="Z243" s="207" t="s">
        <v>72</v>
      </c>
      <c r="AA243" s="208"/>
      <c r="AB243" s="208"/>
      <c r="AC243" s="208"/>
      <c r="AD243" s="209" t="str">
        <f>IF(AW241=AX241,AD247,"未達成")</f>
        <v>月単位：達成</v>
      </c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10"/>
      <c r="AV243" s="2"/>
      <c r="BD243" s="89">
        <f>DATE(YEAR(BD242),MONTH(BD242)+1,DAY(BD242))</f>
        <v>45717</v>
      </c>
      <c r="BE243" s="90">
        <f>AN18</f>
        <v>0.33333333333333331</v>
      </c>
      <c r="BF243" s="90">
        <f>AN19</f>
        <v>0</v>
      </c>
    </row>
    <row r="244" spans="1:58" x14ac:dyDescent="0.2">
      <c r="A244" s="1"/>
      <c r="AD244" s="48"/>
      <c r="AH244" s="1"/>
      <c r="AI244" s="1"/>
      <c r="AJ244" s="1"/>
      <c r="AK244" s="1"/>
      <c r="AL244" s="1"/>
      <c r="AM244" s="1"/>
      <c r="AN244" s="1"/>
      <c r="AV244" s="2"/>
      <c r="BD244" s="89">
        <f t="shared" ref="BD244:BD274" si="129">DATE(YEAR(BD243),MONTH(BD243)+1,DAY(BD243))</f>
        <v>45748</v>
      </c>
      <c r="BE244" s="90">
        <f>AN25</f>
        <v>0.30158730158730157</v>
      </c>
      <c r="BF244" s="90">
        <f>AN26</f>
        <v>0</v>
      </c>
    </row>
    <row r="245" spans="1:58" x14ac:dyDescent="0.2">
      <c r="A245" s="1"/>
      <c r="AH245" s="1"/>
      <c r="AI245" s="1"/>
      <c r="AJ245" s="1"/>
      <c r="AK245" s="1"/>
      <c r="AL245" s="1"/>
      <c r="AM245" s="1"/>
      <c r="AN245" s="1"/>
      <c r="AV245" s="74">
        <f>DATE(D5,F5,1)</f>
        <v>45689</v>
      </c>
      <c r="AW245" s="2" t="str">
        <f>IF(AV245=C7,"ok","outttt")</f>
        <v>ok</v>
      </c>
      <c r="BD245" s="89">
        <f t="shared" si="129"/>
        <v>45778</v>
      </c>
      <c r="BE245" s="90">
        <f>AN32</f>
        <v>0.31914893617021278</v>
      </c>
      <c r="BF245" s="90">
        <f>AN33</f>
        <v>0</v>
      </c>
    </row>
    <row r="246" spans="1:58" ht="13.5" customHeight="1" x14ac:dyDescent="0.2">
      <c r="A246" s="1"/>
      <c r="AD246" s="29" t="s">
        <v>95</v>
      </c>
      <c r="AE246" s="30"/>
      <c r="AF246" s="30"/>
      <c r="AG246" s="30"/>
      <c r="AH246" s="31"/>
      <c r="AI246" s="31"/>
      <c r="AJ246" s="31"/>
      <c r="AK246" s="1"/>
      <c r="AL246" s="1"/>
      <c r="AM246" s="211"/>
      <c r="AN246" s="211"/>
      <c r="AV246" s="2"/>
      <c r="BD246" s="89">
        <f t="shared" si="129"/>
        <v>45809</v>
      </c>
      <c r="BE246" s="90">
        <f>AN39</f>
        <v>0.31451612903225806</v>
      </c>
      <c r="BF246" s="90">
        <f>AN40</f>
        <v>0</v>
      </c>
    </row>
    <row r="247" spans="1:58" x14ac:dyDescent="0.2">
      <c r="A247" s="1"/>
      <c r="AD247" s="15" t="s">
        <v>94</v>
      </c>
      <c r="AE247" s="30"/>
      <c r="AF247" s="30"/>
      <c r="AG247" s="30"/>
      <c r="AH247" s="31"/>
      <c r="AI247" s="31"/>
      <c r="AJ247" s="31"/>
      <c r="AK247" s="1"/>
      <c r="AL247" s="1"/>
      <c r="AM247" s="1"/>
      <c r="AN247" s="1"/>
      <c r="AV247" s="2"/>
      <c r="BD247" s="89">
        <f t="shared" si="129"/>
        <v>45839</v>
      </c>
      <c r="BE247" s="90">
        <f>AN46</f>
        <v>0.3032258064516129</v>
      </c>
      <c r="BF247" s="90">
        <f>AN47</f>
        <v>0</v>
      </c>
    </row>
    <row r="248" spans="1:58" x14ac:dyDescent="0.2">
      <c r="AD248" s="29"/>
      <c r="AE248" s="30"/>
      <c r="AF248" s="30"/>
      <c r="AG248" s="30"/>
      <c r="AH248" s="31"/>
      <c r="AI248" s="31"/>
      <c r="AJ248" s="32"/>
      <c r="BD248" s="89">
        <f t="shared" si="129"/>
        <v>45870</v>
      </c>
      <c r="BE248" s="90">
        <f>AN53</f>
        <v>0.31147540983606559</v>
      </c>
      <c r="BF248" s="90">
        <f>AN54</f>
        <v>0</v>
      </c>
    </row>
    <row r="249" spans="1:58" x14ac:dyDescent="0.2">
      <c r="AD249" s="30"/>
      <c r="AE249" s="30"/>
      <c r="AF249" s="30"/>
      <c r="AG249" s="30"/>
      <c r="AH249" s="32"/>
      <c r="AI249" s="32"/>
      <c r="AJ249" s="32"/>
      <c r="BD249" s="89">
        <f t="shared" si="129"/>
        <v>45901</v>
      </c>
      <c r="BE249" s="90">
        <f>AN60</f>
        <v>0.30516431924882631</v>
      </c>
      <c r="BF249" s="90">
        <f>AN61</f>
        <v>0</v>
      </c>
    </row>
    <row r="250" spans="1:58" x14ac:dyDescent="0.2">
      <c r="AH250" s="28"/>
      <c r="AI250" s="28"/>
      <c r="BD250" s="89">
        <f t="shared" si="129"/>
        <v>45931</v>
      </c>
      <c r="BE250" s="90">
        <f>AN67</f>
        <v>0.30516431924882631</v>
      </c>
      <c r="BF250" s="90">
        <f>AN68</f>
        <v>0</v>
      </c>
    </row>
    <row r="251" spans="1:58" x14ac:dyDescent="0.2">
      <c r="AD251" s="15" t="s">
        <v>77</v>
      </c>
      <c r="BD251" s="89">
        <f t="shared" si="129"/>
        <v>45962</v>
      </c>
      <c r="BE251" s="90">
        <f>AN74</f>
        <v>0.26748971193415638</v>
      </c>
      <c r="BF251" s="90">
        <f>AN75</f>
        <v>0</v>
      </c>
    </row>
    <row r="252" spans="1:58" x14ac:dyDescent="0.2">
      <c r="BD252" s="89">
        <f t="shared" si="129"/>
        <v>45992</v>
      </c>
      <c r="BE252" s="90">
        <f>AN81</f>
        <v>0.23722627737226276</v>
      </c>
      <c r="BF252" s="90">
        <f>AN82</f>
        <v>0</v>
      </c>
    </row>
    <row r="253" spans="1:58" ht="13.5" customHeight="1" x14ac:dyDescent="0.2">
      <c r="BD253" s="89">
        <f t="shared" si="129"/>
        <v>46023</v>
      </c>
      <c r="BE253" s="90">
        <f>AN88</f>
        <v>0.21311475409836064</v>
      </c>
      <c r="BF253" s="90">
        <f>AN89</f>
        <v>0</v>
      </c>
    </row>
    <row r="254" spans="1:58" x14ac:dyDescent="0.2">
      <c r="BD254" s="89">
        <f t="shared" si="129"/>
        <v>46054</v>
      </c>
      <c r="BE254" s="90">
        <f>AN95</f>
        <v>0.19519519519519518</v>
      </c>
      <c r="BF254" s="90">
        <f>AN96</f>
        <v>0</v>
      </c>
    </row>
    <row r="255" spans="1:58" x14ac:dyDescent="0.2">
      <c r="BD255" s="89">
        <f t="shared" si="129"/>
        <v>46082</v>
      </c>
      <c r="BE255" s="90">
        <f>AN102</f>
        <v>0.17857142857142858</v>
      </c>
      <c r="BF255" s="90">
        <f>AN103</f>
        <v>0</v>
      </c>
    </row>
    <row r="256" spans="1:58" x14ac:dyDescent="0.2">
      <c r="BD256" s="89">
        <f t="shared" si="129"/>
        <v>46113</v>
      </c>
      <c r="BE256" s="90">
        <f>AN109</f>
        <v>0.1649746192893401</v>
      </c>
      <c r="BF256" s="90">
        <f>AN110</f>
        <v>0</v>
      </c>
    </row>
    <row r="257" spans="56:58" x14ac:dyDescent="0.2">
      <c r="BD257" s="89">
        <f t="shared" si="129"/>
        <v>46143</v>
      </c>
      <c r="BE257" s="90">
        <f>AN116</f>
        <v>0.15294117647058825</v>
      </c>
      <c r="BF257" s="90">
        <f>AN117</f>
        <v>0</v>
      </c>
    </row>
    <row r="258" spans="56:58" x14ac:dyDescent="0.2">
      <c r="BD258" s="89">
        <f t="shared" si="129"/>
        <v>46174</v>
      </c>
      <c r="BE258" s="90">
        <f>AN123</f>
        <v>0.14285714285714285</v>
      </c>
      <c r="BF258" s="90">
        <f>AN124</f>
        <v>0</v>
      </c>
    </row>
    <row r="259" spans="56:58" x14ac:dyDescent="0.2">
      <c r="BD259" s="89">
        <f t="shared" si="129"/>
        <v>46204</v>
      </c>
      <c r="BE259" s="90">
        <f>AN130</f>
        <v>0.13374485596707819</v>
      </c>
      <c r="BF259" s="90">
        <f>AN131</f>
        <v>0</v>
      </c>
    </row>
    <row r="260" spans="56:58" ht="13.5" customHeight="1" x14ac:dyDescent="0.2">
      <c r="BD260" s="89">
        <f t="shared" si="129"/>
        <v>46235</v>
      </c>
      <c r="BE260" s="90">
        <f>AN137</f>
        <v>0.12572533849129594</v>
      </c>
      <c r="BF260" s="90">
        <f>AN138</f>
        <v>0</v>
      </c>
    </row>
    <row r="261" spans="56:58" x14ac:dyDescent="0.2">
      <c r="BD261" s="89">
        <f t="shared" si="129"/>
        <v>46266</v>
      </c>
      <c r="BE261" s="90">
        <f>AN144</f>
        <v>0.11882998171846434</v>
      </c>
      <c r="BF261" s="90">
        <f>AN145</f>
        <v>0</v>
      </c>
    </row>
    <row r="262" spans="56:58" x14ac:dyDescent="0.2">
      <c r="BD262" s="89">
        <f t="shared" si="129"/>
        <v>46296</v>
      </c>
      <c r="BE262" s="90">
        <f>AN151</f>
        <v>0.11245674740484429</v>
      </c>
      <c r="BF262" s="90">
        <f>AN152</f>
        <v>0</v>
      </c>
    </row>
    <row r="263" spans="56:58" x14ac:dyDescent="0.2">
      <c r="BD263" s="89">
        <f t="shared" si="129"/>
        <v>46327</v>
      </c>
      <c r="BE263" s="90">
        <f>AN158</f>
        <v>0.1069078947368421</v>
      </c>
      <c r="BF263" s="90">
        <f>AN159</f>
        <v>0</v>
      </c>
    </row>
    <row r="264" spans="56:58" x14ac:dyDescent="0.2">
      <c r="BD264" s="89">
        <f t="shared" si="129"/>
        <v>46357</v>
      </c>
      <c r="BE264" s="90">
        <f>AN165</f>
        <v>0.10172143974960876</v>
      </c>
      <c r="BF264" s="90">
        <f>AN166</f>
        <v>0</v>
      </c>
    </row>
    <row r="265" spans="56:58" x14ac:dyDescent="0.2">
      <c r="BD265" s="89">
        <f t="shared" si="129"/>
        <v>46388</v>
      </c>
      <c r="BE265" s="90">
        <f>AN172</f>
        <v>9.7014925373134331E-2</v>
      </c>
      <c r="BF265" s="90">
        <f>AN173</f>
        <v>0</v>
      </c>
    </row>
    <row r="266" spans="56:58" x14ac:dyDescent="0.2">
      <c r="BD266" s="89">
        <f t="shared" si="129"/>
        <v>46419</v>
      </c>
      <c r="BE266" s="90">
        <f>AN179</f>
        <v>9.3123209169054436E-2</v>
      </c>
      <c r="BF266" s="90">
        <f>AN180</f>
        <v>0</v>
      </c>
    </row>
    <row r="267" spans="56:58" ht="13.5" customHeight="1" x14ac:dyDescent="0.2">
      <c r="BD267" s="89">
        <f t="shared" si="129"/>
        <v>46447</v>
      </c>
      <c r="BE267" s="90">
        <f>AN186</f>
        <v>8.9163237311385465E-2</v>
      </c>
      <c r="BF267" s="90">
        <f>AN187</f>
        <v>0</v>
      </c>
    </row>
    <row r="268" spans="56:58" x14ac:dyDescent="0.2">
      <c r="BD268" s="89">
        <f t="shared" si="129"/>
        <v>46478</v>
      </c>
      <c r="BE268" s="90">
        <f>AN193</f>
        <v>8.5638998682476944E-2</v>
      </c>
      <c r="BF268" s="90">
        <f>AN194</f>
        <v>0</v>
      </c>
    </row>
    <row r="269" spans="56:58" x14ac:dyDescent="0.2">
      <c r="BD269" s="89">
        <f t="shared" si="129"/>
        <v>46508</v>
      </c>
      <c r="BE269" s="90">
        <f>AN200</f>
        <v>8.2278481012658222E-2</v>
      </c>
      <c r="BF269" s="90">
        <f>AN201</f>
        <v>0</v>
      </c>
    </row>
    <row r="270" spans="56:58" x14ac:dyDescent="0.2">
      <c r="BD270" s="89">
        <f t="shared" si="129"/>
        <v>46539</v>
      </c>
      <c r="BE270" s="90">
        <f>AN207</f>
        <v>7.926829268292683E-2</v>
      </c>
      <c r="BF270" s="90">
        <f>AN208</f>
        <v>0</v>
      </c>
    </row>
    <row r="271" spans="56:58" x14ac:dyDescent="0.2">
      <c r="BD271" s="89">
        <f t="shared" si="129"/>
        <v>46569</v>
      </c>
      <c r="BE271" s="90">
        <f>AN214</f>
        <v>7.6380728554641591E-2</v>
      </c>
      <c r="BF271" s="90">
        <f>AN215</f>
        <v>0</v>
      </c>
    </row>
    <row r="272" spans="56:58" x14ac:dyDescent="0.2">
      <c r="BD272" s="89">
        <f t="shared" si="129"/>
        <v>46600</v>
      </c>
      <c r="BE272" s="90">
        <f>AN221</f>
        <v>7.3696145124716547E-2</v>
      </c>
      <c r="BF272" s="90">
        <f>AN222</f>
        <v>0</v>
      </c>
    </row>
    <row r="273" spans="56:58" x14ac:dyDescent="0.2">
      <c r="BD273" s="89">
        <f t="shared" si="129"/>
        <v>46631</v>
      </c>
      <c r="BE273" s="90">
        <f>AN228</f>
        <v>7.1271929824561403E-2</v>
      </c>
      <c r="BF273" s="90">
        <f>AN229</f>
        <v>0</v>
      </c>
    </row>
    <row r="274" spans="56:58" ht="13.5" customHeight="1" x14ac:dyDescent="0.2">
      <c r="BD274" s="89">
        <f t="shared" si="129"/>
        <v>46661</v>
      </c>
      <c r="BE274" s="90">
        <f>AN235</f>
        <v>6.8928950159066804E-2</v>
      </c>
      <c r="BF274" s="90">
        <f>AN242</f>
        <v>0</v>
      </c>
    </row>
  </sheetData>
  <mergeCells count="1114">
    <mergeCell ref="AW161:AW162"/>
    <mergeCell ref="AX161:AX162"/>
    <mergeCell ref="AV154:AV155"/>
    <mergeCell ref="AW154:AW155"/>
    <mergeCell ref="AX196:AX197"/>
    <mergeCell ref="AX182:AX183"/>
    <mergeCell ref="AY182:AY183"/>
    <mergeCell ref="AX184:AX185"/>
    <mergeCell ref="AV189:AV190"/>
    <mergeCell ref="AW189:AW190"/>
    <mergeCell ref="AX189:AX190"/>
    <mergeCell ref="AW241:AW242"/>
    <mergeCell ref="AX241:AX242"/>
    <mergeCell ref="AS241:AS242"/>
    <mergeCell ref="AW203:AW204"/>
    <mergeCell ref="AW219:AW222"/>
    <mergeCell ref="AY198:AY201"/>
    <mergeCell ref="AX200:AX201"/>
    <mergeCell ref="AW198:AW201"/>
    <mergeCell ref="AY184:AY187"/>
    <mergeCell ref="AY203:AY204"/>
    <mergeCell ref="AX205:AX206"/>
    <mergeCell ref="AW210:AW211"/>
    <mergeCell ref="AX210:AX211"/>
    <mergeCell ref="AY210:AY211"/>
    <mergeCell ref="AX233:AX234"/>
    <mergeCell ref="AX198:AX199"/>
    <mergeCell ref="AV231:AV232"/>
    <mergeCell ref="AW231:AW232"/>
    <mergeCell ref="AX193:AX194"/>
    <mergeCell ref="AV217:AV218"/>
    <mergeCell ref="AW217:AW218"/>
    <mergeCell ref="AL219:AL220"/>
    <mergeCell ref="AL226:AL227"/>
    <mergeCell ref="AL233:AL234"/>
    <mergeCell ref="AQ2:AQ3"/>
    <mergeCell ref="AR2:AR3"/>
    <mergeCell ref="AS2:AS3"/>
    <mergeCell ref="AV2:AV3"/>
    <mergeCell ref="AV241:AV242"/>
    <mergeCell ref="AJ217:AL218"/>
    <mergeCell ref="AJ224:AL225"/>
    <mergeCell ref="AJ231:AL232"/>
    <mergeCell ref="AL72:AL73"/>
    <mergeCell ref="AL79:AL80"/>
    <mergeCell ref="AL86:AL87"/>
    <mergeCell ref="AL93:AL94"/>
    <mergeCell ref="AL100:AL101"/>
    <mergeCell ref="AL107:AL108"/>
    <mergeCell ref="AL114:AL115"/>
    <mergeCell ref="AL121:AL122"/>
    <mergeCell ref="AL128:AL129"/>
    <mergeCell ref="AV203:AV204"/>
    <mergeCell ref="AV219:AV222"/>
    <mergeCell ref="AV198:AV201"/>
    <mergeCell ref="AV210:AV211"/>
    <mergeCell ref="AJ70:AL71"/>
    <mergeCell ref="AJ77:AL78"/>
    <mergeCell ref="AJ84:AL85"/>
    <mergeCell ref="AJ91:AL92"/>
    <mergeCell ref="AJ98:AL99"/>
    <mergeCell ref="AJ105:AL106"/>
    <mergeCell ref="AJ112:AL113"/>
    <mergeCell ref="AJ119:AL120"/>
    <mergeCell ref="AJ126:AL127"/>
    <mergeCell ref="AJ133:AL134"/>
    <mergeCell ref="AJ140:AL141"/>
    <mergeCell ref="AJ147:AL148"/>
    <mergeCell ref="AJ154:AL155"/>
    <mergeCell ref="AJ161:AL162"/>
    <mergeCell ref="AJ168:AL169"/>
    <mergeCell ref="AJ175:AL176"/>
    <mergeCell ref="AV196:AV197"/>
    <mergeCell ref="AW196:AW197"/>
    <mergeCell ref="AY161:AY162"/>
    <mergeCell ref="AX163:AX164"/>
    <mergeCell ref="AV168:AV169"/>
    <mergeCell ref="AW168:AW169"/>
    <mergeCell ref="AX168:AX169"/>
    <mergeCell ref="AY168:AY169"/>
    <mergeCell ref="AX149:AX150"/>
    <mergeCell ref="AY189:AY190"/>
    <mergeCell ref="AX191:AX192"/>
    <mergeCell ref="AY177:AY180"/>
    <mergeCell ref="AX179:AX180"/>
    <mergeCell ref="AW177:AW180"/>
    <mergeCell ref="AV177:AV180"/>
    <mergeCell ref="AY196:AY197"/>
    <mergeCell ref="AY149:AY152"/>
    <mergeCell ref="AX151:AX152"/>
    <mergeCell ref="AW149:AW152"/>
    <mergeCell ref="AV149:AV152"/>
    <mergeCell ref="AY156:AY159"/>
    <mergeCell ref="AX158:AX159"/>
    <mergeCell ref="AW156:AW159"/>
    <mergeCell ref="AV156:AV159"/>
    <mergeCell ref="AX217:AX218"/>
    <mergeCell ref="AY217:AY218"/>
    <mergeCell ref="AX219:AX220"/>
    <mergeCell ref="AV224:AV225"/>
    <mergeCell ref="AW224:AW225"/>
    <mergeCell ref="AX224:AX225"/>
    <mergeCell ref="AY224:AY225"/>
    <mergeCell ref="AX226:AX227"/>
    <mergeCell ref="AY219:AY222"/>
    <mergeCell ref="AX221:AX222"/>
    <mergeCell ref="AV121:AV124"/>
    <mergeCell ref="AV126:AV127"/>
    <mergeCell ref="AW126:AW127"/>
    <mergeCell ref="AX126:AX127"/>
    <mergeCell ref="AY126:AY127"/>
    <mergeCell ref="AX128:AX129"/>
    <mergeCell ref="AV133:AV134"/>
    <mergeCell ref="AW133:AW134"/>
    <mergeCell ref="AX133:AX134"/>
    <mergeCell ref="AY133:AY134"/>
    <mergeCell ref="AY128:AY131"/>
    <mergeCell ref="AX130:AX131"/>
    <mergeCell ref="AW128:AW131"/>
    <mergeCell ref="AV128:AV131"/>
    <mergeCell ref="AX154:AX155"/>
    <mergeCell ref="AY154:AY155"/>
    <mergeCell ref="AX156:AX157"/>
    <mergeCell ref="AX203:AX204"/>
    <mergeCell ref="AX177:AX178"/>
    <mergeCell ref="AV161:AV162"/>
    <mergeCell ref="AY212:AY215"/>
    <mergeCell ref="AX214:AX215"/>
    <mergeCell ref="AX81:AX82"/>
    <mergeCell ref="AY79:AY82"/>
    <mergeCell ref="AY72:AY75"/>
    <mergeCell ref="AX74:AX75"/>
    <mergeCell ref="AW72:AW75"/>
    <mergeCell ref="AV72:AV75"/>
    <mergeCell ref="AV91:AV92"/>
    <mergeCell ref="AW91:AW92"/>
    <mergeCell ref="AX91:AX92"/>
    <mergeCell ref="AY91:AY92"/>
    <mergeCell ref="AX93:AX94"/>
    <mergeCell ref="AV98:AV99"/>
    <mergeCell ref="AW98:AW99"/>
    <mergeCell ref="AX98:AX99"/>
    <mergeCell ref="AY98:AY99"/>
    <mergeCell ref="AX100:AX101"/>
    <mergeCell ref="AV105:AV106"/>
    <mergeCell ref="AW105:AW106"/>
    <mergeCell ref="AX105:AX106"/>
    <mergeCell ref="AY105:AY106"/>
    <mergeCell ref="Z243:AC243"/>
    <mergeCell ref="AY7:AY8"/>
    <mergeCell ref="AY14:AY15"/>
    <mergeCell ref="AY21:AY22"/>
    <mergeCell ref="AY28:AY29"/>
    <mergeCell ref="AY35:AY36"/>
    <mergeCell ref="AY42:AY43"/>
    <mergeCell ref="AY49:AY50"/>
    <mergeCell ref="AY56:AY57"/>
    <mergeCell ref="AY63:AY64"/>
    <mergeCell ref="AD243:AN243"/>
    <mergeCell ref="AV63:AV64"/>
    <mergeCell ref="AW63:AW64"/>
    <mergeCell ref="AX63:AX64"/>
    <mergeCell ref="AX65:AX66"/>
    <mergeCell ref="AV70:AV71"/>
    <mergeCell ref="AW70:AW71"/>
    <mergeCell ref="AX70:AX71"/>
    <mergeCell ref="AY70:AY71"/>
    <mergeCell ref="AX72:AX73"/>
    <mergeCell ref="AV77:AV78"/>
    <mergeCell ref="AW77:AW78"/>
    <mergeCell ref="AX77:AX78"/>
    <mergeCell ref="AY77:AY78"/>
    <mergeCell ref="AX79:AX80"/>
    <mergeCell ref="AV84:AV85"/>
    <mergeCell ref="AW84:AW85"/>
    <mergeCell ref="AX84:AX85"/>
    <mergeCell ref="AY84:AY85"/>
    <mergeCell ref="AX86:AX87"/>
    <mergeCell ref="AV79:AV82"/>
    <mergeCell ref="AW79:AW82"/>
    <mergeCell ref="AV21:AV22"/>
    <mergeCell ref="AW21:AW22"/>
    <mergeCell ref="AX21:AX22"/>
    <mergeCell ref="AV28:AV29"/>
    <mergeCell ref="AW28:AW29"/>
    <mergeCell ref="AX28:AX29"/>
    <mergeCell ref="AX23:AX24"/>
    <mergeCell ref="AV35:AV36"/>
    <mergeCell ref="AW35:AW36"/>
    <mergeCell ref="AX35:AX36"/>
    <mergeCell ref="AX30:AX31"/>
    <mergeCell ref="AX37:AX38"/>
    <mergeCell ref="AX56:AX57"/>
    <mergeCell ref="AV42:AV43"/>
    <mergeCell ref="AW42:AW43"/>
    <mergeCell ref="AX42:AX43"/>
    <mergeCell ref="AV49:AV50"/>
    <mergeCell ref="AW49:AW50"/>
    <mergeCell ref="AX49:AX50"/>
    <mergeCell ref="AX44:AX45"/>
    <mergeCell ref="AX51:AX52"/>
    <mergeCell ref="AV56:AV57"/>
    <mergeCell ref="AW56:AW57"/>
    <mergeCell ref="AX25:AX26"/>
    <mergeCell ref="B4:C4"/>
    <mergeCell ref="B5:C5"/>
    <mergeCell ref="AR217:AR218"/>
    <mergeCell ref="AO224:AO225"/>
    <mergeCell ref="AH224:AH225"/>
    <mergeCell ref="AP224:AP225"/>
    <mergeCell ref="AR224:AR225"/>
    <mergeCell ref="AO217:AO218"/>
    <mergeCell ref="AH217:AH218"/>
    <mergeCell ref="AP217:AP218"/>
    <mergeCell ref="AQ217:AQ218"/>
    <mergeCell ref="AQ224:AQ225"/>
    <mergeCell ref="AO196:AO197"/>
    <mergeCell ref="AI21:AI22"/>
    <mergeCell ref="AI28:AI29"/>
    <mergeCell ref="AI35:AI36"/>
    <mergeCell ref="AI42:AI43"/>
    <mergeCell ref="AI14:AI15"/>
    <mergeCell ref="AL16:AL17"/>
    <mergeCell ref="AJ14:AL15"/>
    <mergeCell ref="AR14:AR15"/>
    <mergeCell ref="AQ14:AQ15"/>
    <mergeCell ref="AL135:AL136"/>
    <mergeCell ref="AL142:AL143"/>
    <mergeCell ref="AO182:AO183"/>
    <mergeCell ref="AH182:AH183"/>
    <mergeCell ref="AP182:AP183"/>
    <mergeCell ref="AR182:AR183"/>
    <mergeCell ref="AO175:AO176"/>
    <mergeCell ref="AH175:AH176"/>
    <mergeCell ref="AP175:AP176"/>
    <mergeCell ref="AQ175:AQ176"/>
    <mergeCell ref="AM114:AM115"/>
    <mergeCell ref="AN114:AN115"/>
    <mergeCell ref="AJ107:AJ108"/>
    <mergeCell ref="AQ182:AQ183"/>
    <mergeCell ref="AL177:AL178"/>
    <mergeCell ref="AQ196:AQ197"/>
    <mergeCell ref="AJ196:AL197"/>
    <mergeCell ref="AP196:AP197"/>
    <mergeCell ref="AR196:AR197"/>
    <mergeCell ref="AL198:AL199"/>
    <mergeCell ref="AL191:AL192"/>
    <mergeCell ref="AI196:AI197"/>
    <mergeCell ref="AJ182:AL183"/>
    <mergeCell ref="AH35:AH36"/>
    <mergeCell ref="AP35:AP36"/>
    <mergeCell ref="AR35:AR36"/>
    <mergeCell ref="AH70:AH71"/>
    <mergeCell ref="AP70:AP71"/>
    <mergeCell ref="AR70:AR71"/>
    <mergeCell ref="AJ65:AJ66"/>
    <mergeCell ref="AK65:AK66"/>
    <mergeCell ref="AM65:AM66"/>
    <mergeCell ref="AN65:AN66"/>
    <mergeCell ref="AQ70:AQ71"/>
    <mergeCell ref="AL65:AL66"/>
    <mergeCell ref="AI70:AI71"/>
    <mergeCell ref="AI49:AI50"/>
    <mergeCell ref="AP63:AP64"/>
    <mergeCell ref="AR63:AR64"/>
    <mergeCell ref="AM63:AN64"/>
    <mergeCell ref="AL163:AL164"/>
    <mergeCell ref="AL156:AL157"/>
    <mergeCell ref="AP189:AP190"/>
    <mergeCell ref="AR189:AR190"/>
    <mergeCell ref="AQ189:AQ190"/>
    <mergeCell ref="AL184:AL185"/>
    <mergeCell ref="AJ184:AJ185"/>
    <mergeCell ref="AK184:AK185"/>
    <mergeCell ref="AM184:AM185"/>
    <mergeCell ref="AN184:AN185"/>
    <mergeCell ref="AI189:AI190"/>
    <mergeCell ref="AR175:AR176"/>
    <mergeCell ref="AO154:AO155"/>
    <mergeCell ref="AH154:AH155"/>
    <mergeCell ref="AP154:AP155"/>
    <mergeCell ref="AR154:AR155"/>
    <mergeCell ref="AM226:AM227"/>
    <mergeCell ref="AN226:AN227"/>
    <mergeCell ref="AJ226:AJ227"/>
    <mergeCell ref="AK226:AK227"/>
    <mergeCell ref="AM224:AN225"/>
    <mergeCell ref="AM217:AN218"/>
    <mergeCell ref="AJ219:AJ220"/>
    <mergeCell ref="AK219:AK220"/>
    <mergeCell ref="AM219:AM220"/>
    <mergeCell ref="AN219:AN220"/>
    <mergeCell ref="AM212:AM213"/>
    <mergeCell ref="AN212:AN213"/>
    <mergeCell ref="AR203:AR204"/>
    <mergeCell ref="AQ203:AQ204"/>
    <mergeCell ref="AO210:AO211"/>
    <mergeCell ref="AP210:AP211"/>
    <mergeCell ref="AQ198:AQ201"/>
    <mergeCell ref="AP198:AP201"/>
    <mergeCell ref="AH147:AH148"/>
    <mergeCell ref="AP147:AP148"/>
    <mergeCell ref="AR147:AR148"/>
    <mergeCell ref="AQ147:AQ148"/>
    <mergeCell ref="AO161:AO162"/>
    <mergeCell ref="AH161:AH162"/>
    <mergeCell ref="AP161:AP162"/>
    <mergeCell ref="AR161:AR162"/>
    <mergeCell ref="AQ161:AQ162"/>
    <mergeCell ref="AR133:AR134"/>
    <mergeCell ref="AO140:AO141"/>
    <mergeCell ref="AH140:AH141"/>
    <mergeCell ref="AP140:AP141"/>
    <mergeCell ref="AR140:AR141"/>
    <mergeCell ref="AO133:AO134"/>
    <mergeCell ref="AH133:AH134"/>
    <mergeCell ref="AP133:AP134"/>
    <mergeCell ref="AQ133:AQ134"/>
    <mergeCell ref="AQ140:AQ141"/>
    <mergeCell ref="AQ154:AQ155"/>
    <mergeCell ref="AL149:AL150"/>
    <mergeCell ref="AO149:AO152"/>
    <mergeCell ref="AR156:AR159"/>
    <mergeCell ref="AQ156:AQ159"/>
    <mergeCell ref="AP156:AP159"/>
    <mergeCell ref="AO156:AO159"/>
    <mergeCell ref="AR149:AR152"/>
    <mergeCell ref="AQ149:AQ152"/>
    <mergeCell ref="AP149:AP152"/>
    <mergeCell ref="AP91:AP92"/>
    <mergeCell ref="AO119:AO120"/>
    <mergeCell ref="AH119:AH120"/>
    <mergeCell ref="AP119:AP120"/>
    <mergeCell ref="AR119:AR120"/>
    <mergeCell ref="AQ119:AQ120"/>
    <mergeCell ref="AK107:AK108"/>
    <mergeCell ref="AM107:AM108"/>
    <mergeCell ref="AN107:AN108"/>
    <mergeCell ref="AI112:AI113"/>
    <mergeCell ref="AJ128:AJ129"/>
    <mergeCell ref="AK128:AK129"/>
    <mergeCell ref="AM128:AM129"/>
    <mergeCell ref="AN128:AN129"/>
    <mergeCell ref="AR121:AR124"/>
    <mergeCell ref="AQ121:AQ124"/>
    <mergeCell ref="AP121:AP124"/>
    <mergeCell ref="AO121:AO124"/>
    <mergeCell ref="AR128:AR131"/>
    <mergeCell ref="AQ128:AQ131"/>
    <mergeCell ref="AQ91:AQ92"/>
    <mergeCell ref="AQ98:AQ99"/>
    <mergeCell ref="AJ93:AJ94"/>
    <mergeCell ref="AK93:AK94"/>
    <mergeCell ref="AM93:AM94"/>
    <mergeCell ref="AN93:AN94"/>
    <mergeCell ref="AO112:AO113"/>
    <mergeCell ref="AH112:AH113"/>
    <mergeCell ref="AP112:AP113"/>
    <mergeCell ref="AR112:AR113"/>
    <mergeCell ref="AQ112:AQ113"/>
    <mergeCell ref="AK114:AK115"/>
    <mergeCell ref="AP42:AP43"/>
    <mergeCell ref="AR42:AR43"/>
    <mergeCell ref="AQ42:AQ43"/>
    <mergeCell ref="AO56:AO57"/>
    <mergeCell ref="AH56:AH57"/>
    <mergeCell ref="AP56:AP57"/>
    <mergeCell ref="AR56:AR57"/>
    <mergeCell ref="AQ56:AQ57"/>
    <mergeCell ref="AI63:AI64"/>
    <mergeCell ref="AO63:AO64"/>
    <mergeCell ref="AJ56:AL57"/>
    <mergeCell ref="AI56:AI57"/>
    <mergeCell ref="AQ77:AQ78"/>
    <mergeCell ref="AM77:AN78"/>
    <mergeCell ref="AJ79:AJ80"/>
    <mergeCell ref="AK79:AK80"/>
    <mergeCell ref="AM79:AM80"/>
    <mergeCell ref="AN79:AN80"/>
    <mergeCell ref="AO77:AO78"/>
    <mergeCell ref="AH77:AH78"/>
    <mergeCell ref="AP77:AP78"/>
    <mergeCell ref="AR77:AR78"/>
    <mergeCell ref="AI77:AI78"/>
    <mergeCell ref="AR49:AR50"/>
    <mergeCell ref="AO49:AO50"/>
    <mergeCell ref="AH49:AH50"/>
    <mergeCell ref="AP49:AP50"/>
    <mergeCell ref="AQ49:AQ50"/>
    <mergeCell ref="AL51:AL52"/>
    <mergeCell ref="AJ49:AL50"/>
    <mergeCell ref="AI79:AI82"/>
    <mergeCell ref="AH79:AH82"/>
    <mergeCell ref="AR21:AR22"/>
    <mergeCell ref="C49:AG49"/>
    <mergeCell ref="AM49:AN50"/>
    <mergeCell ref="AM37:AM38"/>
    <mergeCell ref="AN37:AN38"/>
    <mergeCell ref="C42:AG42"/>
    <mergeCell ref="AM42:AN43"/>
    <mergeCell ref="C35:AG35"/>
    <mergeCell ref="AM35:AN36"/>
    <mergeCell ref="AJ44:AJ45"/>
    <mergeCell ref="AK44:AK45"/>
    <mergeCell ref="AM44:AM45"/>
    <mergeCell ref="AN44:AN45"/>
    <mergeCell ref="AH42:AH43"/>
    <mergeCell ref="AL37:AL38"/>
    <mergeCell ref="AL44:AL45"/>
    <mergeCell ref="AJ35:AL36"/>
    <mergeCell ref="AJ42:AL43"/>
    <mergeCell ref="AQ21:AQ22"/>
    <mergeCell ref="AQ28:AQ29"/>
    <mergeCell ref="AQ35:AQ36"/>
    <mergeCell ref="AJ37:AJ38"/>
    <mergeCell ref="AK37:AK38"/>
    <mergeCell ref="AR28:AR29"/>
    <mergeCell ref="AO35:AO36"/>
    <mergeCell ref="AM30:AM31"/>
    <mergeCell ref="AO28:AO29"/>
    <mergeCell ref="AH28:AH29"/>
    <mergeCell ref="AP28:AP29"/>
    <mergeCell ref="AO21:AO22"/>
    <mergeCell ref="AH21:AH22"/>
    <mergeCell ref="AP21:AP22"/>
    <mergeCell ref="C7:AG7"/>
    <mergeCell ref="C14:AG14"/>
    <mergeCell ref="C21:AG21"/>
    <mergeCell ref="AN23:AN24"/>
    <mergeCell ref="C28:AG28"/>
    <mergeCell ref="AM28:AN29"/>
    <mergeCell ref="AN9:AN10"/>
    <mergeCell ref="AJ23:AJ24"/>
    <mergeCell ref="AK23:AK24"/>
    <mergeCell ref="AJ9:AJ10"/>
    <mergeCell ref="AK9:AK10"/>
    <mergeCell ref="AM9:AM10"/>
    <mergeCell ref="AM21:AN22"/>
    <mergeCell ref="AM23:AM24"/>
    <mergeCell ref="AM14:AN15"/>
    <mergeCell ref="AJ16:AJ17"/>
    <mergeCell ref="AK16:AK17"/>
    <mergeCell ref="AM16:AM17"/>
    <mergeCell ref="AN16:AN17"/>
    <mergeCell ref="AH14:AH15"/>
    <mergeCell ref="AL9:AL10"/>
    <mergeCell ref="AJ21:AL22"/>
    <mergeCell ref="AL23:AL24"/>
    <mergeCell ref="AJ28:AL29"/>
    <mergeCell ref="AD242:AN242"/>
    <mergeCell ref="Z242:AC242"/>
    <mergeCell ref="AJ51:AJ52"/>
    <mergeCell ref="AK51:AK52"/>
    <mergeCell ref="AM51:AM52"/>
    <mergeCell ref="AN51:AN52"/>
    <mergeCell ref="C56:AG56"/>
    <mergeCell ref="AM56:AN57"/>
    <mergeCell ref="AJ58:AJ59"/>
    <mergeCell ref="AK58:AK59"/>
    <mergeCell ref="AM58:AM59"/>
    <mergeCell ref="AN58:AN59"/>
    <mergeCell ref="C63:AG63"/>
    <mergeCell ref="C70:AG70"/>
    <mergeCell ref="AM70:AN71"/>
    <mergeCell ref="AJ72:AJ73"/>
    <mergeCell ref="AK72:AK73"/>
    <mergeCell ref="AM72:AM73"/>
    <mergeCell ref="AN72:AN73"/>
    <mergeCell ref="C126:AG126"/>
    <mergeCell ref="AM126:AN127"/>
    <mergeCell ref="C77:AG77"/>
    <mergeCell ref="AM240:AN240"/>
    <mergeCell ref="AD240:AK240"/>
    <mergeCell ref="C91:AG91"/>
    <mergeCell ref="AM91:AN92"/>
    <mergeCell ref="AH63:AH64"/>
    <mergeCell ref="AH231:AH232"/>
    <mergeCell ref="AJ189:AL190"/>
    <mergeCell ref="AL58:AL59"/>
    <mergeCell ref="AJ63:AL64"/>
    <mergeCell ref="AH84:AH85"/>
    <mergeCell ref="C84:AG84"/>
    <mergeCell ref="AM84:AN85"/>
    <mergeCell ref="AJ86:AJ87"/>
    <mergeCell ref="AK86:AK87"/>
    <mergeCell ref="AM86:AM87"/>
    <mergeCell ref="AN86:AN87"/>
    <mergeCell ref="C105:AG105"/>
    <mergeCell ref="AM105:AN106"/>
    <mergeCell ref="C98:AG98"/>
    <mergeCell ref="AM98:AN99"/>
    <mergeCell ref="AJ100:AJ101"/>
    <mergeCell ref="AK100:AK101"/>
    <mergeCell ref="AM100:AM101"/>
    <mergeCell ref="AN100:AN101"/>
    <mergeCell ref="AI84:AI85"/>
    <mergeCell ref="AI91:AI92"/>
    <mergeCell ref="AI98:AI99"/>
    <mergeCell ref="AI105:AI106"/>
    <mergeCell ref="AI100:AI103"/>
    <mergeCell ref="AH100:AH103"/>
    <mergeCell ref="AI93:AI96"/>
    <mergeCell ref="AH93:AH96"/>
    <mergeCell ref="AH105:AH106"/>
    <mergeCell ref="AH98:AH99"/>
    <mergeCell ref="AH91:AH92"/>
    <mergeCell ref="C112:AG112"/>
    <mergeCell ref="AM112:AN113"/>
    <mergeCell ref="AJ114:AJ115"/>
    <mergeCell ref="C147:AG147"/>
    <mergeCell ref="AM147:AN148"/>
    <mergeCell ref="AJ149:AJ150"/>
    <mergeCell ref="AK149:AK150"/>
    <mergeCell ref="AM149:AM150"/>
    <mergeCell ref="AN149:AN150"/>
    <mergeCell ref="AI147:AI148"/>
    <mergeCell ref="AI154:AI155"/>
    <mergeCell ref="C119:AG119"/>
    <mergeCell ref="AM119:AN120"/>
    <mergeCell ref="AJ121:AJ122"/>
    <mergeCell ref="AK121:AK122"/>
    <mergeCell ref="C140:AG140"/>
    <mergeCell ref="AM140:AN141"/>
    <mergeCell ref="AJ142:AJ143"/>
    <mergeCell ref="AK142:AK143"/>
    <mergeCell ref="AM142:AM143"/>
    <mergeCell ref="AN142:AN143"/>
    <mergeCell ref="C133:AG133"/>
    <mergeCell ref="AM133:AN134"/>
    <mergeCell ref="AJ135:AJ136"/>
    <mergeCell ref="AK135:AK136"/>
    <mergeCell ref="AM135:AM136"/>
    <mergeCell ref="AN135:AN136"/>
    <mergeCell ref="AI119:AI120"/>
    <mergeCell ref="AI126:AI127"/>
    <mergeCell ref="AI133:AI134"/>
    <mergeCell ref="AM121:AM122"/>
    <mergeCell ref="AN121:AN122"/>
    <mergeCell ref="C203:AG203"/>
    <mergeCell ref="AM203:AN204"/>
    <mergeCell ref="AJ205:AJ206"/>
    <mergeCell ref="AK205:AK206"/>
    <mergeCell ref="AM205:AM206"/>
    <mergeCell ref="AN205:AN206"/>
    <mergeCell ref="AH203:AH204"/>
    <mergeCell ref="AH210:AH211"/>
    <mergeCell ref="AJ210:AL211"/>
    <mergeCell ref="AL212:AL213"/>
    <mergeCell ref="AJ203:AL204"/>
    <mergeCell ref="AL205:AL206"/>
    <mergeCell ref="AI175:AI176"/>
    <mergeCell ref="AI182:AI183"/>
    <mergeCell ref="C168:AG168"/>
    <mergeCell ref="AM168:AN169"/>
    <mergeCell ref="AJ170:AJ171"/>
    <mergeCell ref="AK170:AK171"/>
    <mergeCell ref="AM170:AM171"/>
    <mergeCell ref="AN170:AN171"/>
    <mergeCell ref="AI168:AI169"/>
    <mergeCell ref="AM198:AM199"/>
    <mergeCell ref="AN198:AN199"/>
    <mergeCell ref="C189:AG189"/>
    <mergeCell ref="AM189:AN190"/>
    <mergeCell ref="AJ191:AJ192"/>
    <mergeCell ref="AK191:AK192"/>
    <mergeCell ref="AM191:AM192"/>
    <mergeCell ref="AN191:AN192"/>
    <mergeCell ref="AH196:AH197"/>
    <mergeCell ref="C182:AG182"/>
    <mergeCell ref="AM182:AN183"/>
    <mergeCell ref="AS42:AS43"/>
    <mergeCell ref="C175:AG175"/>
    <mergeCell ref="AM175:AN176"/>
    <mergeCell ref="AJ177:AJ178"/>
    <mergeCell ref="AK177:AK178"/>
    <mergeCell ref="AM177:AM178"/>
    <mergeCell ref="AN177:AN178"/>
    <mergeCell ref="AI140:AI141"/>
    <mergeCell ref="C161:AG161"/>
    <mergeCell ref="AM161:AN162"/>
    <mergeCell ref="AJ163:AJ164"/>
    <mergeCell ref="AK163:AK164"/>
    <mergeCell ref="AM163:AM164"/>
    <mergeCell ref="AN163:AN164"/>
    <mergeCell ref="AI161:AI162"/>
    <mergeCell ref="C154:AG154"/>
    <mergeCell ref="AM154:AN155"/>
    <mergeCell ref="AJ156:AJ157"/>
    <mergeCell ref="AK156:AK157"/>
    <mergeCell ref="AM156:AM157"/>
    <mergeCell ref="AN156:AN157"/>
    <mergeCell ref="AS58:AS61"/>
    <mergeCell ref="AR58:AR61"/>
    <mergeCell ref="AQ58:AQ61"/>
    <mergeCell ref="AP58:AP61"/>
    <mergeCell ref="AO58:AO61"/>
    <mergeCell ref="AS114:AS117"/>
    <mergeCell ref="AO163:AO166"/>
    <mergeCell ref="AP128:AP131"/>
    <mergeCell ref="AO128:AO131"/>
    <mergeCell ref="AI86:AI89"/>
    <mergeCell ref="AH86:AH89"/>
    <mergeCell ref="AS196:AS197"/>
    <mergeCell ref="AS203:AS204"/>
    <mergeCell ref="AS210:AS211"/>
    <mergeCell ref="AS217:AS218"/>
    <mergeCell ref="AS224:AS225"/>
    <mergeCell ref="AS231:AS232"/>
    <mergeCell ref="AO231:AO232"/>
    <mergeCell ref="AP231:AP232"/>
    <mergeCell ref="AR231:AR232"/>
    <mergeCell ref="AS168:AS169"/>
    <mergeCell ref="AS112:AS113"/>
    <mergeCell ref="AS119:AS120"/>
    <mergeCell ref="AS126:AS127"/>
    <mergeCell ref="AS133:AS134"/>
    <mergeCell ref="AS121:AS124"/>
    <mergeCell ref="AS128:AS131"/>
    <mergeCell ref="AS149:AS152"/>
    <mergeCell ref="AS156:AS159"/>
    <mergeCell ref="AO126:AO127"/>
    <mergeCell ref="AP126:AP127"/>
    <mergeCell ref="AR126:AR127"/>
    <mergeCell ref="AQ126:AQ127"/>
    <mergeCell ref="AQ231:AQ232"/>
    <mergeCell ref="AS219:AS222"/>
    <mergeCell ref="AR219:AR222"/>
    <mergeCell ref="AQ219:AQ222"/>
    <mergeCell ref="AP219:AP222"/>
    <mergeCell ref="AO219:AO222"/>
    <mergeCell ref="AS198:AS201"/>
    <mergeCell ref="AR198:AR201"/>
    <mergeCell ref="AO147:AO148"/>
    <mergeCell ref="AO189:AO190"/>
    <mergeCell ref="AM246:AN246"/>
    <mergeCell ref="D5:E5"/>
    <mergeCell ref="F5:G5"/>
    <mergeCell ref="H5:I5"/>
    <mergeCell ref="K5:L5"/>
    <mergeCell ref="M5:N5"/>
    <mergeCell ref="O5:P5"/>
    <mergeCell ref="X5:Z5"/>
    <mergeCell ref="AP7:AP8"/>
    <mergeCell ref="AO7:AO8"/>
    <mergeCell ref="AM7:AN8"/>
    <mergeCell ref="AH7:AH8"/>
    <mergeCell ref="C231:AG231"/>
    <mergeCell ref="AM231:AN232"/>
    <mergeCell ref="AJ233:AJ234"/>
    <mergeCell ref="AK233:AK234"/>
    <mergeCell ref="AM233:AM234"/>
    <mergeCell ref="AN233:AN234"/>
    <mergeCell ref="C224:AG224"/>
    <mergeCell ref="AO203:AO204"/>
    <mergeCell ref="AP203:AP204"/>
    <mergeCell ref="C217:AG217"/>
    <mergeCell ref="AJ212:AJ213"/>
    <mergeCell ref="AK212:AK213"/>
    <mergeCell ref="AO42:AO43"/>
    <mergeCell ref="AO70:AO71"/>
    <mergeCell ref="C210:AG210"/>
    <mergeCell ref="AM210:AN211"/>
    <mergeCell ref="C196:AG196"/>
    <mergeCell ref="AM196:AN197"/>
    <mergeCell ref="AJ198:AJ199"/>
    <mergeCell ref="AK198:AK199"/>
    <mergeCell ref="AV7:AV8"/>
    <mergeCell ref="AI7:AI8"/>
    <mergeCell ref="AW7:AW8"/>
    <mergeCell ref="AS175:AS176"/>
    <mergeCell ref="AS182:AS183"/>
    <mergeCell ref="AS189:AS190"/>
    <mergeCell ref="AS140:AS141"/>
    <mergeCell ref="AS147:AS148"/>
    <mergeCell ref="AS154:AS155"/>
    <mergeCell ref="AS161:AS162"/>
    <mergeCell ref="AX7:AX8"/>
    <mergeCell ref="AJ2:AN3"/>
    <mergeCell ref="AR7:AR8"/>
    <mergeCell ref="AQ7:AQ8"/>
    <mergeCell ref="AX9:AX10"/>
    <mergeCell ref="AS7:AS8"/>
    <mergeCell ref="AJ7:AL8"/>
    <mergeCell ref="AS77:AS78"/>
    <mergeCell ref="AS84:AS85"/>
    <mergeCell ref="AS91:AS92"/>
    <mergeCell ref="AS98:AS99"/>
    <mergeCell ref="AS105:AS106"/>
    <mergeCell ref="AS49:AS50"/>
    <mergeCell ref="AS56:AS57"/>
    <mergeCell ref="AS63:AS64"/>
    <mergeCell ref="AS70:AS71"/>
    <mergeCell ref="AS21:AS22"/>
    <mergeCell ref="AS28:AS29"/>
    <mergeCell ref="AS35:AS36"/>
    <mergeCell ref="AI128:AI131"/>
    <mergeCell ref="AI121:AI124"/>
    <mergeCell ref="AI135:AI138"/>
    <mergeCell ref="AT9:AT12"/>
    <mergeCell ref="AU9:AU12"/>
    <mergeCell ref="AV9:AV12"/>
    <mergeCell ref="AW9:AW12"/>
    <mergeCell ref="AX11:AX12"/>
    <mergeCell ref="AY9:AY12"/>
    <mergeCell ref="AH16:AH19"/>
    <mergeCell ref="AI16:AI19"/>
    <mergeCell ref="AT16:AT19"/>
    <mergeCell ref="AU16:AU19"/>
    <mergeCell ref="AS16:AS19"/>
    <mergeCell ref="AR16:AR19"/>
    <mergeCell ref="AQ16:AQ19"/>
    <mergeCell ref="AP16:AP19"/>
    <mergeCell ref="AO16:AO19"/>
    <mergeCell ref="AX18:AX19"/>
    <mergeCell ref="AY16:AY19"/>
    <mergeCell ref="AW16:AW19"/>
    <mergeCell ref="AV16:AV19"/>
    <mergeCell ref="AO14:AO15"/>
    <mergeCell ref="AP14:AP15"/>
    <mergeCell ref="AV14:AV15"/>
    <mergeCell ref="AW14:AW15"/>
    <mergeCell ref="AX14:AX15"/>
    <mergeCell ref="AX16:AX17"/>
    <mergeCell ref="AS14:AS15"/>
    <mergeCell ref="AH9:AH12"/>
    <mergeCell ref="AI9:AI12"/>
    <mergeCell ref="AO9:AO12"/>
    <mergeCell ref="AP9:AP12"/>
    <mergeCell ref="AQ9:AQ12"/>
    <mergeCell ref="AR9:AR12"/>
    <mergeCell ref="AY23:AY26"/>
    <mergeCell ref="AW23:AW26"/>
    <mergeCell ref="AV23:AV26"/>
    <mergeCell ref="AU23:AU26"/>
    <mergeCell ref="AT23:AT26"/>
    <mergeCell ref="AS23:AS26"/>
    <mergeCell ref="AR23:AR26"/>
    <mergeCell ref="AQ23:AQ26"/>
    <mergeCell ref="AP23:AP26"/>
    <mergeCell ref="AO23:AO26"/>
    <mergeCell ref="AI23:AI26"/>
    <mergeCell ref="AH23:AH26"/>
    <mergeCell ref="AY30:AY33"/>
    <mergeCell ref="AX32:AX33"/>
    <mergeCell ref="AW30:AW33"/>
    <mergeCell ref="AV30:AV33"/>
    <mergeCell ref="AU30:AU33"/>
    <mergeCell ref="AT30:AT33"/>
    <mergeCell ref="AS30:AS33"/>
    <mergeCell ref="AR30:AR33"/>
    <mergeCell ref="AQ30:AQ33"/>
    <mergeCell ref="AP30:AP33"/>
    <mergeCell ref="AO30:AO33"/>
    <mergeCell ref="AL30:AL31"/>
    <mergeCell ref="AS9:AS12"/>
    <mergeCell ref="AU37:AU40"/>
    <mergeCell ref="AT37:AT40"/>
    <mergeCell ref="AX39:AX40"/>
    <mergeCell ref="AY37:AY40"/>
    <mergeCell ref="AW37:AW40"/>
    <mergeCell ref="AV37:AV40"/>
    <mergeCell ref="AS37:AS40"/>
    <mergeCell ref="AR37:AR40"/>
    <mergeCell ref="AQ37:AQ40"/>
    <mergeCell ref="AP37:AP40"/>
    <mergeCell ref="AO37:AO40"/>
    <mergeCell ref="AI37:AI40"/>
    <mergeCell ref="AH37:AH40"/>
    <mergeCell ref="AI30:AI33"/>
    <mergeCell ref="AH30:AH33"/>
    <mergeCell ref="AY44:AY47"/>
    <mergeCell ref="AX46:AX47"/>
    <mergeCell ref="AW44:AW47"/>
    <mergeCell ref="AV44:AV47"/>
    <mergeCell ref="AU44:AU47"/>
    <mergeCell ref="AT44:AT47"/>
    <mergeCell ref="AS44:AS47"/>
    <mergeCell ref="AR44:AR47"/>
    <mergeCell ref="AQ44:AQ47"/>
    <mergeCell ref="AP44:AP47"/>
    <mergeCell ref="AO44:AO47"/>
    <mergeCell ref="AI44:AI47"/>
    <mergeCell ref="AH44:AH47"/>
    <mergeCell ref="AN30:AN31"/>
    <mergeCell ref="AJ30:AJ31"/>
    <mergeCell ref="AK30:AK31"/>
    <mergeCell ref="AT51:AT54"/>
    <mergeCell ref="AU51:AU54"/>
    <mergeCell ref="AH51:AH54"/>
    <mergeCell ref="AI51:AI54"/>
    <mergeCell ref="AY51:AY54"/>
    <mergeCell ref="AX53:AX54"/>
    <mergeCell ref="AW51:AW54"/>
    <mergeCell ref="AV51:AV54"/>
    <mergeCell ref="AS51:AS54"/>
    <mergeCell ref="AR51:AR54"/>
    <mergeCell ref="AQ51:AQ54"/>
    <mergeCell ref="AP51:AP54"/>
    <mergeCell ref="AO51:AO54"/>
    <mergeCell ref="AY65:AY68"/>
    <mergeCell ref="AX67:AX68"/>
    <mergeCell ref="AW65:AW68"/>
    <mergeCell ref="AV65:AV68"/>
    <mergeCell ref="AU65:AU68"/>
    <mergeCell ref="AT65:AT68"/>
    <mergeCell ref="AS65:AS68"/>
    <mergeCell ref="AR65:AR68"/>
    <mergeCell ref="AQ65:AQ68"/>
    <mergeCell ref="AP65:AP68"/>
    <mergeCell ref="AO65:AO68"/>
    <mergeCell ref="AY58:AY61"/>
    <mergeCell ref="AX60:AX61"/>
    <mergeCell ref="AW58:AW61"/>
    <mergeCell ref="AV58:AV61"/>
    <mergeCell ref="AU58:AU61"/>
    <mergeCell ref="AT58:AT61"/>
    <mergeCell ref="AQ63:AQ64"/>
    <mergeCell ref="AX58:AX59"/>
    <mergeCell ref="AT72:AT75"/>
    <mergeCell ref="AU72:AU75"/>
    <mergeCell ref="AT79:AT82"/>
    <mergeCell ref="AU79:AU82"/>
    <mergeCell ref="AT86:AT89"/>
    <mergeCell ref="AU86:AU89"/>
    <mergeCell ref="AT93:AT96"/>
    <mergeCell ref="AU93:AU96"/>
    <mergeCell ref="AT100:AT103"/>
    <mergeCell ref="AU100:AU103"/>
    <mergeCell ref="AO79:AO82"/>
    <mergeCell ref="AP79:AP82"/>
    <mergeCell ref="AQ79:AQ82"/>
    <mergeCell ref="AR79:AR82"/>
    <mergeCell ref="AS79:AS82"/>
    <mergeCell ref="AS72:AS75"/>
    <mergeCell ref="AR72:AR75"/>
    <mergeCell ref="AQ72:AQ75"/>
    <mergeCell ref="AP72:AP75"/>
    <mergeCell ref="AO72:AO75"/>
    <mergeCell ref="AR93:AR96"/>
    <mergeCell ref="AQ93:AQ96"/>
    <mergeCell ref="AP93:AP96"/>
    <mergeCell ref="AO93:AO96"/>
    <mergeCell ref="AO84:AO85"/>
    <mergeCell ref="AP84:AP85"/>
    <mergeCell ref="AR84:AR85"/>
    <mergeCell ref="AQ84:AQ85"/>
    <mergeCell ref="AR91:AR92"/>
    <mergeCell ref="AO98:AO99"/>
    <mergeCell ref="AP98:AP99"/>
    <mergeCell ref="AR98:AR99"/>
    <mergeCell ref="AT198:AT201"/>
    <mergeCell ref="AU198:AU201"/>
    <mergeCell ref="AT205:AT208"/>
    <mergeCell ref="AU205:AU208"/>
    <mergeCell ref="AT212:AT215"/>
    <mergeCell ref="AU212:AU215"/>
    <mergeCell ref="AT219:AT222"/>
    <mergeCell ref="AU219:AU222"/>
    <mergeCell ref="AT226:AT229"/>
    <mergeCell ref="AU226:AU229"/>
    <mergeCell ref="AT107:AT110"/>
    <mergeCell ref="AU107:AU110"/>
    <mergeCell ref="AT114:AT117"/>
    <mergeCell ref="AU114:AU117"/>
    <mergeCell ref="AT121:AT124"/>
    <mergeCell ref="AU121:AU124"/>
    <mergeCell ref="AT128:AT131"/>
    <mergeCell ref="AU128:AU131"/>
    <mergeCell ref="AT135:AT138"/>
    <mergeCell ref="AU135:AU138"/>
    <mergeCell ref="AT142:AT145"/>
    <mergeCell ref="AU142:AU145"/>
    <mergeCell ref="AT149:AT152"/>
    <mergeCell ref="AU149:AU152"/>
    <mergeCell ref="AT156:AT159"/>
    <mergeCell ref="AU156:AU159"/>
    <mergeCell ref="AT163:AT166"/>
    <mergeCell ref="AU163:AU166"/>
    <mergeCell ref="AT233:AT236"/>
    <mergeCell ref="AU233:AU236"/>
    <mergeCell ref="AY233:AY236"/>
    <mergeCell ref="AX235:AX236"/>
    <mergeCell ref="AW233:AW236"/>
    <mergeCell ref="AV233:AV236"/>
    <mergeCell ref="AS233:AS236"/>
    <mergeCell ref="AR233:AR236"/>
    <mergeCell ref="AQ233:AQ236"/>
    <mergeCell ref="AP233:AP236"/>
    <mergeCell ref="AO233:AO236"/>
    <mergeCell ref="AY226:AY229"/>
    <mergeCell ref="AX228:AX229"/>
    <mergeCell ref="AW226:AW229"/>
    <mergeCell ref="AV226:AV229"/>
    <mergeCell ref="AS226:AS229"/>
    <mergeCell ref="AR226:AR229"/>
    <mergeCell ref="AQ226:AQ229"/>
    <mergeCell ref="AP226:AP229"/>
    <mergeCell ref="AO226:AO229"/>
    <mergeCell ref="AX231:AX232"/>
    <mergeCell ref="AY231:AY232"/>
    <mergeCell ref="AW212:AW215"/>
    <mergeCell ref="AV212:AV215"/>
    <mergeCell ref="AS212:AS215"/>
    <mergeCell ref="AR212:AR215"/>
    <mergeCell ref="AQ212:AQ215"/>
    <mergeCell ref="AP212:AP215"/>
    <mergeCell ref="AO212:AO215"/>
    <mergeCell ref="AY205:AY208"/>
    <mergeCell ref="AX207:AX208"/>
    <mergeCell ref="AW205:AW208"/>
    <mergeCell ref="AV205:AV208"/>
    <mergeCell ref="AS205:AS208"/>
    <mergeCell ref="AR205:AR208"/>
    <mergeCell ref="AQ205:AQ208"/>
    <mergeCell ref="AP205:AP208"/>
    <mergeCell ref="AO205:AO208"/>
    <mergeCell ref="AR210:AR211"/>
    <mergeCell ref="AQ210:AQ211"/>
    <mergeCell ref="AX212:AX213"/>
    <mergeCell ref="AO198:AO201"/>
    <mergeCell ref="AY86:AY89"/>
    <mergeCell ref="AX88:AX89"/>
    <mergeCell ref="AW86:AW89"/>
    <mergeCell ref="AV86:AV89"/>
    <mergeCell ref="AS86:AS89"/>
    <mergeCell ref="AR86:AR89"/>
    <mergeCell ref="AQ86:AQ89"/>
    <mergeCell ref="AP86:AP89"/>
    <mergeCell ref="AO86:AO89"/>
    <mergeCell ref="AO100:AO103"/>
    <mergeCell ref="AP100:AP103"/>
    <mergeCell ref="AQ100:AQ103"/>
    <mergeCell ref="AR100:AR103"/>
    <mergeCell ref="AS100:AS103"/>
    <mergeCell ref="AV100:AV103"/>
    <mergeCell ref="AW100:AW103"/>
    <mergeCell ref="AX102:AX103"/>
    <mergeCell ref="AY100:AY103"/>
    <mergeCell ref="AY93:AY96"/>
    <mergeCell ref="AX95:AX96"/>
    <mergeCell ref="AW93:AW96"/>
    <mergeCell ref="AV93:AV96"/>
    <mergeCell ref="AS93:AS96"/>
    <mergeCell ref="AO114:AO117"/>
    <mergeCell ref="AP114:AP117"/>
    <mergeCell ref="AQ114:AQ117"/>
    <mergeCell ref="AR114:AR117"/>
    <mergeCell ref="AV114:AV117"/>
    <mergeCell ref="AW114:AW117"/>
    <mergeCell ref="AX116:AX117"/>
    <mergeCell ref="AY114:AY117"/>
    <mergeCell ref="AY107:AY110"/>
    <mergeCell ref="AX109:AX110"/>
    <mergeCell ref="AW107:AW110"/>
    <mergeCell ref="AV107:AV110"/>
    <mergeCell ref="AS107:AS110"/>
    <mergeCell ref="AR107:AR110"/>
    <mergeCell ref="AQ107:AQ110"/>
    <mergeCell ref="AP107:AP110"/>
    <mergeCell ref="AO107:AO110"/>
    <mergeCell ref="AX107:AX108"/>
    <mergeCell ref="AV112:AV113"/>
    <mergeCell ref="AW112:AW113"/>
    <mergeCell ref="AX112:AX113"/>
    <mergeCell ref="AY112:AY113"/>
    <mergeCell ref="AX114:AX115"/>
    <mergeCell ref="AY135:AY138"/>
    <mergeCell ref="AX137:AX138"/>
    <mergeCell ref="AW135:AW138"/>
    <mergeCell ref="AV135:AV138"/>
    <mergeCell ref="AS135:AS138"/>
    <mergeCell ref="AR135:AR138"/>
    <mergeCell ref="AQ135:AQ138"/>
    <mergeCell ref="AP135:AP138"/>
    <mergeCell ref="AO135:AO138"/>
    <mergeCell ref="AV119:AV120"/>
    <mergeCell ref="AW119:AW120"/>
    <mergeCell ref="AX119:AX120"/>
    <mergeCell ref="AY119:AY120"/>
    <mergeCell ref="AX121:AX122"/>
    <mergeCell ref="AY121:AY124"/>
    <mergeCell ref="AX123:AX124"/>
    <mergeCell ref="AW121:AW124"/>
    <mergeCell ref="AX144:AX145"/>
    <mergeCell ref="AY142:AY145"/>
    <mergeCell ref="AV142:AV145"/>
    <mergeCell ref="AS142:AS145"/>
    <mergeCell ref="AR142:AR145"/>
    <mergeCell ref="AQ142:AQ145"/>
    <mergeCell ref="AP142:AP145"/>
    <mergeCell ref="AO142:AO145"/>
    <mergeCell ref="AW142:AW145"/>
    <mergeCell ref="AX135:AX136"/>
    <mergeCell ref="AV140:AV141"/>
    <mergeCell ref="AW140:AW141"/>
    <mergeCell ref="AX140:AX141"/>
    <mergeCell ref="AY140:AY141"/>
    <mergeCell ref="AX142:AX143"/>
    <mergeCell ref="AV147:AV148"/>
    <mergeCell ref="AW147:AW148"/>
    <mergeCell ref="AX147:AX148"/>
    <mergeCell ref="AY147:AY148"/>
    <mergeCell ref="AY191:AY194"/>
    <mergeCell ref="AW191:AW194"/>
    <mergeCell ref="AV191:AV194"/>
    <mergeCell ref="AS191:AS194"/>
    <mergeCell ref="AR191:AR194"/>
    <mergeCell ref="AQ191:AQ194"/>
    <mergeCell ref="AP191:AP194"/>
    <mergeCell ref="AO191:AO194"/>
    <mergeCell ref="AO170:AO173"/>
    <mergeCell ref="AP170:AP173"/>
    <mergeCell ref="AQ170:AQ173"/>
    <mergeCell ref="AR170:AR173"/>
    <mergeCell ref="AS170:AS173"/>
    <mergeCell ref="AV170:AV173"/>
    <mergeCell ref="AW170:AW173"/>
    <mergeCell ref="AX172:AX173"/>
    <mergeCell ref="AY170:AY173"/>
    <mergeCell ref="AT170:AT173"/>
    <mergeCell ref="AU170:AU173"/>
    <mergeCell ref="AT177:AT180"/>
    <mergeCell ref="AU177:AU180"/>
    <mergeCell ref="AT184:AT187"/>
    <mergeCell ref="AU184:AU187"/>
    <mergeCell ref="AT191:AT194"/>
    <mergeCell ref="AU191:AU194"/>
    <mergeCell ref="AX170:AX171"/>
    <mergeCell ref="AV175:AV176"/>
    <mergeCell ref="AX186:AX187"/>
    <mergeCell ref="AW184:AW187"/>
    <mergeCell ref="AV184:AV187"/>
    <mergeCell ref="AS184:AS187"/>
    <mergeCell ref="AR184:AR187"/>
    <mergeCell ref="AI72:AI75"/>
    <mergeCell ref="AH72:AH75"/>
    <mergeCell ref="AI65:AI68"/>
    <mergeCell ref="AH65:AH68"/>
    <mergeCell ref="AI58:AI61"/>
    <mergeCell ref="AH58:AH61"/>
    <mergeCell ref="AS177:AS180"/>
    <mergeCell ref="AR177:AR180"/>
    <mergeCell ref="AQ177:AQ180"/>
    <mergeCell ref="AP177:AP180"/>
    <mergeCell ref="AO177:AO180"/>
    <mergeCell ref="AH170:AH173"/>
    <mergeCell ref="AH163:AH166"/>
    <mergeCell ref="AI156:AI159"/>
    <mergeCell ref="AH156:AH159"/>
    <mergeCell ref="AI149:AI152"/>
    <mergeCell ref="AH149:AH152"/>
    <mergeCell ref="AI142:AI145"/>
    <mergeCell ref="AH142:AH145"/>
    <mergeCell ref="AI114:AI117"/>
    <mergeCell ref="AH114:AH117"/>
    <mergeCell ref="AI107:AI110"/>
    <mergeCell ref="AH107:AH110"/>
    <mergeCell ref="AO105:AO106"/>
    <mergeCell ref="AP105:AP106"/>
    <mergeCell ref="AR105:AR106"/>
    <mergeCell ref="AQ105:AQ106"/>
    <mergeCell ref="AO91:AO92"/>
    <mergeCell ref="AH121:AH124"/>
    <mergeCell ref="AH135:AH138"/>
    <mergeCell ref="AH128:AH131"/>
    <mergeCell ref="AH126:AH127"/>
    <mergeCell ref="AQ184:AQ187"/>
    <mergeCell ref="AP184:AP187"/>
    <mergeCell ref="AO184:AO187"/>
    <mergeCell ref="AY163:AY166"/>
    <mergeCell ref="AX165:AX166"/>
    <mergeCell ref="AW163:AW166"/>
    <mergeCell ref="AV163:AV166"/>
    <mergeCell ref="AS163:AS166"/>
    <mergeCell ref="AR163:AR166"/>
    <mergeCell ref="AQ163:AQ166"/>
    <mergeCell ref="AP163:AP166"/>
    <mergeCell ref="AI170:AI173"/>
    <mergeCell ref="AI163:AI166"/>
    <mergeCell ref="AW175:AW176"/>
    <mergeCell ref="AX175:AX176"/>
    <mergeCell ref="AY175:AY176"/>
    <mergeCell ref="AV182:AV183"/>
    <mergeCell ref="AW182:AW183"/>
    <mergeCell ref="AO168:AO169"/>
    <mergeCell ref="AP168:AP169"/>
    <mergeCell ref="AR168:AR169"/>
    <mergeCell ref="AQ168:AQ169"/>
    <mergeCell ref="AL170:AL171"/>
    <mergeCell ref="AH168:AH169"/>
    <mergeCell ref="AI233:AI236"/>
    <mergeCell ref="AH233:AH236"/>
    <mergeCell ref="AI226:AI229"/>
    <mergeCell ref="AH226:AH229"/>
    <mergeCell ref="AI219:AI222"/>
    <mergeCell ref="AH219:AH222"/>
    <mergeCell ref="AI212:AI215"/>
    <mergeCell ref="AH212:AH215"/>
    <mergeCell ref="AI205:AI208"/>
    <mergeCell ref="AH205:AH208"/>
    <mergeCell ref="AI198:AI201"/>
    <mergeCell ref="AH198:AH201"/>
    <mergeCell ref="AI191:AI194"/>
    <mergeCell ref="AH191:AH194"/>
    <mergeCell ref="AI184:AI187"/>
    <mergeCell ref="AH184:AH187"/>
    <mergeCell ref="AI177:AI180"/>
    <mergeCell ref="AH177:AH180"/>
    <mergeCell ref="AI203:AI204"/>
    <mergeCell ref="AI210:AI211"/>
    <mergeCell ref="AI217:AI218"/>
    <mergeCell ref="AI224:AI225"/>
    <mergeCell ref="AI231:AI232"/>
    <mergeCell ref="AH189:AH190"/>
  </mergeCells>
  <phoneticPr fontId="1"/>
  <conditionalFormatting sqref="C8:AG12">
    <cfRule type="expression" dxfId="98" priority="118">
      <formula>COUNTIF(祝日,C$8)=1</formula>
    </cfRule>
    <cfRule type="expression" dxfId="97" priority="191">
      <formula>WEEKDAY(C$8)=7</formula>
    </cfRule>
    <cfRule type="expression" dxfId="96" priority="193">
      <formula>WEEKDAY(C$8)=1</formula>
    </cfRule>
  </conditionalFormatting>
  <conditionalFormatting sqref="C15:AG19">
    <cfRule type="expression" dxfId="95" priority="115">
      <formula>COUNTIF(祝日,C$15)=1</formula>
    </cfRule>
    <cfRule type="expression" dxfId="94" priority="183">
      <formula>WEEKDAY(C$15)=7</formula>
    </cfRule>
    <cfRule type="expression" dxfId="93" priority="184">
      <formula>WEEKDAY(C$15)=1</formula>
    </cfRule>
  </conditionalFormatting>
  <conditionalFormatting sqref="C22:AG26">
    <cfRule type="expression" dxfId="92" priority="112" stopIfTrue="1">
      <formula>COUNTIF(祝日,C$22)=1</formula>
    </cfRule>
    <cfRule type="expression" dxfId="91" priority="113">
      <formula>WEEKDAY(C$22)=7</formula>
    </cfRule>
    <cfRule type="expression" dxfId="90" priority="114">
      <formula>WEEKDAY(C$22)=1</formula>
    </cfRule>
  </conditionalFormatting>
  <conditionalFormatting sqref="C29:AG33">
    <cfRule type="expression" dxfId="89" priority="109" stopIfTrue="1">
      <formula>COUNTIF(祝日,C$29)=1</formula>
    </cfRule>
    <cfRule type="expression" dxfId="88" priority="110">
      <formula>WEEKDAY(C$29)=7</formula>
    </cfRule>
    <cfRule type="expression" dxfId="87" priority="111">
      <formula>WEEKDAY(C$29)=1</formula>
    </cfRule>
  </conditionalFormatting>
  <conditionalFormatting sqref="C36:AG40">
    <cfRule type="expression" dxfId="86" priority="103" stopIfTrue="1">
      <formula>COUNTIF(祝日,C$36)=1</formula>
    </cfRule>
    <cfRule type="expression" dxfId="85" priority="104">
      <formula>WEEKDAY(C$36)=7</formula>
    </cfRule>
    <cfRule type="expression" dxfId="84" priority="105">
      <formula>WEEKDAY(C$36)=1</formula>
    </cfRule>
  </conditionalFormatting>
  <conditionalFormatting sqref="C43:AG47">
    <cfRule type="expression" dxfId="83" priority="100" stopIfTrue="1">
      <formula>COUNTIF(祝日,C$43)=1</formula>
    </cfRule>
    <cfRule type="expression" dxfId="82" priority="101">
      <formula>WEEKDAY(C$43)=7</formula>
    </cfRule>
    <cfRule type="expression" dxfId="81" priority="102">
      <formula>WEEKDAY(C$43)=1</formula>
    </cfRule>
  </conditionalFormatting>
  <conditionalFormatting sqref="C50:AG54">
    <cfRule type="expression" dxfId="80" priority="97" stopIfTrue="1">
      <formula>COUNTIF(祝日,C$50)=1</formula>
    </cfRule>
    <cfRule type="expression" dxfId="79" priority="98">
      <formula>WEEKDAY(C$50)=7</formula>
    </cfRule>
    <cfRule type="expression" dxfId="78" priority="99">
      <formula>WEEKDAY(C$50)=1</formula>
    </cfRule>
  </conditionalFormatting>
  <conditionalFormatting sqref="C57:AG61">
    <cfRule type="expression" dxfId="77" priority="94" stopIfTrue="1">
      <formula>COUNTIF(祝日,C$57)=1</formula>
    </cfRule>
    <cfRule type="expression" dxfId="76" priority="95">
      <formula>WEEKDAY(C$57)=7</formula>
    </cfRule>
    <cfRule type="expression" dxfId="75" priority="96">
      <formula>WEEKDAY(C$57)=1</formula>
    </cfRule>
  </conditionalFormatting>
  <conditionalFormatting sqref="C64:AG68">
    <cfRule type="expression" dxfId="74" priority="91" stopIfTrue="1">
      <formula>COUNTIF(祝日,C$64)=1</formula>
    </cfRule>
    <cfRule type="expression" dxfId="73" priority="92">
      <formula>WEEKDAY(C$64)=7</formula>
    </cfRule>
    <cfRule type="expression" dxfId="72" priority="93">
      <formula>WEEKDAY(C$64)=1</formula>
    </cfRule>
  </conditionalFormatting>
  <conditionalFormatting sqref="C71:AG75">
    <cfRule type="expression" dxfId="71" priority="88" stopIfTrue="1">
      <formula>COUNTIF(祝日,C$71)=1</formula>
    </cfRule>
    <cfRule type="expression" dxfId="70" priority="89">
      <formula>WEEKDAY(C$71)=7</formula>
    </cfRule>
    <cfRule type="expression" dxfId="69" priority="90">
      <formula>WEEKDAY(C$71)=1</formula>
    </cfRule>
  </conditionalFormatting>
  <conditionalFormatting sqref="C78:AG82">
    <cfRule type="expression" dxfId="68" priority="85" stopIfTrue="1">
      <formula>COUNTIF(祝日,C$78)=1</formula>
    </cfRule>
    <cfRule type="expression" dxfId="67" priority="86">
      <formula>WEEKDAY(C$78)=7</formula>
    </cfRule>
    <cfRule type="expression" dxfId="66" priority="87">
      <formula>WEEKDAY(C$78)=1</formula>
    </cfRule>
  </conditionalFormatting>
  <conditionalFormatting sqref="C85:AG89">
    <cfRule type="expression" dxfId="65" priority="82" stopIfTrue="1">
      <formula>COUNTIF(祝日,C$85)=1</formula>
    </cfRule>
    <cfRule type="expression" dxfId="64" priority="83">
      <formula>WEEKDAY(C$85)=7</formula>
    </cfRule>
    <cfRule type="expression" dxfId="63" priority="84">
      <formula>WEEKDAY(C$85)=1</formula>
    </cfRule>
  </conditionalFormatting>
  <conditionalFormatting sqref="C92:AG96">
    <cfRule type="expression" dxfId="62" priority="79" stopIfTrue="1">
      <formula>COUNTIF(祝日,C$92)=1</formula>
    </cfRule>
    <cfRule type="expression" dxfId="61" priority="80">
      <formula>WEEKDAY(C$92)=7</formula>
    </cfRule>
    <cfRule type="expression" dxfId="60" priority="81">
      <formula>WEEKDAY(C$92)=1</formula>
    </cfRule>
  </conditionalFormatting>
  <conditionalFormatting sqref="C99:AG103">
    <cfRule type="expression" dxfId="59" priority="76" stopIfTrue="1">
      <formula>COUNTIF(祝日,C$99)=1</formula>
    </cfRule>
    <cfRule type="expression" dxfId="58" priority="77">
      <formula>WEEKDAY(C$99)=7</formula>
    </cfRule>
    <cfRule type="expression" dxfId="57" priority="78">
      <formula>WEEKDAY(C$99)=1</formula>
    </cfRule>
  </conditionalFormatting>
  <conditionalFormatting sqref="C113:AG117">
    <cfRule type="expression" dxfId="56" priority="70" stopIfTrue="1">
      <formula>COUNTIF(祝日,C$113)=1</formula>
    </cfRule>
    <cfRule type="expression" dxfId="55" priority="71">
      <formula>WEEKDAY(C$113)=7</formula>
    </cfRule>
    <cfRule type="expression" dxfId="54" priority="72">
      <formula>WEEKDAY(C$113)=1</formula>
    </cfRule>
  </conditionalFormatting>
  <conditionalFormatting sqref="C120:AG124">
    <cfRule type="expression" dxfId="53" priority="67" stopIfTrue="1">
      <formula>COUNTIF(祝日,C$120)=1</formula>
    </cfRule>
    <cfRule type="expression" dxfId="52" priority="68">
      <formula>WEEKDAY(C$120)=7</formula>
    </cfRule>
    <cfRule type="expression" dxfId="51" priority="69">
      <formula>WEEKDAY(C$120)=1</formula>
    </cfRule>
  </conditionalFormatting>
  <conditionalFormatting sqref="C127:AG131">
    <cfRule type="expression" dxfId="50" priority="64" stopIfTrue="1">
      <formula>COUNTIF(祝日,C$127)=1</formula>
    </cfRule>
    <cfRule type="expression" dxfId="49" priority="65">
      <formula>WEEKDAY(C$127)=7</formula>
    </cfRule>
    <cfRule type="expression" dxfId="48" priority="66">
      <formula>WEEKDAY(C$127)=1</formula>
    </cfRule>
  </conditionalFormatting>
  <conditionalFormatting sqref="C134:AG138">
    <cfRule type="expression" dxfId="47" priority="61" stopIfTrue="1">
      <formula>COUNTIF(祝日,C$134)=1</formula>
    </cfRule>
    <cfRule type="expression" dxfId="46" priority="62">
      <formula>WEEKDAY(C$134)=7</formula>
    </cfRule>
    <cfRule type="expression" dxfId="45" priority="63">
      <formula>WEEKDAY(C$134)=1</formula>
    </cfRule>
  </conditionalFormatting>
  <conditionalFormatting sqref="C141:AG145">
    <cfRule type="expression" dxfId="44" priority="58" stopIfTrue="1">
      <formula>COUNTIF(祝日,C$141)=1</formula>
    </cfRule>
    <cfRule type="expression" dxfId="43" priority="59">
      <formula>WEEKDAY(C$141)=7</formula>
    </cfRule>
    <cfRule type="expression" dxfId="42" priority="60">
      <formula>WEEKDAY(C$141)=1</formula>
    </cfRule>
  </conditionalFormatting>
  <conditionalFormatting sqref="C148:AG152">
    <cfRule type="expression" dxfId="41" priority="55" stopIfTrue="1">
      <formula>COUNTIF(祝日,C$148)=1</formula>
    </cfRule>
    <cfRule type="expression" dxfId="40" priority="56">
      <formula>WEEKDAY(C$148)=7</formula>
    </cfRule>
    <cfRule type="expression" dxfId="39" priority="57">
      <formula>WEEKDAY(C$148)=1</formula>
    </cfRule>
  </conditionalFormatting>
  <conditionalFormatting sqref="C155:AG159">
    <cfRule type="expression" dxfId="38" priority="52" stopIfTrue="1">
      <formula>COUNTIF(祝日,C$155)=1</formula>
    </cfRule>
    <cfRule type="expression" dxfId="37" priority="53">
      <formula>WEEKDAY(C$155)=7</formula>
    </cfRule>
    <cfRule type="expression" dxfId="36" priority="54">
      <formula>WEEKDAY(C$155)=1</formula>
    </cfRule>
  </conditionalFormatting>
  <conditionalFormatting sqref="C162:AG166">
    <cfRule type="expression" dxfId="35" priority="49" stopIfTrue="1">
      <formula>COUNTIF(祝日,C$162)=1</formula>
    </cfRule>
    <cfRule type="expression" dxfId="34" priority="50">
      <formula>WEEKDAY(C$162)=7</formula>
    </cfRule>
    <cfRule type="expression" dxfId="33" priority="51">
      <formula>WEEKDAY(C$162)=1</formula>
    </cfRule>
  </conditionalFormatting>
  <conditionalFormatting sqref="C169:AG173">
    <cfRule type="expression" dxfId="32" priority="46" stopIfTrue="1">
      <formula>COUNTIF(祝日,C$169)=1</formula>
    </cfRule>
    <cfRule type="expression" dxfId="31" priority="47">
      <formula>WEEKDAY(C$169)=7</formula>
    </cfRule>
    <cfRule type="expression" dxfId="30" priority="48">
      <formula>WEEKDAY(C$169)=1</formula>
    </cfRule>
  </conditionalFormatting>
  <conditionalFormatting sqref="C176:AG180">
    <cfRule type="expression" dxfId="29" priority="43" stopIfTrue="1">
      <formula>COUNTIF(祝日,C$176)=1</formula>
    </cfRule>
    <cfRule type="expression" dxfId="28" priority="44">
      <formula>WEEKDAY(C$176)=7</formula>
    </cfRule>
    <cfRule type="expression" dxfId="27" priority="45">
      <formula>WEEKDAY(C$176)=1</formula>
    </cfRule>
  </conditionalFormatting>
  <conditionalFormatting sqref="C183:AG187">
    <cfRule type="expression" dxfId="26" priority="40" stopIfTrue="1">
      <formula>COUNTIF(祝日,C$183)=1</formula>
    </cfRule>
    <cfRule type="expression" dxfId="25" priority="41">
      <formula>WEEKDAY(C$183)=7</formula>
    </cfRule>
    <cfRule type="expression" dxfId="24" priority="42">
      <formula>WEEKDAY(C$183)=1</formula>
    </cfRule>
  </conditionalFormatting>
  <conditionalFormatting sqref="C190:AG194">
    <cfRule type="expression" dxfId="23" priority="37" stopIfTrue="1">
      <formula>COUNTIF(祝日,C$190)=1</formula>
    </cfRule>
    <cfRule type="expression" dxfId="22" priority="38">
      <formula>WEEKDAY(C$190)=7</formula>
    </cfRule>
    <cfRule type="expression" dxfId="21" priority="39">
      <formula>WEEKDAY(C$190)=1</formula>
    </cfRule>
  </conditionalFormatting>
  <conditionalFormatting sqref="C197:AG201">
    <cfRule type="expression" dxfId="20" priority="34" stopIfTrue="1">
      <formula>COUNTIF(祝日,C$197)=1</formula>
    </cfRule>
    <cfRule type="expression" dxfId="19" priority="35">
      <formula>WEEKDAY(C$197)=7</formula>
    </cfRule>
    <cfRule type="expression" dxfId="18" priority="36">
      <formula>WEEKDAY(C$197)=1</formula>
    </cfRule>
  </conditionalFormatting>
  <conditionalFormatting sqref="C204:AG208">
    <cfRule type="expression" dxfId="17" priority="31" stopIfTrue="1">
      <formula>COUNTIF(祝日,C$204)=1</formula>
    </cfRule>
    <cfRule type="expression" dxfId="16" priority="32">
      <formula>WEEKDAY(C$204)=7</formula>
    </cfRule>
    <cfRule type="expression" dxfId="15" priority="33">
      <formula>WEEKDAY(C$204)=1</formula>
    </cfRule>
  </conditionalFormatting>
  <conditionalFormatting sqref="C211:AG215">
    <cfRule type="expression" dxfId="14" priority="28" stopIfTrue="1">
      <formula>COUNTIF(祝日,C$211)=1</formula>
    </cfRule>
    <cfRule type="expression" dxfId="13" priority="29">
      <formula>WEEKDAY(C$211)=7</formula>
    </cfRule>
    <cfRule type="expression" dxfId="12" priority="30">
      <formula>WEEKDAY(C$211)=1</formula>
    </cfRule>
  </conditionalFormatting>
  <conditionalFormatting sqref="C218:AG222">
    <cfRule type="expression" dxfId="11" priority="25" stopIfTrue="1">
      <formula>COUNTIF(祝日,C$218)=1</formula>
    </cfRule>
    <cfRule type="expression" dxfId="10" priority="26">
      <formula>WEEKDAY(C$218)=7</formula>
    </cfRule>
    <cfRule type="expression" dxfId="9" priority="27">
      <formula>WEEKDAY(C$218)=1</formula>
    </cfRule>
  </conditionalFormatting>
  <conditionalFormatting sqref="C225:AG229">
    <cfRule type="expression" dxfId="8" priority="22" stopIfTrue="1">
      <formula>COUNTIF(祝日,C$225)=1</formula>
    </cfRule>
    <cfRule type="expression" dxfId="7" priority="23">
      <formula>WEEKDAY(C$225)=7</formula>
    </cfRule>
    <cfRule type="expression" dxfId="6" priority="24">
      <formula>WEEKDAY(C$225)=1</formula>
    </cfRule>
  </conditionalFormatting>
  <conditionalFormatting sqref="C232:AG236">
    <cfRule type="expression" dxfId="5" priority="19" stopIfTrue="1">
      <formula>COUNTIF(祝日,C$232)=1</formula>
    </cfRule>
    <cfRule type="expression" dxfId="4" priority="20">
      <formula>WEEKDAY(C$232)=7</formula>
    </cfRule>
    <cfRule type="expression" dxfId="3" priority="21">
      <formula>WEEKDAY(C$232)=1</formula>
    </cfRule>
  </conditionalFormatting>
  <conditionalFormatting sqref="C106:AG110">
    <cfRule type="expression" dxfId="2" priority="359" stopIfTrue="1">
      <formula>COUNTIF(祝日,C$10579)=1</formula>
    </cfRule>
    <cfRule type="expression" dxfId="1" priority="360">
      <formula>WEEKDAY(C$106)=7</formula>
    </cfRule>
    <cfRule type="expression" dxfId="0" priority="361">
      <formula>WEEKDAY(C$106)=1</formula>
    </cfRule>
  </conditionalFormatting>
  <dataValidations count="2"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18:AG19 C235:AG236 C25:AG26">
      <formula1>$AO$2</formula1>
    </dataValidation>
    <dataValidation type="list" allowBlank="1" showInputMessage="1" showErrorMessage="1" sqref="AL240">
      <formula1>"計画,実績"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0" zoomScale="145" zoomScaleNormal="145" workbookViewId="0">
      <selection activeCell="E76" sqref="E76"/>
    </sheetView>
  </sheetViews>
  <sheetFormatPr defaultRowHeight="13" x14ac:dyDescent="0.2"/>
  <cols>
    <col min="1" max="1" width="11.6328125" style="34" bestFit="1" customWidth="1"/>
    <col min="2" max="2" width="3.36328125" style="34" bestFit="1" customWidth="1"/>
    <col min="3" max="3" width="13" style="34" bestFit="1" customWidth="1"/>
    <col min="5" max="5" width="11.6328125" bestFit="1" customWidth="1"/>
    <col min="6" max="6" width="3.36328125" bestFit="1" customWidth="1"/>
    <col min="7" max="7" width="15.08984375" bestFit="1" customWidth="1"/>
    <col min="8" max="8" width="11.6328125" bestFit="1" customWidth="1"/>
    <col min="9" max="9" width="17.26953125" bestFit="1" customWidth="1"/>
  </cols>
  <sheetData>
    <row r="1" spans="1:5" x14ac:dyDescent="0.2">
      <c r="A1" s="33">
        <v>43407</v>
      </c>
      <c r="B1" s="34" t="s">
        <v>10</v>
      </c>
      <c r="C1" s="34" t="s">
        <v>34</v>
      </c>
    </row>
    <row r="2" spans="1:5" x14ac:dyDescent="0.2">
      <c r="A2" s="33">
        <v>43427</v>
      </c>
      <c r="B2" s="34" t="s">
        <v>9</v>
      </c>
      <c r="C2" s="34" t="s">
        <v>35</v>
      </c>
    </row>
    <row r="3" spans="1:5" x14ac:dyDescent="0.2">
      <c r="A3" s="33">
        <v>43457</v>
      </c>
      <c r="B3" s="34" t="s">
        <v>4</v>
      </c>
      <c r="C3" s="34" t="s">
        <v>36</v>
      </c>
    </row>
    <row r="4" spans="1:5" x14ac:dyDescent="0.2">
      <c r="A4" s="33">
        <v>43458</v>
      </c>
      <c r="B4" s="34" t="s">
        <v>5</v>
      </c>
      <c r="C4" s="34" t="s">
        <v>23</v>
      </c>
    </row>
    <row r="5" spans="1:5" x14ac:dyDescent="0.2">
      <c r="A5" s="33">
        <v>45289</v>
      </c>
      <c r="B5" s="34" t="s">
        <v>9</v>
      </c>
      <c r="C5" s="35" t="s">
        <v>48</v>
      </c>
    </row>
    <row r="6" spans="1:5" x14ac:dyDescent="0.2">
      <c r="A6" s="33">
        <v>45290</v>
      </c>
      <c r="B6" s="34" t="s">
        <v>10</v>
      </c>
      <c r="C6" s="35" t="s">
        <v>48</v>
      </c>
    </row>
    <row r="7" spans="1:5" x14ac:dyDescent="0.2">
      <c r="A7" s="33">
        <v>45291</v>
      </c>
      <c r="B7" s="34" t="s">
        <v>4</v>
      </c>
      <c r="C7" s="35" t="s">
        <v>48</v>
      </c>
    </row>
    <row r="8" spans="1:5" x14ac:dyDescent="0.2">
      <c r="A8" s="33">
        <v>45292</v>
      </c>
      <c r="B8" s="34" t="s">
        <v>81</v>
      </c>
      <c r="C8" s="34" t="s">
        <v>20</v>
      </c>
      <c r="E8" s="10"/>
    </row>
    <row r="9" spans="1:5" x14ac:dyDescent="0.2">
      <c r="A9" s="33">
        <v>45293</v>
      </c>
      <c r="B9" s="34" t="s">
        <v>6</v>
      </c>
      <c r="C9" s="35" t="s">
        <v>48</v>
      </c>
      <c r="E9" s="10"/>
    </row>
    <row r="10" spans="1:5" x14ac:dyDescent="0.2">
      <c r="A10" s="33">
        <v>45294</v>
      </c>
      <c r="B10" s="34" t="s">
        <v>7</v>
      </c>
      <c r="C10" s="35" t="s">
        <v>48</v>
      </c>
      <c r="E10" s="10"/>
    </row>
    <row r="11" spans="1:5" x14ac:dyDescent="0.2">
      <c r="A11" s="33">
        <v>45299</v>
      </c>
      <c r="B11" s="34" t="s">
        <v>5</v>
      </c>
      <c r="C11" s="34" t="s">
        <v>21</v>
      </c>
      <c r="E11" s="10"/>
    </row>
    <row r="12" spans="1:5" x14ac:dyDescent="0.2">
      <c r="A12" s="33">
        <v>45333</v>
      </c>
      <c r="B12" s="34" t="s">
        <v>80</v>
      </c>
      <c r="C12" s="34" t="s">
        <v>22</v>
      </c>
      <c r="E12" s="10"/>
    </row>
    <row r="13" spans="1:5" x14ac:dyDescent="0.2">
      <c r="A13" s="33">
        <v>45334</v>
      </c>
      <c r="B13" s="34" t="s">
        <v>81</v>
      </c>
      <c r="C13" s="34" t="s">
        <v>82</v>
      </c>
      <c r="E13" s="10"/>
    </row>
    <row r="14" spans="1:5" x14ac:dyDescent="0.2">
      <c r="A14" s="33">
        <v>45371</v>
      </c>
      <c r="B14" s="34" t="s">
        <v>83</v>
      </c>
      <c r="C14" s="34" t="s">
        <v>24</v>
      </c>
      <c r="E14" s="10"/>
    </row>
    <row r="15" spans="1:5" x14ac:dyDescent="0.2">
      <c r="A15" s="33">
        <v>45411</v>
      </c>
      <c r="B15" s="34" t="s">
        <v>5</v>
      </c>
      <c r="C15" s="34" t="s">
        <v>25</v>
      </c>
      <c r="E15" s="10"/>
    </row>
    <row r="16" spans="1:5" x14ac:dyDescent="0.2">
      <c r="A16" s="33">
        <v>45415</v>
      </c>
      <c r="B16" s="34" t="s">
        <v>9</v>
      </c>
      <c r="C16" s="34" t="s">
        <v>26</v>
      </c>
      <c r="E16" s="10"/>
    </row>
    <row r="17" spans="1:5" x14ac:dyDescent="0.2">
      <c r="A17" s="33">
        <v>45416</v>
      </c>
      <c r="B17" s="34" t="s">
        <v>10</v>
      </c>
      <c r="C17" s="34" t="s">
        <v>27</v>
      </c>
      <c r="E17" s="10"/>
    </row>
    <row r="18" spans="1:5" x14ac:dyDescent="0.2">
      <c r="A18" s="33">
        <v>45417</v>
      </c>
      <c r="B18" s="34" t="s">
        <v>4</v>
      </c>
      <c r="C18" s="34" t="s">
        <v>28</v>
      </c>
      <c r="E18" s="10"/>
    </row>
    <row r="19" spans="1:5" x14ac:dyDescent="0.2">
      <c r="A19" s="33">
        <v>45418</v>
      </c>
      <c r="B19" s="34" t="s">
        <v>5</v>
      </c>
      <c r="C19" s="34" t="s">
        <v>23</v>
      </c>
      <c r="E19" s="10"/>
    </row>
    <row r="20" spans="1:5" x14ac:dyDescent="0.2">
      <c r="A20" s="33">
        <v>45488</v>
      </c>
      <c r="B20" s="34" t="s">
        <v>81</v>
      </c>
      <c r="C20" s="34" t="s">
        <v>29</v>
      </c>
      <c r="E20" s="10"/>
    </row>
    <row r="21" spans="1:5" x14ac:dyDescent="0.2">
      <c r="A21" s="33">
        <v>45515</v>
      </c>
      <c r="B21" s="34" t="s">
        <v>80</v>
      </c>
      <c r="C21" s="34" t="s">
        <v>30</v>
      </c>
      <c r="E21" s="10"/>
    </row>
    <row r="22" spans="1:5" x14ac:dyDescent="0.2">
      <c r="A22" s="33">
        <v>45516</v>
      </c>
      <c r="B22" s="34" t="s">
        <v>5</v>
      </c>
      <c r="C22" s="34" t="s">
        <v>23</v>
      </c>
      <c r="E22" s="10"/>
    </row>
    <row r="23" spans="1:5" x14ac:dyDescent="0.2">
      <c r="A23" s="33">
        <v>45551</v>
      </c>
      <c r="B23" s="34" t="s">
        <v>5</v>
      </c>
      <c r="C23" s="34" t="s">
        <v>31</v>
      </c>
      <c r="E23" s="10"/>
    </row>
    <row r="24" spans="1:5" x14ac:dyDescent="0.2">
      <c r="A24" s="33">
        <v>45557</v>
      </c>
      <c r="B24" s="34" t="s">
        <v>80</v>
      </c>
      <c r="C24" s="34" t="s">
        <v>85</v>
      </c>
      <c r="E24" s="10"/>
    </row>
    <row r="25" spans="1:5" x14ac:dyDescent="0.2">
      <c r="A25" s="33">
        <v>45558</v>
      </c>
      <c r="B25" s="34" t="s">
        <v>5</v>
      </c>
      <c r="C25" s="34" t="s">
        <v>82</v>
      </c>
      <c r="E25" s="10"/>
    </row>
    <row r="26" spans="1:5" x14ac:dyDescent="0.2">
      <c r="A26" s="33">
        <v>45579</v>
      </c>
      <c r="B26" s="34" t="s">
        <v>5</v>
      </c>
      <c r="C26" s="34" t="s">
        <v>33</v>
      </c>
      <c r="E26" s="10"/>
    </row>
    <row r="27" spans="1:5" x14ac:dyDescent="0.2">
      <c r="A27" s="33">
        <v>45599</v>
      </c>
      <c r="B27" s="34" t="s">
        <v>4</v>
      </c>
      <c r="C27" s="34" t="s">
        <v>34</v>
      </c>
      <c r="E27" s="10"/>
    </row>
    <row r="28" spans="1:5" x14ac:dyDescent="0.2">
      <c r="A28" s="33">
        <v>45600</v>
      </c>
      <c r="B28" s="34" t="s">
        <v>5</v>
      </c>
      <c r="C28" s="34" t="s">
        <v>23</v>
      </c>
      <c r="E28" s="10"/>
    </row>
    <row r="29" spans="1:5" x14ac:dyDescent="0.2">
      <c r="A29" s="33">
        <v>45619</v>
      </c>
      <c r="B29" s="34" t="s">
        <v>10</v>
      </c>
      <c r="C29" s="34" t="s">
        <v>35</v>
      </c>
      <c r="E29" s="10"/>
    </row>
    <row r="30" spans="1:5" x14ac:dyDescent="0.2">
      <c r="A30" s="33">
        <v>45655</v>
      </c>
      <c r="B30" s="34" t="s">
        <v>4</v>
      </c>
      <c r="C30" s="35" t="s">
        <v>48</v>
      </c>
      <c r="E30" s="10"/>
    </row>
    <row r="31" spans="1:5" x14ac:dyDescent="0.2">
      <c r="A31" s="33">
        <v>45656</v>
      </c>
      <c r="B31" s="34" t="s">
        <v>5</v>
      </c>
      <c r="C31" s="35" t="s">
        <v>48</v>
      </c>
      <c r="E31" s="10"/>
    </row>
    <row r="32" spans="1:5" x14ac:dyDescent="0.2">
      <c r="A32" s="33">
        <v>45657</v>
      </c>
      <c r="B32" s="34" t="s">
        <v>6</v>
      </c>
      <c r="C32" s="35" t="s">
        <v>48</v>
      </c>
      <c r="E32" s="10"/>
    </row>
    <row r="33" spans="1:5" x14ac:dyDescent="0.2">
      <c r="A33" s="33">
        <v>45658</v>
      </c>
      <c r="B33" s="34" t="s">
        <v>7</v>
      </c>
      <c r="C33" s="34" t="s">
        <v>20</v>
      </c>
      <c r="E33" s="10"/>
    </row>
    <row r="34" spans="1:5" x14ac:dyDescent="0.2">
      <c r="A34" s="33">
        <v>45659</v>
      </c>
      <c r="B34" s="34" t="s">
        <v>8</v>
      </c>
      <c r="C34" s="35" t="s">
        <v>48</v>
      </c>
      <c r="E34" s="10"/>
    </row>
    <row r="35" spans="1:5" x14ac:dyDescent="0.2">
      <c r="A35" s="33">
        <v>45660</v>
      </c>
      <c r="B35" s="34" t="s">
        <v>9</v>
      </c>
      <c r="C35" s="35" t="s">
        <v>48</v>
      </c>
      <c r="E35" s="10"/>
    </row>
    <row r="36" spans="1:5" x14ac:dyDescent="0.2">
      <c r="A36" s="33">
        <v>45670</v>
      </c>
      <c r="B36" s="34" t="s">
        <v>5</v>
      </c>
      <c r="C36" s="34" t="s">
        <v>21</v>
      </c>
      <c r="E36" s="10"/>
    </row>
    <row r="37" spans="1:5" x14ac:dyDescent="0.2">
      <c r="A37" s="33">
        <v>45699</v>
      </c>
      <c r="B37" s="34" t="s">
        <v>6</v>
      </c>
      <c r="C37" s="34" t="s">
        <v>22</v>
      </c>
      <c r="E37" s="10"/>
    </row>
    <row r="38" spans="1:5" x14ac:dyDescent="0.2">
      <c r="A38" s="33">
        <v>45711</v>
      </c>
      <c r="B38" s="34" t="s">
        <v>4</v>
      </c>
      <c r="C38" s="34" t="s">
        <v>36</v>
      </c>
    </row>
    <row r="39" spans="1:5" x14ac:dyDescent="0.2">
      <c r="A39" s="33">
        <v>45712</v>
      </c>
      <c r="B39" s="34" t="s">
        <v>5</v>
      </c>
      <c r="C39" s="34" t="s">
        <v>23</v>
      </c>
    </row>
    <row r="40" spans="1:5" x14ac:dyDescent="0.2">
      <c r="A40" s="33">
        <v>45736</v>
      </c>
      <c r="B40" s="34" t="s">
        <v>87</v>
      </c>
      <c r="C40" s="34" t="s">
        <v>24</v>
      </c>
      <c r="E40" s="10"/>
    </row>
    <row r="41" spans="1:5" x14ac:dyDescent="0.2">
      <c r="A41" s="33">
        <v>45776</v>
      </c>
      <c r="B41" s="34" t="s">
        <v>84</v>
      </c>
      <c r="C41" s="34" t="s">
        <v>25</v>
      </c>
      <c r="E41" s="10"/>
    </row>
    <row r="42" spans="1:5" x14ac:dyDescent="0.2">
      <c r="A42" s="33">
        <v>45780</v>
      </c>
      <c r="B42" s="34" t="s">
        <v>86</v>
      </c>
      <c r="C42" s="34" t="s">
        <v>26</v>
      </c>
      <c r="E42" s="10"/>
    </row>
    <row r="43" spans="1:5" x14ac:dyDescent="0.2">
      <c r="A43" s="33">
        <v>45781</v>
      </c>
      <c r="B43" s="34" t="s">
        <v>88</v>
      </c>
      <c r="C43" s="34" t="s">
        <v>27</v>
      </c>
      <c r="E43" s="10"/>
    </row>
    <row r="44" spans="1:5" x14ac:dyDescent="0.2">
      <c r="A44" s="33">
        <v>45782</v>
      </c>
      <c r="B44" s="34" t="s">
        <v>81</v>
      </c>
      <c r="C44" s="34" t="s">
        <v>28</v>
      </c>
      <c r="E44" s="10"/>
    </row>
    <row r="45" spans="1:5" x14ac:dyDescent="0.2">
      <c r="A45" s="33">
        <v>45783</v>
      </c>
      <c r="B45" s="34" t="s">
        <v>89</v>
      </c>
      <c r="C45" s="34" t="s">
        <v>23</v>
      </c>
      <c r="E45" s="10"/>
    </row>
    <row r="46" spans="1:5" x14ac:dyDescent="0.2">
      <c r="A46" s="33">
        <v>45859</v>
      </c>
      <c r="B46" s="34" t="s">
        <v>81</v>
      </c>
      <c r="C46" s="34" t="s">
        <v>29</v>
      </c>
    </row>
    <row r="47" spans="1:5" x14ac:dyDescent="0.2">
      <c r="A47" s="33">
        <v>45880</v>
      </c>
      <c r="B47" s="34" t="s">
        <v>81</v>
      </c>
      <c r="C47" s="34" t="s">
        <v>30</v>
      </c>
    </row>
    <row r="48" spans="1:5" x14ac:dyDescent="0.2">
      <c r="A48" s="33">
        <v>45915</v>
      </c>
      <c r="B48" s="34" t="s">
        <v>5</v>
      </c>
      <c r="C48" s="34" t="s">
        <v>31</v>
      </c>
      <c r="E48" s="10"/>
    </row>
    <row r="49" spans="1:5" x14ac:dyDescent="0.2">
      <c r="A49" s="33">
        <v>45923</v>
      </c>
      <c r="B49" s="34" t="s">
        <v>6</v>
      </c>
      <c r="C49" s="34" t="s">
        <v>32</v>
      </c>
      <c r="E49" s="10"/>
    </row>
    <row r="50" spans="1:5" x14ac:dyDescent="0.2">
      <c r="A50" s="46" t="s">
        <v>90</v>
      </c>
      <c r="B50" s="46" t="s">
        <v>5</v>
      </c>
      <c r="C50" s="46" t="s">
        <v>53</v>
      </c>
      <c r="E50" s="10"/>
    </row>
    <row r="51" spans="1:5" x14ac:dyDescent="0.2">
      <c r="A51" s="46" t="s">
        <v>91</v>
      </c>
      <c r="B51" s="46" t="s">
        <v>5</v>
      </c>
      <c r="C51" s="46" t="s">
        <v>34</v>
      </c>
      <c r="E51" s="10"/>
    </row>
    <row r="52" spans="1:5" x14ac:dyDescent="0.2">
      <c r="A52" s="46" t="s">
        <v>92</v>
      </c>
      <c r="B52" s="46" t="s">
        <v>4</v>
      </c>
      <c r="C52" s="46" t="s">
        <v>35</v>
      </c>
      <c r="E52" s="10"/>
    </row>
    <row r="53" spans="1:5" x14ac:dyDescent="0.2">
      <c r="A53" s="46" t="s">
        <v>93</v>
      </c>
      <c r="B53" s="46" t="s">
        <v>5</v>
      </c>
      <c r="C53" s="46" t="s">
        <v>23</v>
      </c>
      <c r="E53" s="10"/>
    </row>
    <row r="54" spans="1:5" x14ac:dyDescent="0.2">
      <c r="A54" s="10">
        <v>46020</v>
      </c>
      <c r="B54" t="s">
        <v>5</v>
      </c>
      <c r="C54" s="35" t="s">
        <v>48</v>
      </c>
      <c r="E54" s="10"/>
    </row>
    <row r="55" spans="1:5" x14ac:dyDescent="0.2">
      <c r="A55" s="10">
        <v>46021</v>
      </c>
      <c r="B55" t="s">
        <v>6</v>
      </c>
      <c r="C55" s="35" t="s">
        <v>48</v>
      </c>
      <c r="E55" s="10"/>
    </row>
    <row r="56" spans="1:5" x14ac:dyDescent="0.2">
      <c r="A56" s="10">
        <v>46022</v>
      </c>
      <c r="B56" t="s">
        <v>7</v>
      </c>
      <c r="C56" s="35" t="s">
        <v>48</v>
      </c>
      <c r="E56" s="10"/>
    </row>
    <row r="57" spans="1:5" x14ac:dyDescent="0.2">
      <c r="A57" s="10">
        <v>46023</v>
      </c>
      <c r="B57" t="s">
        <v>8</v>
      </c>
      <c r="C57" t="s">
        <v>20</v>
      </c>
      <c r="E57" s="10"/>
    </row>
    <row r="58" spans="1:5" x14ac:dyDescent="0.2">
      <c r="A58" s="10">
        <v>46024</v>
      </c>
      <c r="B58" t="s">
        <v>9</v>
      </c>
      <c r="C58" s="35" t="s">
        <v>48</v>
      </c>
      <c r="E58" s="10"/>
    </row>
    <row r="59" spans="1:5" x14ac:dyDescent="0.2">
      <c r="A59" s="10">
        <v>46025</v>
      </c>
      <c r="B59" t="s">
        <v>10</v>
      </c>
      <c r="C59" s="35" t="s">
        <v>48</v>
      </c>
      <c r="E59" s="10"/>
    </row>
    <row r="60" spans="1:5" x14ac:dyDescent="0.2">
      <c r="A60" s="10">
        <v>46034</v>
      </c>
      <c r="B60" t="s">
        <v>5</v>
      </c>
      <c r="C60" t="s">
        <v>21</v>
      </c>
      <c r="E60" s="10"/>
    </row>
    <row r="61" spans="1:5" x14ac:dyDescent="0.2">
      <c r="A61" s="10">
        <v>46064</v>
      </c>
      <c r="B61" t="s">
        <v>7</v>
      </c>
      <c r="C61" t="s">
        <v>22</v>
      </c>
      <c r="E61" s="10"/>
    </row>
    <row r="62" spans="1:5" x14ac:dyDescent="0.2">
      <c r="A62" s="10">
        <v>46076</v>
      </c>
      <c r="B62" t="s">
        <v>5</v>
      </c>
      <c r="C62" t="s">
        <v>36</v>
      </c>
    </row>
    <row r="63" spans="1:5" x14ac:dyDescent="0.2">
      <c r="A63" s="10">
        <v>46101</v>
      </c>
      <c r="B63" t="s">
        <v>9</v>
      </c>
      <c r="C63" t="s">
        <v>24</v>
      </c>
      <c r="E63" s="10"/>
    </row>
    <row r="64" spans="1:5" x14ac:dyDescent="0.2">
      <c r="A64" s="10">
        <v>46141</v>
      </c>
      <c r="B64" t="s">
        <v>7</v>
      </c>
      <c r="C64" t="s">
        <v>25</v>
      </c>
      <c r="E64" s="10"/>
    </row>
    <row r="65" spans="1:5" x14ac:dyDescent="0.2">
      <c r="A65" s="10">
        <v>46145</v>
      </c>
      <c r="B65" t="s">
        <v>4</v>
      </c>
      <c r="C65" t="s">
        <v>26</v>
      </c>
      <c r="E65" s="10"/>
    </row>
    <row r="66" spans="1:5" x14ac:dyDescent="0.2">
      <c r="A66" s="10">
        <v>46146</v>
      </c>
      <c r="B66" t="s">
        <v>5</v>
      </c>
      <c r="C66" t="s">
        <v>27</v>
      </c>
      <c r="E66" s="10"/>
    </row>
    <row r="67" spans="1:5" x14ac:dyDescent="0.2">
      <c r="A67" s="10">
        <v>46147</v>
      </c>
      <c r="B67" t="s">
        <v>6</v>
      </c>
      <c r="C67" t="s">
        <v>28</v>
      </c>
      <c r="E67" s="10"/>
    </row>
    <row r="68" spans="1:5" x14ac:dyDescent="0.2">
      <c r="A68" s="10">
        <v>46148</v>
      </c>
      <c r="B68" t="s">
        <v>7</v>
      </c>
      <c r="C68" t="s">
        <v>23</v>
      </c>
      <c r="E68" s="10"/>
    </row>
    <row r="69" spans="1:5" x14ac:dyDescent="0.2">
      <c r="A69" s="10">
        <v>46223</v>
      </c>
      <c r="B69" t="s">
        <v>5</v>
      </c>
      <c r="C69" t="s">
        <v>29</v>
      </c>
      <c r="E69" s="10"/>
    </row>
    <row r="70" spans="1:5" x14ac:dyDescent="0.2">
      <c r="A70" s="10">
        <v>46245</v>
      </c>
      <c r="B70" t="s">
        <v>6</v>
      </c>
      <c r="C70" t="s">
        <v>30</v>
      </c>
      <c r="E70" s="10"/>
    </row>
    <row r="71" spans="1:5" x14ac:dyDescent="0.2">
      <c r="A71" s="10">
        <v>46286</v>
      </c>
      <c r="B71" t="s">
        <v>5</v>
      </c>
      <c r="C71" t="s">
        <v>31</v>
      </c>
      <c r="E71" s="10"/>
    </row>
    <row r="72" spans="1:5" x14ac:dyDescent="0.2">
      <c r="A72" s="10">
        <v>46287</v>
      </c>
      <c r="B72" t="s">
        <v>6</v>
      </c>
      <c r="C72" t="s">
        <v>52</v>
      </c>
      <c r="E72" s="10"/>
    </row>
    <row r="73" spans="1:5" x14ac:dyDescent="0.2">
      <c r="A73" s="10">
        <v>46288</v>
      </c>
      <c r="B73" t="s">
        <v>7</v>
      </c>
      <c r="C73" t="s">
        <v>32</v>
      </c>
      <c r="E73" s="10"/>
    </row>
    <row r="74" spans="1:5" x14ac:dyDescent="0.2">
      <c r="A74" s="10">
        <v>46307</v>
      </c>
      <c r="B74" t="s">
        <v>5</v>
      </c>
      <c r="C74" s="34" t="s">
        <v>53</v>
      </c>
      <c r="E74" s="10"/>
    </row>
    <row r="75" spans="1:5" x14ac:dyDescent="0.2">
      <c r="A75" s="10">
        <v>46329</v>
      </c>
      <c r="B75" t="s">
        <v>6</v>
      </c>
      <c r="C75" s="34" t="s">
        <v>34</v>
      </c>
      <c r="E75" s="10"/>
    </row>
    <row r="76" spans="1:5" x14ac:dyDescent="0.2">
      <c r="A76" s="10">
        <v>46349</v>
      </c>
      <c r="B76" t="s">
        <v>5</v>
      </c>
      <c r="C76" s="34" t="s">
        <v>35</v>
      </c>
      <c r="E76" s="10"/>
    </row>
    <row r="77" spans="1:5" x14ac:dyDescent="0.2">
      <c r="A77" s="10">
        <v>46385</v>
      </c>
      <c r="B77" t="s">
        <v>6</v>
      </c>
      <c r="C77" s="35" t="s">
        <v>48</v>
      </c>
      <c r="E77" s="10"/>
    </row>
    <row r="78" spans="1:5" x14ac:dyDescent="0.2">
      <c r="A78" s="10">
        <v>46386</v>
      </c>
      <c r="B78" t="s">
        <v>7</v>
      </c>
      <c r="C78" s="35" t="s">
        <v>48</v>
      </c>
      <c r="E78" s="10"/>
    </row>
    <row r="79" spans="1:5" x14ac:dyDescent="0.2">
      <c r="A79" s="10">
        <v>46387</v>
      </c>
      <c r="B79" t="s">
        <v>8</v>
      </c>
      <c r="C79" s="35" t="s">
        <v>48</v>
      </c>
      <c r="E79" s="10"/>
    </row>
    <row r="80" spans="1:5" x14ac:dyDescent="0.2">
      <c r="A80" s="10">
        <v>46388</v>
      </c>
      <c r="B80" t="s">
        <v>9</v>
      </c>
      <c r="C80" s="34" t="s">
        <v>20</v>
      </c>
      <c r="E80" s="10"/>
    </row>
    <row r="81" spans="1:5" x14ac:dyDescent="0.2">
      <c r="A81" s="10">
        <v>46389</v>
      </c>
      <c r="B81" t="s">
        <v>10</v>
      </c>
      <c r="C81" s="35" t="s">
        <v>48</v>
      </c>
      <c r="E81" s="10"/>
    </row>
    <row r="82" spans="1:5" x14ac:dyDescent="0.2">
      <c r="A82" s="10">
        <v>46390</v>
      </c>
      <c r="B82" t="s">
        <v>4</v>
      </c>
      <c r="C82" s="35" t="s">
        <v>48</v>
      </c>
      <c r="E82" s="10"/>
    </row>
    <row r="83" spans="1:5" x14ac:dyDescent="0.2">
      <c r="A83" s="10">
        <v>46398</v>
      </c>
      <c r="B83" t="s">
        <v>5</v>
      </c>
      <c r="C83" s="34" t="s">
        <v>21</v>
      </c>
      <c r="E83" s="10"/>
    </row>
    <row r="84" spans="1:5" x14ac:dyDescent="0.2">
      <c r="A84" s="10">
        <v>46429</v>
      </c>
      <c r="B84" t="s">
        <v>8</v>
      </c>
      <c r="C84" s="34" t="s">
        <v>22</v>
      </c>
      <c r="E84" s="10"/>
    </row>
    <row r="85" spans="1:5" x14ac:dyDescent="0.2">
      <c r="A85" s="10">
        <v>46441</v>
      </c>
      <c r="B85" t="s">
        <v>6</v>
      </c>
      <c r="C85" s="34" t="s">
        <v>36</v>
      </c>
    </row>
    <row r="86" spans="1:5" x14ac:dyDescent="0.2">
      <c r="A86" s="10">
        <v>46467</v>
      </c>
      <c r="B86" t="s">
        <v>4</v>
      </c>
      <c r="C86" s="34" t="s">
        <v>24</v>
      </c>
      <c r="E86" s="10"/>
    </row>
    <row r="87" spans="1:5" x14ac:dyDescent="0.2">
      <c r="A87" s="10">
        <v>46468</v>
      </c>
      <c r="B87" t="s">
        <v>5</v>
      </c>
      <c r="C87" s="34" t="s">
        <v>82</v>
      </c>
      <c r="E87" s="10"/>
    </row>
    <row r="88" spans="1:5" x14ac:dyDescent="0.2">
      <c r="A88" s="10">
        <v>46506</v>
      </c>
      <c r="B88" t="s">
        <v>8</v>
      </c>
      <c r="C88" s="34" t="s">
        <v>25</v>
      </c>
      <c r="E88" s="10"/>
    </row>
    <row r="89" spans="1:5" x14ac:dyDescent="0.2">
      <c r="A89" s="10">
        <v>46510</v>
      </c>
      <c r="B89" t="s">
        <v>5</v>
      </c>
      <c r="C89" s="34" t="s">
        <v>26</v>
      </c>
      <c r="E89" s="10"/>
    </row>
    <row r="90" spans="1:5" x14ac:dyDescent="0.2">
      <c r="A90" s="10">
        <v>46511</v>
      </c>
      <c r="B90" t="s">
        <v>6</v>
      </c>
      <c r="C90" s="34" t="s">
        <v>27</v>
      </c>
      <c r="E90" s="10"/>
    </row>
    <row r="91" spans="1:5" x14ac:dyDescent="0.2">
      <c r="A91" s="10">
        <v>46512</v>
      </c>
      <c r="B91" t="s">
        <v>7</v>
      </c>
      <c r="C91" s="34" t="s">
        <v>28</v>
      </c>
      <c r="E91" s="10"/>
    </row>
    <row r="92" spans="1:5" x14ac:dyDescent="0.2">
      <c r="A92" s="10">
        <v>46587</v>
      </c>
      <c r="B92" t="s">
        <v>5</v>
      </c>
      <c r="C92" s="34" t="s">
        <v>29</v>
      </c>
      <c r="E92" s="10"/>
    </row>
    <row r="93" spans="1:5" x14ac:dyDescent="0.2">
      <c r="A93" s="10">
        <v>46610</v>
      </c>
      <c r="B93" t="s">
        <v>7</v>
      </c>
      <c r="C93" s="34" t="s">
        <v>30</v>
      </c>
      <c r="E93" s="10"/>
    </row>
    <row r="94" spans="1:5" x14ac:dyDescent="0.2">
      <c r="A94" s="10">
        <v>46650</v>
      </c>
      <c r="B94" t="s">
        <v>5</v>
      </c>
      <c r="C94" s="34" t="s">
        <v>31</v>
      </c>
      <c r="E94" s="10"/>
    </row>
    <row r="95" spans="1:5" x14ac:dyDescent="0.2">
      <c r="A95" s="10">
        <v>46653</v>
      </c>
      <c r="B95" t="s">
        <v>8</v>
      </c>
      <c r="C95" s="34" t="s">
        <v>32</v>
      </c>
      <c r="E95" s="10"/>
    </row>
    <row r="96" spans="1:5" x14ac:dyDescent="0.2">
      <c r="A96" s="10">
        <v>46671</v>
      </c>
      <c r="B96" t="s">
        <v>5</v>
      </c>
      <c r="C96" s="34" t="s">
        <v>53</v>
      </c>
      <c r="E96" s="10"/>
    </row>
    <row r="97" spans="1:5" x14ac:dyDescent="0.2">
      <c r="A97" s="10">
        <v>46694</v>
      </c>
      <c r="B97" t="s">
        <v>7</v>
      </c>
      <c r="C97" s="34" t="s">
        <v>34</v>
      </c>
      <c r="E97" s="10"/>
    </row>
    <row r="98" spans="1:5" x14ac:dyDescent="0.2">
      <c r="A98" s="10">
        <v>46714</v>
      </c>
      <c r="B98" t="s">
        <v>6</v>
      </c>
      <c r="C98" s="34" t="s">
        <v>35</v>
      </c>
      <c r="E98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別紙１(記入例）</vt:lpstr>
      <vt:lpstr>祝日一覧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　正盛</dc:creator>
  <cp:lastModifiedBy>石原　康平</cp:lastModifiedBy>
  <cp:lastPrinted>2025-03-04T08:13:05Z</cp:lastPrinted>
  <dcterms:created xsi:type="dcterms:W3CDTF">2018-06-04T08:39:32Z</dcterms:created>
  <dcterms:modified xsi:type="dcterms:W3CDTF">2025-03-04T08:21:59Z</dcterms:modified>
</cp:coreProperties>
</file>