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autoCompressPictures="0"/>
  <xr:revisionPtr revIDLastSave="0" documentId="13_ncr:1_{2E19888E-5DEC-48FB-902C-8A587FD4FE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（別紙１）事業実施計画書" sheetId="20" r:id="rId1"/>
    <sheet name="（別紙１）事業実施計画書 (記載例)" sheetId="25" r:id="rId2"/>
    <sheet name="（別紙2）購入計画書 " sheetId="23" r:id="rId3"/>
    <sheet name="（別紙2）購入計画書  (記載例)" sheetId="24" r:id="rId4"/>
    <sheet name="貼付用(記入不要)" sheetId="15" r:id="rId5"/>
  </sheets>
  <definedNames>
    <definedName name="ｂ">#REF!</definedName>
    <definedName name="Ｃ_鉱業_採石業_砂利採取業">#REF!</definedName>
    <definedName name="ｄ">#REF!</definedName>
    <definedName name="Ｄ_建設業">#REF!</definedName>
    <definedName name="Ｅ_製造業">#REF!</definedName>
    <definedName name="ｆ">#REF!</definedName>
    <definedName name="Ｆ_電気_ガス_熱供給_水道業">#REF!</definedName>
    <definedName name="ｇ">#REF!</definedName>
    <definedName name="Ｇ_情報通信業">#REF!</definedName>
    <definedName name="ｈ">#REF!</definedName>
    <definedName name="Ｈ_運輸業_郵便業">#REF!</definedName>
    <definedName name="Ｉ_卸売業_小売業">#REF!</definedName>
    <definedName name="ｊ">#REF!</definedName>
    <definedName name="Ｊ_金融業_保険業">#REF!</definedName>
    <definedName name="ｋ">#REF!</definedName>
    <definedName name="Ｋ_不動産業_物品賃貸業">#REF!</definedName>
    <definedName name="ｌ">#REF!</definedName>
    <definedName name="Ｌ_学術研究_専門・技術サービス業">#REF!</definedName>
    <definedName name="Ｍ_宿泊業_飲食サービス業">#REF!</definedName>
    <definedName name="ｎ">#REF!</definedName>
    <definedName name="Ｎ_生活関連サービス業・娯楽業">#REF!</definedName>
    <definedName name="Ｏ_教育_学習支援業">#REF!</definedName>
    <definedName name="Ｐ_医療_福祉">#REF!</definedName>
    <definedName name="_xlnm.Print_Area" localSheetId="0">'（別紙１）事業実施計画書'!$A$1:$D$44</definedName>
    <definedName name="_xlnm.Print_Area" localSheetId="1">'（別紙１）事業実施計画書 (記載例)'!$A$1:$D$44</definedName>
    <definedName name="_xlnm.Print_Area" localSheetId="2">'（別紙2）購入計画書 '!$A$1:$K$37</definedName>
    <definedName name="_xlnm.Print_Area" localSheetId="3">'（別紙2）購入計画書  (記載例)'!$A$1:$K$50</definedName>
    <definedName name="Ｑ_複合サービス事業">#REF!</definedName>
    <definedName name="Ｒ_サービス業_他に分類されないもの">#REF!</definedName>
    <definedName name="R_サービス業【他に分類されないもの】">#REF!</definedName>
    <definedName name="rrrr">#REF!</definedName>
    <definedName name="Ｔ_分類不能の産業">#REF!</definedName>
    <definedName name="ｖ">#REF!</definedName>
    <definedName name="ｘ">#REF!</definedName>
    <definedName name="ｚ">#REF!</definedName>
    <definedName name="申請例">#REF!</definedName>
    <definedName name="大分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5" l="1"/>
  <c r="B18" i="25"/>
  <c r="B20" i="25"/>
  <c r="C13" i="25"/>
  <c r="G12" i="24"/>
  <c r="I12" i="24"/>
  <c r="J12" i="24"/>
  <c r="K12" i="24"/>
  <c r="G23" i="24"/>
  <c r="I23" i="24" s="1"/>
  <c r="J23" i="24" s="1"/>
  <c r="G24" i="24"/>
  <c r="I24" i="24" s="1"/>
  <c r="J24" i="24" s="1"/>
  <c r="G25" i="24"/>
  <c r="G26" i="24"/>
  <c r="G27" i="24"/>
  <c r="I25" i="24"/>
  <c r="J25" i="24" s="1"/>
  <c r="I26" i="24"/>
  <c r="J26" i="24" s="1"/>
  <c r="I27" i="24"/>
  <c r="J27" i="24" s="1"/>
  <c r="K23" i="24"/>
  <c r="K24" i="24"/>
  <c r="K25" i="24"/>
  <c r="K26" i="24"/>
  <c r="K27" i="24"/>
  <c r="G29" i="24"/>
  <c r="G30" i="24"/>
  <c r="I30" i="24" s="1"/>
  <c r="J30" i="24" s="1"/>
  <c r="G31" i="24"/>
  <c r="I29" i="24"/>
  <c r="J29" i="24" s="1"/>
  <c r="I31" i="24"/>
  <c r="J31" i="24" s="1"/>
  <c r="K29" i="24"/>
  <c r="K30" i="24"/>
  <c r="K31" i="24"/>
  <c r="G18" i="24"/>
  <c r="I18" i="24" s="1"/>
  <c r="J18" i="24" s="1"/>
  <c r="G19" i="24"/>
  <c r="I19" i="24" s="1"/>
  <c r="J19" i="24" s="1"/>
  <c r="G20" i="24"/>
  <c r="I20" i="24" s="1"/>
  <c r="J20" i="24" s="1"/>
  <c r="G21" i="24"/>
  <c r="I21" i="24"/>
  <c r="J21" i="24"/>
  <c r="K18" i="24"/>
  <c r="K19" i="24"/>
  <c r="K20" i="24"/>
  <c r="K21" i="24"/>
  <c r="J13" i="23"/>
  <c r="J12" i="23"/>
  <c r="J11" i="23"/>
  <c r="J10" i="23"/>
  <c r="I13" i="23"/>
  <c r="I12" i="23"/>
  <c r="I11" i="23"/>
  <c r="I10" i="23"/>
  <c r="I9" i="23"/>
  <c r="J9" i="23" s="1"/>
  <c r="G13" i="23"/>
  <c r="G12" i="23"/>
  <c r="G11" i="23"/>
  <c r="G10" i="23"/>
  <c r="G9" i="23"/>
  <c r="F49" i="24"/>
  <c r="F48" i="24"/>
  <c r="H39" i="24"/>
  <c r="G39" i="24"/>
  <c r="K36" i="24"/>
  <c r="G36" i="24"/>
  <c r="I36" i="24" s="1"/>
  <c r="J36" i="24" s="1"/>
  <c r="K35" i="24"/>
  <c r="G35" i="24"/>
  <c r="I35" i="24" s="1"/>
  <c r="J35" i="24" s="1"/>
  <c r="K34" i="24"/>
  <c r="G34" i="24"/>
  <c r="I34" i="24" s="1"/>
  <c r="J34" i="24" s="1"/>
  <c r="K33" i="24"/>
  <c r="G33" i="24"/>
  <c r="I33" i="24" s="1"/>
  <c r="J33" i="24" s="1"/>
  <c r="K32" i="24"/>
  <c r="G32" i="24"/>
  <c r="I32" i="24" s="1"/>
  <c r="J32" i="24" s="1"/>
  <c r="K28" i="24"/>
  <c r="G28" i="24"/>
  <c r="I28" i="24" s="1"/>
  <c r="J28" i="24" s="1"/>
  <c r="K22" i="24"/>
  <c r="G22" i="24"/>
  <c r="I22" i="24" s="1"/>
  <c r="J22" i="24" s="1"/>
  <c r="K17" i="24"/>
  <c r="G17" i="24"/>
  <c r="I17" i="24" s="1"/>
  <c r="J17" i="24" s="1"/>
  <c r="K16" i="24"/>
  <c r="G16" i="24"/>
  <c r="I16" i="24" s="1"/>
  <c r="J16" i="24" s="1"/>
  <c r="K15" i="24"/>
  <c r="G15" i="24"/>
  <c r="I15" i="24" s="1"/>
  <c r="J15" i="24" s="1"/>
  <c r="K14" i="24"/>
  <c r="G14" i="24"/>
  <c r="I14" i="24" s="1"/>
  <c r="J14" i="24" s="1"/>
  <c r="K13" i="24"/>
  <c r="G13" i="24"/>
  <c r="I13" i="24" s="1"/>
  <c r="J13" i="24" s="1"/>
  <c r="K11" i="24"/>
  <c r="G11" i="24"/>
  <c r="I11" i="24" s="1"/>
  <c r="J11" i="24" s="1"/>
  <c r="K10" i="24"/>
  <c r="G10" i="24"/>
  <c r="I10" i="24" s="1"/>
  <c r="J10" i="24" s="1"/>
  <c r="K9" i="24"/>
  <c r="G9" i="24"/>
  <c r="I9" i="24" s="1"/>
  <c r="G14" i="23"/>
  <c r="G15" i="23"/>
  <c r="G16" i="23"/>
  <c r="G17" i="23"/>
  <c r="G18" i="23"/>
  <c r="G19" i="23"/>
  <c r="G20" i="23"/>
  <c r="G21" i="23"/>
  <c r="I21" i="23" s="1"/>
  <c r="J21" i="23" s="1"/>
  <c r="G22" i="23"/>
  <c r="I22" i="23" s="1"/>
  <c r="J22" i="23" s="1"/>
  <c r="G23" i="23"/>
  <c r="I23" i="23" s="1"/>
  <c r="J23" i="23" s="1"/>
  <c r="F36" i="23"/>
  <c r="F35" i="23"/>
  <c r="G26" i="23"/>
  <c r="I15" i="23"/>
  <c r="J15" i="23" s="1"/>
  <c r="I16" i="23"/>
  <c r="J16" i="23" s="1"/>
  <c r="I17" i="23"/>
  <c r="J17" i="23" s="1"/>
  <c r="I18" i="23"/>
  <c r="J18" i="23" s="1"/>
  <c r="I19" i="23"/>
  <c r="J19" i="23" s="1"/>
  <c r="I20" i="23"/>
  <c r="J20" i="23" s="1"/>
  <c r="K14" i="23"/>
  <c r="K15" i="23"/>
  <c r="K16" i="23"/>
  <c r="K17" i="23"/>
  <c r="K18" i="23"/>
  <c r="K19" i="23"/>
  <c r="K20" i="23"/>
  <c r="K21" i="23"/>
  <c r="K22" i="23"/>
  <c r="K23" i="23"/>
  <c r="AH3" i="15" a="1"/>
  <c r="AH3" i="15" s="1"/>
  <c r="AF3" i="15" a="1"/>
  <c r="AF3" i="15" s="1"/>
  <c r="AE3" i="15"/>
  <c r="AC3" i="15" a="1"/>
  <c r="AC3" i="15" s="1"/>
  <c r="AB3" i="15"/>
  <c r="T3" i="15"/>
  <c r="N3" i="15" a="1"/>
  <c r="N3" i="15" s="1"/>
  <c r="H3" i="15" a="1"/>
  <c r="H3" i="15" s="1"/>
  <c r="Y3" i="15" a="1"/>
  <c r="Y3" i="15" s="1"/>
  <c r="X3" i="15"/>
  <c r="W3" i="15"/>
  <c r="V3" i="15"/>
  <c r="U3" i="15"/>
  <c r="S3" i="15"/>
  <c r="R3" i="15"/>
  <c r="Q3" i="15"/>
  <c r="L3" i="15" a="1"/>
  <c r="L3" i="15" s="1"/>
  <c r="P3" i="15"/>
  <c r="K3" i="15"/>
  <c r="F3" i="15" a="1"/>
  <c r="F3" i="15" s="1"/>
  <c r="E3" i="15"/>
  <c r="I14" i="23"/>
  <c r="J14" i="23" s="1"/>
  <c r="H26" i="23"/>
  <c r="K39" i="24" l="1"/>
  <c r="K26" i="23"/>
  <c r="I39" i="24"/>
  <c r="J9" i="24"/>
  <c r="J39" i="24" s="1"/>
  <c r="I26" i="23"/>
  <c r="J26" i="23"/>
  <c r="D3" i="15" l="1"/>
  <c r="C3" i="15"/>
  <c r="B3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<sst xmlns="http://schemas.openxmlformats.org/spreadsheetml/2006/main" count="261" uniqueCount="133">
  <si>
    <t>金融機関名</t>
    <rPh sb="0" eb="5">
      <t>キンユウキカンメイ</t>
    </rPh>
    <phoneticPr fontId="3"/>
  </si>
  <si>
    <t>本・支店名</t>
    <rPh sb="0" eb="1">
      <t>ホン</t>
    </rPh>
    <rPh sb="2" eb="5">
      <t>シテンメイ</t>
    </rPh>
    <phoneticPr fontId="3"/>
  </si>
  <si>
    <t>口座種別</t>
    <rPh sb="0" eb="4">
      <t>コウザシュベツ</t>
    </rPh>
    <phoneticPr fontId="3"/>
  </si>
  <si>
    <t>口座番号</t>
    <rPh sb="0" eb="4">
      <t>コウザバンゴウ</t>
    </rPh>
    <phoneticPr fontId="3"/>
  </si>
  <si>
    <t>口座名義（カナ）</t>
    <rPh sb="0" eb="4">
      <t>コウザメイギ</t>
    </rPh>
    <phoneticPr fontId="3"/>
  </si>
  <si>
    <t>申請者</t>
    <rPh sb="0" eb="3">
      <t>シンセイシャ</t>
    </rPh>
    <phoneticPr fontId="3"/>
  </si>
  <si>
    <t>住所</t>
    <rPh sb="0" eb="2">
      <t>ジュウショ</t>
    </rPh>
    <phoneticPr fontId="3"/>
  </si>
  <si>
    <t>電話番号等</t>
    <rPh sb="0" eb="4">
      <t>デンワバンゴウ</t>
    </rPh>
    <rPh sb="4" eb="5">
      <t>ナド</t>
    </rPh>
    <phoneticPr fontId="3"/>
  </si>
  <si>
    <t>担当者等連絡先</t>
    <rPh sb="0" eb="3">
      <t>タントウシャ</t>
    </rPh>
    <rPh sb="3" eb="4">
      <t>ナド</t>
    </rPh>
    <rPh sb="4" eb="7">
      <t>レンラクサキ</t>
    </rPh>
    <phoneticPr fontId="3"/>
  </si>
  <si>
    <t>住所（書類送付先）</t>
    <rPh sb="0" eb="2">
      <t>ジュウショ</t>
    </rPh>
    <rPh sb="3" eb="5">
      <t>ショルイ</t>
    </rPh>
    <rPh sb="5" eb="8">
      <t>ソウフサキ</t>
    </rPh>
    <phoneticPr fontId="3"/>
  </si>
  <si>
    <t>代表者役職・氏名</t>
    <rPh sb="0" eb="3">
      <t>ダイヒョウシャ</t>
    </rPh>
    <rPh sb="3" eb="5">
      <t>ヤクショク</t>
    </rPh>
    <rPh sb="6" eb="8">
      <t>シメイ</t>
    </rPh>
    <phoneticPr fontId="2"/>
  </si>
  <si>
    <t>住所</t>
    <rPh sb="0" eb="2">
      <t>ジュウショ</t>
    </rPh>
    <phoneticPr fontId="4"/>
  </si>
  <si>
    <t>担当者役職・氏名</t>
    <rPh sb="0" eb="2">
      <t>タントウ</t>
    </rPh>
    <rPh sb="2" eb="3">
      <t>シャ</t>
    </rPh>
    <rPh sb="3" eb="5">
      <t>ヤクショク</t>
    </rPh>
    <rPh sb="6" eb="8">
      <t>シメイ</t>
    </rPh>
    <phoneticPr fontId="3"/>
  </si>
  <si>
    <t>申請日</t>
    <rPh sb="0" eb="3">
      <t>シンセイビ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</si>
  <si>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</si>
  <si>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</si>
  <si>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ニチ</t>
    </rPh>
    <phoneticPr fontId="4"/>
  </si>
  <si>
    <t>〒</t>
    <phoneticPr fontId="4"/>
  </si>
  <si>
    <t>企業名</t>
    <rPh sb="0" eb="3">
      <t>キギョウメイ</t>
    </rPh>
    <phoneticPr fontId="4"/>
  </si>
  <si>
    <t>代表者</t>
    <rPh sb="0" eb="3">
      <t>ダイヒョウシャ</t>
    </rPh>
    <phoneticPr fontId="4"/>
  </si>
  <si>
    <t>役職</t>
    <rPh sb="0" eb="2">
      <t>ヤクショク</t>
    </rPh>
    <phoneticPr fontId="4"/>
  </si>
  <si>
    <t>氏名</t>
    <rPh sb="0" eb="2">
      <t>シメイ</t>
    </rPh>
    <phoneticPr fontId="4"/>
  </si>
  <si>
    <t>金融機関</t>
    <rPh sb="0" eb="4">
      <t>キンユウキカン</t>
    </rPh>
    <phoneticPr fontId="4"/>
  </si>
  <si>
    <t>本支店</t>
    <rPh sb="0" eb="3">
      <t>ホンシテン</t>
    </rPh>
    <phoneticPr fontId="4"/>
  </si>
  <si>
    <t>口座種別</t>
    <rPh sb="0" eb="4">
      <t>コウザシュベツ</t>
    </rPh>
    <phoneticPr fontId="4"/>
  </si>
  <si>
    <t>口座番号</t>
    <rPh sb="0" eb="4">
      <t>コウザバンゴウ</t>
    </rPh>
    <phoneticPr fontId="4"/>
  </si>
  <si>
    <t>口座名義</t>
    <rPh sb="0" eb="4">
      <t>コウザメイギ</t>
    </rPh>
    <phoneticPr fontId="4"/>
  </si>
  <si>
    <t>電話</t>
    <rPh sb="0" eb="2">
      <t>デンワ</t>
    </rPh>
    <phoneticPr fontId="4"/>
  </si>
  <si>
    <t>FAX</t>
    <phoneticPr fontId="4"/>
  </si>
  <si>
    <t>メール</t>
    <phoneticPr fontId="4"/>
  </si>
  <si>
    <t>　</t>
  </si>
  <si>
    <t>(単位：円、俵)</t>
    <rPh sb="1" eb="3">
      <t>タンイ</t>
    </rPh>
    <rPh sb="4" eb="5">
      <t>エン</t>
    </rPh>
    <rPh sb="6" eb="7">
      <t>ヒョウ</t>
    </rPh>
    <phoneticPr fontId="10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</si>
  <si>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</si>
  <si>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</si>
  <si>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</si>
  <si>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</si>
  <si>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</si>
  <si>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</si>
  <si>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</si>
  <si>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銘柄</t>
    <rPh sb="0" eb="2">
      <t>メイガラ</t>
    </rPh>
    <phoneticPr fontId="11"/>
  </si>
  <si>
    <t>等級</t>
    <rPh sb="0" eb="2">
      <t>トウキュウ</t>
    </rPh>
    <phoneticPr fontId="11"/>
  </si>
  <si>
    <t>特等</t>
    <rPh sb="0" eb="2">
      <t>トクトウ</t>
    </rPh>
    <phoneticPr fontId="11"/>
  </si>
  <si>
    <t>1等</t>
    <rPh sb="1" eb="2">
      <t>トウ</t>
    </rPh>
    <phoneticPr fontId="11"/>
  </si>
  <si>
    <t>2等</t>
    <rPh sb="1" eb="2">
      <t>トウ</t>
    </rPh>
    <phoneticPr fontId="11"/>
  </si>
  <si>
    <t>3等</t>
  </si>
  <si>
    <t>等外</t>
    <rPh sb="0" eb="2">
      <t>トウガイ</t>
    </rPh>
    <phoneticPr fontId="10"/>
  </si>
  <si>
    <t>補助対象経費</t>
    <rPh sb="0" eb="4">
      <t>ホジョタイショウ</t>
    </rPh>
    <rPh sb="4" eb="6">
      <t>ケイヒ</t>
    </rPh>
    <phoneticPr fontId="11"/>
  </si>
  <si>
    <t>補助金交付
申請額</t>
    <rPh sb="0" eb="2">
      <t>ホジョ</t>
    </rPh>
    <rPh sb="2" eb="3">
      <t>キン</t>
    </rPh>
    <rPh sb="3" eb="5">
      <t>コウフ</t>
    </rPh>
    <rPh sb="6" eb="9">
      <t>シンセ</t>
    </rPh>
    <phoneticPr fontId="11"/>
  </si>
  <si>
    <t>（俵）</t>
    <rPh sb="1" eb="2">
      <t>ヒョウ</t>
    </rPh>
    <phoneticPr fontId="10"/>
  </si>
  <si>
    <t>（税抜）</t>
    <rPh sb="1" eb="3">
      <t>ゼイヌキ</t>
    </rPh>
    <phoneticPr fontId="10"/>
  </si>
  <si>
    <t>申請額</t>
    <rPh sb="0" eb="3">
      <t>シンセイガク</t>
    </rPh>
    <phoneticPr fontId="3"/>
  </si>
  <si>
    <t>メール</t>
  </si>
  <si>
    <r>
      <rPr>
        <b/>
        <sz val="12"/>
        <rFont val="ＭＳ 明朝"/>
        <family val="1"/>
        <charset val="128"/>
      </rPr>
      <t>添付書類等</t>
    </r>
    <r>
      <rPr>
        <sz val="12"/>
        <rFont val="ＭＳ 明朝"/>
        <family val="1"/>
        <charset val="128"/>
      </rPr>
      <t>（添付する必要書類等を確認のうえ、□にチェック☑してください）</t>
    </r>
    <rPh sb="4" eb="5">
      <t>ナド</t>
    </rPh>
    <rPh sb="14" eb="15">
      <t>ナド</t>
    </rPh>
    <phoneticPr fontId="2"/>
  </si>
  <si>
    <t>購入量の
前年度比</t>
    <rPh sb="0" eb="3">
      <t>コウニュウリョウ</t>
    </rPh>
    <rPh sb="5" eb="9">
      <t>ゼンネンドヒ</t>
    </rPh>
    <phoneticPr fontId="3"/>
  </si>
  <si>
    <t>⑧</t>
    <phoneticPr fontId="3"/>
  </si>
  <si>
    <t>R6年度
購入数量
(単位:俵)</t>
    <rPh sb="2" eb="4">
      <t>ネンド</t>
    </rPh>
    <rPh sb="5" eb="7">
      <t>コウニュウ</t>
    </rPh>
    <rPh sb="7" eb="9">
      <t>スウリョウ</t>
    </rPh>
    <rPh sb="11" eb="13">
      <t>タンイ</t>
    </rPh>
    <rPh sb="14" eb="15">
      <t>タワラ</t>
    </rPh>
    <phoneticPr fontId="3"/>
  </si>
  <si>
    <t>R7年度
購入数量
（60kg）
(単位:俵)</t>
    <rPh sb="2" eb="4">
      <t>ネンド</t>
    </rPh>
    <rPh sb="5" eb="7">
      <t>コウニュウ</t>
    </rPh>
    <rPh sb="7" eb="9">
      <t>スウリョウ</t>
    </rPh>
    <phoneticPr fontId="11"/>
  </si>
  <si>
    <t>合計</t>
    <rPh sb="0" eb="1">
      <t>ゴウ</t>
    </rPh>
    <rPh sb="1" eb="2">
      <t>ケイ</t>
    </rPh>
    <phoneticPr fontId="10"/>
  </si>
  <si>
    <t>特上</t>
    <rPh sb="0" eb="2">
      <t>トクジョウ</t>
    </rPh>
    <phoneticPr fontId="11"/>
  </si>
  <si>
    <t>※千円未満は切り捨て</t>
    <rPh sb="1" eb="3">
      <t>センエン</t>
    </rPh>
    <rPh sb="3" eb="5">
      <t>ミマン</t>
    </rPh>
    <rPh sb="6" eb="7">
      <t>キ</t>
    </rPh>
    <rPh sb="8" eb="9">
      <t>ス</t>
    </rPh>
    <phoneticPr fontId="4"/>
  </si>
  <si>
    <t>交付申請額</t>
    <rPh sb="0" eb="5">
      <t>コウフシンセイガク</t>
    </rPh>
    <phoneticPr fontId="3"/>
  </si>
  <si>
    <t>自己資金</t>
    <rPh sb="0" eb="4">
      <t>ジコシキン</t>
    </rPh>
    <phoneticPr fontId="3"/>
  </si>
  <si>
    <t>借入金</t>
    <rPh sb="0" eb="3">
      <t>シャクニュウキン</t>
    </rPh>
    <phoneticPr fontId="3"/>
  </si>
  <si>
    <t>本補助金</t>
    <rPh sb="0" eb="4">
      <t>ホンホジョキン</t>
    </rPh>
    <phoneticPr fontId="3"/>
  </si>
  <si>
    <t>その他</t>
    <rPh sb="2" eb="3">
      <t>タ</t>
    </rPh>
    <phoneticPr fontId="3"/>
  </si>
  <si>
    <t>合計</t>
    <rPh sb="0" eb="2">
      <t>ゴウケイ</t>
    </rPh>
    <phoneticPr fontId="3"/>
  </si>
  <si>
    <t>備考</t>
    <rPh sb="0" eb="2">
      <t>ビコウ</t>
    </rPh>
    <phoneticPr fontId="3"/>
  </si>
  <si>
    <t>資金調達先：</t>
    <rPh sb="0" eb="5">
      <t>シキンチョウタツサキ</t>
    </rPh>
    <phoneticPr fontId="3"/>
  </si>
  <si>
    <t>千円未満切捨</t>
    <rPh sb="0" eb="4">
      <t>センエンミマン</t>
    </rPh>
    <rPh sb="4" eb="6">
      <t>キリス</t>
    </rPh>
    <phoneticPr fontId="3"/>
  </si>
  <si>
    <t>神の舞</t>
    <rPh sb="0" eb="1">
      <t>カミ</t>
    </rPh>
    <rPh sb="2" eb="3">
      <t>マイ</t>
    </rPh>
    <phoneticPr fontId="4"/>
  </si>
  <si>
    <t>１．上の表で行が足りないときは追加してください。</t>
    <rPh sb="2" eb="3">
      <t>ウエ</t>
    </rPh>
    <rPh sb="4" eb="5">
      <t>ヒョウ</t>
    </rPh>
    <rPh sb="6" eb="7">
      <t>ギョウ</t>
    </rPh>
    <rPh sb="8" eb="9">
      <t>タ</t>
    </rPh>
    <rPh sb="15" eb="17">
      <t>ツイカ</t>
    </rPh>
    <phoneticPr fontId="10"/>
  </si>
  <si>
    <t>２．「R6年度の購入価格」「R7年度の購入価格」「R6年度とR7年度の差額」「補助対象経費」「補助金交付申請額」は、</t>
    <rPh sb="5" eb="7">
      <t>ネンド</t>
    </rPh>
    <rPh sb="16" eb="18">
      <t>ネンド</t>
    </rPh>
    <rPh sb="27" eb="29">
      <t>ネンド</t>
    </rPh>
    <rPh sb="32" eb="34">
      <t>ネンド</t>
    </rPh>
    <phoneticPr fontId="10"/>
  </si>
  <si>
    <t>事業実施報告書</t>
    <phoneticPr fontId="3"/>
  </si>
  <si>
    <t>変更事業実施計画書</t>
    <phoneticPr fontId="3"/>
  </si>
  <si>
    <t>事業実施計画書　　</t>
    <phoneticPr fontId="3"/>
  </si>
  <si>
    <t>島根県産酒米確保緊急支援事業補助金</t>
    <rPh sb="12" eb="14">
      <t>ジギョウ</t>
    </rPh>
    <rPh sb="14" eb="17">
      <t>ホジョキン</t>
    </rPh>
    <phoneticPr fontId="3"/>
  </si>
  <si>
    <t>　　振込先口座の通帳の写し</t>
    <rPh sb="2" eb="5">
      <t>フリコミサキ</t>
    </rPh>
    <rPh sb="5" eb="7">
      <t>コウザ</t>
    </rPh>
    <rPh sb="8" eb="10">
      <t>ツウチョウ</t>
    </rPh>
    <rPh sb="11" eb="12">
      <t>ウツ</t>
    </rPh>
    <phoneticPr fontId="3"/>
  </si>
  <si>
    <t>振込先口座情報</t>
    <rPh sb="0" eb="3">
      <t>フリコミサキ</t>
    </rPh>
    <rPh sb="3" eb="7">
      <t>コウザジョウホウ</t>
    </rPh>
    <phoneticPr fontId="3"/>
  </si>
  <si>
    <t>価格転嫁に向けた取り組み状況</t>
    <rPh sb="0" eb="2">
      <t>カカク</t>
    </rPh>
    <rPh sb="5" eb="6">
      <t>ム</t>
    </rPh>
    <rPh sb="8" eb="9">
      <t>ト</t>
    </rPh>
    <rPh sb="10" eb="11">
      <t>ク</t>
    </rPh>
    <rPh sb="12" eb="14">
      <t>ジョウキョウ</t>
    </rPh>
    <phoneticPr fontId="3"/>
  </si>
  <si>
    <t>県産酒造好適米購入計画書</t>
    <rPh sb="0" eb="1">
      <t>ケン</t>
    </rPh>
    <rPh sb="1" eb="2">
      <t>サン</t>
    </rPh>
    <rPh sb="2" eb="7">
      <t>シュゾウコウテキマイ</t>
    </rPh>
    <rPh sb="7" eb="9">
      <t>コウニュウ</t>
    </rPh>
    <rPh sb="9" eb="12">
      <t>ケイカクショ</t>
    </rPh>
    <phoneticPr fontId="4"/>
  </si>
  <si>
    <t>　　令和７年度島根県産酒造好適米であることを証明する書類</t>
    <rPh sb="2" eb="4">
      <t>レイワ</t>
    </rPh>
    <rPh sb="5" eb="7">
      <t>ネンド</t>
    </rPh>
    <rPh sb="7" eb="10">
      <t>シマネケン</t>
    </rPh>
    <rPh sb="10" eb="11">
      <t>サン</t>
    </rPh>
    <rPh sb="11" eb="13">
      <t>シュゾウ</t>
    </rPh>
    <rPh sb="13" eb="15">
      <t>コウテキ</t>
    </rPh>
    <rPh sb="15" eb="16">
      <t>マイ</t>
    </rPh>
    <rPh sb="22" eb="24">
      <t>ショウメイ</t>
    </rPh>
    <rPh sb="26" eb="28">
      <t>ショルイ</t>
    </rPh>
    <phoneticPr fontId="3"/>
  </si>
  <si>
    <t>　　県税納税証明書</t>
    <rPh sb="2" eb="4">
      <t>ケンゼイ</t>
    </rPh>
    <rPh sb="4" eb="9">
      <t>ノウゼイショウメイショ</t>
    </rPh>
    <phoneticPr fontId="3"/>
  </si>
  <si>
    <t>　　酒税法第７条で定める酒類製造免許の写し</t>
    <rPh sb="9" eb="10">
      <t>サダ</t>
    </rPh>
    <rPh sb="19" eb="20">
      <t>ウツ</t>
    </rPh>
    <phoneticPr fontId="3"/>
  </si>
  <si>
    <t>　　県産酒造好適米の購入計画書(別紙２）</t>
    <rPh sb="2" eb="4">
      <t>ケンサン</t>
    </rPh>
    <rPh sb="4" eb="9">
      <t>シュゾウコウテキマイ</t>
    </rPh>
    <rPh sb="10" eb="12">
      <t>コウニュウ</t>
    </rPh>
    <rPh sb="12" eb="15">
      <t>ケイカクショ</t>
    </rPh>
    <rPh sb="16" eb="18">
      <t>ベッシ</t>
    </rPh>
    <phoneticPr fontId="3"/>
  </si>
  <si>
    <t>補助対象に要する経費の内訳（税抜）</t>
    <rPh sb="0" eb="2">
      <t>ホジョ</t>
    </rPh>
    <rPh sb="2" eb="4">
      <t>タイショウ</t>
    </rPh>
    <rPh sb="5" eb="6">
      <t>ヨウ</t>
    </rPh>
    <rPh sb="8" eb="10">
      <t>ケイヒ</t>
    </rPh>
    <rPh sb="11" eb="13">
      <t>ウチワケ</t>
    </rPh>
    <rPh sb="14" eb="16">
      <t>ゼイヌ</t>
    </rPh>
    <phoneticPr fontId="3"/>
  </si>
  <si>
    <t>金額</t>
    <rPh sb="0" eb="2">
      <t>キンガク</t>
    </rPh>
    <phoneticPr fontId="3"/>
  </si>
  <si>
    <t>事業者名</t>
    <rPh sb="0" eb="4">
      <t>ジギョウシャメイ</t>
    </rPh>
    <phoneticPr fontId="3"/>
  </si>
  <si>
    <t>別紙２補助対象経費と同額</t>
    <rPh sb="0" eb="2">
      <t>ベッシ</t>
    </rPh>
    <rPh sb="3" eb="9">
      <t>ホジョタイショウケイヒ</t>
    </rPh>
    <rPh sb="10" eb="12">
      <t>ドウガク</t>
    </rPh>
    <phoneticPr fontId="3"/>
  </si>
  <si>
    <t>　　県産酒造好適米の購入にかかる証憑書類等（精算払請求時に提出）</t>
    <rPh sb="10" eb="12">
      <t>コウニュウ</t>
    </rPh>
    <rPh sb="16" eb="18">
      <t>ショウヒョウ</t>
    </rPh>
    <rPh sb="18" eb="20">
      <t>ショルイ</t>
    </rPh>
    <rPh sb="20" eb="21">
      <t>ナド</t>
    </rPh>
    <rPh sb="22" eb="24">
      <t>セイサン</t>
    </rPh>
    <rPh sb="24" eb="25">
      <t>バラ</t>
    </rPh>
    <rPh sb="25" eb="28">
      <t>セイキュウジ</t>
    </rPh>
    <rPh sb="29" eb="31">
      <t>テイシュツ</t>
    </rPh>
    <phoneticPr fontId="3"/>
  </si>
  <si>
    <t>【交付申請】</t>
    <phoneticPr fontId="3"/>
  </si>
  <si>
    <t>【実績報告】</t>
    <rPh sb="1" eb="5">
      <t>ジッセキホウコク</t>
    </rPh>
    <phoneticPr fontId="3"/>
  </si>
  <si>
    <t>別紙２（購入計画書）</t>
    <rPh sb="0" eb="2">
      <t>ベッシ</t>
    </rPh>
    <rPh sb="4" eb="9">
      <t>コウニュウケイカクショ</t>
    </rPh>
    <phoneticPr fontId="4"/>
  </si>
  <si>
    <t>購入先</t>
    <rPh sb="0" eb="3">
      <t>コウニュウサキ</t>
    </rPh>
    <phoneticPr fontId="4"/>
  </si>
  <si>
    <t>五百万石</t>
  </si>
  <si>
    <t>縁の舞</t>
  </si>
  <si>
    <t>佐香錦</t>
  </si>
  <si>
    <t>改良雄町</t>
  </si>
  <si>
    <t>改良八反流</t>
  </si>
  <si>
    <t>山田錦</t>
  </si>
  <si>
    <r>
      <t xml:space="preserve">R6年度
購入価格
</t>
    </r>
    <r>
      <rPr>
        <b/>
        <sz val="8"/>
        <color theme="1" tint="0.14999847407452621"/>
        <rFont val="ＭＳ ゴシック"/>
        <family val="3"/>
        <charset val="128"/>
      </rPr>
      <t xml:space="preserve">（60kg）
（税抜）
</t>
    </r>
    <r>
      <rPr>
        <sz val="8"/>
        <color theme="1" tint="0.14999847407452621"/>
        <rFont val="ＭＳ ゴシック"/>
        <family val="3"/>
        <charset val="128"/>
      </rPr>
      <t>(単位:円)</t>
    </r>
    <rPh sb="2" eb="4">
      <t>ネンド</t>
    </rPh>
    <rPh sb="5" eb="7">
      <t>コウニュウ</t>
    </rPh>
    <rPh sb="7" eb="9">
      <t>カカク</t>
    </rPh>
    <rPh sb="18" eb="20">
      <t>ゼイヌキ</t>
    </rPh>
    <rPh sb="23" eb="25">
      <t>タンイ</t>
    </rPh>
    <rPh sb="26" eb="27">
      <t>エン</t>
    </rPh>
    <phoneticPr fontId="11"/>
  </si>
  <si>
    <r>
      <t>R7年度
購入価格</t>
    </r>
    <r>
      <rPr>
        <b/>
        <sz val="8"/>
        <color theme="1" tint="0.14999847407452621"/>
        <rFont val="ＭＳ ゴシック"/>
        <family val="3"/>
        <charset val="128"/>
      </rPr>
      <t>（60kg）
（税抜）</t>
    </r>
    <r>
      <rPr>
        <sz val="8"/>
        <color theme="1" tint="0.14999847407452621"/>
        <rFont val="ＭＳ ゴシック"/>
        <family val="3"/>
        <charset val="128"/>
      </rPr>
      <t xml:space="preserve">
(単位:円)</t>
    </r>
    <rPh sb="2" eb="4">
      <t>ネンド</t>
    </rPh>
    <rPh sb="5" eb="7">
      <t>コウニュウ</t>
    </rPh>
    <rPh sb="7" eb="9">
      <t>カカク</t>
    </rPh>
    <rPh sb="17" eb="18">
      <t>ゼイ</t>
    </rPh>
    <rPh sb="18" eb="19">
      <t>ヌ</t>
    </rPh>
    <phoneticPr fontId="11"/>
  </si>
  <si>
    <r>
      <t xml:space="preserve">補助対象
経費
</t>
    </r>
    <r>
      <rPr>
        <b/>
        <sz val="8"/>
        <color theme="1" tint="0.14999847407452621"/>
        <rFont val="ＭＳ ゴシック"/>
        <family val="3"/>
        <charset val="128"/>
      </rPr>
      <t>（税抜）</t>
    </r>
    <r>
      <rPr>
        <sz val="8"/>
        <color theme="1" tint="0.14999847407452621"/>
        <rFont val="ＭＳ ゴシック"/>
        <family val="3"/>
        <charset val="128"/>
      </rPr>
      <t xml:space="preserve">
（③×⑤）
(単位:円)</t>
    </r>
    <rPh sb="0" eb="4">
      <t>ホジョ</t>
    </rPh>
    <rPh sb="5" eb="7">
      <t>ケイヒ</t>
    </rPh>
    <rPh sb="9" eb="11">
      <t>ゼイヌキ</t>
    </rPh>
    <phoneticPr fontId="11"/>
  </si>
  <si>
    <r>
      <t xml:space="preserve">補助金
交付申請額
</t>
    </r>
    <r>
      <rPr>
        <b/>
        <sz val="8"/>
        <color theme="1" tint="0.14999847407452621"/>
        <rFont val="ＭＳ ゴシック"/>
        <family val="3"/>
        <charset val="128"/>
      </rPr>
      <t>（税抜）</t>
    </r>
    <r>
      <rPr>
        <sz val="8"/>
        <color theme="1" tint="0.14999847407452621"/>
        <rFont val="ＭＳ ゴシック"/>
        <family val="3"/>
        <charset val="128"/>
      </rPr>
      <t xml:space="preserve">
　（④×⑤）
(単位:円)</t>
    </r>
    <rPh sb="0" eb="2">
      <t>ホジョ</t>
    </rPh>
    <rPh sb="2" eb="3">
      <t>キン</t>
    </rPh>
    <rPh sb="4" eb="6">
      <t>コウフ</t>
    </rPh>
    <rPh sb="6" eb="9">
      <t>シンセ</t>
    </rPh>
    <rPh sb="11" eb="13">
      <t>ゼイヌ</t>
    </rPh>
    <phoneticPr fontId="11"/>
  </si>
  <si>
    <t>別紙１（事業実施計画書／変更事業実施計画書／事業実施報告書）</t>
    <rPh sb="0" eb="2">
      <t>ベッシ</t>
    </rPh>
    <rPh sb="4" eb="8">
      <t>ジギョウジッシ</t>
    </rPh>
    <rPh sb="8" eb="11">
      <t>ケイカクショ</t>
    </rPh>
    <rPh sb="12" eb="14">
      <t>ヘンコウ</t>
    </rPh>
    <rPh sb="14" eb="18">
      <t>ジギョウジッシ</t>
    </rPh>
    <rPh sb="18" eb="21">
      <t>ケイカクショ</t>
    </rPh>
    <rPh sb="22" eb="26">
      <t>ジギョウジッシ</t>
    </rPh>
    <rPh sb="26" eb="29">
      <t>ホウコクショ</t>
    </rPh>
    <phoneticPr fontId="3"/>
  </si>
  <si>
    <t>　  税抜価格を記入してください。</t>
    <phoneticPr fontId="4"/>
  </si>
  <si>
    <t>R7年度
購入量</t>
    <rPh sb="5" eb="8">
      <t>コウニュウリョウ</t>
    </rPh>
    <phoneticPr fontId="11"/>
  </si>
  <si>
    <t>県酒造組合</t>
    <rPh sb="0" eb="3">
      <t>ケンシュゾウ</t>
    </rPh>
    <rPh sb="3" eb="5">
      <t>クミアイ</t>
    </rPh>
    <phoneticPr fontId="4"/>
  </si>
  <si>
    <t>交付申請額</t>
    <rPh sb="0" eb="5">
      <t>コウフシンセイガク</t>
    </rPh>
    <phoneticPr fontId="4"/>
  </si>
  <si>
    <t>生産者　島根　太郎</t>
    <rPh sb="0" eb="3">
      <t>セイサンシャ</t>
    </rPh>
    <rPh sb="4" eb="6">
      <t>シマネ</t>
    </rPh>
    <rPh sb="7" eb="9">
      <t>タロウ</t>
    </rPh>
    <phoneticPr fontId="4"/>
  </si>
  <si>
    <t>生産者　山田　花子</t>
    <rPh sb="0" eb="3">
      <t>セイサンシャ</t>
    </rPh>
    <rPh sb="4" eb="6">
      <t>ヤマダ</t>
    </rPh>
    <rPh sb="7" eb="9">
      <t>ハナコ</t>
    </rPh>
    <phoneticPr fontId="4"/>
  </si>
  <si>
    <t>R6年度
購入量</t>
    <rPh sb="2" eb="4">
      <t>ネンド</t>
    </rPh>
    <rPh sb="5" eb="8">
      <t>コウニュウリョウ</t>
    </rPh>
    <phoneticPr fontId="11"/>
  </si>
  <si>
    <t>（俵）</t>
    <phoneticPr fontId="10"/>
  </si>
  <si>
    <t>（※令和７年度県内産酒造好適米のみ記載してください（税抜））</t>
    <rPh sb="2" eb="4">
      <t>レイワ</t>
    </rPh>
    <rPh sb="5" eb="7">
      <t>ネンド</t>
    </rPh>
    <rPh sb="7" eb="10">
      <t>ケンナイサン</t>
    </rPh>
    <rPh sb="10" eb="15">
      <t>シュゾウコウテキマイ</t>
    </rPh>
    <rPh sb="17" eb="19">
      <t>キサイ</t>
    </rPh>
    <rPh sb="26" eb="28">
      <t>ゼイヌ</t>
    </rPh>
    <phoneticPr fontId="10"/>
  </si>
  <si>
    <t>県内産</t>
    <rPh sb="0" eb="3">
      <t>ケンナイサン</t>
    </rPh>
    <phoneticPr fontId="4"/>
  </si>
  <si>
    <t>県外産</t>
    <rPh sb="0" eb="3">
      <t>ケンガイサン</t>
    </rPh>
    <phoneticPr fontId="4"/>
  </si>
  <si>
    <t>合計</t>
    <rPh sb="0" eb="2">
      <t>ゴウケイ</t>
    </rPh>
    <phoneticPr fontId="4"/>
  </si>
  <si>
    <t>Ｒ６年度購入量</t>
    <rPh sb="2" eb="4">
      <t>ネンド</t>
    </rPh>
    <rPh sb="4" eb="6">
      <t>コウニュウ</t>
    </rPh>
    <rPh sb="6" eb="7">
      <t>リョウ</t>
    </rPh>
    <phoneticPr fontId="4"/>
  </si>
  <si>
    <t>Ｒ７年度購入量</t>
    <rPh sb="2" eb="4">
      <t>ネンド</t>
    </rPh>
    <rPh sb="4" eb="7">
      <t>コウニュウリョウ</t>
    </rPh>
    <phoneticPr fontId="4"/>
  </si>
  <si>
    <t>３．Ｒ６年度、Ｒ７年度の購入数量を記載してください</t>
    <rPh sb="4" eb="6">
      <t>ネンド</t>
    </rPh>
    <rPh sb="9" eb="11">
      <t>ネンド</t>
    </rPh>
    <rPh sb="12" eb="16">
      <t>コウニュウスウリョウ</t>
    </rPh>
    <rPh sb="17" eb="19">
      <t>キサイ</t>
    </rPh>
    <phoneticPr fontId="10"/>
  </si>
  <si>
    <t>R6年度と
R7年度と
の差額
上限額
=11,296円
(単位:円)</t>
    <rPh sb="2" eb="4">
      <t>ネンド</t>
    </rPh>
    <rPh sb="8" eb="10">
      <t>ネンド</t>
    </rPh>
    <rPh sb="13" eb="15">
      <t>サガク</t>
    </rPh>
    <rPh sb="16" eb="19">
      <t>ジョウゲンガク</t>
    </rPh>
    <rPh sb="27" eb="28">
      <t>エン</t>
    </rPh>
    <phoneticPr fontId="11"/>
  </si>
  <si>
    <t>690-8501</t>
    <phoneticPr fontId="4"/>
  </si>
  <si>
    <t>島根県松江市殿町１番地</t>
    <rPh sb="0" eb="8">
      <t>シマネケンマツエシトノマチ</t>
    </rPh>
    <rPh sb="9" eb="11">
      <t>バンチ</t>
    </rPh>
    <phoneticPr fontId="4"/>
  </si>
  <si>
    <t>代表取締役</t>
    <rPh sb="0" eb="5">
      <t>ダイヒョウトリシマリヤク</t>
    </rPh>
    <phoneticPr fontId="4"/>
  </si>
  <si>
    <t>島根　太郎</t>
    <rPh sb="0" eb="2">
      <t>シマネ</t>
    </rPh>
    <rPh sb="3" eb="5">
      <t>タロウ</t>
    </rPh>
    <phoneticPr fontId="4"/>
  </si>
  <si>
    <t>資材・エネルギーの物価上昇に加え、酒造好適米の仕入れ価格高騰に伴い、原価が</t>
    <rPh sb="0" eb="2">
      <t>シザイ</t>
    </rPh>
    <rPh sb="9" eb="13">
      <t>ブッカジョウショウ</t>
    </rPh>
    <rPh sb="14" eb="15">
      <t>クワ</t>
    </rPh>
    <rPh sb="17" eb="22">
      <t>シュゾウコウテキマイ</t>
    </rPh>
    <rPh sb="23" eb="25">
      <t>シイ</t>
    </rPh>
    <rPh sb="26" eb="28">
      <t>カカク</t>
    </rPh>
    <rPh sb="28" eb="30">
      <t>コウトウ</t>
    </rPh>
    <rPh sb="31" eb="32">
      <t>トモナ</t>
    </rPh>
    <rPh sb="34" eb="36">
      <t>ゲンカ</t>
    </rPh>
    <phoneticPr fontId="4"/>
  </si>
  <si>
    <t>一方、資材を共通規格化し、年〇百万円のコスト削減を見込む</t>
    <rPh sb="0" eb="2">
      <t>イッポウ</t>
    </rPh>
    <rPh sb="3" eb="5">
      <t>シザイ</t>
    </rPh>
    <rPh sb="6" eb="11">
      <t>キョウツウキカクカ</t>
    </rPh>
    <rPh sb="13" eb="14">
      <t>ネン</t>
    </rPh>
    <rPh sb="15" eb="18">
      <t>ヒャクマンエン</t>
    </rPh>
    <rPh sb="22" eb="24">
      <t>サクゲン</t>
    </rPh>
    <rPh sb="25" eb="27">
      <t>ミコ</t>
    </rPh>
    <phoneticPr fontId="4"/>
  </si>
  <si>
    <t>～を行うなど物流を効率化し、年〇百万円のコスト削減を見込む</t>
    <rPh sb="2" eb="3">
      <t>オコナ</t>
    </rPh>
    <rPh sb="6" eb="8">
      <t>ブツリュウ</t>
    </rPh>
    <rPh sb="9" eb="12">
      <t>コウリツカ</t>
    </rPh>
    <rPh sb="14" eb="15">
      <t>ネン</t>
    </rPh>
    <rPh sb="16" eb="19">
      <t>ヒャクマンエン</t>
    </rPh>
    <rPh sb="23" eb="25">
      <t>サクゲン</t>
    </rPh>
    <rPh sb="26" eb="28">
      <t>ミコ</t>
    </rPh>
    <phoneticPr fontId="4"/>
  </si>
  <si>
    <t>株式会社〇〇酒造</t>
    <rPh sb="0" eb="4">
      <t>カブシキガイシャ</t>
    </rPh>
    <rPh sb="6" eb="8">
      <t>シュゾウ</t>
    </rPh>
    <phoneticPr fontId="4"/>
  </si>
  <si>
    <t>〇割上昇している状況。品質・供給の安定化のために720mlは〇年後までに〇割、</t>
    <rPh sb="1" eb="2">
      <t>ワリ</t>
    </rPh>
    <rPh sb="2" eb="4">
      <t>ジョウショウ</t>
    </rPh>
    <rPh sb="8" eb="10">
      <t>ジョウキョウ</t>
    </rPh>
    <rPh sb="11" eb="13">
      <t>ヒンシツ</t>
    </rPh>
    <rPh sb="14" eb="16">
      <t>キョウキュウ</t>
    </rPh>
    <rPh sb="17" eb="20">
      <t>アンテイカ</t>
    </rPh>
    <rPh sb="31" eb="33">
      <t>ネンゴ</t>
    </rPh>
    <rPh sb="37" eb="38">
      <t>ワリ</t>
    </rPh>
    <phoneticPr fontId="4"/>
  </si>
  <si>
    <t>一升瓶については、〇年後までに〇割価格を上昇させる。</t>
    <rPh sb="10" eb="12">
      <t>ネンゴ</t>
    </rPh>
    <rPh sb="16" eb="17">
      <t>ワリ</t>
    </rPh>
    <rPh sb="17" eb="19">
      <t>カカク</t>
    </rPh>
    <rPh sb="20" eb="22">
      <t>ジョウショウ</t>
    </rPh>
    <phoneticPr fontId="4"/>
  </si>
  <si>
    <t>0852-22-1111</t>
    <phoneticPr fontId="4"/>
  </si>
  <si>
    <t>0852-22-2222</t>
    <phoneticPr fontId="4"/>
  </si>
  <si>
    <t>生産者　島根　二郎</t>
    <rPh sb="0" eb="3">
      <t>セイサンシャ</t>
    </rPh>
    <rPh sb="4" eb="6">
      <t>シマネ</t>
    </rPh>
    <rPh sb="7" eb="9">
      <t>ジロウ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</si>
</sst>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.0_ "/>
    <numFmt numFmtId="178" formatCode="0.0&quot;俵&quot;;[Red]\-0.0&quot;俵&quot;;0.0&quot;俵&quot;"/>
    <numFmt numFmtId="179" formatCode="#,##0.0;[Red]\-#,##0.0"/>
    <numFmt numFmtId="180" formatCode="#,##0&quot;円&quot;;[Red]\-#,##0&quot;円&quot;"/>
    <numFmt numFmtId="181" formatCode="0.0_);[Red]\(0.0\)"/>
  </numFmts>
  <fonts count="36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color rgb="FF000000"/>
      <name val="ＭＳ Ｐゴシック"/>
      <family val="3"/>
      <charset val="128"/>
    </font>
    <font>
      <sz val="11"/>
      <name val="ＭＳ Ｐゴシック"/>
      <family val="3"/>
    </font>
    <font>
      <sz val="6"/>
      <name val="ＭＳ Ｐゴシック"/>
      <family val="3"/>
    </font>
    <font>
      <sz val="6"/>
      <name val="游ゴシック"/>
      <family val="3"/>
    </font>
    <font>
      <b/>
      <sz val="12"/>
      <color rgb="FF000000"/>
      <name val="ＭＳ ゴシック"/>
      <family val="3"/>
      <charset val="128"/>
    </font>
    <font>
      <sz val="10"/>
      <color theme="1" tint="0.14999847407452621"/>
      <name val="ＭＳ 明朝"/>
      <family val="1"/>
    </font>
    <font>
      <sz val="11"/>
      <color theme="1" tint="0.14999847407452621"/>
      <name val="ＭＳ ゴシック"/>
      <family val="3"/>
      <charset val="128"/>
    </font>
    <font>
      <sz val="10"/>
      <color theme="1" tint="0.14999847407452621"/>
      <name val="ＭＳ ゴシック"/>
      <family val="3"/>
      <charset val="128"/>
    </font>
    <font>
      <sz val="8"/>
      <color theme="1" tint="0.14999847407452621"/>
      <name val="ＭＳ ゴシック"/>
      <family val="3"/>
      <charset val="128"/>
    </font>
    <font>
      <b/>
      <sz val="8"/>
      <color theme="1" tint="0.14999847407452621"/>
      <name val="ＭＳ ゴシック"/>
      <family val="3"/>
      <charset val="128"/>
    </font>
    <font>
      <sz val="11"/>
      <color theme="1" tint="0.14999847407452621"/>
      <name val="ＭＳ 明朝"/>
      <family val="1"/>
    </font>
    <font>
      <sz val="12"/>
      <color theme="1" tint="0.14999847407452621"/>
      <name val="ＭＳ ゴシック"/>
      <family val="3"/>
      <charset val="128"/>
    </font>
    <font>
      <sz val="9"/>
      <color theme="1" tint="0.14999847407452621"/>
      <name val="ＭＳ 明朝"/>
      <family val="1"/>
    </font>
    <font>
      <sz val="8"/>
      <color theme="1" tint="0.14999847407452621"/>
      <name val="ＭＳ 明朝"/>
      <family val="1"/>
    </font>
    <font>
      <sz val="9"/>
      <color theme="1" tint="0.14999847407452621"/>
      <name val="ＭＳ ゴシック"/>
      <family val="3"/>
      <charset val="128"/>
    </font>
    <font>
      <sz val="9"/>
      <color theme="1" tint="0.14999847407452621"/>
      <name val="ＭＳ 明朝"/>
      <family val="1"/>
      <charset val="128"/>
    </font>
    <font>
      <sz val="10"/>
      <color rgb="FFFF0000"/>
      <name val="ＭＳ 明朝"/>
      <family val="1"/>
    </font>
    <font>
      <sz val="10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u/>
      <sz val="10"/>
      <color theme="10"/>
      <name val="Times New Roman"/>
      <family val="1"/>
    </font>
    <font>
      <sz val="10"/>
      <color theme="1" tint="0.14999847407452621"/>
      <name val="ＭＳ 明朝"/>
      <family val="1"/>
      <charset val="128"/>
    </font>
    <font>
      <b/>
      <sz val="11"/>
      <color theme="1" tint="0.14999847407452621"/>
      <name val="ＭＳ 明朝"/>
      <family val="1"/>
      <charset val="128"/>
    </font>
    <font>
      <sz val="8"/>
      <color theme="1" tint="0.1499984740745262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2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</cellStyleXfs>
  <cellXfs count="167">
    <xf numFmtId="0" fontId="0" fillId="0" borderId="0" xfId="0"/>
    <xf numFmtId="38" fontId="5" fillId="0" borderId="0" xfId="1" applyFont="1" applyBorder="1" applyAlignment="1" applyProtection="1">
      <alignment horizontal="left" vertical="center"/>
    </xf>
    <xf numFmtId="0" fontId="0" fillId="0" borderId="0" xfId="0" applyProtection="1"/>
    <xf numFmtId="0" fontId="8" fillId="0" borderId="0" xfId="0" applyFont="1" applyProtection="1"/>
    <xf numFmtId="0" fontId="8" fillId="0" borderId="0" xfId="0" applyFont="1" applyAlignment="1" applyProtection="1">
      <alignment horizontal="center"/>
    </xf>
    <xf numFmtId="0" fontId="8" fillId="0" borderId="0" xfId="0" applyFont="1" applyAlignment="1" applyProtection="1">
      <alignment shrinkToFit="1"/>
      <protection locked="0"/>
    </xf>
    <xf numFmtId="38" fontId="8" fillId="0" borderId="0" xfId="0" applyNumberFormat="1" applyFont="1" applyAlignment="1" applyProtection="1">
      <alignment shrinkToFit="1"/>
    </xf>
    <xf numFmtId="0" fontId="8" fillId="0" borderId="0" xfId="0" applyFont="1" applyAlignment="1" applyProtection="1">
      <alignment shrinkToFit="1"/>
    </xf>
    <xf numFmtId="176" fontId="8" fillId="0" borderId="0" xfId="0" applyNumberFormat="1" applyFont="1" applyAlignment="1" applyProtection="1">
      <alignment shrinkToFit="1"/>
    </xf>
    <xf numFmtId="177" fontId="8" fillId="0" borderId="0" xfId="0" applyNumberFormat="1" applyFont="1" applyAlignment="1" applyProtection="1">
      <alignment shrinkToFit="1"/>
    </xf>
    <xf numFmtId="0" fontId="8" fillId="0" borderId="0" xfId="0" applyFont="1" applyAlignment="1" applyProtection="1"/>
    <xf numFmtId="0" fontId="6" fillId="0" borderId="0" xfId="0" applyFont="1" applyAlignment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right" vertical="top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/>
    <xf numFmtId="0" fontId="6" fillId="0" borderId="0" xfId="0" applyFont="1" applyAlignment="1"/>
    <xf numFmtId="0" fontId="6" fillId="0" borderId="0" xfId="0" applyFont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8" fontId="5" fillId="0" borderId="0" xfId="1" applyFont="1" applyAlignment="1" applyProtection="1">
      <alignment horizontal="left" vertical="center"/>
    </xf>
    <xf numFmtId="38" fontId="5" fillId="0" borderId="0" xfId="1" applyFont="1" applyAlignment="1">
      <alignment horizontal="left" vertical="center"/>
    </xf>
    <xf numFmtId="180" fontId="6" fillId="0" borderId="1" xfId="1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76" fontId="13" fillId="0" borderId="11" xfId="2" applyNumberFormat="1" applyFont="1" applyFill="1" applyBorder="1" applyAlignment="1">
      <alignment horizontal="center" vertical="center" wrapText="1"/>
    </xf>
    <xf numFmtId="176" fontId="13" fillId="0" borderId="11" xfId="2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176" fontId="15" fillId="3" borderId="5" xfId="2" applyNumberFormat="1" applyFont="1" applyFill="1" applyBorder="1" applyAlignment="1">
      <alignment horizontal="center" vertical="center" wrapText="1"/>
    </xf>
    <xf numFmtId="176" fontId="15" fillId="3" borderId="20" xfId="2" applyNumberFormat="1" applyFont="1" applyFill="1" applyBorder="1" applyAlignment="1">
      <alignment horizontal="center" vertical="center"/>
    </xf>
    <xf numFmtId="176" fontId="16" fillId="3" borderId="1" xfId="2" applyNumberFormat="1" applyFont="1" applyFill="1" applyBorder="1" applyAlignment="1">
      <alignment horizontal="left" vertical="top" wrapText="1"/>
    </xf>
    <xf numFmtId="176" fontId="16" fillId="3" borderId="1" xfId="2" applyNumberFormat="1" applyFont="1" applyFill="1" applyBorder="1" applyAlignment="1">
      <alignment horizontal="center" vertical="top" wrapText="1"/>
    </xf>
    <xf numFmtId="176" fontId="16" fillId="3" borderId="2" xfId="2" applyNumberFormat="1" applyFont="1" applyFill="1" applyBorder="1" applyAlignment="1">
      <alignment vertical="center" wrapText="1" shrinkToFit="1"/>
    </xf>
    <xf numFmtId="0" fontId="18" fillId="0" borderId="0" xfId="2" applyFont="1">
      <alignment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horizontal="center" vertical="center"/>
    </xf>
    <xf numFmtId="38" fontId="18" fillId="0" borderId="0" xfId="3" applyFont="1" applyFill="1" applyAlignment="1">
      <alignment horizontal="right" vertical="center"/>
    </xf>
    <xf numFmtId="0" fontId="18" fillId="0" borderId="0" xfId="2" applyFont="1" applyAlignment="1">
      <alignment horizontal="right" vertical="center"/>
    </xf>
    <xf numFmtId="0" fontId="14" fillId="0" borderId="0" xfId="2" applyFont="1">
      <alignment vertical="center"/>
    </xf>
    <xf numFmtId="38" fontId="20" fillId="0" borderId="0" xfId="3" applyFont="1" applyFill="1" applyBorder="1" applyAlignment="1">
      <alignment vertical="center"/>
    </xf>
    <xf numFmtId="176" fontId="18" fillId="0" borderId="0" xfId="3" applyNumberFormat="1" applyFont="1" applyBorder="1" applyAlignment="1">
      <alignment horizontal="left" vertical="center" shrinkToFit="1"/>
    </xf>
    <xf numFmtId="176" fontId="18" fillId="0" borderId="0" xfId="3" applyNumberFormat="1" applyFont="1" applyBorder="1" applyAlignment="1">
      <alignment vertical="center" shrinkToFit="1"/>
    </xf>
    <xf numFmtId="176" fontId="13" fillId="0" borderId="4" xfId="2" applyNumberFormat="1" applyFont="1" applyBorder="1" applyAlignment="1">
      <alignment horizontal="center" vertical="center" wrapText="1"/>
    </xf>
    <xf numFmtId="176" fontId="13" fillId="0" borderId="1" xfId="2" applyNumberFormat="1" applyFont="1" applyBorder="1" applyAlignment="1">
      <alignment horizontal="center" vertical="center"/>
    </xf>
    <xf numFmtId="178" fontId="13" fillId="0" borderId="1" xfId="2" applyNumberFormat="1" applyFont="1" applyBorder="1" applyAlignment="1">
      <alignment horizontal="center" vertical="center" shrinkToFit="1"/>
    </xf>
    <xf numFmtId="176" fontId="13" fillId="0" borderId="1" xfId="2" applyNumberFormat="1" applyFont="1" applyBorder="1" applyAlignment="1">
      <alignment vertical="center" shrinkToFit="1"/>
    </xf>
    <xf numFmtId="176" fontId="13" fillId="0" borderId="4" xfId="2" applyNumberFormat="1" applyFont="1" applyFill="1" applyBorder="1" applyAlignment="1">
      <alignment horizontal="center" vertical="center" wrapText="1"/>
    </xf>
    <xf numFmtId="176" fontId="13" fillId="0" borderId="1" xfId="2" applyNumberFormat="1" applyFont="1" applyFill="1" applyBorder="1" applyAlignment="1">
      <alignment horizontal="center" vertical="center"/>
    </xf>
    <xf numFmtId="178" fontId="13" fillId="0" borderId="1" xfId="2" applyNumberFormat="1" applyFont="1" applyFill="1" applyBorder="1" applyAlignment="1">
      <alignment horizontal="center" vertical="center" shrinkToFit="1"/>
    </xf>
    <xf numFmtId="176" fontId="13" fillId="0" borderId="1" xfId="2" applyNumberFormat="1" applyFont="1" applyFill="1" applyBorder="1" applyAlignment="1">
      <alignment vertical="center" shrinkToFit="1"/>
    </xf>
    <xf numFmtId="38" fontId="20" fillId="0" borderId="0" xfId="3" applyFont="1" applyFill="1" applyAlignment="1">
      <alignment vertical="center"/>
    </xf>
    <xf numFmtId="176" fontId="18" fillId="0" borderId="0" xfId="3" applyNumberFormat="1" applyFont="1" applyAlignment="1">
      <alignment horizontal="left" vertical="center" shrinkToFit="1"/>
    </xf>
    <xf numFmtId="176" fontId="18" fillId="0" borderId="0" xfId="3" applyNumberFormat="1" applyFont="1" applyAlignment="1">
      <alignment vertical="center" shrinkToFit="1"/>
    </xf>
    <xf numFmtId="176" fontId="13" fillId="0" borderId="22" xfId="2" applyNumberFormat="1" applyFont="1" applyBorder="1" applyAlignment="1">
      <alignment horizontal="center" vertical="center" wrapText="1"/>
    </xf>
    <xf numFmtId="176" fontId="13" fillId="0" borderId="11" xfId="2" applyNumberFormat="1" applyFont="1" applyBorder="1" applyAlignment="1">
      <alignment horizontal="center" vertical="center"/>
    </xf>
    <xf numFmtId="178" fontId="13" fillId="0" borderId="11" xfId="2" applyNumberFormat="1" applyFont="1" applyBorder="1" applyAlignment="1">
      <alignment horizontal="center" vertical="center" shrinkToFit="1"/>
    </xf>
    <xf numFmtId="176" fontId="13" fillId="0" borderId="11" xfId="2" applyNumberFormat="1" applyFont="1" applyBorder="1" applyAlignment="1">
      <alignment vertical="center" shrinkToFit="1"/>
    </xf>
    <xf numFmtId="38" fontId="20" fillId="0" borderId="0" xfId="3" applyFont="1" applyBorder="1" applyAlignment="1">
      <alignment vertical="center"/>
    </xf>
    <xf numFmtId="0" fontId="18" fillId="0" borderId="6" xfId="2" applyFont="1" applyBorder="1">
      <alignment vertical="center"/>
    </xf>
    <xf numFmtId="0" fontId="18" fillId="0" borderId="7" xfId="2" applyFont="1" applyBorder="1">
      <alignment vertical="center"/>
    </xf>
    <xf numFmtId="38" fontId="20" fillId="0" borderId="0" xfId="3" applyFont="1" applyAlignment="1">
      <alignment vertical="center"/>
    </xf>
    <xf numFmtId="38" fontId="21" fillId="0" borderId="0" xfId="3" applyFont="1" applyAlignment="1">
      <alignment horizontal="right" vertical="center"/>
    </xf>
    <xf numFmtId="0" fontId="20" fillId="0" borderId="0" xfId="2" applyFont="1">
      <alignment vertical="center"/>
    </xf>
    <xf numFmtId="0" fontId="13" fillId="0" borderId="0" xfId="2" applyFont="1">
      <alignment vertical="center"/>
    </xf>
    <xf numFmtId="0" fontId="22" fillId="0" borderId="0" xfId="2" applyFont="1" applyAlignment="1">
      <alignment horizontal="right" vertical="center"/>
    </xf>
    <xf numFmtId="176" fontId="23" fillId="0" borderId="8" xfId="2" applyNumberFormat="1" applyFont="1" applyBorder="1" applyAlignment="1">
      <alignment horizontal="center" vertical="center" wrapText="1"/>
    </xf>
    <xf numFmtId="0" fontId="8" fillId="0" borderId="0" xfId="0" applyFont="1" applyAlignment="1" applyProtection="1">
      <alignment horizontal="center"/>
    </xf>
    <xf numFmtId="176" fontId="24" fillId="0" borderId="4" xfId="2" applyNumberFormat="1" applyFont="1" applyBorder="1" applyAlignment="1">
      <alignment horizontal="center" vertical="center" wrapText="1"/>
    </xf>
    <xf numFmtId="176" fontId="25" fillId="0" borderId="1" xfId="2" applyNumberFormat="1" applyFont="1" applyBorder="1" applyAlignment="1">
      <alignment horizontal="center" vertical="center"/>
    </xf>
    <xf numFmtId="178" fontId="25" fillId="0" borderId="1" xfId="2" applyNumberFormat="1" applyFont="1" applyBorder="1" applyAlignment="1">
      <alignment horizontal="center" vertical="center" shrinkToFit="1"/>
    </xf>
    <xf numFmtId="176" fontId="25" fillId="0" borderId="1" xfId="2" applyNumberFormat="1" applyFont="1" applyBorder="1" applyAlignment="1">
      <alignment vertical="center" shrinkToFit="1"/>
    </xf>
    <xf numFmtId="38" fontId="8" fillId="0" borderId="0" xfId="1" applyFont="1" applyAlignment="1" applyProtection="1">
      <alignment shrinkToFit="1"/>
    </xf>
    <xf numFmtId="180" fontId="6" fillId="0" borderId="1" xfId="1" applyNumberFormat="1" applyFont="1" applyBorder="1" applyAlignment="1"/>
    <xf numFmtId="176" fontId="13" fillId="0" borderId="1" xfId="2" applyNumberFormat="1" applyFont="1" applyBorder="1" applyAlignment="1">
      <alignment horizontal="center" vertical="center" shrinkToFit="1"/>
    </xf>
    <xf numFmtId="176" fontId="13" fillId="0" borderId="1" xfId="2" applyNumberFormat="1" applyFont="1" applyFill="1" applyBorder="1" applyAlignment="1">
      <alignment horizontal="center" vertical="center" shrinkToFit="1"/>
    </xf>
    <xf numFmtId="176" fontId="13" fillId="0" borderId="11" xfId="2" applyNumberFormat="1" applyFont="1" applyBorder="1" applyAlignment="1">
      <alignment horizontal="center" vertical="center" shrinkToFit="1"/>
    </xf>
    <xf numFmtId="9" fontId="18" fillId="0" borderId="2" xfId="6" applyFont="1" applyBorder="1" applyAlignment="1">
      <alignment vertical="center" shrinkToFit="1"/>
    </xf>
    <xf numFmtId="9" fontId="26" fillId="0" borderId="2" xfId="6" applyFont="1" applyBorder="1" applyAlignment="1">
      <alignment vertical="center" shrinkToFit="1"/>
    </xf>
    <xf numFmtId="9" fontId="18" fillId="0" borderId="2" xfId="6" applyFont="1" applyFill="1" applyBorder="1" applyAlignment="1">
      <alignment vertical="center" shrinkToFit="1"/>
    </xf>
    <xf numFmtId="9" fontId="18" fillId="0" borderId="23" xfId="6" applyFont="1" applyBorder="1" applyAlignment="1">
      <alignment vertical="center" shrinkToFit="1"/>
    </xf>
    <xf numFmtId="176" fontId="25" fillId="0" borderId="4" xfId="2" applyNumberFormat="1" applyFont="1" applyBorder="1" applyAlignment="1">
      <alignment horizontal="center" vertical="center" wrapText="1"/>
    </xf>
    <xf numFmtId="38" fontId="25" fillId="0" borderId="1" xfId="1" applyFont="1" applyBorder="1" applyAlignment="1">
      <alignment vertical="center" shrinkToFit="1"/>
    </xf>
    <xf numFmtId="176" fontId="20" fillId="0" borderId="8" xfId="2" applyNumberFormat="1" applyFont="1" applyBorder="1" applyAlignment="1">
      <alignment horizontal="center" vertical="center" wrapText="1"/>
    </xf>
    <xf numFmtId="38" fontId="23" fillId="0" borderId="9" xfId="3" applyFont="1" applyBorder="1" applyAlignment="1">
      <alignment vertical="center" wrapText="1"/>
    </xf>
    <xf numFmtId="179" fontId="29" fillId="0" borderId="1" xfId="3" applyNumberFormat="1" applyFont="1" applyBorder="1" applyAlignment="1">
      <alignment vertical="center" shrinkToFit="1"/>
    </xf>
    <xf numFmtId="38" fontId="29" fillId="0" borderId="1" xfId="3" applyFont="1" applyBorder="1" applyAlignment="1">
      <alignment vertical="center" shrinkToFit="1"/>
    </xf>
    <xf numFmtId="9" fontId="23" fillId="0" borderId="24" xfId="6" applyFont="1" applyBorder="1" applyAlignment="1">
      <alignment vertical="center"/>
    </xf>
    <xf numFmtId="38" fontId="23" fillId="0" borderId="12" xfId="3" applyFont="1" applyBorder="1" applyAlignment="1">
      <alignment vertical="center"/>
    </xf>
    <xf numFmtId="38" fontId="23" fillId="0" borderId="13" xfId="3" applyFont="1" applyBorder="1" applyAlignment="1">
      <alignment vertical="center"/>
    </xf>
    <xf numFmtId="38" fontId="30" fillId="0" borderId="25" xfId="3" applyFont="1" applyBorder="1" applyAlignment="1">
      <alignment horizontal="right" vertical="center"/>
    </xf>
    <xf numFmtId="38" fontId="23" fillId="0" borderId="26" xfId="3" applyFont="1" applyBorder="1" applyAlignment="1">
      <alignment vertical="center"/>
    </xf>
    <xf numFmtId="181" fontId="28" fillId="0" borderId="1" xfId="2" applyNumberFormat="1" applyFont="1" applyBorder="1" applyAlignment="1">
      <alignment horizontal="right" vertical="center"/>
    </xf>
    <xf numFmtId="176" fontId="25" fillId="0" borderId="1" xfId="2" applyNumberFormat="1" applyFont="1" applyBorder="1" applyAlignment="1">
      <alignment horizontal="center" vertical="center" shrinkToFit="1"/>
    </xf>
    <xf numFmtId="0" fontId="18" fillId="0" borderId="1" xfId="2" applyFont="1" applyBorder="1">
      <alignment vertical="center"/>
    </xf>
    <xf numFmtId="0" fontId="18" fillId="0" borderId="1" xfId="2" applyFont="1" applyBorder="1" applyAlignment="1">
      <alignment horizontal="center" vertical="center"/>
    </xf>
    <xf numFmtId="178" fontId="31" fillId="0" borderId="1" xfId="2" applyNumberFormat="1" applyFont="1" applyBorder="1" applyAlignment="1">
      <alignment horizontal="center" vertical="center" shrinkToFit="1"/>
    </xf>
    <xf numFmtId="180" fontId="6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vertical="center"/>
    </xf>
    <xf numFmtId="0" fontId="32" fillId="0" borderId="1" xfId="0" applyFont="1" applyBorder="1" applyAlignment="1"/>
    <xf numFmtId="176" fontId="13" fillId="0" borderId="4" xfId="2" applyNumberFormat="1" applyFont="1" applyBorder="1" applyAlignment="1">
      <alignment vertical="center" wrapText="1"/>
    </xf>
    <xf numFmtId="176" fontId="13" fillId="0" borderId="1" xfId="2" applyNumberFormat="1" applyFont="1" applyBorder="1" applyAlignment="1">
      <alignment vertical="center"/>
    </xf>
    <xf numFmtId="178" fontId="13" fillId="0" borderId="1" xfId="2" applyNumberFormat="1" applyFont="1" applyBorder="1" applyAlignment="1">
      <alignment vertical="center" shrinkToFit="1"/>
    </xf>
    <xf numFmtId="176" fontId="13" fillId="0" borderId="4" xfId="2" applyNumberFormat="1" applyFont="1" applyFill="1" applyBorder="1" applyAlignment="1">
      <alignment vertical="center" wrapText="1"/>
    </xf>
    <xf numFmtId="176" fontId="13" fillId="0" borderId="1" xfId="2" applyNumberFormat="1" applyFont="1" applyFill="1" applyBorder="1" applyAlignment="1">
      <alignment vertical="center"/>
    </xf>
    <xf numFmtId="178" fontId="13" fillId="0" borderId="1" xfId="2" applyNumberFormat="1" applyFont="1" applyFill="1" applyBorder="1" applyAlignment="1">
      <alignment vertical="center" shrinkToFit="1"/>
    </xf>
    <xf numFmtId="176" fontId="13" fillId="0" borderId="22" xfId="2" applyNumberFormat="1" applyFont="1" applyBorder="1" applyAlignment="1">
      <alignment vertical="center" wrapText="1"/>
    </xf>
    <xf numFmtId="176" fontId="13" fillId="0" borderId="11" xfId="2" applyNumberFormat="1" applyFont="1" applyBorder="1" applyAlignment="1">
      <alignment vertical="center"/>
    </xf>
    <xf numFmtId="178" fontId="13" fillId="0" borderId="11" xfId="2" applyNumberFormat="1" applyFont="1" applyBorder="1" applyAlignment="1">
      <alignment vertical="center" shrinkToFit="1"/>
    </xf>
    <xf numFmtId="176" fontId="25" fillId="0" borderId="4" xfId="2" applyNumberFormat="1" applyFont="1" applyFill="1" applyBorder="1" applyAlignment="1">
      <alignment horizontal="center" vertical="center" wrapText="1"/>
    </xf>
    <xf numFmtId="176" fontId="25" fillId="0" borderId="1" xfId="2" applyNumberFormat="1" applyFont="1" applyFill="1" applyBorder="1" applyAlignment="1">
      <alignment horizontal="center" vertical="center"/>
    </xf>
    <xf numFmtId="176" fontId="25" fillId="0" borderId="1" xfId="2" applyNumberFormat="1" applyFont="1" applyFill="1" applyBorder="1" applyAlignment="1">
      <alignment horizontal="center" vertical="center" shrinkToFit="1"/>
    </xf>
    <xf numFmtId="178" fontId="25" fillId="0" borderId="1" xfId="2" applyNumberFormat="1" applyFont="1" applyFill="1" applyBorder="1" applyAlignment="1">
      <alignment horizontal="center" vertical="center" shrinkToFit="1"/>
    </xf>
    <xf numFmtId="176" fontId="25" fillId="0" borderId="1" xfId="2" applyNumberFormat="1" applyFont="1" applyFill="1" applyBorder="1" applyAlignment="1">
      <alignment vertical="center" shrinkToFit="1"/>
    </xf>
    <xf numFmtId="38" fontId="25" fillId="0" borderId="1" xfId="2" applyNumberFormat="1" applyFont="1" applyFill="1" applyBorder="1" applyAlignment="1">
      <alignment vertical="center" shrinkToFit="1"/>
    </xf>
    <xf numFmtId="181" fontId="25" fillId="0" borderId="1" xfId="2" applyNumberFormat="1" applyFont="1" applyBorder="1" applyAlignment="1">
      <alignment horizontal="right" vertical="center"/>
    </xf>
    <xf numFmtId="179" fontId="33" fillId="0" borderId="1" xfId="3" applyNumberFormat="1" applyFont="1" applyBorder="1" applyAlignment="1">
      <alignment vertical="center" shrinkToFit="1"/>
    </xf>
    <xf numFmtId="38" fontId="33" fillId="0" borderId="1" xfId="3" applyFont="1" applyBorder="1" applyAlignment="1">
      <alignment vertical="center" shrinkToFit="1"/>
    </xf>
    <xf numFmtId="9" fontId="34" fillId="0" borderId="24" xfId="6" applyFont="1" applyBorder="1" applyAlignment="1">
      <alignment vertical="center"/>
    </xf>
    <xf numFmtId="180" fontId="6" fillId="0" borderId="1" xfId="1" applyNumberFormat="1" applyFont="1" applyBorder="1" applyAlignment="1">
      <alignment horizontal="left" vertical="center"/>
    </xf>
    <xf numFmtId="180" fontId="6" fillId="0" borderId="1" xfId="1" applyNumberFormat="1" applyFont="1" applyBorder="1" applyAlignment="1">
      <alignment horizontal="center"/>
    </xf>
    <xf numFmtId="180" fontId="6" fillId="0" borderId="1" xfId="1" applyNumberFormat="1" applyFont="1" applyBorder="1" applyAlignment="1">
      <alignment horizontal="left"/>
    </xf>
    <xf numFmtId="180" fontId="6" fillId="0" borderId="1" xfId="1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80" fontId="12" fillId="0" borderId="1" xfId="1" applyNumberFormat="1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/>
    <xf numFmtId="0" fontId="6" fillId="0" borderId="3" xfId="0" applyFont="1" applyBorder="1" applyAlignment="1"/>
    <xf numFmtId="0" fontId="6" fillId="0" borderId="4" xfId="0" applyFont="1" applyBorder="1" applyAlignment="1"/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0" xfId="0" applyFont="1" applyAlignment="1"/>
    <xf numFmtId="0" fontId="27" fillId="0" borderId="2" xfId="5" applyBorder="1" applyAlignment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32" fillId="0" borderId="2" xfId="0" applyFont="1" applyBorder="1" applyAlignment="1"/>
    <xf numFmtId="0" fontId="32" fillId="0" borderId="4" xfId="0" applyFont="1" applyBorder="1" applyAlignment="1"/>
    <xf numFmtId="0" fontId="32" fillId="0" borderId="14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16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32" fillId="0" borderId="18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2" fillId="0" borderId="3" xfId="0" applyFont="1" applyBorder="1" applyAlignment="1"/>
    <xf numFmtId="0" fontId="19" fillId="0" borderId="0" xfId="2" applyFont="1" applyAlignment="1">
      <alignment horizontal="center" vertical="center"/>
    </xf>
    <xf numFmtId="0" fontId="28" fillId="0" borderId="10" xfId="2" applyFont="1" applyBorder="1" applyAlignment="1">
      <alignment horizontal="center" vertical="center"/>
    </xf>
    <xf numFmtId="0" fontId="28" fillId="0" borderId="0" xfId="2" applyFont="1" applyBorder="1" applyAlignment="1">
      <alignment horizontal="center" vertical="center"/>
    </xf>
    <xf numFmtId="0" fontId="8" fillId="0" borderId="0" xfId="0" applyFont="1" applyAlignment="1" applyProtection="1">
      <alignment horizontal="center"/>
    </xf>
    <xf numFmtId="0" fontId="32" fillId="0" borderId="0" xfId="0" applyFont="1" applyAlignment="1">
      <alignment vertical="center"/>
    </xf>
    <xf numFmtId="180" fontId="35" fillId="0" borderId="1" xfId="1" applyNumberFormat="1" applyFont="1" applyBorder="1" applyAlignment="1">
      <alignment horizontal="center"/>
    </xf>
    <xf numFmtId="180" fontId="32" fillId="0" borderId="1" xfId="1" applyNumberFormat="1" applyFont="1" applyBorder="1" applyAlignment="1"/>
  </cellXfs>
  <cellStyles count="7">
    <cellStyle name="パーセント" xfId="6" builtinId="5"/>
    <cellStyle name="パーセント 2" xfId="4" xr:uid="{E80356F9-9307-4AA1-BBFA-4B6DFF7C6C8C}"/>
    <cellStyle name="ハイパーリンク" xfId="5" builtinId="8"/>
    <cellStyle name="桁区切り" xfId="1" builtinId="6"/>
    <cellStyle name="桁区切り 2" xfId="3" xr:uid="{46F85568-1F11-49DF-977D-6C01607FCF0D}"/>
    <cellStyle name="標準" xfId="0" builtinId="0"/>
    <cellStyle name="標準 2" xfId="2" xr:uid="{BA1F6173-7E15-4052-B882-312CA8300F62}"/>
  </cellStyles>
  <dxfs count="30"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62626"/>
        <name val="ＭＳ 明朝"/>
        <family val="1"/>
        <scheme val="none"/>
      </font>
      <alignment horizontal="general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color theme="1" tint="0.14999847407452621"/>
        <name val="ＭＳ ゴシック"/>
        <family val="3"/>
        <charset val="128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6" formatCode="#,##0;[Red]\-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general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8" formatCode="0.0&quot;俵&quot;;[Red]\-0.0&quot;俵&quot;;0.0&quot;俵&quot;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numFmt numFmtId="176" formatCode="#,##0_ 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ＭＳ 明朝"/>
        <family val="1"/>
        <scheme val="none"/>
      </font>
      <alignment horizontal="general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color theme="1" tint="0.14999847407452621"/>
        <name val="ＭＳ ゴシック"/>
        <family val="3"/>
        <charset val="128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'貼付用(記入不要)'!$R$3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'貼付用(記入不要)'!$R$3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428625</xdr:colOff>
          <xdr:row>29</xdr:row>
          <xdr:rowOff>0</xdr:rowOff>
        </xdr:from>
        <xdr:to>
          <xdr:col>16</xdr:col>
          <xdr:colOff>400050</xdr:colOff>
          <xdr:row>30</xdr:row>
          <xdr:rowOff>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0</xdr:col>
      <xdr:colOff>1373379</xdr:colOff>
      <xdr:row>7</xdr:row>
      <xdr:rowOff>244928</xdr:rowOff>
    </xdr:from>
    <xdr:to>
      <xdr:col>1</xdr:col>
      <xdr:colOff>555171</xdr:colOff>
      <xdr:row>8</xdr:row>
      <xdr:rowOff>130629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A4E1D8C-B362-41E7-965A-E22FCAC2946F}"/>
            </a:ext>
          </a:extLst>
        </xdr:cNvPr>
        <xdr:cNvSpPr txBox="1"/>
      </xdr:nvSpPr>
      <xdr:spPr>
        <a:xfrm>
          <a:off x="1373379" y="1464128"/>
          <a:ext cx="629592" cy="1905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郵便番号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1370135</xdr:colOff>
      <xdr:row>7</xdr:row>
      <xdr:rowOff>232159</xdr:rowOff>
    </xdr:from>
    <xdr:to>
      <xdr:col>2</xdr:col>
      <xdr:colOff>381000</xdr:colOff>
      <xdr:row>8</xdr:row>
      <xdr:rowOff>103414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07D156D-5F80-4F7E-9905-AFE5A913EF25}"/>
            </a:ext>
          </a:extLst>
        </xdr:cNvPr>
        <xdr:cNvSpPr txBox="1"/>
      </xdr:nvSpPr>
      <xdr:spPr>
        <a:xfrm>
          <a:off x="2817935" y="1451359"/>
          <a:ext cx="458665" cy="1760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住所</a:t>
          </a:r>
          <a:endParaRPr kumimoji="1" lang="en-US" altLang="ja-JP" sz="800"/>
        </a:p>
      </xdr:txBody>
    </xdr:sp>
    <xdr:clientData/>
  </xdr:twoCellAnchor>
  <xdr:twoCellAnchor>
    <xdr:from>
      <xdr:col>0</xdr:col>
      <xdr:colOff>1374113</xdr:colOff>
      <xdr:row>9</xdr:row>
      <xdr:rowOff>251732</xdr:rowOff>
    </xdr:from>
    <xdr:to>
      <xdr:col>1</xdr:col>
      <xdr:colOff>703211</xdr:colOff>
      <xdr:row>10</xdr:row>
      <xdr:rowOff>136699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9E2B1E9-C912-473E-B3C5-2E261113E584}"/>
            </a:ext>
          </a:extLst>
        </xdr:cNvPr>
        <xdr:cNvSpPr txBox="1"/>
      </xdr:nvSpPr>
      <xdr:spPr>
        <a:xfrm>
          <a:off x="1374113" y="2080532"/>
          <a:ext cx="776898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1363959</xdr:colOff>
      <xdr:row>9</xdr:row>
      <xdr:rowOff>255291</xdr:rowOff>
    </xdr:from>
    <xdr:to>
      <xdr:col>2</xdr:col>
      <xdr:colOff>1329034</xdr:colOff>
      <xdr:row>10</xdr:row>
      <xdr:rowOff>140258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051E570-2E96-4504-AB91-1B2C3BB71A2E}"/>
            </a:ext>
          </a:extLst>
        </xdr:cNvPr>
        <xdr:cNvSpPr txBox="1"/>
      </xdr:nvSpPr>
      <xdr:spPr>
        <a:xfrm>
          <a:off x="2811759" y="2084091"/>
          <a:ext cx="1412875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1393015</xdr:colOff>
      <xdr:row>30</xdr:row>
      <xdr:rowOff>259660</xdr:rowOff>
    </xdr:from>
    <xdr:to>
      <xdr:col>1</xdr:col>
      <xdr:colOff>548465</xdr:colOff>
      <xdr:row>31</xdr:row>
      <xdr:rowOff>145360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BD0B159-84A6-43CB-882A-93F1CB1A38F0}"/>
            </a:ext>
          </a:extLst>
        </xdr:cNvPr>
        <xdr:cNvSpPr txBox="1"/>
      </xdr:nvSpPr>
      <xdr:spPr>
        <a:xfrm>
          <a:off x="1393015" y="7618403"/>
          <a:ext cx="603250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1369401</xdr:colOff>
      <xdr:row>30</xdr:row>
      <xdr:rowOff>250972</xdr:rowOff>
    </xdr:from>
    <xdr:to>
      <xdr:col>2</xdr:col>
      <xdr:colOff>1344001</xdr:colOff>
      <xdr:row>31</xdr:row>
      <xdr:rowOff>135939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7C1BC66A-725E-453C-9E22-122FF9F87BBE}"/>
            </a:ext>
          </a:extLst>
        </xdr:cNvPr>
        <xdr:cNvSpPr txBox="1"/>
      </xdr:nvSpPr>
      <xdr:spPr>
        <a:xfrm>
          <a:off x="2817201" y="7609715"/>
          <a:ext cx="1422400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1384970</xdr:colOff>
      <xdr:row>31</xdr:row>
      <xdr:rowOff>245817</xdr:rowOff>
    </xdr:from>
    <xdr:to>
      <xdr:col>1</xdr:col>
      <xdr:colOff>734095</xdr:colOff>
      <xdr:row>32</xdr:row>
      <xdr:rowOff>131517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DE34E2FE-729F-4258-BA55-CDAE542D46CC}"/>
            </a:ext>
          </a:extLst>
        </xdr:cNvPr>
        <xdr:cNvSpPr txBox="1"/>
      </xdr:nvSpPr>
      <xdr:spPr>
        <a:xfrm>
          <a:off x="1384970" y="7909360"/>
          <a:ext cx="796925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電話</a:t>
          </a:r>
          <a:endParaRPr kumimoji="1" lang="en-US" altLang="ja-JP" sz="800"/>
        </a:p>
      </xdr:txBody>
    </xdr:sp>
    <xdr:clientData/>
  </xdr:twoCellAnchor>
  <xdr:twoCellAnchor>
    <xdr:from>
      <xdr:col>1</xdr:col>
      <xdr:colOff>1383727</xdr:colOff>
      <xdr:row>31</xdr:row>
      <xdr:rowOff>266346</xdr:rowOff>
    </xdr:from>
    <xdr:to>
      <xdr:col>2</xdr:col>
      <xdr:colOff>1383727</xdr:colOff>
      <xdr:row>32</xdr:row>
      <xdr:rowOff>174271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CB35EA6-DF34-4FA9-A283-9BEC23851CA2}"/>
            </a:ext>
          </a:extLst>
        </xdr:cNvPr>
        <xdr:cNvSpPr txBox="1"/>
      </xdr:nvSpPr>
      <xdr:spPr>
        <a:xfrm>
          <a:off x="2831527" y="7929889"/>
          <a:ext cx="1447800" cy="2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FAX</a:t>
          </a:r>
        </a:p>
      </xdr:txBody>
    </xdr:sp>
    <xdr:clientData/>
  </xdr:twoCellAnchor>
  <xdr:twoCellAnchor>
    <xdr:from>
      <xdr:col>0</xdr:col>
      <xdr:colOff>1378405</xdr:colOff>
      <xdr:row>33</xdr:row>
      <xdr:rowOff>254455</xdr:rowOff>
    </xdr:from>
    <xdr:to>
      <xdr:col>4</xdr:col>
      <xdr:colOff>51205</xdr:colOff>
      <xdr:row>35</xdr:row>
      <xdr:rowOff>76855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C619C16C-3B88-4CFC-B524-F5132D2BECEC}"/>
            </a:ext>
          </a:extLst>
        </xdr:cNvPr>
        <xdr:cNvSpPr txBox="1"/>
      </xdr:nvSpPr>
      <xdr:spPr>
        <a:xfrm>
          <a:off x="1378405" y="8527598"/>
          <a:ext cx="4464000" cy="43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※</a:t>
          </a:r>
          <a:r>
            <a:rPr kumimoji="1" lang="ja-JP" altLang="en-US" sz="800"/>
            <a:t>申請者住所と同じ場合は、□に☑してください。　　申請者住所と同じ</a:t>
          </a:r>
        </a:p>
        <a:p>
          <a:r>
            <a:rPr kumimoji="1" lang="ja-JP" altLang="en-US" sz="800"/>
            <a:t>〒 　　　　　　　　　住所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37</xdr:row>
          <xdr:rowOff>9525</xdr:rowOff>
        </xdr:from>
        <xdr:to>
          <xdr:col>0</xdr:col>
          <xdr:colOff>428625</xdr:colOff>
          <xdr:row>38</xdr:row>
          <xdr:rowOff>47625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38</xdr:row>
          <xdr:rowOff>9525</xdr:rowOff>
        </xdr:from>
        <xdr:to>
          <xdr:col>0</xdr:col>
          <xdr:colOff>476250</xdr:colOff>
          <xdr:row>39</xdr:row>
          <xdr:rowOff>47625</xdr:rowOff>
        </xdr:to>
        <xdr:sp macro="" textlink="">
          <xdr:nvSpPr>
            <xdr:cNvPr id="5140" name="Check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38</xdr:row>
          <xdr:rowOff>200025</xdr:rowOff>
        </xdr:from>
        <xdr:to>
          <xdr:col>0</xdr:col>
          <xdr:colOff>390525</xdr:colOff>
          <xdr:row>40</xdr:row>
          <xdr:rowOff>19050</xdr:rowOff>
        </xdr:to>
        <xdr:sp macro="" textlink="">
          <xdr:nvSpPr>
            <xdr:cNvPr id="5141" name="Check Box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200025</xdr:rowOff>
        </xdr:from>
        <xdr:to>
          <xdr:col>0</xdr:col>
          <xdr:colOff>419100</xdr:colOff>
          <xdr:row>41</xdr:row>
          <xdr:rowOff>19050</xdr:rowOff>
        </xdr:to>
        <xdr:sp macro="" textlink="">
          <xdr:nvSpPr>
            <xdr:cNvPr id="5142" name="Check Box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41</xdr:row>
          <xdr:rowOff>209550</xdr:rowOff>
        </xdr:from>
        <xdr:to>
          <xdr:col>0</xdr:col>
          <xdr:colOff>428625</xdr:colOff>
          <xdr:row>43</xdr:row>
          <xdr:rowOff>38100</xdr:rowOff>
        </xdr:to>
        <xdr:sp macro="" textlink="">
          <xdr:nvSpPr>
            <xdr:cNvPr id="5143" name="Check Box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42</xdr:row>
          <xdr:rowOff>152400</xdr:rowOff>
        </xdr:from>
        <xdr:to>
          <xdr:col>0</xdr:col>
          <xdr:colOff>523875</xdr:colOff>
          <xdr:row>44</xdr:row>
          <xdr:rowOff>85725</xdr:rowOff>
        </xdr:to>
        <xdr:sp macro="" textlink="">
          <xdr:nvSpPr>
            <xdr:cNvPr id="5144" name="Check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1247775</xdr:colOff>
          <xdr:row>3</xdr:row>
          <xdr:rowOff>76200</xdr:rowOff>
        </xdr:from>
        <xdr:to>
          <xdr:col>1</xdr:col>
          <xdr:colOff>104775</xdr:colOff>
          <xdr:row>5</xdr:row>
          <xdr:rowOff>47625</xdr:rowOff>
        </xdr:to>
        <xdr:sp macro="" textlink="">
          <xdr:nvSpPr>
            <xdr:cNvPr id="5145" name="Check Box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1257300</xdr:colOff>
          <xdr:row>3</xdr:row>
          <xdr:rowOff>85725</xdr:rowOff>
        </xdr:from>
        <xdr:to>
          <xdr:col>2</xdr:col>
          <xdr:colOff>114300</xdr:colOff>
          <xdr:row>5</xdr:row>
          <xdr:rowOff>57150</xdr:rowOff>
        </xdr:to>
        <xdr:sp macro="" textlink="">
          <xdr:nvSpPr>
            <xdr:cNvPr id="5146" name="Check Box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</xdr:row>
          <xdr:rowOff>85725</xdr:rowOff>
        </xdr:from>
        <xdr:to>
          <xdr:col>3</xdr:col>
          <xdr:colOff>400050</xdr:colOff>
          <xdr:row>5</xdr:row>
          <xdr:rowOff>47625</xdr:rowOff>
        </xdr:to>
        <xdr:sp macro="" textlink="">
          <xdr:nvSpPr>
            <xdr:cNvPr id="5147" name="Check Box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33</xdr:row>
          <xdr:rowOff>257175</xdr:rowOff>
        </xdr:from>
        <xdr:to>
          <xdr:col>2</xdr:col>
          <xdr:colOff>1209675</xdr:colOff>
          <xdr:row>34</xdr:row>
          <xdr:rowOff>200025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428625</xdr:colOff>
          <xdr:row>29</xdr:row>
          <xdr:rowOff>0</xdr:rowOff>
        </xdr:from>
        <xdr:to>
          <xdr:col>16</xdr:col>
          <xdr:colOff>400050</xdr:colOff>
          <xdr:row>30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0</xdr:col>
      <xdr:colOff>1373379</xdr:colOff>
      <xdr:row>7</xdr:row>
      <xdr:rowOff>244928</xdr:rowOff>
    </xdr:from>
    <xdr:to>
      <xdr:col>1</xdr:col>
      <xdr:colOff>555171</xdr:colOff>
      <xdr:row>8</xdr:row>
      <xdr:rowOff>130629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3ADDC3F-052E-43FE-99EC-61D2136E622D}"/>
            </a:ext>
          </a:extLst>
        </xdr:cNvPr>
        <xdr:cNvSpPr txBox="1"/>
      </xdr:nvSpPr>
      <xdr:spPr>
        <a:xfrm>
          <a:off x="1373379" y="1464128"/>
          <a:ext cx="629592" cy="1905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郵便番号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1370135</xdr:colOff>
      <xdr:row>7</xdr:row>
      <xdr:rowOff>232159</xdr:rowOff>
    </xdr:from>
    <xdr:to>
      <xdr:col>2</xdr:col>
      <xdr:colOff>381000</xdr:colOff>
      <xdr:row>8</xdr:row>
      <xdr:rowOff>103414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6A55189-655D-4308-83E2-CA73FCA2CC25}"/>
            </a:ext>
          </a:extLst>
        </xdr:cNvPr>
        <xdr:cNvSpPr txBox="1"/>
      </xdr:nvSpPr>
      <xdr:spPr>
        <a:xfrm>
          <a:off x="2817935" y="1451359"/>
          <a:ext cx="458665" cy="1760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住所</a:t>
          </a:r>
          <a:endParaRPr kumimoji="1" lang="en-US" altLang="ja-JP" sz="800"/>
        </a:p>
      </xdr:txBody>
    </xdr:sp>
    <xdr:clientData/>
  </xdr:twoCellAnchor>
  <xdr:twoCellAnchor>
    <xdr:from>
      <xdr:col>0</xdr:col>
      <xdr:colOff>1374113</xdr:colOff>
      <xdr:row>9</xdr:row>
      <xdr:rowOff>251732</xdr:rowOff>
    </xdr:from>
    <xdr:to>
      <xdr:col>1</xdr:col>
      <xdr:colOff>703211</xdr:colOff>
      <xdr:row>10</xdr:row>
      <xdr:rowOff>136699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391ABD4-FB16-42F3-AA10-97060939B421}"/>
            </a:ext>
          </a:extLst>
        </xdr:cNvPr>
        <xdr:cNvSpPr txBox="1"/>
      </xdr:nvSpPr>
      <xdr:spPr>
        <a:xfrm>
          <a:off x="1374113" y="2080532"/>
          <a:ext cx="776898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1363959</xdr:colOff>
      <xdr:row>9</xdr:row>
      <xdr:rowOff>255291</xdr:rowOff>
    </xdr:from>
    <xdr:to>
      <xdr:col>2</xdr:col>
      <xdr:colOff>1329034</xdr:colOff>
      <xdr:row>10</xdr:row>
      <xdr:rowOff>140258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221BFA92-10C3-4C7D-94CF-AEB7C17E1A8F}"/>
            </a:ext>
          </a:extLst>
        </xdr:cNvPr>
        <xdr:cNvSpPr txBox="1"/>
      </xdr:nvSpPr>
      <xdr:spPr>
        <a:xfrm>
          <a:off x="2811759" y="2084091"/>
          <a:ext cx="1412875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1393015</xdr:colOff>
      <xdr:row>30</xdr:row>
      <xdr:rowOff>259660</xdr:rowOff>
    </xdr:from>
    <xdr:to>
      <xdr:col>1</xdr:col>
      <xdr:colOff>548465</xdr:colOff>
      <xdr:row>31</xdr:row>
      <xdr:rowOff>145360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675BCC2-249B-4345-91B2-70520C766A26}"/>
            </a:ext>
          </a:extLst>
        </xdr:cNvPr>
        <xdr:cNvSpPr txBox="1"/>
      </xdr:nvSpPr>
      <xdr:spPr>
        <a:xfrm>
          <a:off x="1393015" y="7574860"/>
          <a:ext cx="603250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役職</a:t>
          </a:r>
          <a:endParaRPr kumimoji="1" lang="en-US" altLang="ja-JP" sz="800"/>
        </a:p>
      </xdr:txBody>
    </xdr:sp>
    <xdr:clientData/>
  </xdr:twoCellAnchor>
  <xdr:twoCellAnchor>
    <xdr:from>
      <xdr:col>1</xdr:col>
      <xdr:colOff>1369401</xdr:colOff>
      <xdr:row>30</xdr:row>
      <xdr:rowOff>250972</xdr:rowOff>
    </xdr:from>
    <xdr:to>
      <xdr:col>2</xdr:col>
      <xdr:colOff>1344001</xdr:colOff>
      <xdr:row>31</xdr:row>
      <xdr:rowOff>135939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9AEADE4E-522F-46A7-A9C6-F45F13461EA9}"/>
            </a:ext>
          </a:extLst>
        </xdr:cNvPr>
        <xdr:cNvSpPr txBox="1"/>
      </xdr:nvSpPr>
      <xdr:spPr>
        <a:xfrm>
          <a:off x="2817201" y="7566172"/>
          <a:ext cx="1422400" cy="189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氏名</a:t>
          </a:r>
          <a:endParaRPr kumimoji="1" lang="en-US" altLang="ja-JP" sz="800"/>
        </a:p>
      </xdr:txBody>
    </xdr:sp>
    <xdr:clientData/>
  </xdr:twoCellAnchor>
  <xdr:twoCellAnchor>
    <xdr:from>
      <xdr:col>0</xdr:col>
      <xdr:colOff>1384970</xdr:colOff>
      <xdr:row>31</xdr:row>
      <xdr:rowOff>245817</xdr:rowOff>
    </xdr:from>
    <xdr:to>
      <xdr:col>1</xdr:col>
      <xdr:colOff>734095</xdr:colOff>
      <xdr:row>32</xdr:row>
      <xdr:rowOff>131517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A028D85-BD1F-4D1E-864A-1CEBCD91F380}"/>
            </a:ext>
          </a:extLst>
        </xdr:cNvPr>
        <xdr:cNvSpPr txBox="1"/>
      </xdr:nvSpPr>
      <xdr:spPr>
        <a:xfrm>
          <a:off x="1384970" y="7865817"/>
          <a:ext cx="796925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電話</a:t>
          </a:r>
          <a:endParaRPr kumimoji="1" lang="en-US" altLang="ja-JP" sz="800"/>
        </a:p>
      </xdr:txBody>
    </xdr:sp>
    <xdr:clientData/>
  </xdr:twoCellAnchor>
  <xdr:twoCellAnchor>
    <xdr:from>
      <xdr:col>1</xdr:col>
      <xdr:colOff>1383727</xdr:colOff>
      <xdr:row>31</xdr:row>
      <xdr:rowOff>266346</xdr:rowOff>
    </xdr:from>
    <xdr:to>
      <xdr:col>2</xdr:col>
      <xdr:colOff>1383727</xdr:colOff>
      <xdr:row>32</xdr:row>
      <xdr:rowOff>174271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C3FA080-9983-4BF2-9D96-0B78D399B507}"/>
            </a:ext>
          </a:extLst>
        </xdr:cNvPr>
        <xdr:cNvSpPr txBox="1"/>
      </xdr:nvSpPr>
      <xdr:spPr>
        <a:xfrm>
          <a:off x="2831527" y="7886346"/>
          <a:ext cx="1447800" cy="2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FAX</a:t>
          </a:r>
        </a:p>
      </xdr:txBody>
    </xdr:sp>
    <xdr:clientData/>
  </xdr:twoCellAnchor>
  <xdr:twoCellAnchor>
    <xdr:from>
      <xdr:col>0</xdr:col>
      <xdr:colOff>1378405</xdr:colOff>
      <xdr:row>33</xdr:row>
      <xdr:rowOff>254455</xdr:rowOff>
    </xdr:from>
    <xdr:to>
      <xdr:col>4</xdr:col>
      <xdr:colOff>51205</xdr:colOff>
      <xdr:row>35</xdr:row>
      <xdr:rowOff>76855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38B4FA9-B17E-4352-A632-0F30AFBBE1B0}"/>
            </a:ext>
          </a:extLst>
        </xdr:cNvPr>
        <xdr:cNvSpPr txBox="1"/>
      </xdr:nvSpPr>
      <xdr:spPr>
        <a:xfrm>
          <a:off x="1378405" y="8484055"/>
          <a:ext cx="4464000" cy="43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/>
            <a:t>※</a:t>
          </a:r>
          <a:r>
            <a:rPr kumimoji="1" lang="ja-JP" altLang="en-US" sz="800"/>
            <a:t>申請者住所と同じ場合は、□に☑してください。　　申請者住所と同じ</a:t>
          </a:r>
        </a:p>
        <a:p>
          <a:r>
            <a:rPr kumimoji="1" lang="ja-JP" altLang="en-US" sz="800"/>
            <a:t>〒 　　　　　　　　　住所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37</xdr:row>
          <xdr:rowOff>9525</xdr:rowOff>
        </xdr:from>
        <xdr:to>
          <xdr:col>0</xdr:col>
          <xdr:colOff>428625</xdr:colOff>
          <xdr:row>38</xdr:row>
          <xdr:rowOff>47625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38</xdr:row>
          <xdr:rowOff>9525</xdr:rowOff>
        </xdr:from>
        <xdr:to>
          <xdr:col>0</xdr:col>
          <xdr:colOff>476250</xdr:colOff>
          <xdr:row>39</xdr:row>
          <xdr:rowOff>47625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1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38</xdr:row>
          <xdr:rowOff>200025</xdr:rowOff>
        </xdr:from>
        <xdr:to>
          <xdr:col>0</xdr:col>
          <xdr:colOff>390525</xdr:colOff>
          <xdr:row>40</xdr:row>
          <xdr:rowOff>19050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1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200025</xdr:rowOff>
        </xdr:from>
        <xdr:to>
          <xdr:col>0</xdr:col>
          <xdr:colOff>419100</xdr:colOff>
          <xdr:row>41</xdr:row>
          <xdr:rowOff>19050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1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41</xdr:row>
          <xdr:rowOff>209550</xdr:rowOff>
        </xdr:from>
        <xdr:to>
          <xdr:col>0</xdr:col>
          <xdr:colOff>428625</xdr:colOff>
          <xdr:row>43</xdr:row>
          <xdr:rowOff>38100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1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42</xdr:row>
          <xdr:rowOff>152400</xdr:rowOff>
        </xdr:from>
        <xdr:to>
          <xdr:col>0</xdr:col>
          <xdr:colOff>523875</xdr:colOff>
          <xdr:row>44</xdr:row>
          <xdr:rowOff>85725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1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1247775</xdr:colOff>
          <xdr:row>3</xdr:row>
          <xdr:rowOff>76200</xdr:rowOff>
        </xdr:from>
        <xdr:to>
          <xdr:col>1</xdr:col>
          <xdr:colOff>104775</xdr:colOff>
          <xdr:row>5</xdr:row>
          <xdr:rowOff>47625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1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1257300</xdr:colOff>
          <xdr:row>3</xdr:row>
          <xdr:rowOff>85725</xdr:rowOff>
        </xdr:from>
        <xdr:to>
          <xdr:col>2</xdr:col>
          <xdr:colOff>114300</xdr:colOff>
          <xdr:row>5</xdr:row>
          <xdr:rowOff>57150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1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3</xdr:row>
          <xdr:rowOff>85725</xdr:rowOff>
        </xdr:from>
        <xdr:to>
          <xdr:col>3</xdr:col>
          <xdr:colOff>400050</xdr:colOff>
          <xdr:row>5</xdr:row>
          <xdr:rowOff>47625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1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33</xdr:row>
          <xdr:rowOff>257175</xdr:rowOff>
        </xdr:from>
        <xdr:to>
          <xdr:col>2</xdr:col>
          <xdr:colOff>1209675</xdr:colOff>
          <xdr:row>34</xdr:row>
          <xdr:rowOff>200025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1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10026</xdr:colOff>
      <xdr:row>8</xdr:row>
      <xdr:rowOff>5014</xdr:rowOff>
    </xdr:from>
    <xdr:to>
      <xdr:col>7</xdr:col>
      <xdr:colOff>10025</xdr:colOff>
      <xdr:row>14</xdr:row>
      <xdr:rowOff>5014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03ABA80-4874-4EE4-AE77-C075AEBDE771}"/>
            </a:ext>
          </a:extLst>
        </xdr:cNvPr>
        <xdr:cNvSpPr/>
      </xdr:nvSpPr>
      <xdr:spPr>
        <a:xfrm>
          <a:off x="4100763" y="2250909"/>
          <a:ext cx="636670" cy="1153026"/>
        </a:xfrm>
        <a:prstGeom prst="rect">
          <a:avLst/>
        </a:prstGeom>
        <a:solidFill>
          <a:schemeClr val="bg1">
            <a:lumMod val="65000"/>
            <a:alpha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自動入力</a:t>
          </a:r>
        </a:p>
      </xdr:txBody>
    </xdr:sp>
    <xdr:clientData/>
  </xdr:twoCellAnchor>
  <xdr:twoCellAnchor>
    <xdr:from>
      <xdr:col>7</xdr:col>
      <xdr:colOff>621630</xdr:colOff>
      <xdr:row>8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9B1CB1A-5300-43EC-B665-71314D4F5D84}"/>
            </a:ext>
          </a:extLst>
        </xdr:cNvPr>
        <xdr:cNvSpPr/>
      </xdr:nvSpPr>
      <xdr:spPr>
        <a:xfrm>
          <a:off x="5298405" y="2247900"/>
          <a:ext cx="2435895" cy="1143000"/>
        </a:xfrm>
        <a:prstGeom prst="rect">
          <a:avLst/>
        </a:prstGeom>
        <a:solidFill>
          <a:schemeClr val="bg1">
            <a:lumMod val="65000"/>
            <a:alpha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自動入力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97986C-41AE-40F5-9B6B-D5F0781750E9}" name="テーブル1" displayName="テーブル1" ref="A8:K23" totalsRowShown="0" headerRowDxfId="29" dataDxfId="28" tableBorderDxfId="27" dataCellStyle="標準 2">
  <autoFilter ref="A8:K23" xr:uid="{1497986C-41AE-40F5-9B6B-D5F0781750E9}"/>
  <tableColumns count="11">
    <tableColumn id="1" xr3:uid="{09BA90C8-4CA0-48FC-9CE9-1A155AA66C30}" name="銘柄" dataDxfId="26" dataCellStyle="標準 2"/>
    <tableColumn id="2" xr3:uid="{7E8F5436-DC85-423C-AA24-6531B02E3E13}" name="等級" dataDxfId="25" dataCellStyle="標準 2"/>
    <tableColumn id="3" xr3:uid="{20F925E1-71EF-4A7C-B347-208A52779EAC}" name="購入先" dataDxfId="24" dataCellStyle="標準 2"/>
    <tableColumn id="4" xr3:uid="{B1AB4894-A3D4-4D07-BF5B-B1E3F639F247}" name="R6年度_x000a_購入数量_x000a_(単位:俵)" dataDxfId="23" dataCellStyle="標準 2"/>
    <tableColumn id="5" xr3:uid="{9EEBEF8B-0765-4513-9A6F-B67DDF7295DF}" name="R6年度_x000a_購入価格_x000a_（60kg）_x000a_（税抜）_x000a_(単位:円)" dataDxfId="22" dataCellStyle="標準 2"/>
    <tableColumn id="6" xr3:uid="{AF7EE7CF-24CD-4DC5-82AC-544B59417E85}" name="R7年度_x000a_購入価格（60kg）_x000a_（税抜）_x000a_(単位:円)" dataDxfId="21" dataCellStyle="標準 2"/>
    <tableColumn id="7" xr3:uid="{F4A72290-607C-4E62-978C-8B7B5F2B8574}" name="R6年度と_x000a_R7年度と_x000a_の差額_x000a_上限額_x000a_=11,296円_x000a_(単位:円)" dataDxfId="20" dataCellStyle="標準 2">
      <calculatedColumnFormula>MIN(テーブル1[[#This Row],[R7年度
購入価格（60kg）
（税抜）
(単位:円)]]-テーブル1[[#This Row],[R6年度
購入価格
（60kg）
（税抜）
(単位:円)]],11296)</calculatedColumnFormula>
    </tableColumn>
    <tableColumn id="8" xr3:uid="{FF843138-FEB5-4F29-9EE7-814F33E58206}" name="R7年度_x000a_購入数量_x000a_（60kg）_x000a_(単位:俵)" dataDxfId="19" dataCellStyle="標準 2"/>
    <tableColumn id="9" xr3:uid="{9166452A-9BBA-45DB-B3E2-8D87B0A6BB9E}" name="補助対象_x000a_経費_x000a_（税抜）_x000a_（③×⑤）_x000a_(単位:円)" dataDxfId="18" dataCellStyle="標準 2">
      <calculatedColumnFormula>テーブル1[[#This Row],[R6年度と
R7年度と
の差額
上限額
=11,296円
(単位:円)]]*テーブル1[[#This Row],[R7年度
購入数量
（60kg）
(単位:俵)]]</calculatedColumnFormula>
    </tableColumn>
    <tableColumn id="10" xr3:uid="{0C73CB3C-8D59-443F-A8BA-A3FCFD5B55B4}" name="補助金_x000a_交付申請額_x000a_（税抜）_x000a_　（④×⑤）_x000a_(単位:円)" dataDxfId="17" dataCellStyle="標準 2">
      <calculatedColumnFormula>テーブル1[[#This Row],[補助対象
経費
（税抜）
（③×⑤）
(単位:円)]]/2</calculatedColumnFormula>
    </tableColumn>
    <tableColumn id="11" xr3:uid="{C01DE494-E8AA-46EC-ACD7-115B8B687B9C}" name="購入量の_x000a_前年度比" dataDxfId="16" dataCellStyle="パーセント">
      <calculatedColumnFormula>IFERROR(H9/D9,"")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0DD115-2CA7-46D6-AC61-F006455053B2}" name="テーブル13" displayName="テーブル13" ref="A8:K36" totalsRowShown="0" headerRowDxfId="15" dataDxfId="14" tableBorderDxfId="13" dataCellStyle="標準 2">
  <autoFilter ref="A8:K36" xr:uid="{1497986C-41AE-40F5-9B6B-D5F0781750E9}"/>
  <tableColumns count="11">
    <tableColumn id="1" xr3:uid="{59F8A107-F175-4A04-94EB-BCBA2E7C43B1}" name="銘柄" dataDxfId="12" dataCellStyle="標準 2"/>
    <tableColumn id="2" xr3:uid="{425284BD-F94E-4B2B-8591-78964C045060}" name="等級" dataDxfId="11" dataCellStyle="標準 2"/>
    <tableColumn id="3" xr3:uid="{F7CCEAE7-965F-44B0-87BC-A2FA87BC9BFE}" name="購入先" dataDxfId="10" dataCellStyle="標準 2"/>
    <tableColumn id="4" xr3:uid="{01EA72D4-B4C1-4899-B4FB-BBE17E7FEF98}" name="R6年度_x000a_購入数量_x000a_(単位:俵)" dataDxfId="9" dataCellStyle="標準 2"/>
    <tableColumn id="5" xr3:uid="{53E78F1D-97DB-4B43-87A3-2A55EA751B3B}" name="R6年度_x000a_購入価格_x000a_（60kg）_x000a_（税抜）_x000a_(単位:円)" dataDxfId="8" dataCellStyle="標準 2"/>
    <tableColumn id="6" xr3:uid="{7088B11D-8121-43DE-B195-E92DDBBDCFB4}" name="R7年度_x000a_購入価格（60kg）_x000a_（税抜）_x000a_(単位:円)" dataDxfId="7" dataCellStyle="標準 2"/>
    <tableColumn id="7" xr3:uid="{E52AD15E-F051-48C1-85C9-ACE46734377F}" name="R6年度と_x000a_R7年度と_x000a_の差額_x000a_上限額_x000a_=11,296円_x000a_(単位:円)" dataDxfId="6" dataCellStyle="標準 2">
      <calculatedColumnFormula>MIN(テーブル13[[#This Row],[R7年度
購入価格（60kg）
（税抜）
(単位:円)]]-テーブル13[[#This Row],[R6年度
購入価格
（60kg）
（税抜）
(単位:円)]],11296)</calculatedColumnFormula>
    </tableColumn>
    <tableColumn id="8" xr3:uid="{EDACC2B1-6DC4-411D-98B9-3CFA2DF2D212}" name="R7年度_x000a_購入数量_x000a_（60kg）_x000a_(単位:俵)" dataDxfId="5" dataCellStyle="標準 2"/>
    <tableColumn id="9" xr3:uid="{CC5E3D87-6DAC-441F-A388-3A9FA6B33A46}" name="補助対象_x000a_経費_x000a_（税抜）_x000a_（③×⑤）_x000a_(単位:円)" dataDxfId="4" dataCellStyle="標準 2">
      <calculatedColumnFormula>テーブル13[[#This Row],[R6年度と
R7年度と
の差額
上限額
=11,296円
(単位:円)]]*テーブル13[[#This Row],[R7年度
購入数量
（60kg）
(単位:俵)]]</calculatedColumnFormula>
    </tableColumn>
    <tableColumn id="10" xr3:uid="{1BD4CE58-B336-4710-9B7E-3DCD5EE4079B}" name="補助金_x000a_交付申請額_x000a_（税抜）_x000a_　（④×⑤）_x000a_(単位:円)" dataDxfId="3" dataCellStyle="標準 2">
      <calculatedColumnFormula>テーブル13[[#This Row],[補助対象
経費
（税抜）
（③×⑤）
(単位:円)]]/2</calculatedColumnFormula>
    </tableColumn>
    <tableColumn id="11" xr3:uid="{7D36F2CD-15BA-4AC1-8200-6C6F6DABF201}" name="購入量の_x000a_前年度比" dataDxfId="2" dataCellStyle="パーセント">
      <calculatedColumnFormula>IFERROR(H9/D9,"")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2DE16-9850-405F-AA12-D8847BF934C2}">
  <dimension ref="A1:AR46"/>
  <sheetViews>
    <sheetView tabSelected="1" zoomScale="175" zoomScaleNormal="175" zoomScaleSheetLayoutView="130" zoomScalePageLayoutView="115" workbookViewId="0">
      <selection activeCell="B20" sqref="B20"/>
    </sheetView>
  </sheetViews>
  <sheetFormatPr defaultColWidth="9.33203125" defaultRowHeight="25.5" customHeight="1" x14ac:dyDescent="0.15"/>
  <cols>
    <col min="1" max="1" width="25.33203125" style="11" customWidth="1"/>
    <col min="2" max="3" width="25.33203125" style="12" customWidth="1"/>
    <col min="4" max="4" width="25.33203125" style="17" customWidth="1"/>
    <col min="5" max="16384" width="9.33203125" style="11"/>
  </cols>
  <sheetData>
    <row r="1" spans="1:4" ht="14.25" x14ac:dyDescent="0.15">
      <c r="A1" s="11" t="s">
        <v>103</v>
      </c>
      <c r="C1" s="13"/>
      <c r="D1" s="13"/>
    </row>
    <row r="2" spans="1:4" ht="14.25" x14ac:dyDescent="0.15">
      <c r="C2" s="13"/>
      <c r="D2" s="13"/>
    </row>
    <row r="3" spans="1:4" ht="18" customHeight="1" x14ac:dyDescent="0.2">
      <c r="A3" s="135" t="s">
        <v>75</v>
      </c>
      <c r="B3" s="135"/>
      <c r="C3" s="135"/>
      <c r="D3" s="135"/>
    </row>
    <row r="4" spans="1:4" s="18" customFormat="1" ht="7.5" customHeight="1" x14ac:dyDescent="0.2">
      <c r="A4" s="20"/>
      <c r="B4" s="20"/>
      <c r="C4" s="20"/>
      <c r="D4" s="20"/>
    </row>
    <row r="5" spans="1:4" s="15" customFormat="1" ht="14.25" x14ac:dyDescent="0.2">
      <c r="A5" s="23"/>
      <c r="B5" s="28" t="s">
        <v>74</v>
      </c>
      <c r="C5" s="23" t="s">
        <v>73</v>
      </c>
      <c r="D5" s="27" t="s">
        <v>72</v>
      </c>
    </row>
    <row r="6" spans="1:4" ht="14.25" x14ac:dyDescent="0.15"/>
    <row r="7" spans="1:4" ht="14.1" customHeight="1" x14ac:dyDescent="0.15"/>
    <row r="8" spans="1:4" s="22" customFormat="1" ht="24" customHeight="1" x14ac:dyDescent="0.2">
      <c r="A8" s="130" t="s">
        <v>5</v>
      </c>
      <c r="B8" s="131"/>
      <c r="C8" s="131"/>
      <c r="D8" s="132"/>
    </row>
    <row r="9" spans="1:4" s="22" customFormat="1" ht="24" customHeight="1" x14ac:dyDescent="0.15">
      <c r="A9" s="14" t="s">
        <v>6</v>
      </c>
      <c r="B9" s="16"/>
      <c r="C9" s="136"/>
      <c r="D9" s="138"/>
    </row>
    <row r="10" spans="1:4" s="22" customFormat="1" ht="24" customHeight="1" x14ac:dyDescent="0.15">
      <c r="A10" s="14" t="s">
        <v>86</v>
      </c>
      <c r="B10" s="136"/>
      <c r="C10" s="137"/>
      <c r="D10" s="138"/>
    </row>
    <row r="11" spans="1:4" s="22" customFormat="1" ht="24" customHeight="1" x14ac:dyDescent="0.15">
      <c r="A11" s="14" t="s">
        <v>10</v>
      </c>
      <c r="B11" s="16"/>
      <c r="C11" s="136"/>
      <c r="D11" s="138"/>
    </row>
    <row r="12" spans="1:4" s="22" customFormat="1" ht="24" customHeight="1" x14ac:dyDescent="0.2">
      <c r="A12" s="130" t="s">
        <v>50</v>
      </c>
      <c r="B12" s="131"/>
      <c r="C12" s="131"/>
      <c r="D12" s="132"/>
    </row>
    <row r="13" spans="1:4" s="22" customFormat="1" ht="19.7" customHeight="1" x14ac:dyDescent="0.15">
      <c r="A13" s="133" t="s">
        <v>60</v>
      </c>
      <c r="B13" s="133"/>
      <c r="C13" s="134"/>
      <c r="D13" s="134"/>
    </row>
    <row r="14" spans="1:4" s="22" customFormat="1" ht="19.7" customHeight="1" x14ac:dyDescent="0.2">
      <c r="A14" s="130" t="s">
        <v>84</v>
      </c>
      <c r="B14" s="131"/>
      <c r="C14" s="131"/>
      <c r="D14" s="132"/>
    </row>
    <row r="15" spans="1:4" s="22" customFormat="1" ht="19.7" customHeight="1" x14ac:dyDescent="0.2">
      <c r="A15" s="19"/>
      <c r="B15" s="26" t="s">
        <v>85</v>
      </c>
      <c r="C15" s="129" t="s">
        <v>66</v>
      </c>
      <c r="D15" s="129"/>
    </row>
    <row r="16" spans="1:4" s="22" customFormat="1" ht="19.7" customHeight="1" x14ac:dyDescent="0.15">
      <c r="A16" s="21" t="s">
        <v>61</v>
      </c>
      <c r="B16" s="77"/>
      <c r="C16" s="127"/>
      <c r="D16" s="127"/>
    </row>
    <row r="17" spans="1:4" s="22" customFormat="1" ht="19.7" customHeight="1" x14ac:dyDescent="0.15">
      <c r="A17" s="21" t="s">
        <v>62</v>
      </c>
      <c r="B17" s="77"/>
      <c r="C17" s="126" t="s">
        <v>67</v>
      </c>
      <c r="D17" s="126"/>
    </row>
    <row r="18" spans="1:4" s="22" customFormat="1" ht="19.7" customHeight="1" x14ac:dyDescent="0.15">
      <c r="A18" s="21" t="s">
        <v>63</v>
      </c>
      <c r="B18" s="77"/>
      <c r="C18" s="126" t="s">
        <v>68</v>
      </c>
      <c r="D18" s="126"/>
    </row>
    <row r="19" spans="1:4" s="22" customFormat="1" ht="19.7" customHeight="1" x14ac:dyDescent="0.15">
      <c r="A19" s="21" t="s">
        <v>64</v>
      </c>
      <c r="B19" s="77"/>
      <c r="C19" s="127"/>
      <c r="D19" s="127"/>
    </row>
    <row r="20" spans="1:4" s="22" customFormat="1" ht="19.7" customHeight="1" x14ac:dyDescent="0.15">
      <c r="A20" s="21" t="s">
        <v>65</v>
      </c>
      <c r="B20" s="77"/>
      <c r="C20" s="128" t="s">
        <v>87</v>
      </c>
      <c r="D20" s="128"/>
    </row>
    <row r="21" spans="1:4" s="22" customFormat="1" ht="24" customHeight="1" x14ac:dyDescent="0.2">
      <c r="A21" s="130" t="s">
        <v>78</v>
      </c>
      <c r="B21" s="131"/>
      <c r="C21" s="131"/>
      <c r="D21" s="132"/>
    </row>
    <row r="22" spans="1:4" s="22" customFormat="1" ht="19.7" customHeight="1" x14ac:dyDescent="0.2">
      <c r="A22" s="139"/>
      <c r="B22" s="140"/>
      <c r="C22" s="140"/>
      <c r="D22" s="141"/>
    </row>
    <row r="23" spans="1:4" s="22" customFormat="1" ht="19.7" customHeight="1" x14ac:dyDescent="0.2">
      <c r="A23" s="139"/>
      <c r="B23" s="140"/>
      <c r="C23" s="140"/>
      <c r="D23" s="141"/>
    </row>
    <row r="24" spans="1:4" s="22" customFormat="1" ht="19.7" customHeight="1" x14ac:dyDescent="0.2">
      <c r="A24" s="139"/>
      <c r="B24" s="140"/>
      <c r="C24" s="140"/>
      <c r="D24" s="141"/>
    </row>
    <row r="25" spans="1:4" s="22" customFormat="1" ht="19.7" customHeight="1" x14ac:dyDescent="0.2">
      <c r="A25" s="139"/>
      <c r="B25" s="140"/>
      <c r="C25" s="140"/>
      <c r="D25" s="141"/>
    </row>
    <row r="26" spans="1:4" s="22" customFormat="1" ht="19.7" customHeight="1" x14ac:dyDescent="0.2">
      <c r="A26" s="142"/>
      <c r="B26" s="143"/>
      <c r="C26" s="143"/>
      <c r="D26" s="144"/>
    </row>
    <row r="27" spans="1:4" s="22" customFormat="1" ht="24" customHeight="1" x14ac:dyDescent="0.2">
      <c r="A27" s="130" t="s">
        <v>77</v>
      </c>
      <c r="B27" s="131"/>
      <c r="C27" s="131"/>
      <c r="D27" s="132"/>
    </row>
    <row r="28" spans="1:4" s="22" customFormat="1" ht="19.7" customHeight="1" x14ac:dyDescent="0.15">
      <c r="A28" s="21" t="s">
        <v>0</v>
      </c>
      <c r="B28" s="16"/>
      <c r="C28" s="21" t="s">
        <v>1</v>
      </c>
      <c r="D28" s="16"/>
    </row>
    <row r="29" spans="1:4" s="22" customFormat="1" ht="19.7" customHeight="1" x14ac:dyDescent="0.15">
      <c r="A29" s="21" t="s">
        <v>2</v>
      </c>
      <c r="B29" s="16"/>
      <c r="C29" s="21" t="s">
        <v>3</v>
      </c>
      <c r="D29" s="16"/>
    </row>
    <row r="30" spans="1:4" s="22" customFormat="1" ht="19.7" customHeight="1" x14ac:dyDescent="0.15">
      <c r="A30" s="21" t="s">
        <v>4</v>
      </c>
      <c r="B30" s="136"/>
      <c r="C30" s="137"/>
      <c r="D30" s="138"/>
    </row>
    <row r="31" spans="1:4" s="22" customFormat="1" ht="24" customHeight="1" x14ac:dyDescent="0.2">
      <c r="A31" s="130" t="s">
        <v>8</v>
      </c>
      <c r="B31" s="131"/>
      <c r="C31" s="131"/>
      <c r="D31" s="132"/>
    </row>
    <row r="32" spans="1:4" s="22" customFormat="1" ht="24" customHeight="1" x14ac:dyDescent="0.15">
      <c r="A32" s="14" t="s">
        <v>12</v>
      </c>
      <c r="B32" s="16"/>
      <c r="C32" s="136"/>
      <c r="D32" s="138"/>
    </row>
    <row r="33" spans="1:44" s="22" customFormat="1" ht="24" customHeight="1" x14ac:dyDescent="0.15">
      <c r="A33" s="14" t="s">
        <v>7</v>
      </c>
      <c r="B33" s="16"/>
      <c r="C33" s="136"/>
      <c r="D33" s="138"/>
    </row>
    <row r="34" spans="1:44" s="22" customFormat="1" ht="24" customHeight="1" x14ac:dyDescent="0.2">
      <c r="A34" s="14" t="s">
        <v>51</v>
      </c>
      <c r="B34" s="146"/>
      <c r="C34" s="137"/>
      <c r="D34" s="138"/>
    </row>
    <row r="35" spans="1:44" s="22" customFormat="1" ht="24" customHeight="1" x14ac:dyDescent="0.15">
      <c r="A35" s="14" t="s">
        <v>9</v>
      </c>
      <c r="B35" s="147"/>
      <c r="C35" s="148"/>
      <c r="D35" s="149"/>
    </row>
    <row r="36" spans="1:44" s="25" customFormat="1" ht="24" customHeight="1" x14ac:dyDescent="0.2">
      <c r="A36" s="1" t="s">
        <v>52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4"/>
    </row>
    <row r="37" spans="1:44" s="25" customFormat="1" ht="24" customHeight="1" x14ac:dyDescent="0.2">
      <c r="A37" s="1" t="s">
        <v>89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4"/>
    </row>
    <row r="38" spans="1:44" s="25" customFormat="1" ht="17.100000000000001" customHeight="1" x14ac:dyDescent="0.15">
      <c r="A38" s="145" t="s">
        <v>83</v>
      </c>
      <c r="B38" s="145"/>
      <c r="C38" s="145"/>
      <c r="D38" s="145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4"/>
    </row>
    <row r="39" spans="1:44" s="25" customFormat="1" ht="17.100000000000001" customHeight="1" x14ac:dyDescent="0.15">
      <c r="A39" s="145" t="s">
        <v>82</v>
      </c>
      <c r="B39" s="145"/>
      <c r="C39" s="145"/>
      <c r="D39" s="145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4"/>
    </row>
    <row r="40" spans="1:44" s="25" customFormat="1" ht="17.100000000000001" customHeight="1" x14ac:dyDescent="0.2">
      <c r="A40" s="150" t="s">
        <v>81</v>
      </c>
      <c r="B40" s="150"/>
      <c r="C40" s="150"/>
      <c r="D40" s="150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4"/>
    </row>
    <row r="41" spans="1:44" s="25" customFormat="1" ht="17.100000000000001" customHeight="1" x14ac:dyDescent="0.2">
      <c r="A41" s="150" t="s">
        <v>76</v>
      </c>
      <c r="B41" s="150"/>
      <c r="C41" s="150"/>
      <c r="D41" s="150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4"/>
    </row>
    <row r="42" spans="1:44" s="25" customFormat="1" ht="17.100000000000001" customHeight="1" x14ac:dyDescent="0.2">
      <c r="A42" s="29" t="s">
        <v>90</v>
      </c>
      <c r="B42" s="29"/>
      <c r="C42" s="29"/>
      <c r="D42" s="2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4"/>
    </row>
    <row r="43" spans="1:44" s="22" customFormat="1" ht="17.100000000000001" customHeight="1" x14ac:dyDescent="0.15">
      <c r="A43" s="145" t="s">
        <v>88</v>
      </c>
      <c r="B43" s="145"/>
      <c r="C43" s="145"/>
      <c r="D43" s="145"/>
    </row>
    <row r="44" spans="1:44" s="22" customFormat="1" ht="17.100000000000001" customHeight="1" x14ac:dyDescent="0.15">
      <c r="A44" s="145" t="s">
        <v>80</v>
      </c>
      <c r="B44" s="145"/>
      <c r="C44" s="145"/>
      <c r="D44" s="145"/>
    </row>
    <row r="45" spans="1:44" ht="17.100000000000001" customHeight="1" x14ac:dyDescent="0.15"/>
    <row r="46" spans="1:44" ht="17.100000000000001" customHeight="1" x14ac:dyDescent="0.15"/>
  </sheetData>
  <mergeCells count="34">
    <mergeCell ref="A44:D44"/>
    <mergeCell ref="C33:D33"/>
    <mergeCell ref="B34:D34"/>
    <mergeCell ref="B35:D35"/>
    <mergeCell ref="A43:D43"/>
    <mergeCell ref="A38:D38"/>
    <mergeCell ref="A39:D39"/>
    <mergeCell ref="A40:D40"/>
    <mergeCell ref="A41:D41"/>
    <mergeCell ref="A24:D24"/>
    <mergeCell ref="A25:D25"/>
    <mergeCell ref="A26:D26"/>
    <mergeCell ref="C32:D32"/>
    <mergeCell ref="A21:D21"/>
    <mergeCell ref="A27:D27"/>
    <mergeCell ref="A31:D31"/>
    <mergeCell ref="B30:D30"/>
    <mergeCell ref="A22:D22"/>
    <mergeCell ref="A23:D23"/>
    <mergeCell ref="A14:D14"/>
    <mergeCell ref="C16:D16"/>
    <mergeCell ref="A13:B13"/>
    <mergeCell ref="C13:D13"/>
    <mergeCell ref="A3:D3"/>
    <mergeCell ref="B10:D10"/>
    <mergeCell ref="A8:D8"/>
    <mergeCell ref="A12:D12"/>
    <mergeCell ref="C9:D9"/>
    <mergeCell ref="C11:D11"/>
    <mergeCell ref="C17:D17"/>
    <mergeCell ref="C18:D18"/>
    <mergeCell ref="C19:D19"/>
    <mergeCell ref="C20:D20"/>
    <mergeCell ref="C15:D15"/>
  </mergeCells>
  <phoneticPr fontId="3"/>
  <printOptions horizontalCentered="1"/>
  <pageMargins left="0.39370078740157483" right="0.39370078740157483" top="0.39370078740157483" bottom="0" header="0" footer="0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locked="0" defaultSize="0" autoFill="0" autoLine="0" autoPict="0">
                <anchor moveWithCells="1">
                  <from>
                    <xdr:col>15</xdr:col>
                    <xdr:colOff>428625</xdr:colOff>
                    <xdr:row>29</xdr:row>
                    <xdr:rowOff>0</xdr:rowOff>
                  </from>
                  <to>
                    <xdr:col>16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5" name="Check Box 19">
              <controlPr defaultSize="0" autoFill="0" autoLine="0" autoPict="0">
                <anchor moveWithCells="1">
                  <from>
                    <xdr:col>0</xdr:col>
                    <xdr:colOff>123825</xdr:colOff>
                    <xdr:row>37</xdr:row>
                    <xdr:rowOff>9525</xdr:rowOff>
                  </from>
                  <to>
                    <xdr:col>0</xdr:col>
                    <xdr:colOff>428625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6" name="Check Box 20">
              <controlPr defaultSize="0" autoFill="0" autoLine="0" autoPict="0">
                <anchor moveWithCells="1">
                  <from>
                    <xdr:col>0</xdr:col>
                    <xdr:colOff>123825</xdr:colOff>
                    <xdr:row>38</xdr:row>
                    <xdr:rowOff>9525</xdr:rowOff>
                  </from>
                  <to>
                    <xdr:col>0</xdr:col>
                    <xdr:colOff>476250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7" name="Check Box 21">
              <controlPr defaultSize="0" autoFill="0" autoLine="0" autoPict="0">
                <anchor moveWithCells="1">
                  <from>
                    <xdr:col>0</xdr:col>
                    <xdr:colOff>114300</xdr:colOff>
                    <xdr:row>38</xdr:row>
                    <xdr:rowOff>200025</xdr:rowOff>
                  </from>
                  <to>
                    <xdr:col>0</xdr:col>
                    <xdr:colOff>390525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8" name="Check Box 22">
              <controlPr defaultSize="0" autoFill="0" autoLine="0" autoPict="0">
                <anchor moveWithCells="1">
                  <from>
                    <xdr:col>0</xdr:col>
                    <xdr:colOff>114300</xdr:colOff>
                    <xdr:row>39</xdr:row>
                    <xdr:rowOff>200025</xdr:rowOff>
                  </from>
                  <to>
                    <xdr:col>0</xdr:col>
                    <xdr:colOff>419100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9" name="Check Box 23">
              <controlPr defaultSize="0" autoFill="0" autoLine="0" autoPict="0">
                <anchor moveWithCells="1">
                  <from>
                    <xdr:col>0</xdr:col>
                    <xdr:colOff>133350</xdr:colOff>
                    <xdr:row>41</xdr:row>
                    <xdr:rowOff>209550</xdr:rowOff>
                  </from>
                  <to>
                    <xdr:col>0</xdr:col>
                    <xdr:colOff>428625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0" name="Check Box 24">
              <controlPr defaultSize="0" autoFill="0" autoLine="0" autoPict="0">
                <anchor moveWithCells="1">
                  <from>
                    <xdr:col>0</xdr:col>
                    <xdr:colOff>133350</xdr:colOff>
                    <xdr:row>42</xdr:row>
                    <xdr:rowOff>152400</xdr:rowOff>
                  </from>
                  <to>
                    <xdr:col>0</xdr:col>
                    <xdr:colOff>523875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1" name="Check Box 25">
              <controlPr defaultSize="0" autoFill="0" autoLine="0" autoPict="0">
                <anchor moveWithCells="1">
                  <from>
                    <xdr:col>0</xdr:col>
                    <xdr:colOff>1247775</xdr:colOff>
                    <xdr:row>3</xdr:row>
                    <xdr:rowOff>76200</xdr:rowOff>
                  </from>
                  <to>
                    <xdr:col>1</xdr:col>
                    <xdr:colOff>104775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12" name="Check Box 26">
              <controlPr defaultSize="0" autoFill="0" autoLine="0" autoPict="0">
                <anchor moveWithCells="1">
                  <from>
                    <xdr:col>1</xdr:col>
                    <xdr:colOff>1257300</xdr:colOff>
                    <xdr:row>3</xdr:row>
                    <xdr:rowOff>85725</xdr:rowOff>
                  </from>
                  <to>
                    <xdr:col>2</xdr:col>
                    <xdr:colOff>114300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13" name="Check Box 27">
              <controlPr defaultSize="0" autoFill="0" autoLine="0" autoPict="0">
                <anchor moveWithCells="1">
                  <from>
                    <xdr:col>3</xdr:col>
                    <xdr:colOff>95250</xdr:colOff>
                    <xdr:row>3</xdr:row>
                    <xdr:rowOff>85725</xdr:rowOff>
                  </from>
                  <to>
                    <xdr:col>3</xdr:col>
                    <xdr:colOff>400050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14" name="Check Box 28">
              <controlPr defaultSize="0" autoFill="0" autoLine="0" autoPict="0">
                <anchor moveWithCells="1">
                  <from>
                    <xdr:col>2</xdr:col>
                    <xdr:colOff>904875</xdr:colOff>
                    <xdr:row>33</xdr:row>
                    <xdr:rowOff>257175</xdr:rowOff>
                  </from>
                  <to>
                    <xdr:col>2</xdr:col>
                    <xdr:colOff>1209675</xdr:colOff>
                    <xdr:row>34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0E2AA-1FD5-430F-9CCA-46507892147A}">
  <dimension ref="A1:AR46"/>
  <sheetViews>
    <sheetView zoomScale="175" zoomScaleNormal="175" zoomScaleSheetLayoutView="130" zoomScalePageLayoutView="115" workbookViewId="0">
      <selection activeCell="C17" sqref="C17:D17"/>
    </sheetView>
  </sheetViews>
  <sheetFormatPr defaultColWidth="9.33203125" defaultRowHeight="25.5" customHeight="1" x14ac:dyDescent="0.15"/>
  <cols>
    <col min="1" max="1" width="25.33203125" style="105" customWidth="1"/>
    <col min="2" max="4" width="25.33203125" style="104" customWidth="1"/>
    <col min="5" max="16384" width="9.33203125" style="105"/>
  </cols>
  <sheetData>
    <row r="1" spans="1:8" ht="14.25" x14ac:dyDescent="0.15">
      <c r="A1" s="105" t="s">
        <v>103</v>
      </c>
      <c r="C1" s="13"/>
      <c r="D1" s="13"/>
    </row>
    <row r="2" spans="1:8" ht="14.25" x14ac:dyDescent="0.15">
      <c r="C2" s="13"/>
      <c r="D2" s="13"/>
    </row>
    <row r="3" spans="1:8" ht="18" customHeight="1" x14ac:dyDescent="0.2">
      <c r="A3" s="135" t="s">
        <v>75</v>
      </c>
      <c r="B3" s="135"/>
      <c r="C3" s="135"/>
      <c r="D3" s="135"/>
    </row>
    <row r="4" spans="1:8" ht="7.5" customHeight="1" x14ac:dyDescent="0.2">
      <c r="A4" s="103"/>
      <c r="B4" s="103"/>
      <c r="C4" s="103"/>
      <c r="D4" s="103"/>
    </row>
    <row r="5" spans="1:8" ht="14.25" x14ac:dyDescent="0.2">
      <c r="A5" s="103"/>
      <c r="B5" s="103" t="s">
        <v>74</v>
      </c>
      <c r="C5" s="103" t="s">
        <v>73</v>
      </c>
      <c r="D5" s="27" t="s">
        <v>72</v>
      </c>
    </row>
    <row r="6" spans="1:8" ht="14.25" x14ac:dyDescent="0.15"/>
    <row r="7" spans="1:8" ht="14.1" customHeight="1" x14ac:dyDescent="0.15"/>
    <row r="8" spans="1:8" ht="24" customHeight="1" x14ac:dyDescent="0.2">
      <c r="A8" s="130" t="s">
        <v>5</v>
      </c>
      <c r="B8" s="131"/>
      <c r="C8" s="131"/>
      <c r="D8" s="132"/>
    </row>
    <row r="9" spans="1:8" ht="24" customHeight="1" x14ac:dyDescent="0.15">
      <c r="A9" s="14" t="s">
        <v>6</v>
      </c>
      <c r="B9" s="106" t="s">
        <v>120</v>
      </c>
      <c r="C9" s="151" t="s">
        <v>121</v>
      </c>
      <c r="D9" s="152"/>
      <c r="H9" s="164"/>
    </row>
    <row r="10" spans="1:8" ht="24" customHeight="1" x14ac:dyDescent="0.15">
      <c r="A10" s="14" t="s">
        <v>86</v>
      </c>
      <c r="B10" s="151" t="s">
        <v>127</v>
      </c>
      <c r="C10" s="159"/>
      <c r="D10" s="152"/>
    </row>
    <row r="11" spans="1:8" ht="24" customHeight="1" x14ac:dyDescent="0.15">
      <c r="A11" s="14" t="s">
        <v>10</v>
      </c>
      <c r="B11" s="106" t="s">
        <v>122</v>
      </c>
      <c r="C11" s="151" t="s">
        <v>123</v>
      </c>
      <c r="D11" s="152"/>
    </row>
    <row r="12" spans="1:8" ht="24" customHeight="1" x14ac:dyDescent="0.2">
      <c r="A12" s="130" t="s">
        <v>50</v>
      </c>
      <c r="B12" s="131"/>
      <c r="C12" s="131"/>
      <c r="D12" s="132"/>
    </row>
    <row r="13" spans="1:8" ht="19.7" customHeight="1" x14ac:dyDescent="0.15">
      <c r="A13" s="133" t="s">
        <v>60</v>
      </c>
      <c r="B13" s="133"/>
      <c r="C13" s="165">
        <f>'（別紙2）購入計画書  (記載例)'!J39</f>
        <v>3106000</v>
      </c>
      <c r="D13" s="165"/>
    </row>
    <row r="14" spans="1:8" ht="19.7" customHeight="1" x14ac:dyDescent="0.2">
      <c r="A14" s="130" t="s">
        <v>84</v>
      </c>
      <c r="B14" s="131"/>
      <c r="C14" s="131"/>
      <c r="D14" s="132"/>
    </row>
    <row r="15" spans="1:8" ht="19.7" customHeight="1" x14ac:dyDescent="0.2">
      <c r="A15" s="19"/>
      <c r="B15" s="101" t="s">
        <v>85</v>
      </c>
      <c r="C15" s="129" t="s">
        <v>66</v>
      </c>
      <c r="D15" s="129"/>
    </row>
    <row r="16" spans="1:8" ht="19.7" customHeight="1" x14ac:dyDescent="0.15">
      <c r="A16" s="102" t="s">
        <v>61</v>
      </c>
      <c r="B16" s="166">
        <f>B20-B18</f>
        <v>3106800</v>
      </c>
      <c r="C16" s="127"/>
      <c r="D16" s="127"/>
    </row>
    <row r="17" spans="1:4" ht="19.7" customHeight="1" x14ac:dyDescent="0.15">
      <c r="A17" s="102" t="s">
        <v>62</v>
      </c>
      <c r="B17" s="166">
        <v>0</v>
      </c>
      <c r="C17" s="126" t="s">
        <v>67</v>
      </c>
      <c r="D17" s="126"/>
    </row>
    <row r="18" spans="1:4" ht="19.7" customHeight="1" x14ac:dyDescent="0.15">
      <c r="A18" s="102" t="s">
        <v>63</v>
      </c>
      <c r="B18" s="166">
        <f>'（別紙2）購入計画書  (記載例)'!J39</f>
        <v>3106000</v>
      </c>
      <c r="C18" s="126" t="s">
        <v>68</v>
      </c>
      <c r="D18" s="126"/>
    </row>
    <row r="19" spans="1:4" ht="19.7" customHeight="1" x14ac:dyDescent="0.15">
      <c r="A19" s="102" t="s">
        <v>64</v>
      </c>
      <c r="B19" s="166">
        <v>0</v>
      </c>
      <c r="C19" s="127"/>
      <c r="D19" s="127"/>
    </row>
    <row r="20" spans="1:4" ht="19.7" customHeight="1" x14ac:dyDescent="0.15">
      <c r="A20" s="102" t="s">
        <v>65</v>
      </c>
      <c r="B20" s="166">
        <f>'（別紙2）購入計画書  (記載例)'!I39</f>
        <v>6212800</v>
      </c>
      <c r="C20" s="128" t="s">
        <v>87</v>
      </c>
      <c r="D20" s="128"/>
    </row>
    <row r="21" spans="1:4" ht="24" customHeight="1" x14ac:dyDescent="0.2">
      <c r="A21" s="130" t="s">
        <v>78</v>
      </c>
      <c r="B21" s="131"/>
      <c r="C21" s="131"/>
      <c r="D21" s="132"/>
    </row>
    <row r="22" spans="1:4" ht="19.7" customHeight="1" x14ac:dyDescent="0.2">
      <c r="A22" s="153" t="s">
        <v>124</v>
      </c>
      <c r="B22" s="154"/>
      <c r="C22" s="154"/>
      <c r="D22" s="155"/>
    </row>
    <row r="23" spans="1:4" ht="19.7" customHeight="1" x14ac:dyDescent="0.2">
      <c r="A23" s="153" t="s">
        <v>128</v>
      </c>
      <c r="B23" s="154"/>
      <c r="C23" s="154"/>
      <c r="D23" s="155"/>
    </row>
    <row r="24" spans="1:4" ht="19.7" customHeight="1" x14ac:dyDescent="0.2">
      <c r="A24" s="153" t="s">
        <v>129</v>
      </c>
      <c r="B24" s="154"/>
      <c r="C24" s="154"/>
      <c r="D24" s="155"/>
    </row>
    <row r="25" spans="1:4" ht="19.7" customHeight="1" x14ac:dyDescent="0.2">
      <c r="A25" s="153" t="s">
        <v>125</v>
      </c>
      <c r="B25" s="154"/>
      <c r="C25" s="154"/>
      <c r="D25" s="155"/>
    </row>
    <row r="26" spans="1:4" ht="19.7" customHeight="1" x14ac:dyDescent="0.2">
      <c r="A26" s="156" t="s">
        <v>126</v>
      </c>
      <c r="B26" s="157"/>
      <c r="C26" s="157"/>
      <c r="D26" s="158"/>
    </row>
    <row r="27" spans="1:4" ht="24" customHeight="1" x14ac:dyDescent="0.2">
      <c r="A27" s="130" t="s">
        <v>77</v>
      </c>
      <c r="B27" s="131"/>
      <c r="C27" s="131"/>
      <c r="D27" s="132"/>
    </row>
    <row r="28" spans="1:4" ht="19.7" customHeight="1" x14ac:dyDescent="0.15">
      <c r="A28" s="102" t="s">
        <v>0</v>
      </c>
      <c r="B28" s="16"/>
      <c r="C28" s="102" t="s">
        <v>1</v>
      </c>
      <c r="D28" s="16"/>
    </row>
    <row r="29" spans="1:4" ht="19.7" customHeight="1" x14ac:dyDescent="0.15">
      <c r="A29" s="102" t="s">
        <v>2</v>
      </c>
      <c r="B29" s="16"/>
      <c r="C29" s="102" t="s">
        <v>3</v>
      </c>
      <c r="D29" s="16"/>
    </row>
    <row r="30" spans="1:4" ht="19.7" customHeight="1" x14ac:dyDescent="0.15">
      <c r="A30" s="102" t="s">
        <v>4</v>
      </c>
      <c r="B30" s="136"/>
      <c r="C30" s="137"/>
      <c r="D30" s="138"/>
    </row>
    <row r="31" spans="1:4" ht="24" customHeight="1" x14ac:dyDescent="0.2">
      <c r="A31" s="130" t="s">
        <v>8</v>
      </c>
      <c r="B31" s="131"/>
      <c r="C31" s="131"/>
      <c r="D31" s="132"/>
    </row>
    <row r="32" spans="1:4" ht="24" customHeight="1" x14ac:dyDescent="0.15">
      <c r="A32" s="14" t="s">
        <v>12</v>
      </c>
      <c r="B32" s="106" t="s">
        <v>122</v>
      </c>
      <c r="C32" s="151" t="s">
        <v>123</v>
      </c>
      <c r="D32" s="152"/>
    </row>
    <row r="33" spans="1:44" ht="24" customHeight="1" x14ac:dyDescent="0.15">
      <c r="A33" s="14" t="s">
        <v>7</v>
      </c>
      <c r="B33" s="106" t="s">
        <v>130</v>
      </c>
      <c r="C33" s="151" t="s">
        <v>131</v>
      </c>
      <c r="D33" s="152"/>
    </row>
    <row r="34" spans="1:44" ht="24" customHeight="1" x14ac:dyDescent="0.2">
      <c r="A34" s="14" t="s">
        <v>51</v>
      </c>
      <c r="B34" s="146"/>
      <c r="C34" s="137"/>
      <c r="D34" s="138"/>
    </row>
    <row r="35" spans="1:44" ht="24" customHeight="1" x14ac:dyDescent="0.15">
      <c r="A35" s="14" t="s">
        <v>9</v>
      </c>
      <c r="B35" s="147"/>
      <c r="C35" s="148"/>
      <c r="D35" s="149"/>
    </row>
    <row r="36" spans="1:44" s="25" customFormat="1" ht="24" customHeight="1" x14ac:dyDescent="0.2">
      <c r="A36" s="1" t="s">
        <v>52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4"/>
    </row>
    <row r="37" spans="1:44" s="25" customFormat="1" ht="24" customHeight="1" x14ac:dyDescent="0.2">
      <c r="A37" s="1" t="s">
        <v>89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4"/>
    </row>
    <row r="38" spans="1:44" s="25" customFormat="1" ht="17.100000000000001" customHeight="1" x14ac:dyDescent="0.15">
      <c r="A38" s="145" t="s">
        <v>83</v>
      </c>
      <c r="B38" s="145"/>
      <c r="C38" s="145"/>
      <c r="D38" s="145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4"/>
    </row>
    <row r="39" spans="1:44" s="25" customFormat="1" ht="17.100000000000001" customHeight="1" x14ac:dyDescent="0.15">
      <c r="A39" s="145" t="s">
        <v>82</v>
      </c>
      <c r="B39" s="145"/>
      <c r="C39" s="145"/>
      <c r="D39" s="145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4"/>
    </row>
    <row r="40" spans="1:44" s="25" customFormat="1" ht="17.100000000000001" customHeight="1" x14ac:dyDescent="0.2">
      <c r="A40" s="150" t="s">
        <v>81</v>
      </c>
      <c r="B40" s="150"/>
      <c r="C40" s="150"/>
      <c r="D40" s="150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4"/>
    </row>
    <row r="41" spans="1:44" s="25" customFormat="1" ht="17.100000000000001" customHeight="1" x14ac:dyDescent="0.2">
      <c r="A41" s="150" t="s">
        <v>76</v>
      </c>
      <c r="B41" s="150"/>
      <c r="C41" s="150"/>
      <c r="D41" s="150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4"/>
    </row>
    <row r="42" spans="1:44" s="25" customFormat="1" ht="17.100000000000001" customHeight="1" x14ac:dyDescent="0.2">
      <c r="A42" s="105" t="s">
        <v>90</v>
      </c>
      <c r="B42" s="105"/>
      <c r="C42" s="105"/>
      <c r="D42" s="105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4"/>
    </row>
    <row r="43" spans="1:44" ht="17.100000000000001" customHeight="1" x14ac:dyDescent="0.15">
      <c r="A43" s="145" t="s">
        <v>88</v>
      </c>
      <c r="B43" s="145"/>
      <c r="C43" s="145"/>
      <c r="D43" s="145"/>
    </row>
    <row r="44" spans="1:44" ht="17.100000000000001" customHeight="1" x14ac:dyDescent="0.15">
      <c r="A44" s="145" t="s">
        <v>80</v>
      </c>
      <c r="B44" s="145"/>
      <c r="C44" s="145"/>
      <c r="D44" s="145"/>
    </row>
    <row r="45" spans="1:44" ht="17.100000000000001" customHeight="1" x14ac:dyDescent="0.15"/>
    <row r="46" spans="1:44" ht="17.100000000000001" customHeight="1" x14ac:dyDescent="0.15"/>
  </sheetData>
  <mergeCells count="34">
    <mergeCell ref="C17:D17"/>
    <mergeCell ref="A3:D3"/>
    <mergeCell ref="A8:D8"/>
    <mergeCell ref="C9:D9"/>
    <mergeCell ref="B10:D10"/>
    <mergeCell ref="C11:D11"/>
    <mergeCell ref="A12:D12"/>
    <mergeCell ref="A13:B13"/>
    <mergeCell ref="C13:D13"/>
    <mergeCell ref="A14:D14"/>
    <mergeCell ref="C15:D15"/>
    <mergeCell ref="C16:D16"/>
    <mergeCell ref="A31:D31"/>
    <mergeCell ref="C18:D18"/>
    <mergeCell ref="C19:D19"/>
    <mergeCell ref="C20:D20"/>
    <mergeCell ref="A21:D21"/>
    <mergeCell ref="A22:D22"/>
    <mergeCell ref="A23:D23"/>
    <mergeCell ref="A24:D24"/>
    <mergeCell ref="A25:D25"/>
    <mergeCell ref="A26:D26"/>
    <mergeCell ref="A27:D27"/>
    <mergeCell ref="B30:D30"/>
    <mergeCell ref="A40:D40"/>
    <mergeCell ref="A41:D41"/>
    <mergeCell ref="A43:D43"/>
    <mergeCell ref="A44:D44"/>
    <mergeCell ref="C32:D32"/>
    <mergeCell ref="C33:D33"/>
    <mergeCell ref="B34:D34"/>
    <mergeCell ref="B35:D35"/>
    <mergeCell ref="A38:D38"/>
    <mergeCell ref="A39:D39"/>
  </mergeCells>
  <phoneticPr fontId="4"/>
  <printOptions horizontalCentered="1"/>
  <pageMargins left="0.39370078740157483" right="0.39370078740157483" top="0.39370078740157483" bottom="0" header="0" footer="0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locked="0" defaultSize="0" autoFill="0" autoLine="0" autoPict="0">
                <anchor moveWithCells="1">
                  <from>
                    <xdr:col>15</xdr:col>
                    <xdr:colOff>428625</xdr:colOff>
                    <xdr:row>29</xdr:row>
                    <xdr:rowOff>0</xdr:rowOff>
                  </from>
                  <to>
                    <xdr:col>16</xdr:col>
                    <xdr:colOff>400050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0</xdr:col>
                    <xdr:colOff>123825</xdr:colOff>
                    <xdr:row>37</xdr:row>
                    <xdr:rowOff>9525</xdr:rowOff>
                  </from>
                  <to>
                    <xdr:col>0</xdr:col>
                    <xdr:colOff>428625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0</xdr:col>
                    <xdr:colOff>123825</xdr:colOff>
                    <xdr:row>38</xdr:row>
                    <xdr:rowOff>9525</xdr:rowOff>
                  </from>
                  <to>
                    <xdr:col>0</xdr:col>
                    <xdr:colOff>476250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0</xdr:col>
                    <xdr:colOff>114300</xdr:colOff>
                    <xdr:row>38</xdr:row>
                    <xdr:rowOff>200025</xdr:rowOff>
                  </from>
                  <to>
                    <xdr:col>0</xdr:col>
                    <xdr:colOff>390525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0</xdr:col>
                    <xdr:colOff>114300</xdr:colOff>
                    <xdr:row>39</xdr:row>
                    <xdr:rowOff>200025</xdr:rowOff>
                  </from>
                  <to>
                    <xdr:col>0</xdr:col>
                    <xdr:colOff>419100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0</xdr:col>
                    <xdr:colOff>133350</xdr:colOff>
                    <xdr:row>41</xdr:row>
                    <xdr:rowOff>209550</xdr:rowOff>
                  </from>
                  <to>
                    <xdr:col>0</xdr:col>
                    <xdr:colOff>428625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0</xdr:col>
                    <xdr:colOff>133350</xdr:colOff>
                    <xdr:row>42</xdr:row>
                    <xdr:rowOff>152400</xdr:rowOff>
                  </from>
                  <to>
                    <xdr:col>0</xdr:col>
                    <xdr:colOff>523875</xdr:colOff>
                    <xdr:row>44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0</xdr:col>
                    <xdr:colOff>1247775</xdr:colOff>
                    <xdr:row>3</xdr:row>
                    <xdr:rowOff>76200</xdr:rowOff>
                  </from>
                  <to>
                    <xdr:col>1</xdr:col>
                    <xdr:colOff>104775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1</xdr:col>
                    <xdr:colOff>1257300</xdr:colOff>
                    <xdr:row>3</xdr:row>
                    <xdr:rowOff>85725</xdr:rowOff>
                  </from>
                  <to>
                    <xdr:col>2</xdr:col>
                    <xdr:colOff>114300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3</xdr:col>
                    <xdr:colOff>95250</xdr:colOff>
                    <xdr:row>3</xdr:row>
                    <xdr:rowOff>85725</xdr:rowOff>
                  </from>
                  <to>
                    <xdr:col>3</xdr:col>
                    <xdr:colOff>400050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2</xdr:col>
                    <xdr:colOff>904875</xdr:colOff>
                    <xdr:row>33</xdr:row>
                    <xdr:rowOff>257175</xdr:rowOff>
                  </from>
                  <to>
                    <xdr:col>2</xdr:col>
                    <xdr:colOff>1209675</xdr:colOff>
                    <xdr:row>34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FB032-50A8-4C95-9AB3-971F79699862}">
  <dimension ref="A1:S36"/>
  <sheetViews>
    <sheetView view="pageBreakPreview" topLeftCell="A25" zoomScale="190" zoomScaleNormal="115" zoomScaleSheetLayoutView="190" workbookViewId="0">
      <selection activeCell="G8" sqref="G8"/>
    </sheetView>
  </sheetViews>
  <sheetFormatPr defaultRowHeight="15" customHeight="1" x14ac:dyDescent="0.2"/>
  <cols>
    <col min="1" max="1" width="13.1640625" style="38" customWidth="1"/>
    <col min="2" max="2" width="7.1640625" style="38" customWidth="1"/>
    <col min="3" max="3" width="19.33203125" style="38" customWidth="1"/>
    <col min="4" max="4" width="10" style="38" bestFit="1" customWidth="1"/>
    <col min="5" max="6" width="11" style="38" bestFit="1" customWidth="1"/>
    <col min="7" max="7" width="11.1640625" style="38" customWidth="1"/>
    <col min="8" max="8" width="9.83203125" style="38" bestFit="1" customWidth="1"/>
    <col min="9" max="10" width="16.5" style="38" bestFit="1" customWidth="1"/>
    <col min="11" max="11" width="9.6640625" style="38" customWidth="1"/>
    <col min="12" max="12" width="3.5" style="38" customWidth="1"/>
    <col min="13" max="13" width="3.5" style="39" hidden="1" customWidth="1"/>
    <col min="14" max="14" width="3.5" style="38" hidden="1" customWidth="1"/>
    <col min="15" max="15" width="3.5" style="38" customWidth="1"/>
    <col min="16" max="16" width="13" style="38" bestFit="1" customWidth="1"/>
    <col min="17" max="18" width="10" style="38" bestFit="1" customWidth="1"/>
    <col min="19" max="19" width="13" style="38" bestFit="1" customWidth="1"/>
    <col min="20" max="20" width="16" style="38" bestFit="1" customWidth="1"/>
    <col min="21" max="22" width="10" style="38" bestFit="1" customWidth="1"/>
    <col min="23" max="16348" width="3.5" style="38" customWidth="1"/>
    <col min="16349" max="16384" width="12" style="38" customWidth="1"/>
  </cols>
  <sheetData>
    <row r="1" spans="1:19" ht="15" customHeight="1" x14ac:dyDescent="0.2">
      <c r="A1" s="38" t="s">
        <v>91</v>
      </c>
    </row>
    <row r="2" spans="1:19" ht="15" customHeight="1" x14ac:dyDescent="0.2">
      <c r="M2" s="39" t="s">
        <v>93</v>
      </c>
      <c r="N2" s="38" t="s">
        <v>58</v>
      </c>
    </row>
    <row r="3" spans="1:19" ht="15" customHeight="1" x14ac:dyDescent="0.2">
      <c r="A3" s="160" t="s">
        <v>79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M3" s="39" t="s">
        <v>94</v>
      </c>
      <c r="N3" s="38" t="s">
        <v>41</v>
      </c>
    </row>
    <row r="4" spans="1:19" ht="15" customHeight="1" x14ac:dyDescent="0.2">
      <c r="A4" s="39" t="s">
        <v>30</v>
      </c>
      <c r="B4" s="40"/>
      <c r="C4" s="40"/>
      <c r="G4" s="40"/>
      <c r="H4" s="40"/>
      <c r="I4" s="40"/>
      <c r="J4" s="41"/>
      <c r="K4" s="41"/>
      <c r="L4" s="41"/>
      <c r="M4" s="39" t="s">
        <v>95</v>
      </c>
      <c r="N4" s="42" t="s">
        <v>42</v>
      </c>
      <c r="O4" s="41"/>
      <c r="P4" s="41"/>
      <c r="Q4" s="40"/>
      <c r="R4" s="41"/>
    </row>
    <row r="5" spans="1:19" ht="15" customHeight="1" x14ac:dyDescent="0.2">
      <c r="A5" s="43" t="s">
        <v>112</v>
      </c>
      <c r="J5" s="41"/>
      <c r="K5" s="41"/>
      <c r="L5" s="41"/>
      <c r="M5" s="39" t="s">
        <v>96</v>
      </c>
      <c r="N5" s="42" t="s">
        <v>43</v>
      </c>
      <c r="O5" s="41"/>
      <c r="P5" s="41"/>
      <c r="Q5" s="40"/>
      <c r="R5" s="41"/>
    </row>
    <row r="6" spans="1:19" ht="15" customHeight="1" x14ac:dyDescent="0.2">
      <c r="K6" s="69" t="s">
        <v>31</v>
      </c>
      <c r="M6" s="39" t="s">
        <v>97</v>
      </c>
      <c r="N6" s="38" t="s">
        <v>44</v>
      </c>
    </row>
    <row r="7" spans="1:19" ht="15" customHeight="1" x14ac:dyDescent="0.2">
      <c r="A7" s="30"/>
      <c r="B7" s="31"/>
      <c r="C7" s="31"/>
      <c r="D7" s="32" t="s">
        <v>32</v>
      </c>
      <c r="E7" s="32" t="s">
        <v>33</v>
      </c>
      <c r="F7" s="32" t="s">
        <v>34</v>
      </c>
      <c r="G7" s="32" t="s">
        <v>35</v>
      </c>
      <c r="H7" s="32" t="s">
        <v>36</v>
      </c>
      <c r="I7" s="32" t="s">
        <v>37</v>
      </c>
      <c r="J7" s="32" t="s">
        <v>38</v>
      </c>
      <c r="K7" s="32" t="s">
        <v>54</v>
      </c>
      <c r="M7" s="39" t="s">
        <v>98</v>
      </c>
      <c r="N7" s="38" t="s">
        <v>45</v>
      </c>
    </row>
    <row r="8" spans="1:19" ht="72" customHeight="1" x14ac:dyDescent="0.2">
      <c r="A8" s="33" t="s">
        <v>39</v>
      </c>
      <c r="B8" s="34" t="s">
        <v>40</v>
      </c>
      <c r="C8" s="34" t="s">
        <v>92</v>
      </c>
      <c r="D8" s="35" t="s">
        <v>55</v>
      </c>
      <c r="E8" s="35" t="s">
        <v>99</v>
      </c>
      <c r="F8" s="35" t="s">
        <v>100</v>
      </c>
      <c r="G8" s="35" t="s">
        <v>119</v>
      </c>
      <c r="H8" s="35" t="s">
        <v>56</v>
      </c>
      <c r="I8" s="36" t="s">
        <v>101</v>
      </c>
      <c r="J8" s="36" t="s">
        <v>102</v>
      </c>
      <c r="K8" s="37" t="s">
        <v>53</v>
      </c>
      <c r="L8" s="44"/>
      <c r="M8" s="45" t="s">
        <v>69</v>
      </c>
      <c r="N8" s="46"/>
      <c r="O8" s="46"/>
      <c r="P8" s="46"/>
      <c r="Q8" s="46"/>
      <c r="R8" s="46"/>
      <c r="S8" s="46"/>
    </row>
    <row r="9" spans="1:19" ht="18" customHeight="1" x14ac:dyDescent="0.2">
      <c r="A9" s="72"/>
      <c r="B9" s="73"/>
      <c r="C9" s="97"/>
      <c r="D9" s="74"/>
      <c r="E9" s="75"/>
      <c r="F9" s="75"/>
      <c r="G9" s="50">
        <f>MIN(テーブル1[[#This Row],[R7年度
購入価格（60kg）
（税抜）
(単位:円)]]-テーブル1[[#This Row],[R6年度
購入価格
（60kg）
（税抜）
(単位:円)]],11296)</f>
        <v>0</v>
      </c>
      <c r="H9" s="50"/>
      <c r="I9" s="50">
        <f>テーブル1[[#This Row],[R6年度と
R7年度と
の差額
上限額
=11,296円
(単位:円)]]*テーブル1[[#This Row],[R7年度
購入数量
（60kg）
(単位:俵)]]</f>
        <v>0</v>
      </c>
      <c r="J9" s="50">
        <f>テーブル1[[#This Row],[補助対象
経費
（税抜）
（③×⑤）
(単位:円)]]/2</f>
        <v>0</v>
      </c>
      <c r="K9" s="82"/>
      <c r="L9" s="44"/>
      <c r="M9" s="45"/>
      <c r="N9" s="46"/>
      <c r="O9" s="46"/>
      <c r="P9" s="46"/>
      <c r="Q9" s="46"/>
      <c r="R9" s="46"/>
      <c r="S9" s="46"/>
    </row>
    <row r="10" spans="1:19" ht="18" customHeight="1" x14ac:dyDescent="0.2">
      <c r="A10" s="72"/>
      <c r="B10" s="73"/>
      <c r="C10" s="97"/>
      <c r="D10" s="74"/>
      <c r="E10" s="75"/>
      <c r="F10" s="75"/>
      <c r="G10" s="50">
        <f>MIN(テーブル1[[#This Row],[R7年度
購入価格（60kg）
（税抜）
(単位:円)]]-テーブル1[[#This Row],[R6年度
購入価格
（60kg）
（税抜）
(単位:円)]],11296)</f>
        <v>0</v>
      </c>
      <c r="H10" s="50"/>
      <c r="I10" s="50">
        <f>テーブル1[[#This Row],[R6年度と
R7年度と
の差額
上限額
=11,296円
(単位:円)]]*テーブル1[[#This Row],[R7年度
購入数量
（60kg）
(単位:俵)]]</f>
        <v>0</v>
      </c>
      <c r="J10" s="50">
        <f>テーブル1[[#This Row],[補助対象
経費
（税抜）
（③×⑤）
(単位:円)]]/2</f>
        <v>0</v>
      </c>
      <c r="K10" s="82"/>
      <c r="L10" s="44"/>
      <c r="M10" s="45"/>
      <c r="N10" s="46"/>
      <c r="O10" s="46"/>
      <c r="P10" s="46"/>
      <c r="Q10" s="46"/>
      <c r="R10" s="46"/>
      <c r="S10" s="46"/>
    </row>
    <row r="11" spans="1:19" ht="18" customHeight="1" x14ac:dyDescent="0.2">
      <c r="A11" s="85"/>
      <c r="B11" s="73"/>
      <c r="C11" s="97"/>
      <c r="D11" s="74"/>
      <c r="E11" s="75"/>
      <c r="F11" s="75"/>
      <c r="G11" s="50">
        <f>MIN(テーブル1[[#This Row],[R7年度
購入価格（60kg）
（税抜）
(単位:円)]]-テーブル1[[#This Row],[R6年度
購入価格
（60kg）
（税抜）
(単位:円)]],11296)</f>
        <v>0</v>
      </c>
      <c r="H11" s="50"/>
      <c r="I11" s="50">
        <f>テーブル1[[#This Row],[R6年度と
R7年度と
の差額
上限額
=11,296円
(単位:円)]]*テーブル1[[#This Row],[R7年度
購入数量
（60kg）
(単位:俵)]]</f>
        <v>0</v>
      </c>
      <c r="J11" s="50">
        <f>テーブル1[[#This Row],[補助対象
経費
（税抜）
（③×⑤）
(単位:円)]]/2</f>
        <v>0</v>
      </c>
      <c r="K11" s="82"/>
      <c r="L11" s="44"/>
      <c r="M11" s="45"/>
      <c r="N11" s="46"/>
      <c r="O11" s="46"/>
      <c r="P11" s="46"/>
      <c r="Q11" s="46"/>
      <c r="R11" s="46"/>
      <c r="S11" s="46"/>
    </row>
    <row r="12" spans="1:19" ht="18" customHeight="1" x14ac:dyDescent="0.2">
      <c r="A12" s="85"/>
      <c r="B12" s="73"/>
      <c r="C12" s="97"/>
      <c r="D12" s="74"/>
      <c r="E12" s="75"/>
      <c r="F12" s="75"/>
      <c r="G12" s="50">
        <f>MIN(テーブル1[[#This Row],[R7年度
購入価格（60kg）
（税抜）
(単位:円)]]-テーブル1[[#This Row],[R6年度
購入価格
（60kg）
（税抜）
(単位:円)]],11296)</f>
        <v>0</v>
      </c>
      <c r="H12" s="50"/>
      <c r="I12" s="50">
        <f>テーブル1[[#This Row],[R6年度と
R7年度と
の差額
上限額
=11,296円
(単位:円)]]*テーブル1[[#This Row],[R7年度
購入数量
（60kg）
(単位:俵)]]</f>
        <v>0</v>
      </c>
      <c r="J12" s="50">
        <f>テーブル1[[#This Row],[補助対象
経費
（税抜）
（③×⑤）
(単位:円)]]/2</f>
        <v>0</v>
      </c>
      <c r="K12" s="82"/>
      <c r="L12" s="44"/>
      <c r="M12" s="45"/>
      <c r="N12" s="46"/>
      <c r="O12" s="46"/>
      <c r="P12" s="46"/>
      <c r="Q12" s="46"/>
      <c r="R12" s="46"/>
      <c r="S12" s="46"/>
    </row>
    <row r="13" spans="1:19" ht="18" customHeight="1" x14ac:dyDescent="0.2">
      <c r="A13" s="85"/>
      <c r="B13" s="73"/>
      <c r="C13" s="97"/>
      <c r="D13" s="74"/>
      <c r="E13" s="75"/>
      <c r="F13" s="75"/>
      <c r="G13" s="50">
        <f>MIN(テーブル1[[#This Row],[R7年度
購入価格（60kg）
（税抜）
(単位:円)]]-テーブル1[[#This Row],[R6年度
購入価格
（60kg）
（税抜）
(単位:円)]],11296)</f>
        <v>0</v>
      </c>
      <c r="H13" s="50"/>
      <c r="I13" s="50">
        <f>テーブル1[[#This Row],[R6年度と
R7年度と
の差額
上限額
=11,296円
(単位:円)]]*テーブル1[[#This Row],[R7年度
購入数量
（60kg）
(単位:俵)]]</f>
        <v>0</v>
      </c>
      <c r="J13" s="50">
        <f>テーブル1[[#This Row],[補助対象
経費
（税抜）
（③×⑤）
(単位:円)]]/2</f>
        <v>0</v>
      </c>
      <c r="K13" s="82"/>
      <c r="L13" s="44"/>
      <c r="M13" s="45"/>
      <c r="N13" s="46"/>
      <c r="O13" s="46"/>
      <c r="P13" s="46"/>
      <c r="Q13" s="46"/>
      <c r="R13" s="46"/>
      <c r="S13" s="46"/>
    </row>
    <row r="14" spans="1:19" ht="18" customHeight="1" x14ac:dyDescent="0.2">
      <c r="A14" s="47"/>
      <c r="B14" s="48"/>
      <c r="C14" s="78"/>
      <c r="D14" s="49"/>
      <c r="E14" s="50"/>
      <c r="F14" s="50"/>
      <c r="G14" s="50">
        <f>MIN(テーブル1[[#This Row],[R7年度
購入価格（60kg）
（税抜）
(単位:円)]]-テーブル1[[#This Row],[R6年度
購入価格
（60kg）
（税抜）
(単位:円)]],11296)</f>
        <v>0</v>
      </c>
      <c r="H14" s="49"/>
      <c r="I14" s="50">
        <f>テーブル1[[#This Row],[R6年度と
R7年度と
の差額
上限額
=11,296円
(単位:円)]]*テーブル1[[#This Row],[R7年度
購入数量
（60kg）
(単位:俵)]]</f>
        <v>0</v>
      </c>
      <c r="J14" s="50">
        <f>テーブル1[[#This Row],[補助対象
経費
（税抜）
（③×⑤）
(単位:円)]]/2</f>
        <v>0</v>
      </c>
      <c r="K14" s="81" t="str">
        <f t="shared" ref="K14:K23" si="0">IFERROR(H14/D14,"")</f>
        <v/>
      </c>
      <c r="L14" s="55"/>
      <c r="M14" s="56"/>
      <c r="N14" s="57"/>
      <c r="O14" s="57"/>
      <c r="P14" s="57"/>
      <c r="Q14" s="57"/>
      <c r="R14" s="57"/>
      <c r="S14" s="57"/>
    </row>
    <row r="15" spans="1:19" ht="18" customHeight="1" x14ac:dyDescent="0.2">
      <c r="A15" s="51"/>
      <c r="B15" s="52"/>
      <c r="C15" s="79"/>
      <c r="D15" s="53"/>
      <c r="E15" s="54"/>
      <c r="F15" s="54"/>
      <c r="G15" s="54">
        <f>MIN(テーブル1[[#This Row],[R7年度
購入価格（60kg）
（税抜）
(単位:円)]]-テーブル1[[#This Row],[R6年度
購入価格
（60kg）
（税抜）
(単位:円)]],11296)</f>
        <v>0</v>
      </c>
      <c r="H15" s="53"/>
      <c r="I15" s="54">
        <f>テーブル1[[#This Row],[R6年度と
R7年度と
の差額
上限額
=11,296円
(単位:円)]]*テーブル1[[#This Row],[R7年度
購入数量
（60kg）
(単位:俵)]]</f>
        <v>0</v>
      </c>
      <c r="J15" s="54">
        <f>テーブル1[[#This Row],[補助対象
経費
（税抜）
（③×⑤）
(単位:円)]]/2</f>
        <v>0</v>
      </c>
      <c r="K15" s="83" t="str">
        <f t="shared" si="0"/>
        <v/>
      </c>
      <c r="L15" s="55"/>
      <c r="M15" s="56"/>
      <c r="N15" s="57"/>
      <c r="O15" s="57"/>
      <c r="P15" s="57"/>
      <c r="Q15" s="57"/>
      <c r="R15" s="57"/>
      <c r="S15" s="57"/>
    </row>
    <row r="16" spans="1:19" ht="18" customHeight="1" x14ac:dyDescent="0.2">
      <c r="A16" s="51"/>
      <c r="B16" s="52"/>
      <c r="C16" s="79"/>
      <c r="D16" s="53"/>
      <c r="E16" s="54"/>
      <c r="F16" s="54"/>
      <c r="G16" s="54">
        <f>MIN(テーブル1[[#This Row],[R7年度
購入価格（60kg）
（税抜）
(単位:円)]]-テーブル1[[#This Row],[R6年度
購入価格
（60kg）
（税抜）
(単位:円)]],11296)</f>
        <v>0</v>
      </c>
      <c r="H16" s="53"/>
      <c r="I16" s="54">
        <f>テーブル1[[#This Row],[R6年度と
R7年度と
の差額
上限額
=11,296円
(単位:円)]]*テーブル1[[#This Row],[R7年度
購入数量
（60kg）
(単位:俵)]]</f>
        <v>0</v>
      </c>
      <c r="J16" s="54">
        <f>テーブル1[[#This Row],[補助対象
経費
（税抜）
（③×⑤）
(単位:円)]]/2</f>
        <v>0</v>
      </c>
      <c r="K16" s="83" t="str">
        <f t="shared" si="0"/>
        <v/>
      </c>
      <c r="L16" s="55"/>
      <c r="M16" s="56"/>
      <c r="N16" s="57"/>
      <c r="O16" s="57"/>
      <c r="P16" s="57"/>
      <c r="Q16" s="57"/>
      <c r="R16" s="57"/>
      <c r="S16" s="57"/>
    </row>
    <row r="17" spans="1:19" ht="18" customHeight="1" x14ac:dyDescent="0.2">
      <c r="A17" s="47"/>
      <c r="B17" s="48"/>
      <c r="C17" s="78"/>
      <c r="D17" s="49"/>
      <c r="E17" s="50"/>
      <c r="F17" s="50"/>
      <c r="G17" s="50">
        <f>MIN(テーブル1[[#This Row],[R7年度
購入価格（60kg）
（税抜）
(単位:円)]]-テーブル1[[#This Row],[R6年度
購入価格
（60kg）
（税抜）
(単位:円)]],11296)</f>
        <v>0</v>
      </c>
      <c r="H17" s="49"/>
      <c r="I17" s="50">
        <f>テーブル1[[#This Row],[R6年度と
R7年度と
の差額
上限額
=11,296円
(単位:円)]]*テーブル1[[#This Row],[R7年度
購入数量
（60kg）
(単位:俵)]]</f>
        <v>0</v>
      </c>
      <c r="J17" s="50">
        <f>テーブル1[[#This Row],[補助対象
経費
（税抜）
（③×⑤）
(単位:円)]]/2</f>
        <v>0</v>
      </c>
      <c r="K17" s="81" t="str">
        <f t="shared" si="0"/>
        <v/>
      </c>
      <c r="L17" s="44"/>
      <c r="M17" s="45"/>
      <c r="N17" s="46"/>
      <c r="O17" s="46"/>
      <c r="P17" s="46"/>
      <c r="Q17" s="46"/>
      <c r="R17" s="46"/>
      <c r="S17" s="46"/>
    </row>
    <row r="18" spans="1:19" ht="18" customHeight="1" x14ac:dyDescent="0.2">
      <c r="A18" s="47"/>
      <c r="B18" s="48"/>
      <c r="C18" s="78"/>
      <c r="D18" s="49"/>
      <c r="E18" s="50"/>
      <c r="F18" s="50"/>
      <c r="G18" s="50">
        <f>MIN(テーブル1[[#This Row],[R7年度
購入価格（60kg）
（税抜）
(単位:円)]]-テーブル1[[#This Row],[R6年度
購入価格
（60kg）
（税抜）
(単位:円)]],11296)</f>
        <v>0</v>
      </c>
      <c r="H18" s="49"/>
      <c r="I18" s="50">
        <f>テーブル1[[#This Row],[R6年度と
R7年度と
の差額
上限額
=11,296円
(単位:円)]]*テーブル1[[#This Row],[R7年度
購入数量
（60kg）
(単位:俵)]]</f>
        <v>0</v>
      </c>
      <c r="J18" s="50">
        <f>テーブル1[[#This Row],[補助対象
経費
（税抜）
（③×⑤）
(単位:円)]]/2</f>
        <v>0</v>
      </c>
      <c r="K18" s="81" t="str">
        <f t="shared" si="0"/>
        <v/>
      </c>
      <c r="L18" s="44"/>
      <c r="M18" s="45"/>
      <c r="N18" s="46"/>
      <c r="O18" s="46"/>
      <c r="P18" s="46"/>
      <c r="Q18" s="46"/>
      <c r="R18" s="46"/>
      <c r="S18" s="46"/>
    </row>
    <row r="19" spans="1:19" ht="18" customHeight="1" x14ac:dyDescent="0.2">
      <c r="A19" s="47"/>
      <c r="B19" s="48"/>
      <c r="C19" s="78"/>
      <c r="D19" s="49"/>
      <c r="E19" s="50"/>
      <c r="F19" s="50"/>
      <c r="G19" s="50">
        <f>MIN(テーブル1[[#This Row],[R7年度
購入価格（60kg）
（税抜）
(単位:円)]]-テーブル1[[#This Row],[R6年度
購入価格
（60kg）
（税抜）
(単位:円)]],11296)</f>
        <v>0</v>
      </c>
      <c r="H19" s="49"/>
      <c r="I19" s="50">
        <f>テーブル1[[#This Row],[R6年度と
R7年度と
の差額
上限額
=11,296円
(単位:円)]]*テーブル1[[#This Row],[R7年度
購入数量
（60kg）
(単位:俵)]]</f>
        <v>0</v>
      </c>
      <c r="J19" s="50">
        <f>テーブル1[[#This Row],[補助対象
経費
（税抜）
（③×⑤）
(単位:円)]]/2</f>
        <v>0</v>
      </c>
      <c r="K19" s="81" t="str">
        <f t="shared" si="0"/>
        <v/>
      </c>
      <c r="L19" s="44"/>
      <c r="M19" s="45"/>
      <c r="N19" s="46"/>
      <c r="O19" s="46"/>
      <c r="P19" s="46"/>
      <c r="Q19" s="46"/>
      <c r="R19" s="46"/>
      <c r="S19" s="46"/>
    </row>
    <row r="20" spans="1:19" ht="18" customHeight="1" x14ac:dyDescent="0.2">
      <c r="A20" s="47"/>
      <c r="B20" s="48"/>
      <c r="C20" s="78"/>
      <c r="D20" s="49"/>
      <c r="E20" s="50"/>
      <c r="F20" s="50"/>
      <c r="G20" s="50">
        <f>MIN(テーブル1[[#This Row],[R7年度
購入価格（60kg）
（税抜）
(単位:円)]]-テーブル1[[#This Row],[R6年度
購入価格
（60kg）
（税抜）
(単位:円)]],11296)</f>
        <v>0</v>
      </c>
      <c r="H20" s="49"/>
      <c r="I20" s="50">
        <f>テーブル1[[#This Row],[R6年度と
R7年度と
の差額
上限額
=11,296円
(単位:円)]]*テーブル1[[#This Row],[R7年度
購入数量
（60kg）
(単位:俵)]]</f>
        <v>0</v>
      </c>
      <c r="J20" s="50">
        <f>テーブル1[[#This Row],[補助対象
経費
（税抜）
（③×⑤）
(単位:円)]]/2</f>
        <v>0</v>
      </c>
      <c r="K20" s="81" t="str">
        <f t="shared" si="0"/>
        <v/>
      </c>
      <c r="L20" s="44"/>
      <c r="M20" s="45"/>
      <c r="N20" s="46"/>
      <c r="O20" s="46"/>
      <c r="P20" s="46"/>
      <c r="Q20" s="46"/>
      <c r="R20" s="46"/>
      <c r="S20" s="46"/>
    </row>
    <row r="21" spans="1:19" ht="18" customHeight="1" x14ac:dyDescent="0.2">
      <c r="A21" s="47"/>
      <c r="B21" s="48"/>
      <c r="C21" s="78"/>
      <c r="D21" s="49"/>
      <c r="E21" s="50"/>
      <c r="F21" s="50"/>
      <c r="G21" s="50">
        <f>MIN(テーブル1[[#This Row],[R7年度
購入価格（60kg）
（税抜）
(単位:円)]]-テーブル1[[#This Row],[R6年度
購入価格
（60kg）
（税抜）
(単位:円)]],11296)</f>
        <v>0</v>
      </c>
      <c r="H21" s="49"/>
      <c r="I21" s="50">
        <f>テーブル1[[#This Row],[R6年度と
R7年度と
の差額
上限額
=11,296円
(単位:円)]]*テーブル1[[#This Row],[R7年度
購入数量
（60kg）
(単位:俵)]]</f>
        <v>0</v>
      </c>
      <c r="J21" s="50">
        <f>テーブル1[[#This Row],[補助対象
経費
（税抜）
（③×⑤）
(単位:円)]]/2</f>
        <v>0</v>
      </c>
      <c r="K21" s="81" t="str">
        <f t="shared" si="0"/>
        <v/>
      </c>
      <c r="L21" s="44"/>
      <c r="M21" s="45"/>
      <c r="N21" s="46"/>
      <c r="O21" s="46"/>
      <c r="P21" s="46"/>
      <c r="Q21" s="46"/>
      <c r="R21" s="46"/>
      <c r="S21" s="46"/>
    </row>
    <row r="22" spans="1:19" ht="18" customHeight="1" x14ac:dyDescent="0.2">
      <c r="A22" s="47"/>
      <c r="B22" s="48"/>
      <c r="C22" s="78"/>
      <c r="D22" s="49"/>
      <c r="E22" s="50"/>
      <c r="F22" s="50"/>
      <c r="G22" s="50">
        <f>MIN(テーブル1[[#This Row],[R7年度
購入価格（60kg）
（税抜）
(単位:円)]]-テーブル1[[#This Row],[R6年度
購入価格
（60kg）
（税抜）
(単位:円)]],11296)</f>
        <v>0</v>
      </c>
      <c r="H22" s="49"/>
      <c r="I22" s="50">
        <f>テーブル1[[#This Row],[R6年度と
R7年度と
の差額
上限額
=11,296円
(単位:円)]]*テーブル1[[#This Row],[R7年度
購入数量
（60kg）
(単位:俵)]]</f>
        <v>0</v>
      </c>
      <c r="J22" s="50">
        <f>テーブル1[[#This Row],[補助対象
経費
（税抜）
（③×⑤）
(単位:円)]]/2</f>
        <v>0</v>
      </c>
      <c r="K22" s="81" t="str">
        <f t="shared" si="0"/>
        <v/>
      </c>
      <c r="L22" s="55"/>
      <c r="M22" s="56"/>
      <c r="N22" s="57"/>
      <c r="O22" s="57"/>
      <c r="P22" s="57"/>
      <c r="Q22" s="57"/>
      <c r="R22" s="57"/>
      <c r="S22" s="57"/>
    </row>
    <row r="23" spans="1:19" ht="18" customHeight="1" x14ac:dyDescent="0.2">
      <c r="A23" s="58"/>
      <c r="B23" s="59"/>
      <c r="C23" s="80"/>
      <c r="D23" s="60"/>
      <c r="E23" s="61"/>
      <c r="F23" s="61"/>
      <c r="G23" s="61">
        <f>MIN(テーブル1[[#This Row],[R7年度
購入価格（60kg）
（税抜）
(単位:円)]]-テーブル1[[#This Row],[R6年度
購入価格
（60kg）
（税抜）
(単位:円)]],11296)</f>
        <v>0</v>
      </c>
      <c r="H23" s="60"/>
      <c r="I23" s="61">
        <f>テーブル1[[#This Row],[R6年度と
R7年度と
の差額
上限額
=11,296円
(単位:円)]]*テーブル1[[#This Row],[R7年度
購入数量
（60kg）
(単位:俵)]]</f>
        <v>0</v>
      </c>
      <c r="J23" s="61">
        <f>テーブル1[[#This Row],[補助対象
経費
（税抜）
（③×⑤）
(単位:円)]]/2</f>
        <v>0</v>
      </c>
      <c r="K23" s="84" t="str">
        <f t="shared" si="0"/>
        <v/>
      </c>
      <c r="L23" s="44"/>
      <c r="M23" s="45"/>
      <c r="N23" s="46"/>
      <c r="O23" s="46"/>
      <c r="P23" s="46"/>
      <c r="Q23" s="46"/>
      <c r="R23" s="46"/>
      <c r="S23" s="46"/>
    </row>
    <row r="24" spans="1:19" ht="8.25" customHeight="1" thickBot="1" x14ac:dyDescent="0.25">
      <c r="J24" s="62"/>
      <c r="K24" s="62"/>
      <c r="L24" s="62"/>
      <c r="N24" s="62"/>
      <c r="O24" s="62"/>
      <c r="P24" s="62"/>
      <c r="R24" s="62"/>
      <c r="S24" s="62"/>
    </row>
    <row r="25" spans="1:19" ht="42.75" customHeight="1" x14ac:dyDescent="0.2">
      <c r="E25" s="63"/>
      <c r="F25" s="64"/>
      <c r="G25" s="87" t="s">
        <v>110</v>
      </c>
      <c r="H25" s="87" t="s">
        <v>105</v>
      </c>
      <c r="I25" s="70" t="s">
        <v>46</v>
      </c>
      <c r="J25" s="70" t="s">
        <v>47</v>
      </c>
      <c r="K25" s="88" t="s">
        <v>53</v>
      </c>
      <c r="L25" s="65"/>
      <c r="O25" s="65"/>
      <c r="P25" s="65"/>
      <c r="Q25" s="65"/>
      <c r="R25" s="65"/>
    </row>
    <row r="26" spans="1:19" ht="15" customHeight="1" x14ac:dyDescent="0.2">
      <c r="E26" s="161" t="s">
        <v>57</v>
      </c>
      <c r="F26" s="162"/>
      <c r="G26" s="96">
        <f>SUM(テーブル1[R6年度
購入数量
(単位:俵)])</f>
        <v>0</v>
      </c>
      <c r="H26" s="89">
        <f>SUM(H9:H23)</f>
        <v>0</v>
      </c>
      <c r="I26" s="90">
        <f>SUM(I9:I23)</f>
        <v>0</v>
      </c>
      <c r="J26" s="90">
        <f>ROUNDDOWN(SUM(J9:J23),-3)</f>
        <v>0</v>
      </c>
      <c r="K26" s="91" t="str">
        <f>IFERROR(H26/G26,"")</f>
        <v/>
      </c>
      <c r="L26" s="65"/>
      <c r="O26" s="65"/>
      <c r="P26" s="65"/>
      <c r="Q26" s="65"/>
      <c r="R26" s="65"/>
    </row>
    <row r="27" spans="1:19" ht="15" customHeight="1" thickBot="1" x14ac:dyDescent="0.25">
      <c r="B27" s="62"/>
      <c r="C27" s="62"/>
      <c r="D27" s="62"/>
      <c r="E27" s="92"/>
      <c r="F27" s="93"/>
      <c r="G27" s="94" t="s">
        <v>111</v>
      </c>
      <c r="H27" s="94" t="s">
        <v>48</v>
      </c>
      <c r="I27" s="94" t="s">
        <v>49</v>
      </c>
      <c r="J27" s="94" t="s">
        <v>49</v>
      </c>
      <c r="K27" s="95"/>
      <c r="L27" s="65"/>
      <c r="O27" s="65"/>
      <c r="P27" s="65"/>
      <c r="Q27" s="65"/>
      <c r="R27" s="65"/>
    </row>
    <row r="28" spans="1:19" ht="13.5" customHeight="1" x14ac:dyDescent="0.2">
      <c r="B28" s="65"/>
      <c r="C28" s="65"/>
      <c r="D28" s="65"/>
      <c r="E28" s="65"/>
      <c r="F28" s="65"/>
      <c r="G28" s="65"/>
      <c r="H28" s="66"/>
      <c r="I28" s="66"/>
      <c r="J28" s="66" t="s">
        <v>59</v>
      </c>
      <c r="K28" s="65"/>
      <c r="L28" s="65"/>
      <c r="O28" s="65"/>
      <c r="P28" s="65"/>
      <c r="Q28" s="65"/>
      <c r="R28" s="65"/>
    </row>
    <row r="29" spans="1:19" ht="13.5" x14ac:dyDescent="0.2">
      <c r="A29" s="67" t="s">
        <v>70</v>
      </c>
      <c r="L29" s="67"/>
    </row>
    <row r="30" spans="1:19" ht="13.5" x14ac:dyDescent="0.2">
      <c r="A30" s="67" t="s">
        <v>71</v>
      </c>
      <c r="L30" s="67"/>
    </row>
    <row r="31" spans="1:19" ht="13.5" x14ac:dyDescent="0.2">
      <c r="A31" s="67" t="s">
        <v>104</v>
      </c>
      <c r="L31" s="67"/>
    </row>
    <row r="32" spans="1:19" ht="15" customHeight="1" x14ac:dyDescent="0.2">
      <c r="A32" s="67" t="s">
        <v>118</v>
      </c>
      <c r="L32" s="67"/>
    </row>
    <row r="33" spans="1:12" ht="15" customHeight="1" x14ac:dyDescent="0.2">
      <c r="A33" s="68" t="s">
        <v>30</v>
      </c>
      <c r="L33" s="67"/>
    </row>
    <row r="34" spans="1:12" ht="15" customHeight="1" x14ac:dyDescent="0.2">
      <c r="B34" s="40"/>
      <c r="C34" s="98"/>
      <c r="D34" s="99" t="s">
        <v>113</v>
      </c>
      <c r="E34" s="99" t="s">
        <v>114</v>
      </c>
      <c r="F34" s="99" t="s">
        <v>115</v>
      </c>
    </row>
    <row r="35" spans="1:12" ht="15" customHeight="1" x14ac:dyDescent="0.2">
      <c r="A35" s="40"/>
      <c r="B35" s="40"/>
      <c r="C35" s="99" t="s">
        <v>116</v>
      </c>
      <c r="D35" s="100"/>
      <c r="E35" s="100"/>
      <c r="F35" s="100">
        <f>SUM(D35:E35)</f>
        <v>0</v>
      </c>
    </row>
    <row r="36" spans="1:12" ht="15" customHeight="1" x14ac:dyDescent="0.2">
      <c r="C36" s="99" t="s">
        <v>117</v>
      </c>
      <c r="D36" s="100"/>
      <c r="E36" s="100"/>
      <c r="F36" s="100">
        <f>SUM(D36:E36)</f>
        <v>0</v>
      </c>
    </row>
  </sheetData>
  <mergeCells count="2">
    <mergeCell ref="A3:K3"/>
    <mergeCell ref="E26:F26"/>
  </mergeCells>
  <phoneticPr fontId="4"/>
  <conditionalFormatting sqref="K9:K23">
    <cfRule type="expression" dxfId="1" priority="1">
      <formula>ABS(K9)&gt;=0.2</formula>
    </cfRule>
  </conditionalFormatting>
  <dataValidations count="5">
    <dataValidation imeMode="halfAlpha" allowBlank="1" showInputMessage="1" showErrorMessage="1" sqref="I9:J10 G9:G23" xr:uid="{573D4C6D-6EAB-46D3-8F19-9740C57A7AF5}"/>
    <dataValidation type="whole" imeMode="halfAlpha" allowBlank="1" showInputMessage="1" showErrorMessage="1" sqref="I11:J23" xr:uid="{F9274387-7EF2-4771-A5DA-90363C610FFE}">
      <formula1>0</formula1>
      <formula2>99999999999</formula2>
    </dataValidation>
    <dataValidation type="decimal" imeMode="halfAlpha" allowBlank="1" showInputMessage="1" showErrorMessage="1" sqref="H9:H23 D9:F23" xr:uid="{F12998FB-B9FC-455D-8959-FAC10F071EB3}">
      <formula1>0</formula1>
      <formula2>99999999999</formula2>
    </dataValidation>
    <dataValidation type="list" allowBlank="1" showInputMessage="1" showErrorMessage="1" sqref="A9:A23" xr:uid="{6DF6F715-05D9-42F7-9D6A-E3B3970C3858}">
      <formula1>$M$2:$M$8</formula1>
    </dataValidation>
    <dataValidation type="list" allowBlank="1" showInputMessage="1" showErrorMessage="1" sqref="B9:B23" xr:uid="{0A7DEDB3-C38C-4AEC-B026-4D8A432CEB85}">
      <formula1>$N$2:$N$7</formula1>
    </dataValidation>
  </dataValidations>
  <printOptions horizontalCentered="1"/>
  <pageMargins left="0.19685039370078741" right="0.19685039370078741" top="0.39370078740157483" bottom="0" header="0" footer="0"/>
  <pageSetup paperSize="9" scale="72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94B05-9408-4CFE-8D4E-B91362DA08DA}">
  <dimension ref="A1:S49"/>
  <sheetViews>
    <sheetView view="pageBreakPreview" topLeftCell="A28" zoomScale="190" zoomScaleNormal="115" zoomScaleSheetLayoutView="190" workbookViewId="0">
      <selection activeCell="J39" sqref="J39"/>
    </sheetView>
  </sheetViews>
  <sheetFormatPr defaultRowHeight="15" customHeight="1" x14ac:dyDescent="0.2"/>
  <cols>
    <col min="1" max="1" width="13.1640625" style="38" customWidth="1"/>
    <col min="2" max="2" width="7.1640625" style="38" customWidth="1"/>
    <col min="3" max="3" width="19.33203125" style="38" customWidth="1"/>
    <col min="4" max="4" width="10" style="38" bestFit="1" customWidth="1"/>
    <col min="5" max="6" width="11" style="38" bestFit="1" customWidth="1"/>
    <col min="7" max="7" width="11.1640625" style="38" customWidth="1"/>
    <col min="8" max="8" width="9.83203125" style="38" bestFit="1" customWidth="1"/>
    <col min="9" max="10" width="16.5" style="38" bestFit="1" customWidth="1"/>
    <col min="11" max="11" width="9.6640625" style="38" customWidth="1"/>
    <col min="12" max="12" width="3.5" style="38" customWidth="1"/>
    <col min="13" max="13" width="3.5" style="39" hidden="1" customWidth="1"/>
    <col min="14" max="14" width="3.5" style="38" hidden="1" customWidth="1"/>
    <col min="15" max="15" width="3.5" style="38" customWidth="1"/>
    <col min="16" max="16" width="13" style="38" bestFit="1" customWidth="1"/>
    <col min="17" max="18" width="10" style="38" bestFit="1" customWidth="1"/>
    <col min="19" max="19" width="13" style="38" bestFit="1" customWidth="1"/>
    <col min="20" max="20" width="16" style="38" bestFit="1" customWidth="1"/>
    <col min="21" max="22" width="10" style="38" bestFit="1" customWidth="1"/>
    <col min="23" max="16348" width="3.5" style="38" customWidth="1"/>
    <col min="16349" max="16384" width="12" style="38" customWidth="1"/>
  </cols>
  <sheetData>
    <row r="1" spans="1:19" ht="15" customHeight="1" x14ac:dyDescent="0.2">
      <c r="A1" s="38" t="s">
        <v>91</v>
      </c>
    </row>
    <row r="2" spans="1:19" ht="15" customHeight="1" x14ac:dyDescent="0.2">
      <c r="M2" s="39" t="s">
        <v>93</v>
      </c>
      <c r="N2" s="38" t="s">
        <v>58</v>
      </c>
    </row>
    <row r="3" spans="1:19" ht="15" customHeight="1" x14ac:dyDescent="0.2">
      <c r="A3" s="160" t="s">
        <v>79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M3" s="39" t="s">
        <v>94</v>
      </c>
      <c r="N3" s="38" t="s">
        <v>41</v>
      </c>
    </row>
    <row r="4" spans="1:19" ht="15" customHeight="1" x14ac:dyDescent="0.2">
      <c r="A4" s="39" t="s">
        <v>30</v>
      </c>
      <c r="B4" s="40"/>
      <c r="C4" s="40"/>
      <c r="G4" s="40"/>
      <c r="H4" s="40"/>
      <c r="I4" s="40"/>
      <c r="J4" s="41"/>
      <c r="K4" s="41"/>
      <c r="L4" s="41"/>
      <c r="M4" s="39" t="s">
        <v>95</v>
      </c>
      <c r="N4" s="42" t="s">
        <v>42</v>
      </c>
      <c r="O4" s="41"/>
      <c r="P4" s="41"/>
      <c r="Q4" s="40"/>
      <c r="R4" s="41"/>
    </row>
    <row r="5" spans="1:19" ht="15" customHeight="1" x14ac:dyDescent="0.2">
      <c r="A5" s="43" t="s">
        <v>112</v>
      </c>
      <c r="J5" s="41"/>
      <c r="K5" s="41"/>
      <c r="L5" s="41"/>
      <c r="M5" s="39" t="s">
        <v>96</v>
      </c>
      <c r="N5" s="42" t="s">
        <v>43</v>
      </c>
      <c r="O5" s="41"/>
      <c r="P5" s="41"/>
      <c r="Q5" s="40"/>
      <c r="R5" s="41"/>
    </row>
    <row r="6" spans="1:19" ht="15" customHeight="1" x14ac:dyDescent="0.2">
      <c r="K6" s="69" t="s">
        <v>31</v>
      </c>
      <c r="M6" s="39" t="s">
        <v>97</v>
      </c>
      <c r="N6" s="38" t="s">
        <v>44</v>
      </c>
    </row>
    <row r="7" spans="1:19" ht="15" customHeight="1" x14ac:dyDescent="0.2">
      <c r="A7" s="30"/>
      <c r="B7" s="31"/>
      <c r="C7" s="31"/>
      <c r="D7" s="32" t="s">
        <v>32</v>
      </c>
      <c r="E7" s="32" t="s">
        <v>33</v>
      </c>
      <c r="F7" s="32" t="s">
        <v>34</v>
      </c>
      <c r="G7" s="32" t="s">
        <v>35</v>
      </c>
      <c r="H7" s="32" t="s">
        <v>36</v>
      </c>
      <c r="I7" s="32" t="s">
        <v>37</v>
      </c>
      <c r="J7" s="32" t="s">
        <v>38</v>
      </c>
      <c r="K7" s="32" t="s">
        <v>54</v>
      </c>
      <c r="M7" s="39" t="s">
        <v>98</v>
      </c>
      <c r="N7" s="38" t="s">
        <v>45</v>
      </c>
    </row>
    <row r="8" spans="1:19" ht="72" customHeight="1" x14ac:dyDescent="0.2">
      <c r="A8" s="33" t="s">
        <v>39</v>
      </c>
      <c r="B8" s="34" t="s">
        <v>40</v>
      </c>
      <c r="C8" s="34" t="s">
        <v>92</v>
      </c>
      <c r="D8" s="35" t="s">
        <v>55</v>
      </c>
      <c r="E8" s="35" t="s">
        <v>99</v>
      </c>
      <c r="F8" s="35" t="s">
        <v>100</v>
      </c>
      <c r="G8" s="35" t="s">
        <v>119</v>
      </c>
      <c r="H8" s="35" t="s">
        <v>56</v>
      </c>
      <c r="I8" s="36" t="s">
        <v>101</v>
      </c>
      <c r="J8" s="36" t="s">
        <v>102</v>
      </c>
      <c r="K8" s="37" t="s">
        <v>53</v>
      </c>
      <c r="L8" s="44"/>
      <c r="M8" s="45" t="s">
        <v>69</v>
      </c>
      <c r="N8" s="46"/>
      <c r="O8" s="46"/>
      <c r="P8" s="46"/>
      <c r="Q8" s="46"/>
      <c r="R8" s="46"/>
      <c r="S8" s="46"/>
    </row>
    <row r="9" spans="1:19" ht="18" customHeight="1" x14ac:dyDescent="0.2">
      <c r="A9" s="72" t="s">
        <v>93</v>
      </c>
      <c r="B9" s="73" t="s">
        <v>42</v>
      </c>
      <c r="C9" s="97" t="s">
        <v>106</v>
      </c>
      <c r="D9" s="74">
        <v>200</v>
      </c>
      <c r="E9" s="75">
        <v>17600</v>
      </c>
      <c r="F9" s="75">
        <v>30400</v>
      </c>
      <c r="G9" s="86">
        <f>MIN(テーブル13[[#This Row],[R7年度
購入価格（60kg）
（税抜）
(単位:円)]]-テーブル13[[#This Row],[R6年度
購入価格
（60kg）
（税抜）
(単位:円)]],11296)</f>
        <v>11296</v>
      </c>
      <c r="H9" s="74">
        <v>200</v>
      </c>
      <c r="I9" s="75">
        <f>テーブル13[[#This Row],[R6年度と
R7年度と
の差額
上限額
=11,296円
(単位:円)]]*テーブル13[[#This Row],[R7年度
購入数量
（60kg）
(単位:俵)]]</f>
        <v>2259200</v>
      </c>
      <c r="J9" s="75">
        <f>テーブル13[[#This Row],[補助対象
経費
（税抜）
（③×⑤）
(単位:円)]]/2</f>
        <v>1129600</v>
      </c>
      <c r="K9" s="82">
        <f t="shared" ref="K9:K36" si="0">IFERROR(H9/D9,"")</f>
        <v>1</v>
      </c>
      <c r="L9" s="44"/>
      <c r="M9" s="45"/>
      <c r="N9" s="46"/>
      <c r="O9" s="46"/>
      <c r="P9" s="46"/>
      <c r="Q9" s="46"/>
      <c r="R9" s="46"/>
      <c r="S9" s="46"/>
    </row>
    <row r="10" spans="1:19" ht="18" customHeight="1" x14ac:dyDescent="0.2">
      <c r="A10" s="72" t="s">
        <v>98</v>
      </c>
      <c r="B10" s="73" t="s">
        <v>42</v>
      </c>
      <c r="C10" s="97" t="s">
        <v>108</v>
      </c>
      <c r="D10" s="74">
        <v>30</v>
      </c>
      <c r="E10" s="75">
        <v>20650</v>
      </c>
      <c r="F10" s="75">
        <v>33450</v>
      </c>
      <c r="G10" s="86">
        <f>MIN(テーブル13[[#This Row],[R7年度
購入価格（60kg）
（税抜）
(単位:円)]]-テーブル13[[#This Row],[R6年度
購入価格
（60kg）
（税抜）
(単位:円)]],11296)</f>
        <v>11296</v>
      </c>
      <c r="H10" s="74">
        <v>50</v>
      </c>
      <c r="I10" s="75">
        <f>テーブル13[[#This Row],[R6年度と
R7年度と
の差額
上限額
=11,296円
(単位:円)]]*テーブル13[[#This Row],[R7年度
購入数量
（60kg）
(単位:俵)]]</f>
        <v>564800</v>
      </c>
      <c r="J10" s="75">
        <f>テーブル13[[#This Row],[補助対象
経費
（税抜）
（③×⑤）
(単位:円)]]/2</f>
        <v>282400</v>
      </c>
      <c r="K10" s="82">
        <f t="shared" si="0"/>
        <v>1.6666666666666667</v>
      </c>
      <c r="L10" s="44"/>
      <c r="M10" s="45"/>
      <c r="N10" s="46"/>
      <c r="O10" s="46"/>
      <c r="P10" s="46"/>
      <c r="Q10" s="46"/>
      <c r="R10" s="46"/>
      <c r="S10" s="46"/>
    </row>
    <row r="11" spans="1:19" ht="18" customHeight="1" x14ac:dyDescent="0.2">
      <c r="A11" s="85" t="s">
        <v>98</v>
      </c>
      <c r="B11" s="73" t="s">
        <v>42</v>
      </c>
      <c r="C11" s="97" t="s">
        <v>109</v>
      </c>
      <c r="D11" s="74">
        <v>80</v>
      </c>
      <c r="E11" s="75">
        <v>20650</v>
      </c>
      <c r="F11" s="75">
        <v>33450</v>
      </c>
      <c r="G11" s="86">
        <f>MIN(テーブル13[[#This Row],[R7年度
購入価格（60kg）
（税抜）
(単位:円)]]-テーブル13[[#This Row],[R6年度
購入価格
（60kg）
（税抜）
(単位:円)]],11296)</f>
        <v>11296</v>
      </c>
      <c r="H11" s="74">
        <v>100</v>
      </c>
      <c r="I11" s="75">
        <f>テーブル13[[#This Row],[R6年度と
R7年度と
の差額
上限額
=11,296円
(単位:円)]]*テーブル13[[#This Row],[R7年度
購入数量
（60kg）
(単位:俵)]]</f>
        <v>1129600</v>
      </c>
      <c r="J11" s="75">
        <f>テーブル13[[#This Row],[補助対象
経費
（税抜）
（③×⑤）
(単位:円)]]/2</f>
        <v>564800</v>
      </c>
      <c r="K11" s="82">
        <f t="shared" si="0"/>
        <v>1.25</v>
      </c>
      <c r="L11" s="44"/>
      <c r="M11" s="45"/>
      <c r="N11" s="46"/>
      <c r="O11" s="46"/>
      <c r="P11" s="46"/>
      <c r="Q11" s="46"/>
      <c r="R11" s="46"/>
      <c r="S11" s="46"/>
    </row>
    <row r="12" spans="1:19" ht="18" customHeight="1" x14ac:dyDescent="0.2">
      <c r="A12" s="116" t="s">
        <v>95</v>
      </c>
      <c r="B12" s="117" t="s">
        <v>43</v>
      </c>
      <c r="C12" s="118" t="s">
        <v>132</v>
      </c>
      <c r="D12" s="119">
        <v>100</v>
      </c>
      <c r="E12" s="120">
        <v>16950</v>
      </c>
      <c r="F12" s="120">
        <v>29750</v>
      </c>
      <c r="G12" s="121">
        <f>MIN(テーブル13[[#This Row],[R7年度
購入価格（60kg）
（税抜）
(単位:円)]]-テーブル13[[#This Row],[R6年度
購入価格
（60kg）
（税抜）
(単位:円)]],11296)</f>
        <v>11296</v>
      </c>
      <c r="H12" s="119">
        <v>100</v>
      </c>
      <c r="I12" s="120">
        <f>テーブル13[[#This Row],[R6年度と
R7年度と
の差額
上限額
=11,296円
(単位:円)]]*テーブル13[[#This Row],[R7年度
購入数量
（60kg）
(単位:俵)]]</f>
        <v>1129600</v>
      </c>
      <c r="J12" s="120">
        <f>テーブル13[[#This Row],[補助対象
経費
（税抜）
（③×⑤）
(単位:円)]]/2</f>
        <v>564800</v>
      </c>
      <c r="K12" s="82">
        <f>IFERROR(H12/D12,"")</f>
        <v>1</v>
      </c>
      <c r="L12" s="44"/>
      <c r="M12" s="45"/>
      <c r="N12" s="46"/>
      <c r="O12" s="46"/>
      <c r="P12" s="46"/>
      <c r="Q12" s="46"/>
      <c r="R12" s="46"/>
      <c r="S12" s="46"/>
    </row>
    <row r="13" spans="1:19" ht="18" customHeight="1" x14ac:dyDescent="0.2">
      <c r="A13" s="85" t="s">
        <v>94</v>
      </c>
      <c r="B13" s="73" t="s">
        <v>42</v>
      </c>
      <c r="C13" s="97" t="s">
        <v>108</v>
      </c>
      <c r="D13" s="74">
        <v>100</v>
      </c>
      <c r="E13" s="75">
        <v>18000</v>
      </c>
      <c r="F13" s="75">
        <v>30800</v>
      </c>
      <c r="G13" s="86">
        <f>MIN(テーブル13[[#This Row],[R7年度
購入価格（60kg）
（税抜）
(単位:円)]]-テーブル13[[#This Row],[R6年度
購入価格
（60kg）
（税抜）
(単位:円)]],11296)</f>
        <v>11296</v>
      </c>
      <c r="H13" s="74">
        <v>50</v>
      </c>
      <c r="I13" s="75">
        <f>テーブル13[[#This Row],[R6年度と
R7年度と
の差額
上限額
=11,296円
(単位:円)]]*テーブル13[[#This Row],[R7年度
購入数量
（60kg）
(単位:俵)]]</f>
        <v>564800</v>
      </c>
      <c r="J13" s="75">
        <f>テーブル13[[#This Row],[補助対象
経費
（税抜）
（③×⑤）
(単位:円)]]/2</f>
        <v>282400</v>
      </c>
      <c r="K13" s="82">
        <f t="shared" si="0"/>
        <v>0.5</v>
      </c>
      <c r="L13" s="44"/>
      <c r="M13" s="45"/>
      <c r="N13" s="46"/>
      <c r="O13" s="46"/>
      <c r="P13" s="46"/>
      <c r="Q13" s="46"/>
      <c r="R13" s="46"/>
      <c r="S13" s="46"/>
    </row>
    <row r="14" spans="1:19" ht="18" customHeight="1" x14ac:dyDescent="0.2">
      <c r="A14" s="85" t="s">
        <v>94</v>
      </c>
      <c r="B14" s="73" t="s">
        <v>43</v>
      </c>
      <c r="C14" s="97" t="s">
        <v>108</v>
      </c>
      <c r="D14" s="74">
        <v>80</v>
      </c>
      <c r="E14" s="75">
        <v>17500</v>
      </c>
      <c r="F14" s="75">
        <v>30300</v>
      </c>
      <c r="G14" s="86">
        <f>MIN(テーブル13[[#This Row],[R7年度
購入価格（60kg）
（税抜）
(単位:円)]]-テーブル13[[#This Row],[R6年度
購入価格
（60kg）
（税抜）
(単位:円)]],11296)</f>
        <v>11296</v>
      </c>
      <c r="H14" s="74">
        <v>50</v>
      </c>
      <c r="I14" s="75">
        <f>テーブル13[[#This Row],[R6年度と
R7年度と
の差額
上限額
=11,296円
(単位:円)]]*テーブル13[[#This Row],[R7年度
購入数量
（60kg）
(単位:俵)]]</f>
        <v>564800</v>
      </c>
      <c r="J14" s="75">
        <f>テーブル13[[#This Row],[補助対象
経費
（税抜）
（③×⑤）
(単位:円)]]/2</f>
        <v>282400</v>
      </c>
      <c r="K14" s="82">
        <f t="shared" si="0"/>
        <v>0.625</v>
      </c>
      <c r="L14" s="44"/>
      <c r="M14" s="45"/>
      <c r="N14" s="46"/>
      <c r="O14" s="46"/>
      <c r="P14" s="46"/>
      <c r="Q14" s="46"/>
      <c r="R14" s="46"/>
      <c r="S14" s="46"/>
    </row>
    <row r="15" spans="1:19" ht="18" customHeight="1" x14ac:dyDescent="0.2">
      <c r="A15" s="107"/>
      <c r="B15" s="108"/>
      <c r="C15" s="50"/>
      <c r="D15" s="109"/>
      <c r="E15" s="50"/>
      <c r="F15" s="50"/>
      <c r="G15" s="50">
        <f>MIN(テーブル13[[#This Row],[R7年度
購入価格（60kg）
（税抜）
(単位:円)]]-テーブル13[[#This Row],[R6年度
購入価格
（60kg）
（税抜）
(単位:円)]],11296)</f>
        <v>0</v>
      </c>
      <c r="H15" s="109"/>
      <c r="I15" s="50">
        <f>テーブル13[[#This Row],[R6年度と
R7年度と
の差額
上限額
=11,296円
(単位:円)]]*テーブル13[[#This Row],[R7年度
購入数量
（60kg）
(単位:俵)]]</f>
        <v>0</v>
      </c>
      <c r="J15" s="50">
        <f>テーブル13[[#This Row],[補助対象
経費
（税抜）
（③×⑤）
(単位:円)]]/2</f>
        <v>0</v>
      </c>
      <c r="K15" s="81" t="str">
        <f t="shared" si="0"/>
        <v/>
      </c>
      <c r="L15" s="55"/>
      <c r="M15" s="56"/>
      <c r="N15" s="57"/>
      <c r="O15" s="57"/>
      <c r="P15" s="57"/>
      <c r="Q15" s="57"/>
      <c r="R15" s="57"/>
      <c r="S15" s="57"/>
    </row>
    <row r="16" spans="1:19" ht="18" customHeight="1" x14ac:dyDescent="0.2">
      <c r="A16" s="110"/>
      <c r="B16" s="111"/>
      <c r="C16" s="54"/>
      <c r="D16" s="112"/>
      <c r="E16" s="54"/>
      <c r="F16" s="54"/>
      <c r="G16" s="50">
        <f>MIN(テーブル13[[#This Row],[R7年度
購入価格（60kg）
（税抜）
(単位:円)]]-テーブル13[[#This Row],[R6年度
購入価格
（60kg）
（税抜）
(単位:円)]],11296)</f>
        <v>0</v>
      </c>
      <c r="H16" s="112"/>
      <c r="I16" s="54">
        <f>テーブル13[[#This Row],[R6年度と
R7年度と
の差額
上限額
=11,296円
(単位:円)]]*テーブル13[[#This Row],[R7年度
購入数量
（60kg）
(単位:俵)]]</f>
        <v>0</v>
      </c>
      <c r="J16" s="54">
        <f>テーブル13[[#This Row],[補助対象
経費
（税抜）
（③×⑤）
(単位:円)]]/2</f>
        <v>0</v>
      </c>
      <c r="K16" s="83" t="str">
        <f t="shared" si="0"/>
        <v/>
      </c>
      <c r="L16" s="55"/>
      <c r="M16" s="56"/>
      <c r="N16" s="57"/>
      <c r="O16" s="57"/>
      <c r="P16" s="57"/>
      <c r="Q16" s="57"/>
      <c r="R16" s="57"/>
      <c r="S16" s="57"/>
    </row>
    <row r="17" spans="1:19" ht="18" customHeight="1" x14ac:dyDescent="0.2">
      <c r="A17" s="110"/>
      <c r="B17" s="111"/>
      <c r="C17" s="54"/>
      <c r="D17" s="112"/>
      <c r="E17" s="54"/>
      <c r="F17" s="54"/>
      <c r="G17" s="50">
        <f>MIN(テーブル13[[#This Row],[R7年度
購入価格（60kg）
（税抜）
(単位:円)]]-テーブル13[[#This Row],[R6年度
購入価格
（60kg）
（税抜）
(単位:円)]],11296)</f>
        <v>0</v>
      </c>
      <c r="H17" s="112"/>
      <c r="I17" s="54">
        <f>テーブル13[[#This Row],[R6年度と
R7年度と
の差額
上限額
=11,296円
(単位:円)]]*テーブル13[[#This Row],[R7年度
購入数量
（60kg）
(単位:俵)]]</f>
        <v>0</v>
      </c>
      <c r="J17" s="54">
        <f>テーブル13[[#This Row],[補助対象
経費
（税抜）
（③×⑤）
(単位:円)]]/2</f>
        <v>0</v>
      </c>
      <c r="K17" s="83" t="str">
        <f t="shared" si="0"/>
        <v/>
      </c>
      <c r="L17" s="55"/>
      <c r="M17" s="56"/>
      <c r="N17" s="57"/>
      <c r="O17" s="57"/>
      <c r="P17" s="57"/>
      <c r="Q17" s="57"/>
      <c r="R17" s="57"/>
      <c r="S17" s="57"/>
    </row>
    <row r="18" spans="1:19" ht="18" customHeight="1" x14ac:dyDescent="0.2">
      <c r="A18" s="110"/>
      <c r="B18" s="111"/>
      <c r="C18" s="54"/>
      <c r="D18" s="112"/>
      <c r="E18" s="54"/>
      <c r="F18" s="54"/>
      <c r="G18" s="50">
        <f>MIN(テーブル13[[#This Row],[R7年度
購入価格（60kg）
（税抜）
(単位:円)]]-テーブル13[[#This Row],[R6年度
購入価格
（60kg）
（税抜）
(単位:円)]],11296)</f>
        <v>0</v>
      </c>
      <c r="H18" s="112"/>
      <c r="I18" s="54">
        <f>テーブル13[[#This Row],[R6年度と
R7年度と
の差額
上限額
=11,296円
(単位:円)]]*テーブル13[[#This Row],[R7年度
購入数量
（60kg）
(単位:俵)]]</f>
        <v>0</v>
      </c>
      <c r="J18" s="54">
        <f>テーブル13[[#This Row],[補助対象
経費
（税抜）
（③×⑤）
(単位:円)]]/2</f>
        <v>0</v>
      </c>
      <c r="K18" s="83" t="str">
        <f t="shared" ref="K18:K21" si="1">IFERROR(H18/D18,"")</f>
        <v/>
      </c>
      <c r="L18" s="55"/>
      <c r="M18" s="56"/>
      <c r="N18" s="57"/>
      <c r="O18" s="57"/>
      <c r="P18" s="57"/>
      <c r="Q18" s="57"/>
      <c r="R18" s="57"/>
      <c r="S18" s="57"/>
    </row>
    <row r="19" spans="1:19" ht="18" customHeight="1" x14ac:dyDescent="0.2">
      <c r="A19" s="110"/>
      <c r="B19" s="111"/>
      <c r="C19" s="54"/>
      <c r="D19" s="112"/>
      <c r="E19" s="54"/>
      <c r="F19" s="54"/>
      <c r="G19" s="50">
        <f>MIN(テーブル13[[#This Row],[R7年度
購入価格（60kg）
（税抜）
(単位:円)]]-テーブル13[[#This Row],[R6年度
購入価格
（60kg）
（税抜）
(単位:円)]],11296)</f>
        <v>0</v>
      </c>
      <c r="H19" s="112"/>
      <c r="I19" s="54">
        <f>テーブル13[[#This Row],[R6年度と
R7年度と
の差額
上限額
=11,296円
(単位:円)]]*テーブル13[[#This Row],[R7年度
購入数量
（60kg）
(単位:俵)]]</f>
        <v>0</v>
      </c>
      <c r="J19" s="54">
        <f>テーブル13[[#This Row],[補助対象
経費
（税抜）
（③×⑤）
(単位:円)]]/2</f>
        <v>0</v>
      </c>
      <c r="K19" s="83" t="str">
        <f t="shared" si="1"/>
        <v/>
      </c>
      <c r="L19" s="55"/>
      <c r="M19" s="56"/>
      <c r="N19" s="57"/>
      <c r="O19" s="57"/>
      <c r="P19" s="57"/>
      <c r="Q19" s="57"/>
      <c r="R19" s="57"/>
      <c r="S19" s="57"/>
    </row>
    <row r="20" spans="1:19" ht="18" customHeight="1" x14ac:dyDescent="0.2">
      <c r="A20" s="110"/>
      <c r="B20" s="111"/>
      <c r="C20" s="54"/>
      <c r="D20" s="112"/>
      <c r="E20" s="54"/>
      <c r="F20" s="54"/>
      <c r="G20" s="50">
        <f>MIN(テーブル13[[#This Row],[R7年度
購入価格（60kg）
（税抜）
(単位:円)]]-テーブル13[[#This Row],[R6年度
購入価格
（60kg）
（税抜）
(単位:円)]],11296)</f>
        <v>0</v>
      </c>
      <c r="H20" s="112"/>
      <c r="I20" s="54">
        <f>テーブル13[[#This Row],[R6年度と
R7年度と
の差額
上限額
=11,296円
(単位:円)]]*テーブル13[[#This Row],[R7年度
購入数量
（60kg）
(単位:俵)]]</f>
        <v>0</v>
      </c>
      <c r="J20" s="54">
        <f>テーブル13[[#This Row],[補助対象
経費
（税抜）
（③×⑤）
(単位:円)]]/2</f>
        <v>0</v>
      </c>
      <c r="K20" s="83" t="str">
        <f t="shared" si="1"/>
        <v/>
      </c>
      <c r="L20" s="55"/>
      <c r="M20" s="56"/>
      <c r="N20" s="57"/>
      <c r="O20" s="57"/>
      <c r="P20" s="57"/>
      <c r="Q20" s="57"/>
      <c r="R20" s="57"/>
      <c r="S20" s="57"/>
    </row>
    <row r="21" spans="1:19" ht="18" customHeight="1" x14ac:dyDescent="0.2">
      <c r="A21" s="110"/>
      <c r="B21" s="111"/>
      <c r="C21" s="54"/>
      <c r="D21" s="112"/>
      <c r="E21" s="54"/>
      <c r="F21" s="54"/>
      <c r="G21" s="50">
        <f>MIN(テーブル13[[#This Row],[R7年度
購入価格（60kg）
（税抜）
(単位:円)]]-テーブル13[[#This Row],[R6年度
購入価格
（60kg）
（税抜）
(単位:円)]],11296)</f>
        <v>0</v>
      </c>
      <c r="H21" s="112"/>
      <c r="I21" s="54">
        <f>テーブル13[[#This Row],[R6年度と
R7年度と
の差額
上限額
=11,296円
(単位:円)]]*テーブル13[[#This Row],[R7年度
購入数量
（60kg）
(単位:俵)]]</f>
        <v>0</v>
      </c>
      <c r="J21" s="54">
        <f>テーブル13[[#This Row],[補助対象
経費
（税抜）
（③×⑤）
(単位:円)]]/2</f>
        <v>0</v>
      </c>
      <c r="K21" s="83" t="str">
        <f t="shared" si="1"/>
        <v/>
      </c>
      <c r="L21" s="55"/>
      <c r="M21" s="56"/>
      <c r="N21" s="57"/>
      <c r="O21" s="57"/>
      <c r="P21" s="57"/>
      <c r="Q21" s="57"/>
      <c r="R21" s="57"/>
      <c r="S21" s="57"/>
    </row>
    <row r="22" spans="1:19" ht="18" customHeight="1" x14ac:dyDescent="0.2">
      <c r="A22" s="107"/>
      <c r="B22" s="108"/>
      <c r="C22" s="50"/>
      <c r="D22" s="109"/>
      <c r="E22" s="50"/>
      <c r="F22" s="50"/>
      <c r="G22" s="50">
        <f>MIN(テーブル13[[#This Row],[R7年度
購入価格（60kg）
（税抜）
(単位:円)]]-テーブル13[[#This Row],[R6年度
購入価格
（60kg）
（税抜）
(単位:円)]],11296)</f>
        <v>0</v>
      </c>
      <c r="H22" s="109"/>
      <c r="I22" s="50">
        <f>テーブル13[[#This Row],[R6年度と
R7年度と
の差額
上限額
=11,296円
(単位:円)]]*テーブル13[[#This Row],[R7年度
購入数量
（60kg）
(単位:俵)]]</f>
        <v>0</v>
      </c>
      <c r="J22" s="50">
        <f>テーブル13[[#This Row],[補助対象
経費
（税抜）
（③×⑤）
(単位:円)]]/2</f>
        <v>0</v>
      </c>
      <c r="K22" s="81" t="str">
        <f t="shared" si="0"/>
        <v/>
      </c>
      <c r="L22" s="44"/>
      <c r="M22" s="45"/>
      <c r="N22" s="46"/>
      <c r="O22" s="46"/>
      <c r="P22" s="46"/>
      <c r="Q22" s="46"/>
      <c r="R22" s="46"/>
      <c r="S22" s="46"/>
    </row>
    <row r="23" spans="1:19" ht="18" customHeight="1" x14ac:dyDescent="0.2">
      <c r="A23" s="110"/>
      <c r="B23" s="111"/>
      <c r="C23" s="54"/>
      <c r="D23" s="112"/>
      <c r="E23" s="54"/>
      <c r="F23" s="54"/>
      <c r="G23" s="50">
        <f>MIN(テーブル13[[#This Row],[R7年度
購入価格（60kg）
（税抜）
(単位:円)]]-テーブル13[[#This Row],[R6年度
購入価格
（60kg）
（税抜）
(単位:円)]],11296)</f>
        <v>0</v>
      </c>
      <c r="H23" s="112"/>
      <c r="I23" s="54">
        <f>テーブル13[[#This Row],[R6年度と
R7年度と
の差額
上限額
=11,296円
(単位:円)]]*テーブル13[[#This Row],[R7年度
購入数量
（60kg）
(単位:俵)]]</f>
        <v>0</v>
      </c>
      <c r="J23" s="54">
        <f>テーブル13[[#This Row],[補助対象
経費
（税抜）
（③×⑤）
(単位:円)]]/2</f>
        <v>0</v>
      </c>
      <c r="K23" s="81" t="str">
        <f t="shared" ref="K23:K27" si="2">IFERROR(H23/D23,"")</f>
        <v/>
      </c>
      <c r="L23" s="44"/>
      <c r="M23" s="45"/>
      <c r="N23" s="46"/>
      <c r="O23" s="46"/>
      <c r="P23" s="46"/>
      <c r="Q23" s="46"/>
      <c r="R23" s="46"/>
      <c r="S23" s="46"/>
    </row>
    <row r="24" spans="1:19" ht="18" customHeight="1" x14ac:dyDescent="0.2">
      <c r="A24" s="110"/>
      <c r="B24" s="111"/>
      <c r="C24" s="54"/>
      <c r="D24" s="112"/>
      <c r="E24" s="54"/>
      <c r="F24" s="54"/>
      <c r="G24" s="50">
        <f>MIN(テーブル13[[#This Row],[R7年度
購入価格（60kg）
（税抜）
(単位:円)]]-テーブル13[[#This Row],[R6年度
購入価格
（60kg）
（税抜）
(単位:円)]],11296)</f>
        <v>0</v>
      </c>
      <c r="H24" s="112"/>
      <c r="I24" s="54">
        <f>テーブル13[[#This Row],[R6年度と
R7年度と
の差額
上限額
=11,296円
(単位:円)]]*テーブル13[[#This Row],[R7年度
購入数量
（60kg）
(単位:俵)]]</f>
        <v>0</v>
      </c>
      <c r="J24" s="54">
        <f>テーブル13[[#This Row],[補助対象
経費
（税抜）
（③×⑤）
(単位:円)]]/2</f>
        <v>0</v>
      </c>
      <c r="K24" s="81" t="str">
        <f t="shared" si="2"/>
        <v/>
      </c>
      <c r="L24" s="44"/>
      <c r="M24" s="45"/>
      <c r="N24" s="46"/>
      <c r="O24" s="46"/>
      <c r="P24" s="46"/>
      <c r="Q24" s="46"/>
      <c r="R24" s="46"/>
      <c r="S24" s="46"/>
    </row>
    <row r="25" spans="1:19" ht="18" customHeight="1" x14ac:dyDescent="0.2">
      <c r="A25" s="110"/>
      <c r="B25" s="111"/>
      <c r="C25" s="54"/>
      <c r="D25" s="112"/>
      <c r="E25" s="54"/>
      <c r="F25" s="54"/>
      <c r="G25" s="50">
        <f>MIN(テーブル13[[#This Row],[R7年度
購入価格（60kg）
（税抜）
(単位:円)]]-テーブル13[[#This Row],[R6年度
購入価格
（60kg）
（税抜）
(単位:円)]],11296)</f>
        <v>0</v>
      </c>
      <c r="H25" s="112"/>
      <c r="I25" s="54">
        <f>テーブル13[[#This Row],[R6年度と
R7年度と
の差額
上限額
=11,296円
(単位:円)]]*テーブル13[[#This Row],[R7年度
購入数量
（60kg）
(単位:俵)]]</f>
        <v>0</v>
      </c>
      <c r="J25" s="54">
        <f>テーブル13[[#This Row],[補助対象
経費
（税抜）
（③×⑤）
(単位:円)]]/2</f>
        <v>0</v>
      </c>
      <c r="K25" s="81" t="str">
        <f t="shared" si="2"/>
        <v/>
      </c>
      <c r="L25" s="44"/>
      <c r="M25" s="45"/>
      <c r="N25" s="46"/>
      <c r="O25" s="46"/>
      <c r="P25" s="46"/>
      <c r="Q25" s="46"/>
      <c r="R25" s="46"/>
      <c r="S25" s="46"/>
    </row>
    <row r="26" spans="1:19" ht="18" customHeight="1" x14ac:dyDescent="0.2">
      <c r="A26" s="110"/>
      <c r="B26" s="111"/>
      <c r="C26" s="54"/>
      <c r="D26" s="112"/>
      <c r="E26" s="54"/>
      <c r="F26" s="54"/>
      <c r="G26" s="50">
        <f>MIN(テーブル13[[#This Row],[R7年度
購入価格（60kg）
（税抜）
(単位:円)]]-テーブル13[[#This Row],[R6年度
購入価格
（60kg）
（税抜）
(単位:円)]],11296)</f>
        <v>0</v>
      </c>
      <c r="H26" s="112"/>
      <c r="I26" s="54">
        <f>テーブル13[[#This Row],[R6年度と
R7年度と
の差額
上限額
=11,296円
(単位:円)]]*テーブル13[[#This Row],[R7年度
購入数量
（60kg）
(単位:俵)]]</f>
        <v>0</v>
      </c>
      <c r="J26" s="54">
        <f>テーブル13[[#This Row],[補助対象
経費
（税抜）
（③×⑤）
(単位:円)]]/2</f>
        <v>0</v>
      </c>
      <c r="K26" s="81" t="str">
        <f t="shared" si="2"/>
        <v/>
      </c>
      <c r="L26" s="44"/>
      <c r="M26" s="45"/>
      <c r="N26" s="46"/>
      <c r="O26" s="46"/>
      <c r="P26" s="46"/>
      <c r="Q26" s="46"/>
      <c r="R26" s="46"/>
      <c r="S26" s="46"/>
    </row>
    <row r="27" spans="1:19" ht="18" customHeight="1" x14ac:dyDescent="0.2">
      <c r="A27" s="110"/>
      <c r="B27" s="111"/>
      <c r="C27" s="54"/>
      <c r="D27" s="112"/>
      <c r="E27" s="54"/>
      <c r="F27" s="54"/>
      <c r="G27" s="50">
        <f>MIN(テーブル13[[#This Row],[R7年度
購入価格（60kg）
（税抜）
(単位:円)]]-テーブル13[[#This Row],[R6年度
購入価格
（60kg）
（税抜）
(単位:円)]],11296)</f>
        <v>0</v>
      </c>
      <c r="H27" s="112"/>
      <c r="I27" s="54">
        <f>テーブル13[[#This Row],[R6年度と
R7年度と
の差額
上限額
=11,296円
(単位:円)]]*テーブル13[[#This Row],[R7年度
購入数量
（60kg）
(単位:俵)]]</f>
        <v>0</v>
      </c>
      <c r="J27" s="54">
        <f>テーブル13[[#This Row],[補助対象
経費
（税抜）
（③×⑤）
(単位:円)]]/2</f>
        <v>0</v>
      </c>
      <c r="K27" s="81" t="str">
        <f t="shared" si="2"/>
        <v/>
      </c>
      <c r="L27" s="44"/>
      <c r="M27" s="45"/>
      <c r="N27" s="46"/>
      <c r="O27" s="46"/>
      <c r="P27" s="46"/>
      <c r="Q27" s="46"/>
      <c r="R27" s="46"/>
      <c r="S27" s="46"/>
    </row>
    <row r="28" spans="1:19" ht="18" customHeight="1" x14ac:dyDescent="0.2">
      <c r="A28" s="107"/>
      <c r="B28" s="108"/>
      <c r="C28" s="50"/>
      <c r="D28" s="109"/>
      <c r="E28" s="50"/>
      <c r="F28" s="50"/>
      <c r="G28" s="50">
        <f>MIN(テーブル13[[#This Row],[R7年度
購入価格（60kg）
（税抜）
(単位:円)]]-テーブル13[[#This Row],[R6年度
購入価格
（60kg）
（税抜）
(単位:円)]],11296)</f>
        <v>0</v>
      </c>
      <c r="H28" s="109"/>
      <c r="I28" s="50">
        <f>テーブル13[[#This Row],[R6年度と
R7年度と
の差額
上限額
=11,296円
(単位:円)]]*テーブル13[[#This Row],[R7年度
購入数量
（60kg）
(単位:俵)]]</f>
        <v>0</v>
      </c>
      <c r="J28" s="50">
        <f>テーブル13[[#This Row],[補助対象
経費
（税抜）
（③×⑤）
(単位:円)]]/2</f>
        <v>0</v>
      </c>
      <c r="K28" s="81" t="str">
        <f t="shared" si="0"/>
        <v/>
      </c>
      <c r="L28" s="44"/>
      <c r="M28" s="45"/>
      <c r="N28" s="46"/>
      <c r="O28" s="46"/>
      <c r="P28" s="46"/>
      <c r="Q28" s="46"/>
      <c r="R28" s="46"/>
      <c r="S28" s="46"/>
    </row>
    <row r="29" spans="1:19" ht="18" customHeight="1" x14ac:dyDescent="0.2">
      <c r="A29" s="110"/>
      <c r="B29" s="111"/>
      <c r="C29" s="54"/>
      <c r="D29" s="112"/>
      <c r="E29" s="54"/>
      <c r="F29" s="54"/>
      <c r="G29" s="50">
        <f>MIN(テーブル13[[#This Row],[R7年度
購入価格（60kg）
（税抜）
(単位:円)]]-テーブル13[[#This Row],[R6年度
購入価格
（60kg）
（税抜）
(単位:円)]],11296)</f>
        <v>0</v>
      </c>
      <c r="H29" s="112"/>
      <c r="I29" s="54">
        <f>テーブル13[[#This Row],[R6年度と
R7年度と
の差額
上限額
=11,296円
(単位:円)]]*テーブル13[[#This Row],[R7年度
購入数量
（60kg）
(単位:俵)]]</f>
        <v>0</v>
      </c>
      <c r="J29" s="54">
        <f>テーブル13[[#This Row],[補助対象
経費
（税抜）
（③×⑤）
(単位:円)]]/2</f>
        <v>0</v>
      </c>
      <c r="K29" s="81" t="str">
        <f t="shared" ref="K29:K31" si="3">IFERROR(H29/D29,"")</f>
        <v/>
      </c>
      <c r="L29" s="44"/>
      <c r="M29" s="45"/>
      <c r="N29" s="46"/>
      <c r="O29" s="46"/>
      <c r="P29" s="46"/>
      <c r="Q29" s="46"/>
      <c r="R29" s="46"/>
      <c r="S29" s="46"/>
    </row>
    <row r="30" spans="1:19" ht="18" customHeight="1" x14ac:dyDescent="0.2">
      <c r="A30" s="110"/>
      <c r="B30" s="111"/>
      <c r="C30" s="54"/>
      <c r="D30" s="112"/>
      <c r="E30" s="54"/>
      <c r="F30" s="54"/>
      <c r="G30" s="50">
        <f>MIN(テーブル13[[#This Row],[R7年度
購入価格（60kg）
（税抜）
(単位:円)]]-テーブル13[[#This Row],[R6年度
購入価格
（60kg）
（税抜）
(単位:円)]],11296)</f>
        <v>0</v>
      </c>
      <c r="H30" s="112"/>
      <c r="I30" s="54">
        <f>テーブル13[[#This Row],[R6年度と
R7年度と
の差額
上限額
=11,296円
(単位:円)]]*テーブル13[[#This Row],[R7年度
購入数量
（60kg）
(単位:俵)]]</f>
        <v>0</v>
      </c>
      <c r="J30" s="54">
        <f>テーブル13[[#This Row],[補助対象
経費
（税抜）
（③×⑤）
(単位:円)]]/2</f>
        <v>0</v>
      </c>
      <c r="K30" s="81" t="str">
        <f t="shared" si="3"/>
        <v/>
      </c>
      <c r="L30" s="44"/>
      <c r="M30" s="45"/>
      <c r="N30" s="46"/>
      <c r="O30" s="46"/>
      <c r="P30" s="46"/>
      <c r="Q30" s="46"/>
      <c r="R30" s="46"/>
      <c r="S30" s="46"/>
    </row>
    <row r="31" spans="1:19" ht="18" customHeight="1" x14ac:dyDescent="0.2">
      <c r="A31" s="110"/>
      <c r="B31" s="111"/>
      <c r="C31" s="54"/>
      <c r="D31" s="112"/>
      <c r="E31" s="54"/>
      <c r="F31" s="54"/>
      <c r="G31" s="50">
        <f>MIN(テーブル13[[#This Row],[R7年度
購入価格（60kg）
（税抜）
(単位:円)]]-テーブル13[[#This Row],[R6年度
購入価格
（60kg）
（税抜）
(単位:円)]],11296)</f>
        <v>0</v>
      </c>
      <c r="H31" s="112"/>
      <c r="I31" s="54">
        <f>テーブル13[[#This Row],[R6年度と
R7年度と
の差額
上限額
=11,296円
(単位:円)]]*テーブル13[[#This Row],[R7年度
購入数量
（60kg）
(単位:俵)]]</f>
        <v>0</v>
      </c>
      <c r="J31" s="54">
        <f>テーブル13[[#This Row],[補助対象
経費
（税抜）
（③×⑤）
(単位:円)]]/2</f>
        <v>0</v>
      </c>
      <c r="K31" s="81" t="str">
        <f t="shared" si="3"/>
        <v/>
      </c>
      <c r="L31" s="44"/>
      <c r="M31" s="45"/>
      <c r="N31" s="46"/>
      <c r="O31" s="46"/>
      <c r="P31" s="46"/>
      <c r="Q31" s="46"/>
      <c r="R31" s="46"/>
      <c r="S31" s="46"/>
    </row>
    <row r="32" spans="1:19" ht="18" customHeight="1" x14ac:dyDescent="0.2">
      <c r="A32" s="107"/>
      <c r="B32" s="108"/>
      <c r="C32" s="50"/>
      <c r="D32" s="109"/>
      <c r="E32" s="50"/>
      <c r="F32" s="50"/>
      <c r="G32" s="50">
        <f>MIN(テーブル13[[#This Row],[R7年度
購入価格（60kg）
（税抜）
(単位:円)]]-テーブル13[[#This Row],[R6年度
購入価格
（60kg）
（税抜）
(単位:円)]],11296)</f>
        <v>0</v>
      </c>
      <c r="H32" s="109"/>
      <c r="I32" s="50">
        <f>テーブル13[[#This Row],[R6年度と
R7年度と
の差額
上限額
=11,296円
(単位:円)]]*テーブル13[[#This Row],[R7年度
購入数量
（60kg）
(単位:俵)]]</f>
        <v>0</v>
      </c>
      <c r="J32" s="50">
        <f>テーブル13[[#This Row],[補助対象
経費
（税抜）
（③×⑤）
(単位:円)]]/2</f>
        <v>0</v>
      </c>
      <c r="K32" s="81" t="str">
        <f t="shared" si="0"/>
        <v/>
      </c>
      <c r="L32" s="44"/>
      <c r="M32" s="45"/>
      <c r="N32" s="46"/>
      <c r="O32" s="46"/>
      <c r="P32" s="46"/>
      <c r="Q32" s="46"/>
      <c r="R32" s="46"/>
      <c r="S32" s="46"/>
    </row>
    <row r="33" spans="1:19" ht="18" customHeight="1" x14ac:dyDescent="0.2">
      <c r="A33" s="107"/>
      <c r="B33" s="108"/>
      <c r="C33" s="50"/>
      <c r="D33" s="109"/>
      <c r="E33" s="50"/>
      <c r="F33" s="50"/>
      <c r="G33" s="50">
        <f>MIN(テーブル13[[#This Row],[R7年度
購入価格（60kg）
（税抜）
(単位:円)]]-テーブル13[[#This Row],[R6年度
購入価格
（60kg）
（税抜）
(単位:円)]],11296)</f>
        <v>0</v>
      </c>
      <c r="H33" s="109"/>
      <c r="I33" s="50">
        <f>テーブル13[[#This Row],[R6年度と
R7年度と
の差額
上限額
=11,296円
(単位:円)]]*テーブル13[[#This Row],[R7年度
購入数量
（60kg）
(単位:俵)]]</f>
        <v>0</v>
      </c>
      <c r="J33" s="50">
        <f>テーブル13[[#This Row],[補助対象
経費
（税抜）
（③×⑤）
(単位:円)]]/2</f>
        <v>0</v>
      </c>
      <c r="K33" s="81" t="str">
        <f t="shared" si="0"/>
        <v/>
      </c>
      <c r="L33" s="44"/>
      <c r="M33" s="45"/>
      <c r="N33" s="46"/>
      <c r="O33" s="46"/>
      <c r="P33" s="46"/>
      <c r="Q33" s="46"/>
      <c r="R33" s="46"/>
      <c r="S33" s="46"/>
    </row>
    <row r="34" spans="1:19" ht="18" customHeight="1" x14ac:dyDescent="0.2">
      <c r="A34" s="107"/>
      <c r="B34" s="108"/>
      <c r="C34" s="50"/>
      <c r="D34" s="109"/>
      <c r="E34" s="50"/>
      <c r="F34" s="50"/>
      <c r="G34" s="50">
        <f>MIN(テーブル13[[#This Row],[R7年度
購入価格（60kg）
（税抜）
(単位:円)]]-テーブル13[[#This Row],[R6年度
購入価格
（60kg）
（税抜）
(単位:円)]],11296)</f>
        <v>0</v>
      </c>
      <c r="H34" s="109"/>
      <c r="I34" s="50">
        <f>テーブル13[[#This Row],[R6年度と
R7年度と
の差額
上限額
=11,296円
(単位:円)]]*テーブル13[[#This Row],[R7年度
購入数量
（60kg）
(単位:俵)]]</f>
        <v>0</v>
      </c>
      <c r="J34" s="50">
        <f>テーブル13[[#This Row],[補助対象
経費
（税抜）
（③×⑤）
(単位:円)]]/2</f>
        <v>0</v>
      </c>
      <c r="K34" s="81" t="str">
        <f t="shared" si="0"/>
        <v/>
      </c>
      <c r="L34" s="44"/>
      <c r="M34" s="45"/>
      <c r="N34" s="46"/>
      <c r="O34" s="46"/>
      <c r="P34" s="46"/>
      <c r="Q34" s="46"/>
      <c r="R34" s="46"/>
      <c r="S34" s="46"/>
    </row>
    <row r="35" spans="1:19" ht="18" customHeight="1" x14ac:dyDescent="0.2">
      <c r="A35" s="107"/>
      <c r="B35" s="108"/>
      <c r="C35" s="50"/>
      <c r="D35" s="109"/>
      <c r="E35" s="50"/>
      <c r="F35" s="50"/>
      <c r="G35" s="50">
        <f>MIN(テーブル13[[#This Row],[R7年度
購入価格（60kg）
（税抜）
(単位:円)]]-テーブル13[[#This Row],[R6年度
購入価格
（60kg）
（税抜）
(単位:円)]],11296)</f>
        <v>0</v>
      </c>
      <c r="H35" s="109"/>
      <c r="I35" s="50">
        <f>テーブル13[[#This Row],[R6年度と
R7年度と
の差額
上限額
=11,296円
(単位:円)]]*テーブル13[[#This Row],[R7年度
購入数量
（60kg）
(単位:俵)]]</f>
        <v>0</v>
      </c>
      <c r="J35" s="50">
        <f>テーブル13[[#This Row],[補助対象
経費
（税抜）
（③×⑤）
(単位:円)]]/2</f>
        <v>0</v>
      </c>
      <c r="K35" s="81" t="str">
        <f t="shared" si="0"/>
        <v/>
      </c>
      <c r="L35" s="55"/>
      <c r="M35" s="56"/>
      <c r="N35" s="57"/>
      <c r="O35" s="57"/>
      <c r="P35" s="57"/>
      <c r="Q35" s="57"/>
      <c r="R35" s="57"/>
      <c r="S35" s="57"/>
    </row>
    <row r="36" spans="1:19" ht="18" customHeight="1" x14ac:dyDescent="0.2">
      <c r="A36" s="113"/>
      <c r="B36" s="114"/>
      <c r="C36" s="61"/>
      <c r="D36" s="115"/>
      <c r="E36" s="61"/>
      <c r="F36" s="61"/>
      <c r="G36" s="50">
        <f>MIN(テーブル13[[#This Row],[R7年度
購入価格（60kg）
（税抜）
(単位:円)]]-テーブル13[[#This Row],[R6年度
購入価格
（60kg）
（税抜）
(単位:円)]],11296)</f>
        <v>0</v>
      </c>
      <c r="H36" s="115"/>
      <c r="I36" s="61">
        <f>テーブル13[[#This Row],[R6年度と
R7年度と
の差額
上限額
=11,296円
(単位:円)]]*テーブル13[[#This Row],[R7年度
購入数量
（60kg）
(単位:俵)]]</f>
        <v>0</v>
      </c>
      <c r="J36" s="61">
        <f>テーブル13[[#This Row],[補助対象
経費
（税抜）
（③×⑤）
(単位:円)]]/2</f>
        <v>0</v>
      </c>
      <c r="K36" s="84" t="str">
        <f t="shared" si="0"/>
        <v/>
      </c>
      <c r="L36" s="44"/>
      <c r="M36" s="45"/>
      <c r="N36" s="46"/>
      <c r="O36" s="46"/>
      <c r="P36" s="46"/>
      <c r="Q36" s="46"/>
      <c r="R36" s="46"/>
      <c r="S36" s="46"/>
    </row>
    <row r="37" spans="1:19" ht="8.25" customHeight="1" thickBot="1" x14ac:dyDescent="0.25">
      <c r="J37" s="62"/>
      <c r="K37" s="62"/>
      <c r="L37" s="62"/>
      <c r="N37" s="62"/>
      <c r="O37" s="62"/>
      <c r="P37" s="62"/>
      <c r="R37" s="62"/>
      <c r="S37" s="62"/>
    </row>
    <row r="38" spans="1:19" ht="42.75" customHeight="1" x14ac:dyDescent="0.2">
      <c r="E38" s="63"/>
      <c r="F38" s="64"/>
      <c r="G38" s="87" t="s">
        <v>110</v>
      </c>
      <c r="H38" s="87" t="s">
        <v>105</v>
      </c>
      <c r="I38" s="70" t="s">
        <v>46</v>
      </c>
      <c r="J38" s="70" t="s">
        <v>47</v>
      </c>
      <c r="K38" s="88" t="s">
        <v>53</v>
      </c>
      <c r="L38" s="65"/>
      <c r="O38" s="65"/>
      <c r="P38" s="65"/>
      <c r="Q38" s="65"/>
      <c r="R38" s="65"/>
    </row>
    <row r="39" spans="1:19" ht="15" customHeight="1" x14ac:dyDescent="0.2">
      <c r="E39" s="161" t="s">
        <v>57</v>
      </c>
      <c r="F39" s="162"/>
      <c r="G39" s="122">
        <f>SUM(テーブル13[R6年度
購入数量
(単位:俵)])</f>
        <v>590</v>
      </c>
      <c r="H39" s="123">
        <f>SUM(H9:H36)</f>
        <v>550</v>
      </c>
      <c r="I39" s="124">
        <f>SUM(I9:I36)</f>
        <v>6212800</v>
      </c>
      <c r="J39" s="124">
        <f>ROUNDDOWN(SUM(J9:J36),-3)</f>
        <v>3106000</v>
      </c>
      <c r="K39" s="125">
        <f>IFERROR(H39/G39,"")</f>
        <v>0.93220338983050843</v>
      </c>
      <c r="L39" s="65"/>
      <c r="O39" s="65"/>
      <c r="P39" s="65"/>
      <c r="Q39" s="65"/>
      <c r="R39" s="65"/>
    </row>
    <row r="40" spans="1:19" ht="15" customHeight="1" thickBot="1" x14ac:dyDescent="0.25">
      <c r="B40" s="62"/>
      <c r="C40" s="62"/>
      <c r="D40" s="62"/>
      <c r="E40" s="92"/>
      <c r="F40" s="93"/>
      <c r="G40" s="94" t="s">
        <v>111</v>
      </c>
      <c r="H40" s="94" t="s">
        <v>48</v>
      </c>
      <c r="I40" s="94" t="s">
        <v>49</v>
      </c>
      <c r="J40" s="94" t="s">
        <v>49</v>
      </c>
      <c r="K40" s="95"/>
      <c r="L40" s="65"/>
      <c r="O40" s="65"/>
      <c r="P40" s="65"/>
      <c r="Q40" s="65"/>
      <c r="R40" s="65"/>
    </row>
    <row r="41" spans="1:19" ht="13.5" customHeight="1" x14ac:dyDescent="0.2">
      <c r="B41" s="65"/>
      <c r="C41" s="65"/>
      <c r="D41" s="65"/>
      <c r="E41" s="65"/>
      <c r="F41" s="65"/>
      <c r="G41" s="65"/>
      <c r="H41" s="66"/>
      <c r="I41" s="66"/>
      <c r="J41" s="66" t="s">
        <v>59</v>
      </c>
      <c r="K41" s="65"/>
      <c r="L41" s="65"/>
      <c r="O41" s="65"/>
      <c r="P41" s="65"/>
      <c r="Q41" s="65"/>
      <c r="R41" s="65"/>
    </row>
    <row r="42" spans="1:19" ht="13.5" x14ac:dyDescent="0.2">
      <c r="A42" s="67" t="s">
        <v>70</v>
      </c>
      <c r="L42" s="67"/>
    </row>
    <row r="43" spans="1:19" ht="13.5" x14ac:dyDescent="0.2">
      <c r="A43" s="67" t="s">
        <v>71</v>
      </c>
      <c r="L43" s="67"/>
    </row>
    <row r="44" spans="1:19" ht="13.5" x14ac:dyDescent="0.2">
      <c r="A44" s="67" t="s">
        <v>104</v>
      </c>
      <c r="L44" s="67"/>
    </row>
    <row r="45" spans="1:19" ht="15" customHeight="1" x14ac:dyDescent="0.2">
      <c r="A45" s="67" t="s">
        <v>118</v>
      </c>
      <c r="L45" s="67"/>
    </row>
    <row r="46" spans="1:19" ht="15" customHeight="1" x14ac:dyDescent="0.2">
      <c r="A46" s="68" t="s">
        <v>30</v>
      </c>
      <c r="L46" s="67"/>
    </row>
    <row r="47" spans="1:19" ht="15" customHeight="1" x14ac:dyDescent="0.2">
      <c r="B47" s="40"/>
      <c r="C47" s="98"/>
      <c r="D47" s="99" t="s">
        <v>113</v>
      </c>
      <c r="E47" s="99" t="s">
        <v>114</v>
      </c>
      <c r="F47" s="99" t="s">
        <v>115</v>
      </c>
    </row>
    <row r="48" spans="1:19" ht="15" customHeight="1" x14ac:dyDescent="0.2">
      <c r="A48" s="40"/>
      <c r="B48" s="40"/>
      <c r="C48" s="99" t="s">
        <v>116</v>
      </c>
      <c r="D48" s="74">
        <v>590</v>
      </c>
      <c r="E48" s="74">
        <v>120</v>
      </c>
      <c r="F48" s="74">
        <f>SUM(D48:E48)</f>
        <v>710</v>
      </c>
    </row>
    <row r="49" spans="3:6" ht="15" customHeight="1" x14ac:dyDescent="0.2">
      <c r="C49" s="99" t="s">
        <v>117</v>
      </c>
      <c r="D49" s="74">
        <v>560</v>
      </c>
      <c r="E49" s="74">
        <v>100</v>
      </c>
      <c r="F49" s="74">
        <f>SUM(D49:E49)</f>
        <v>660</v>
      </c>
    </row>
  </sheetData>
  <mergeCells count="2">
    <mergeCell ref="A3:K3"/>
    <mergeCell ref="E39:F39"/>
  </mergeCells>
  <phoneticPr fontId="4"/>
  <conditionalFormatting sqref="K9:K36">
    <cfRule type="expression" dxfId="0" priority="1">
      <formula>ABS(K9)&gt;=0.2</formula>
    </cfRule>
  </conditionalFormatting>
  <dataValidations count="5">
    <dataValidation type="list" allowBlank="1" showInputMessage="1" showErrorMessage="1" sqref="B9:B36" xr:uid="{FD852045-6648-4CB6-A539-FC380B0245F8}">
      <formula1>$N$2:$N$7</formula1>
    </dataValidation>
    <dataValidation type="list" allowBlank="1" showInputMessage="1" showErrorMessage="1" sqref="A9:A36" xr:uid="{01372110-6BF6-45E9-9D36-115C010FEA79}">
      <formula1>$M$2:$M$8</formula1>
    </dataValidation>
    <dataValidation type="decimal" imeMode="halfAlpha" allowBlank="1" showInputMessage="1" showErrorMessage="1" sqref="H9:H36 D9:F36" xr:uid="{9D350D74-7224-45B7-BDA6-47168BD394D6}">
      <formula1>0</formula1>
      <formula2>99999999999</formula2>
    </dataValidation>
    <dataValidation type="whole" imeMode="halfAlpha" allowBlank="1" showInputMessage="1" showErrorMessage="1" sqref="I11:J36" xr:uid="{FF96453E-128C-4A41-A885-FC7B1174A971}">
      <formula1>0</formula1>
      <formula2>99999999999</formula2>
    </dataValidation>
    <dataValidation imeMode="halfAlpha" allowBlank="1" showInputMessage="1" showErrorMessage="1" sqref="I9:J10 G9:G36" xr:uid="{7ACB9D6B-E015-4DF7-8270-F0D16C7B6D57}"/>
  </dataValidations>
  <printOptions horizontalCentered="1"/>
  <pageMargins left="0.19685039370078741" right="0.19685039370078741" top="0.39370078740157483" bottom="0" header="0" footer="0"/>
  <pageSetup paperSize="9" scale="72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A3"/>
  <sheetViews>
    <sheetView zoomScaleNormal="100" workbookViewId="0">
      <selection activeCell="AH4" sqref="AH4"/>
    </sheetView>
  </sheetViews>
  <sheetFormatPr defaultRowHeight="12.75" x14ac:dyDescent="0.2"/>
  <cols>
    <col min="2" max="2" width="3.6640625" customWidth="1"/>
    <col min="3" max="3" width="3.33203125" customWidth="1"/>
    <col min="4" max="4" width="3.6640625" customWidth="1"/>
    <col min="5" max="5" width="9.33203125" bestFit="1" customWidth="1"/>
    <col min="6" max="6" width="20.1640625" bestFit="1" customWidth="1"/>
    <col min="7" max="7" width="20.1640625" customWidth="1"/>
    <col min="8" max="8" width="18.1640625" bestFit="1" customWidth="1"/>
    <col min="9" max="10" width="18.1640625" customWidth="1"/>
    <col min="11" max="11" width="11.5" bestFit="1" customWidth="1"/>
    <col min="12" max="12" width="9.33203125" bestFit="1" customWidth="1"/>
    <col min="13" max="13" width="9.33203125" customWidth="1"/>
    <col min="14" max="15" width="22.5" customWidth="1"/>
    <col min="19" max="19" width="15.1640625" customWidth="1"/>
    <col min="20" max="20" width="11" bestFit="1" customWidth="1"/>
    <col min="21" max="21" width="9.6640625" customWidth="1"/>
    <col min="24" max="24" width="9.33203125" bestFit="1" customWidth="1"/>
    <col min="25" max="25" width="15.83203125" bestFit="1" customWidth="1"/>
    <col min="26" max="27" width="15.83203125" customWidth="1"/>
    <col min="29" max="29" width="9.33203125" bestFit="1" customWidth="1"/>
    <col min="30" max="30" width="9.33203125" customWidth="1"/>
    <col min="31" max="32" width="13" bestFit="1" customWidth="1"/>
    <col min="33" max="33" width="13" customWidth="1"/>
    <col min="34" max="34" width="17.5" bestFit="1" customWidth="1"/>
    <col min="35" max="35" width="12.6640625" bestFit="1" customWidth="1"/>
    <col min="36" max="36" width="9.33203125" bestFit="1" customWidth="1"/>
    <col min="37" max="37" width="13.6640625" bestFit="1" customWidth="1"/>
    <col min="38" max="38" width="13.6640625" customWidth="1"/>
    <col min="41" max="41" width="13.6640625" customWidth="1"/>
    <col min="44" max="44" width="13.6640625" customWidth="1"/>
  </cols>
  <sheetData>
    <row r="1" spans="1:131" x14ac:dyDescent="0.2">
      <c r="A1" s="2"/>
      <c r="B1" s="163" t="s">
        <v>13</v>
      </c>
      <c r="C1" s="163"/>
      <c r="D1" s="163"/>
      <c r="E1" s="163" t="s">
        <v>11</v>
      </c>
      <c r="F1" s="163"/>
      <c r="G1" s="71"/>
      <c r="H1" s="3"/>
      <c r="I1" s="3"/>
      <c r="J1" s="3"/>
      <c r="K1" s="163" t="s">
        <v>19</v>
      </c>
      <c r="L1" s="163"/>
      <c r="M1" s="71"/>
      <c r="N1" s="71"/>
      <c r="O1" s="71"/>
      <c r="P1" s="163"/>
      <c r="Q1" s="16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163"/>
      <c r="AJ1" s="163"/>
      <c r="AK1" s="163"/>
      <c r="AL1" s="4"/>
      <c r="AM1" s="3"/>
      <c r="AN1" s="3"/>
      <c r="AO1" s="4"/>
      <c r="AP1" s="3"/>
      <c r="AQ1" s="3"/>
      <c r="AR1" s="4"/>
      <c r="AS1" s="3"/>
      <c r="AT1" s="3"/>
      <c r="AU1" s="3"/>
      <c r="AV1" s="3"/>
      <c r="AW1" s="163"/>
      <c r="AX1" s="163"/>
      <c r="AY1" s="163"/>
      <c r="AZ1" s="163"/>
      <c r="BA1" s="163"/>
      <c r="BB1" s="163"/>
      <c r="BC1" s="163"/>
      <c r="BD1" s="163"/>
      <c r="BE1" s="163"/>
      <c r="BF1" s="163"/>
      <c r="BG1" s="163"/>
      <c r="BH1" s="163"/>
      <c r="BI1" s="163"/>
      <c r="BJ1" s="163"/>
      <c r="BK1" s="163"/>
      <c r="BL1" s="163"/>
      <c r="BM1" s="163"/>
      <c r="BN1" s="163"/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3"/>
      <c r="CN1" s="163"/>
      <c r="CO1" s="163"/>
      <c r="CP1" s="163"/>
      <c r="CQ1" s="163"/>
      <c r="CR1" s="163"/>
      <c r="CS1" s="163"/>
      <c r="CT1" s="163"/>
      <c r="CU1" s="163"/>
      <c r="CV1" s="163"/>
      <c r="CW1" s="163"/>
      <c r="CX1" s="163"/>
      <c r="CY1" s="163"/>
      <c r="CZ1" s="163"/>
      <c r="DA1" s="10"/>
      <c r="DB1" s="10"/>
      <c r="DC1" s="10"/>
      <c r="DD1" s="10"/>
      <c r="DE1" s="10"/>
      <c r="DF1" s="10"/>
      <c r="DG1" s="3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3"/>
    </row>
    <row r="2" spans="1:131" x14ac:dyDescent="0.2">
      <c r="A2" s="2"/>
      <c r="B2" s="3" t="s">
        <v>14</v>
      </c>
      <c r="C2" s="3" t="s">
        <v>15</v>
      </c>
      <c r="D2" s="3" t="s">
        <v>16</v>
      </c>
      <c r="E2" s="3" t="s">
        <v>17</v>
      </c>
      <c r="F2" s="3" t="s">
        <v>11</v>
      </c>
      <c r="G2" s="3"/>
      <c r="H2" s="3" t="s">
        <v>18</v>
      </c>
      <c r="I2" s="3"/>
      <c r="J2" s="3"/>
      <c r="K2" s="3" t="s">
        <v>20</v>
      </c>
      <c r="L2" s="3" t="s">
        <v>21</v>
      </c>
      <c r="M2" s="3"/>
      <c r="N2" s="3" t="s">
        <v>107</v>
      </c>
      <c r="O2" s="3"/>
      <c r="P2" s="3" t="s">
        <v>61</v>
      </c>
      <c r="Q2" s="3" t="s">
        <v>62</v>
      </c>
      <c r="R2" s="3" t="s">
        <v>63</v>
      </c>
      <c r="S2" s="3" t="s">
        <v>64</v>
      </c>
      <c r="T2" s="3" t="s">
        <v>65</v>
      </c>
      <c r="U2" s="3" t="s">
        <v>22</v>
      </c>
      <c r="V2" s="3" t="s">
        <v>23</v>
      </c>
      <c r="W2" s="3" t="s">
        <v>24</v>
      </c>
      <c r="X2" s="3" t="s">
        <v>25</v>
      </c>
      <c r="Y2" s="3" t="s">
        <v>26</v>
      </c>
      <c r="Z2" s="3"/>
      <c r="AA2" s="3"/>
      <c r="AB2" s="3" t="s">
        <v>20</v>
      </c>
      <c r="AC2" s="3" t="s">
        <v>21</v>
      </c>
      <c r="AD2" s="3"/>
      <c r="AE2" s="3" t="s">
        <v>27</v>
      </c>
      <c r="AF2" s="3" t="s">
        <v>28</v>
      </c>
      <c r="AG2" s="3"/>
      <c r="AH2" s="3" t="s">
        <v>29</v>
      </c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</row>
    <row r="3" spans="1:131" x14ac:dyDescent="0.2">
      <c r="A3" s="2">
        <v>1</v>
      </c>
      <c r="B3" s="6" t="e">
        <f>#REF!</f>
        <v>#REF!</v>
      </c>
      <c r="C3" s="7" t="e">
        <f>#REF!</f>
        <v>#REF!</v>
      </c>
      <c r="D3" s="7" t="e">
        <f>#REF!</f>
        <v>#REF!</v>
      </c>
      <c r="E3" s="6">
        <f>'（別紙１）事業実施計画書'!B9</f>
        <v>0</v>
      </c>
      <c r="F3" s="6" cm="1">
        <f t="array" ref="F3:G3">'（別紙１）事業実施計画書'!C9:D9</f>
        <v>0</v>
      </c>
      <c r="G3" s="6">
        <v>0</v>
      </c>
      <c r="H3" s="6" cm="1">
        <f t="array" ref="H3:J3">'（別紙１）事業実施計画書'!B10:D10</f>
        <v>0</v>
      </c>
      <c r="I3" s="6">
        <v>0</v>
      </c>
      <c r="J3" s="6">
        <v>0</v>
      </c>
      <c r="K3" s="7">
        <f>'（別紙１）事業実施計画書'!B11</f>
        <v>0</v>
      </c>
      <c r="L3" s="7" cm="1">
        <f t="array" ref="L3:M3">'（別紙１）事業実施計画書'!C11:D11</f>
        <v>0</v>
      </c>
      <c r="M3" s="7">
        <v>0</v>
      </c>
      <c r="N3" s="76" cm="1">
        <f t="array" ref="N3:O3">'（別紙１）事業実施計画書'!C13:D13</f>
        <v>0</v>
      </c>
      <c r="O3" s="7">
        <v>0</v>
      </c>
      <c r="P3" s="5">
        <f>'（別紙１）事業実施計画書'!B16</f>
        <v>0</v>
      </c>
      <c r="Q3" s="5">
        <f>'（別紙１）事業実施計画書'!B17</f>
        <v>0</v>
      </c>
      <c r="R3" s="5">
        <f>'（別紙１）事業実施計画書'!B18</f>
        <v>0</v>
      </c>
      <c r="S3" s="8">
        <f>'（別紙１）事業実施計画書'!B19</f>
        <v>0</v>
      </c>
      <c r="T3" s="8">
        <f>'（別紙１）事業実施計画書'!B20</f>
        <v>0</v>
      </c>
      <c r="U3" s="7">
        <f>'（別紙１）事業実施計画書'!B28</f>
        <v>0</v>
      </c>
      <c r="V3" s="7">
        <f>'（別紙１）事業実施計画書'!D28</f>
        <v>0</v>
      </c>
      <c r="W3" s="7">
        <f>'（別紙１）事業実施計画書'!B29</f>
        <v>0</v>
      </c>
      <c r="X3" s="7">
        <f>'（別紙１）事業実施計画書'!D29</f>
        <v>0</v>
      </c>
      <c r="Y3" s="7" cm="1">
        <f t="array" ref="Y3:AA3">'（別紙１）事業実施計画書'!B30:D30</f>
        <v>0</v>
      </c>
      <c r="Z3" s="7">
        <v>0</v>
      </c>
      <c r="AA3" s="7">
        <v>0</v>
      </c>
      <c r="AB3" s="7">
        <f>'（別紙１）事業実施計画書'!B32</f>
        <v>0</v>
      </c>
      <c r="AC3" s="7" cm="1">
        <f t="array" ref="AC3:AD3">'（別紙１）事業実施計画書'!C32:D32</f>
        <v>0</v>
      </c>
      <c r="AD3" s="7">
        <v>0</v>
      </c>
      <c r="AE3" s="7">
        <f>'（別紙１）事業実施計画書'!B33</f>
        <v>0</v>
      </c>
      <c r="AF3" s="7" cm="1">
        <f t="array" ref="AF3:AG3">'（別紙１）事業実施計画書'!C33:D33</f>
        <v>0</v>
      </c>
      <c r="AG3" s="7">
        <v>0</v>
      </c>
      <c r="AH3" s="7" cm="1">
        <f t="array" ref="AH3:AJ3">'（別紙１）事業実施計画書'!B34:D34</f>
        <v>0</v>
      </c>
      <c r="AI3" s="5">
        <v>0</v>
      </c>
      <c r="AJ3" s="7">
        <v>0</v>
      </c>
      <c r="AK3" s="7"/>
      <c r="AL3" s="7"/>
      <c r="AM3" s="9"/>
      <c r="AN3" s="9"/>
      <c r="AO3" s="7"/>
      <c r="AP3" s="9"/>
      <c r="AQ3" s="9"/>
      <c r="AR3" s="7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</row>
  </sheetData>
  <mergeCells count="13">
    <mergeCell ref="CF1:CL1"/>
    <mergeCell ref="CM1:CS1"/>
    <mergeCell ref="CT1:CZ1"/>
    <mergeCell ref="B1:D1"/>
    <mergeCell ref="E1:F1"/>
    <mergeCell ref="P1:Q1"/>
    <mergeCell ref="AI1:AK1"/>
    <mergeCell ref="K1:L1"/>
    <mergeCell ref="AW1:BC1"/>
    <mergeCell ref="BD1:BJ1"/>
    <mergeCell ref="BK1:BQ1"/>
    <mergeCell ref="BR1:BX1"/>
    <mergeCell ref="BY1:CE1"/>
  </mergeCells>
  <phoneticPr fontId="4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（別紙１）事業実施計画書</vt:lpstr>
      <vt:lpstr>（別紙１）事業実施計画書 (記載例)</vt:lpstr>
      <vt:lpstr>（別紙2）購入計画書 </vt:lpstr>
      <vt:lpstr>（別紙2）購入計画書  (記載例)</vt:lpstr>
      <vt:lpstr>貼付用(記入不要)</vt:lpstr>
      <vt:lpstr>'（別紙１）事業実施計画書'!Print_Area</vt:lpstr>
      <vt:lpstr>'（別紙１）事業実施計画書 (記載例)'!Print_Area</vt:lpstr>
      <vt:lpstr>'（別紙2）購入計画書 '!Print_Area</vt:lpstr>
      <vt:lpstr>'（別紙2）購入計画書  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2023-03-01T10:14:11Z</dcterms:created>
  <dcterms:modified xsi:type="dcterms:W3CDTF">2025-10-14T22:38:28Z</dcterms:modified>
</cp:coreProperties>
</file>