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商工労働部\産業振興課\Ｒ８年度\05_イノベーション推進係\20_大規模投資に向けた計画策定支援事業\10_公募資料\30_公募用\準備資料\"/>
    </mc:Choice>
  </mc:AlternateContent>
  <xr:revisionPtr revIDLastSave="0" documentId="13_ncr:1_{C009F6AA-403D-4EA6-A6D4-3AA0237CE66A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様式4-別紙2(決算総表)" sheetId="15" r:id="rId1"/>
    <sheet name="様式4-別紙3(支出明細書-1支出)" sheetId="19" r:id="rId2"/>
    <sheet name="様式4-別紙3(支出明細書-2収入)" sheetId="17" r:id="rId3"/>
    <sheet name="様式4-別紙2(決算総表) (記載例)" sheetId="20" r:id="rId4"/>
    <sheet name="様式4-別紙3(支出明細書-1支出) (記載例)" sheetId="21" r:id="rId5"/>
    <sheet name="様式4-別紙3(支出明細書-2収入) (2)" sheetId="22" r:id="rId6"/>
  </sheets>
  <externalReferences>
    <externalReference r:id="rId7"/>
  </externalReferences>
  <definedNames>
    <definedName name="_xlnm.Print_Area" localSheetId="0">'様式4-別紙2(決算総表)'!$A$1:$I$24</definedName>
    <definedName name="_xlnm.Print_Area" localSheetId="3">'様式4-別紙2(決算総表) (記載例)'!$A$1:$I$24</definedName>
    <definedName name="_xlnm.Print_Area" localSheetId="2">'様式4-別紙3(支出明細書-2収入)'!$A$1:$F$13</definedName>
    <definedName name="_xlnm.Print_Area" localSheetId="5">'様式4-別紙3(支出明細書-2収入) (2)'!$A$1:$F$13</definedName>
    <definedName name="_xlnm.Print_Titles" localSheetId="0">'様式4-別紙2(決算総表)'!$1:$2</definedName>
    <definedName name="_xlnm.Print_Titles" localSheetId="3">'様式4-別紙2(決算総表) (記載例)'!$1:$2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2" l="1"/>
  <c r="E9" i="22"/>
  <c r="E7" i="22"/>
  <c r="C11" i="22"/>
  <c r="C6" i="22"/>
  <c r="C5" i="22"/>
  <c r="C4" i="22"/>
  <c r="B11" i="22"/>
  <c r="B6" i="22"/>
  <c r="B12" i="22" s="1"/>
  <c r="B5" i="22"/>
  <c r="B4" i="22"/>
  <c r="H35" i="21"/>
  <c r="K35" i="21"/>
  <c r="L21" i="21"/>
  <c r="K21" i="21"/>
  <c r="M21" i="21" s="1"/>
  <c r="M20" i="21"/>
  <c r="K20" i="21"/>
  <c r="L19" i="21"/>
  <c r="K19" i="21"/>
  <c r="M19" i="21" s="1"/>
  <c r="K18" i="21"/>
  <c r="M18" i="21" s="1"/>
  <c r="M22" i="21" s="1"/>
  <c r="G11" i="21"/>
  <c r="G9" i="21"/>
  <c r="H12" i="21"/>
  <c r="I12" i="21"/>
  <c r="J12" i="21"/>
  <c r="K12" i="21"/>
  <c r="L12" i="21"/>
  <c r="M12" i="21"/>
  <c r="M34" i="21"/>
  <c r="L34" i="21"/>
  <c r="K34" i="21"/>
  <c r="J34" i="21"/>
  <c r="I34" i="21"/>
  <c r="H34" i="21"/>
  <c r="M30" i="21"/>
  <c r="L30" i="21"/>
  <c r="K30" i="21"/>
  <c r="J30" i="21"/>
  <c r="I30" i="21"/>
  <c r="H30" i="21"/>
  <c r="M26" i="21"/>
  <c r="L26" i="21"/>
  <c r="K26" i="21"/>
  <c r="J26" i="21"/>
  <c r="I26" i="21"/>
  <c r="H26" i="21"/>
  <c r="L22" i="21"/>
  <c r="K22" i="21"/>
  <c r="J22" i="21"/>
  <c r="I22" i="21"/>
  <c r="H22" i="21"/>
  <c r="M16" i="21"/>
  <c r="L16" i="21"/>
  <c r="K16" i="21"/>
  <c r="J16" i="21"/>
  <c r="I16" i="21"/>
  <c r="H16" i="21"/>
  <c r="M7" i="21"/>
  <c r="L7" i="21"/>
  <c r="K7" i="21"/>
  <c r="J7" i="21"/>
  <c r="I7" i="21"/>
  <c r="H7" i="21"/>
  <c r="F16" i="20"/>
  <c r="C16" i="20"/>
  <c r="H19" i="20"/>
  <c r="F18" i="20" s="1"/>
  <c r="F23" i="20" s="1"/>
  <c r="C18" i="20"/>
  <c r="C23" i="20" s="1"/>
  <c r="F11" i="20"/>
  <c r="C11" i="20"/>
  <c r="C12" i="20" s="1"/>
  <c r="G9" i="20"/>
  <c r="F9" i="20"/>
  <c r="G8" i="20"/>
  <c r="F8" i="20"/>
  <c r="G7" i="20"/>
  <c r="H7" i="20" s="1"/>
  <c r="F7" i="20"/>
  <c r="G6" i="20"/>
  <c r="F6" i="20"/>
  <c r="H6" i="20" s="1"/>
  <c r="G5" i="20"/>
  <c r="F5" i="20"/>
  <c r="H5" i="20" s="1"/>
  <c r="G4" i="20"/>
  <c r="G12" i="20" s="1"/>
  <c r="F4" i="20"/>
  <c r="F12" i="20" s="1"/>
  <c r="D12" i="20"/>
  <c r="H10" i="20"/>
  <c r="E10" i="20"/>
  <c r="H9" i="20"/>
  <c r="E9" i="20"/>
  <c r="H8" i="20"/>
  <c r="E8" i="20"/>
  <c r="E7" i="20"/>
  <c r="E6" i="20"/>
  <c r="E5" i="20"/>
  <c r="E4" i="20"/>
  <c r="E12" i="20" s="1"/>
  <c r="E14" i="20" s="1"/>
  <c r="C12" i="22" l="1"/>
  <c r="J36" i="21"/>
  <c r="I36" i="21"/>
  <c r="H36" i="21"/>
  <c r="K36" i="21"/>
  <c r="L36" i="21"/>
  <c r="M36" i="21"/>
  <c r="M38" i="21" s="1"/>
  <c r="J38" i="21"/>
  <c r="J37" i="21"/>
  <c r="H4" i="20"/>
  <c r="H12" i="20" s="1"/>
  <c r="E15" i="20"/>
  <c r="M37" i="21" l="1"/>
  <c r="H14" i="20"/>
  <c r="H15" i="20"/>
  <c r="F12" i="15" l="1"/>
  <c r="C12" i="15"/>
  <c r="H6" i="15"/>
  <c r="H7" i="15"/>
  <c r="H8" i="15"/>
  <c r="H9" i="15"/>
  <c r="E6" i="15"/>
  <c r="E7" i="15"/>
  <c r="E8" i="15"/>
  <c r="E9" i="15"/>
  <c r="K33" i="19"/>
  <c r="H33" i="19"/>
  <c r="M23" i="19" l="1"/>
  <c r="L23" i="19"/>
  <c r="K23" i="19"/>
  <c r="J23" i="19"/>
  <c r="I23" i="19"/>
  <c r="H23" i="19"/>
  <c r="M15" i="19"/>
  <c r="L15" i="19"/>
  <c r="K15" i="19"/>
  <c r="J15" i="19"/>
  <c r="I15" i="19"/>
  <c r="H15" i="19"/>
  <c r="M19" i="19"/>
  <c r="L19" i="19"/>
  <c r="K19" i="19"/>
  <c r="J19" i="19"/>
  <c r="I19" i="19"/>
  <c r="H19" i="19"/>
  <c r="M11" i="19"/>
  <c r="L11" i="19"/>
  <c r="K11" i="19"/>
  <c r="J11" i="19"/>
  <c r="I11" i="19"/>
  <c r="H11" i="19"/>
  <c r="M31" i="19" l="1"/>
  <c r="L31" i="19"/>
  <c r="K31" i="19"/>
  <c r="J31" i="19"/>
  <c r="I31" i="19"/>
  <c r="H31" i="19"/>
  <c r="M27" i="19"/>
  <c r="L27" i="19"/>
  <c r="K27" i="19"/>
  <c r="J27" i="19"/>
  <c r="I27" i="19"/>
  <c r="H27" i="19"/>
  <c r="M7" i="19"/>
  <c r="L7" i="19"/>
  <c r="K7" i="19"/>
  <c r="J7" i="19"/>
  <c r="I7" i="19"/>
  <c r="H7" i="19"/>
  <c r="I33" i="19" l="1"/>
  <c r="J33" i="19"/>
  <c r="J34" i="19" s="1"/>
  <c r="L33" i="19"/>
  <c r="M33" i="19"/>
  <c r="J35" i="19" l="1"/>
  <c r="M35" i="19"/>
  <c r="M34" i="19"/>
  <c r="B12" i="17" l="1"/>
  <c r="C12" i="17"/>
  <c r="F18" i="15" l="1"/>
  <c r="F23" i="15" s="1"/>
  <c r="C18" i="15"/>
  <c r="C23" i="15" s="1"/>
  <c r="G12" i="15"/>
  <c r="D12" i="15"/>
  <c r="H10" i="15"/>
  <c r="E10" i="15"/>
  <c r="H5" i="15"/>
  <c r="E5" i="15"/>
  <c r="H4" i="15"/>
  <c r="E4" i="15"/>
  <c r="H12" i="15" l="1"/>
  <c r="E12" i="15"/>
  <c r="E14" i="15" l="1"/>
  <c r="E15" i="15"/>
  <c r="H14" i="15"/>
  <c r="H15" i="15"/>
</calcChain>
</file>

<file path=xl/sharedStrings.xml><?xml version="1.0" encoding="utf-8"?>
<sst xmlns="http://schemas.openxmlformats.org/spreadsheetml/2006/main" count="316" uniqueCount="134">
  <si>
    <t>単位</t>
    <rPh sb="0" eb="2">
      <t>タンイ</t>
    </rPh>
    <phoneticPr fontId="3"/>
  </si>
  <si>
    <t>数量</t>
    <rPh sb="0" eb="2">
      <t>スウリョウ</t>
    </rPh>
    <phoneticPr fontId="3"/>
  </si>
  <si>
    <t>備考</t>
    <rPh sb="0" eb="2">
      <t>ビコウ</t>
    </rPh>
    <phoneticPr fontId="3"/>
  </si>
  <si>
    <t>旅費</t>
    <rPh sb="0" eb="2">
      <t>リョヒ</t>
    </rPh>
    <phoneticPr fontId="3"/>
  </si>
  <si>
    <t>その他の経費</t>
    <rPh sb="2" eb="3">
      <t>タ</t>
    </rPh>
    <rPh sb="4" eb="6">
      <t>ケイヒ</t>
    </rPh>
    <phoneticPr fontId="3"/>
  </si>
  <si>
    <t>（単位：円）</t>
    <rPh sb="1" eb="3">
      <t>タンイ</t>
    </rPh>
    <rPh sb="4" eb="5">
      <t>エン</t>
    </rPh>
    <phoneticPr fontId="3"/>
  </si>
  <si>
    <t>※千円未満の端数は、経費毎ではなく、補助対象経費全体の合計で端数を切ってください。</t>
    <rPh sb="1" eb="3">
      <t>センエン</t>
    </rPh>
    <rPh sb="3" eb="5">
      <t>ミマン</t>
    </rPh>
    <rPh sb="6" eb="8">
      <t>ハスウ</t>
    </rPh>
    <rPh sb="10" eb="12">
      <t>ケイヒ</t>
    </rPh>
    <rPh sb="12" eb="13">
      <t>ゴト</t>
    </rPh>
    <rPh sb="18" eb="20">
      <t>ホジョ</t>
    </rPh>
    <rPh sb="20" eb="22">
      <t>タイショウ</t>
    </rPh>
    <rPh sb="22" eb="24">
      <t>ケイヒ</t>
    </rPh>
    <rPh sb="24" eb="26">
      <t>ゼンタイ</t>
    </rPh>
    <rPh sb="27" eb="29">
      <t>ゴウケイ</t>
    </rPh>
    <rPh sb="30" eb="32">
      <t>ハスウ</t>
    </rPh>
    <rPh sb="33" eb="34">
      <t>キ</t>
    </rPh>
    <phoneticPr fontId="3"/>
  </si>
  <si>
    <t>経費区分</t>
    <rPh sb="0" eb="2">
      <t>ケイヒ</t>
    </rPh>
    <rPh sb="2" eb="4">
      <t>クブン</t>
    </rPh>
    <phoneticPr fontId="3"/>
  </si>
  <si>
    <t>予算額（円）</t>
    <rPh sb="0" eb="3">
      <t>ヨサンガク</t>
    </rPh>
    <rPh sb="4" eb="5">
      <t>エン</t>
    </rPh>
    <phoneticPr fontId="3"/>
  </si>
  <si>
    <t>決算額（円）</t>
    <rPh sb="0" eb="3">
      <t>ケッサンガク</t>
    </rPh>
    <rPh sb="4" eb="5">
      <t>エン</t>
    </rPh>
    <phoneticPr fontId="3"/>
  </si>
  <si>
    <t>自己資金</t>
  </si>
  <si>
    <t>借入金</t>
  </si>
  <si>
    <t>補助金</t>
  </si>
  <si>
    <t>その他</t>
  </si>
  <si>
    <t>収入</t>
    <rPh sb="0" eb="2">
      <t>シュウニュウ</t>
    </rPh>
    <phoneticPr fontId="3"/>
  </si>
  <si>
    <t>金額（円）</t>
    <rPh sb="0" eb="2">
      <t>キンガク</t>
    </rPh>
    <rPh sb="3" eb="4">
      <t>エン</t>
    </rPh>
    <phoneticPr fontId="3"/>
  </si>
  <si>
    <t>予算額</t>
    <rPh sb="0" eb="3">
      <t>ヨサンガク</t>
    </rPh>
    <phoneticPr fontId="3"/>
  </si>
  <si>
    <t>決算額</t>
    <rPh sb="0" eb="3">
      <t>ケッサンガク</t>
    </rPh>
    <phoneticPr fontId="3"/>
  </si>
  <si>
    <t>支払先</t>
    <rPh sb="0" eb="3">
      <t>シハライサキ</t>
    </rPh>
    <phoneticPr fontId="3"/>
  </si>
  <si>
    <t>小計</t>
    <rPh sb="0" eb="2">
      <t>ショウケイ</t>
    </rPh>
    <phoneticPr fontId="3"/>
  </si>
  <si>
    <t>支払い
年月日</t>
    <rPh sb="0" eb="2">
      <t>シハラ</t>
    </rPh>
    <rPh sb="4" eb="6">
      <t>ネンゲツ</t>
    </rPh>
    <rPh sb="6" eb="7">
      <t>ビ</t>
    </rPh>
    <phoneticPr fontId="3"/>
  </si>
  <si>
    <t>証拠となる
経理書類等</t>
    <rPh sb="0" eb="2">
      <t>ショウコ</t>
    </rPh>
    <rPh sb="6" eb="8">
      <t>ケイリ</t>
    </rPh>
    <rPh sb="8" eb="10">
      <t>ショルイ</t>
    </rPh>
    <rPh sb="10" eb="11">
      <t>トウ</t>
    </rPh>
    <phoneticPr fontId="3"/>
  </si>
  <si>
    <t>内容</t>
    <rPh sb="0" eb="2">
      <t>ナイヨウ</t>
    </rPh>
    <phoneticPr fontId="3"/>
  </si>
  <si>
    <t>オ-2</t>
    <phoneticPr fontId="3"/>
  </si>
  <si>
    <t>カ-2</t>
    <phoneticPr fontId="3"/>
  </si>
  <si>
    <t>キ-2</t>
    <phoneticPr fontId="3"/>
  </si>
  <si>
    <t>整理
番号</t>
    <rPh sb="0" eb="2">
      <t>セイリ</t>
    </rPh>
    <rPh sb="3" eb="5">
      <t>バンゴウ</t>
    </rPh>
    <phoneticPr fontId="3"/>
  </si>
  <si>
    <t>※経費区分毎の各内容に上記の様に整理番号を付与し、合わせて提出する「証拠となる経費書類等」の全てにも即した整理番号を記載してください。</t>
    <rPh sb="1" eb="5">
      <t>ケイヒクブン</t>
    </rPh>
    <rPh sb="5" eb="6">
      <t>ゴト</t>
    </rPh>
    <rPh sb="7" eb="8">
      <t>カク</t>
    </rPh>
    <rPh sb="8" eb="10">
      <t>ナイヨウ</t>
    </rPh>
    <rPh sb="11" eb="13">
      <t>ジョウキ</t>
    </rPh>
    <rPh sb="14" eb="15">
      <t>ヨウ</t>
    </rPh>
    <rPh sb="16" eb="20">
      <t>セイリバンゴウ</t>
    </rPh>
    <rPh sb="21" eb="23">
      <t>フヨ</t>
    </rPh>
    <rPh sb="25" eb="26">
      <t>ア</t>
    </rPh>
    <rPh sb="29" eb="31">
      <t>テイシュツ</t>
    </rPh>
    <rPh sb="34" eb="36">
      <t>ショウコ</t>
    </rPh>
    <rPh sb="39" eb="43">
      <t>ケイヒショルイ</t>
    </rPh>
    <rPh sb="43" eb="44">
      <t>トウ</t>
    </rPh>
    <rPh sb="46" eb="47">
      <t>スベ</t>
    </rPh>
    <rPh sb="50" eb="51">
      <t>ソク</t>
    </rPh>
    <rPh sb="53" eb="57">
      <t>セイリバンゴウ</t>
    </rPh>
    <rPh sb="58" eb="60">
      <t>キサイ</t>
    </rPh>
    <phoneticPr fontId="3"/>
  </si>
  <si>
    <t>区分</t>
    <rPh sb="0" eb="2">
      <t>クブン</t>
    </rPh>
    <phoneticPr fontId="3"/>
  </si>
  <si>
    <t>別紙2　決算総表</t>
    <rPh sb="0" eb="2">
      <t>ベッシ</t>
    </rPh>
    <rPh sb="4" eb="8">
      <t>ケッサンソウヒョウ</t>
    </rPh>
    <phoneticPr fontId="3"/>
  </si>
  <si>
    <t>別紙３　収支明細書　1支出</t>
    <rPh sb="0" eb="2">
      <t>ベッシ</t>
    </rPh>
    <rPh sb="4" eb="6">
      <t>シュウシ</t>
    </rPh>
    <rPh sb="6" eb="9">
      <t>メイサイショ</t>
    </rPh>
    <rPh sb="11" eb="13">
      <t>シシュツ</t>
    </rPh>
    <phoneticPr fontId="3"/>
  </si>
  <si>
    <t>別紙３　収支明細書　2収入</t>
    <rPh sb="0" eb="2">
      <t>ベッシ</t>
    </rPh>
    <rPh sb="4" eb="6">
      <t>シュウシ</t>
    </rPh>
    <rPh sb="6" eb="9">
      <t>メイサイショ</t>
    </rPh>
    <rPh sb="11" eb="13">
      <t>シュウニュウ</t>
    </rPh>
    <phoneticPr fontId="3"/>
  </si>
  <si>
    <t>（本補助金交付までの繋ぎ資金）</t>
    <rPh sb="1" eb="7">
      <t>ホンホジョキンコウフ</t>
    </rPh>
    <rPh sb="10" eb="11">
      <t>ツナ</t>
    </rPh>
    <rPh sb="12" eb="14">
      <t>シキン</t>
    </rPh>
    <phoneticPr fontId="3"/>
  </si>
  <si>
    <t>自己資金</t>
    <rPh sb="0" eb="4">
      <t>ジコシキン</t>
    </rPh>
    <phoneticPr fontId="3"/>
  </si>
  <si>
    <t>借入金</t>
    <rPh sb="0" eb="3">
      <t>シャクニュウキン</t>
    </rPh>
    <phoneticPr fontId="3"/>
  </si>
  <si>
    <t>その他</t>
    <rPh sb="2" eb="3">
      <t>タ</t>
    </rPh>
    <phoneticPr fontId="3"/>
  </si>
  <si>
    <t>補助事業に
要する経費
（税込）①</t>
    <rPh sb="14" eb="15">
      <t>コ</t>
    </rPh>
    <phoneticPr fontId="3"/>
  </si>
  <si>
    <t>千円未満切り捨て後</t>
    <rPh sb="0" eb="1">
      <t>セン</t>
    </rPh>
    <rPh sb="1" eb="2">
      <t>エン</t>
    </rPh>
    <rPh sb="2" eb="4">
      <t>ミマン</t>
    </rPh>
    <rPh sb="4" eb="5">
      <t>キ</t>
    </rPh>
    <rPh sb="6" eb="7">
      <t>ス</t>
    </rPh>
    <rPh sb="8" eb="9">
      <t>ゴ</t>
    </rPh>
    <phoneticPr fontId="3"/>
  </si>
  <si>
    <t>決算額（円）</t>
    <rPh sb="0" eb="2">
      <t>ケッサン</t>
    </rPh>
    <rPh sb="2" eb="3">
      <t>ガク</t>
    </rPh>
    <rPh sb="4" eb="5">
      <t>エン</t>
    </rPh>
    <phoneticPr fontId="3"/>
  </si>
  <si>
    <t>補助対象経費
（税抜）
①-②</t>
    <rPh sb="0" eb="2">
      <t>ホジョ</t>
    </rPh>
    <rPh sb="2" eb="4">
      <t>タイショウ</t>
    </rPh>
    <rPh sb="4" eb="6">
      <t>ケイヒ</t>
    </rPh>
    <phoneticPr fontId="3"/>
  </si>
  <si>
    <t>補助対象金額
（税抜）
③-④</t>
    <rPh sb="0" eb="2">
      <t>ホジョ</t>
    </rPh>
    <rPh sb="2" eb="4">
      <t>タイショウ</t>
    </rPh>
    <rPh sb="4" eb="6">
      <t>キンガク</t>
    </rPh>
    <phoneticPr fontId="3"/>
  </si>
  <si>
    <t>補助対象金額
（税抜）
①-②</t>
    <rPh sb="0" eb="2">
      <t>ホジョ</t>
    </rPh>
    <rPh sb="2" eb="4">
      <t>タイショウ</t>
    </rPh>
    <rPh sb="4" eb="6">
      <t>キンガク</t>
    </rPh>
    <phoneticPr fontId="3"/>
  </si>
  <si>
    <t>補助金額</t>
    <rPh sb="0" eb="4">
      <t>ホジョキンガク</t>
    </rPh>
    <phoneticPr fontId="3"/>
  </si>
  <si>
    <t>補助金</t>
    <phoneticPr fontId="3"/>
  </si>
  <si>
    <t>補助金額（千円未満切り捨て前）</t>
    <rPh sb="0" eb="3">
      <t>ホジョキン</t>
    </rPh>
    <rPh sb="13" eb="14">
      <t>マエ</t>
    </rPh>
    <phoneticPr fontId="3"/>
  </si>
  <si>
    <t>補助金額（千円未満切り捨て後）</t>
    <rPh sb="0" eb="3">
      <t>ホジョキン</t>
    </rPh>
    <rPh sb="13" eb="14">
      <t>ゴ</t>
    </rPh>
    <phoneticPr fontId="3"/>
  </si>
  <si>
    <t>内訳</t>
    <rPh sb="0" eb="2">
      <t>ウチワケ</t>
    </rPh>
    <phoneticPr fontId="3"/>
  </si>
  <si>
    <t>（単位：円）</t>
    <phoneticPr fontId="3"/>
  </si>
  <si>
    <t>金額</t>
    <rPh sb="0" eb="2">
      <t>キンガク</t>
    </rPh>
    <phoneticPr fontId="3"/>
  </si>
  <si>
    <t>（本補助金交付までの繋ぎ資金）</t>
    <rPh sb="1" eb="5">
      <t>ホンホジョキン</t>
    </rPh>
    <rPh sb="5" eb="7">
      <t>コウフ</t>
    </rPh>
    <rPh sb="10" eb="11">
      <t>ツナギ</t>
    </rPh>
    <rPh sb="12" eb="14">
      <t>シキン</t>
    </rPh>
    <phoneticPr fontId="3"/>
  </si>
  <si>
    <t>合計額</t>
    <rPh sb="2" eb="3">
      <t>ガク</t>
    </rPh>
    <phoneticPr fontId="3"/>
  </si>
  <si>
    <t>合計額</t>
    <rPh sb="0" eb="1">
      <t>ゴウ</t>
    </rPh>
    <rPh sb="1" eb="2">
      <t>ケイ</t>
    </rPh>
    <rPh sb="2" eb="3">
      <t>ガク</t>
    </rPh>
    <phoneticPr fontId="3"/>
  </si>
  <si>
    <t>千円未満切り捨て前</t>
    <rPh sb="0" eb="1">
      <t>セン</t>
    </rPh>
    <rPh sb="1" eb="2">
      <t>エン</t>
    </rPh>
    <rPh sb="2" eb="4">
      <t>ミマン</t>
    </rPh>
    <rPh sb="4" eb="5">
      <t>キ</t>
    </rPh>
    <rPh sb="6" eb="7">
      <t>ス</t>
    </rPh>
    <rPh sb="8" eb="9">
      <t>マエ</t>
    </rPh>
    <phoneticPr fontId="3"/>
  </si>
  <si>
    <t>合計額</t>
    <rPh sb="0" eb="3">
      <t>ゴウケイガク</t>
    </rPh>
    <phoneticPr fontId="3"/>
  </si>
  <si>
    <t>資金調達先他</t>
    <rPh sb="5" eb="6">
      <t>ホカ</t>
    </rPh>
    <phoneticPr fontId="3"/>
  </si>
  <si>
    <t>ウ-2</t>
  </si>
  <si>
    <t>ウ-3</t>
  </si>
  <si>
    <t>エ-1</t>
    <phoneticPr fontId="3"/>
  </si>
  <si>
    <t>エ-3</t>
    <phoneticPr fontId="3"/>
  </si>
  <si>
    <t>ア-1</t>
  </si>
  <si>
    <t>イ 市場調査費</t>
    <rPh sb="2" eb="4">
      <t>シジョウ</t>
    </rPh>
    <rPh sb="4" eb="7">
      <t>チョウサヒ</t>
    </rPh>
    <phoneticPr fontId="3"/>
  </si>
  <si>
    <t>ア-2</t>
  </si>
  <si>
    <t>ア-3</t>
    <phoneticPr fontId="3"/>
  </si>
  <si>
    <t>イ-1</t>
    <phoneticPr fontId="3"/>
  </si>
  <si>
    <t>イ-2</t>
  </si>
  <si>
    <t>イ-3</t>
  </si>
  <si>
    <t>ウ-1</t>
    <phoneticPr fontId="3"/>
  </si>
  <si>
    <t>着手金</t>
    <rPh sb="0" eb="3">
      <t>チャクシュキン</t>
    </rPh>
    <phoneticPr fontId="3"/>
  </si>
  <si>
    <t>市場調査費</t>
    <rPh sb="0" eb="5">
      <t>シジョウチョウサヒ</t>
    </rPh>
    <phoneticPr fontId="3"/>
  </si>
  <si>
    <t>書類作成費用</t>
    <rPh sb="0" eb="4">
      <t>ショルイサクセイ</t>
    </rPh>
    <rPh sb="4" eb="6">
      <t>ヒヨウ</t>
    </rPh>
    <phoneticPr fontId="3"/>
  </si>
  <si>
    <t>申請代行費用</t>
    <rPh sb="0" eb="4">
      <t>シンセイダイコウ</t>
    </rPh>
    <rPh sb="4" eb="6">
      <t>ヒヨウ</t>
    </rPh>
    <phoneticPr fontId="3"/>
  </si>
  <si>
    <t>成功報酬</t>
    <rPh sb="0" eb="4">
      <t>セイコウホウシュウ</t>
    </rPh>
    <phoneticPr fontId="3"/>
  </si>
  <si>
    <t>ア 着手金</t>
    <rPh sb="2" eb="5">
      <t>チャクシュキン</t>
    </rPh>
    <phoneticPr fontId="3"/>
  </si>
  <si>
    <t>ウ 書類作成費</t>
    <rPh sb="2" eb="7">
      <t>ショルイサクセイヒ</t>
    </rPh>
    <phoneticPr fontId="3"/>
  </si>
  <si>
    <t>エ　旅費</t>
    <rPh sb="2" eb="4">
      <t>リョヒ</t>
    </rPh>
    <phoneticPr fontId="3"/>
  </si>
  <si>
    <t>オ　書類代行費用</t>
    <rPh sb="2" eb="8">
      <t>ショルイダイコウヒヨウ</t>
    </rPh>
    <phoneticPr fontId="3"/>
  </si>
  <si>
    <t>オ-1</t>
    <phoneticPr fontId="3"/>
  </si>
  <si>
    <t>オ-3</t>
    <phoneticPr fontId="3"/>
  </si>
  <si>
    <t>カ　成功報酬</t>
    <rPh sb="2" eb="6">
      <t>セイコウホウシュウ</t>
    </rPh>
    <phoneticPr fontId="3"/>
  </si>
  <si>
    <t>カ-1</t>
    <phoneticPr fontId="3"/>
  </si>
  <si>
    <t>カ-3</t>
    <phoneticPr fontId="3"/>
  </si>
  <si>
    <t>キ その他の経費</t>
    <rPh sb="4" eb="5">
      <t>タ</t>
    </rPh>
    <rPh sb="6" eb="8">
      <t>ケイヒ</t>
    </rPh>
    <phoneticPr fontId="3"/>
  </si>
  <si>
    <t>キ-1</t>
    <phoneticPr fontId="3"/>
  </si>
  <si>
    <t>キ-3</t>
    <phoneticPr fontId="3"/>
  </si>
  <si>
    <t>補助事業に
要する経費
（税抜）①</t>
    <rPh sb="13" eb="15">
      <t>ゼイヌ</t>
    </rPh>
    <phoneticPr fontId="3"/>
  </si>
  <si>
    <t>補助事業に
要した経費
（税抜）①</t>
    <rPh sb="14" eb="15">
      <t>ヌ</t>
    </rPh>
    <phoneticPr fontId="3"/>
  </si>
  <si>
    <t>単価（円）
（税抜）</t>
    <rPh sb="0" eb="2">
      <t>タンカ</t>
    </rPh>
    <rPh sb="3" eb="4">
      <t>エン</t>
    </rPh>
    <rPh sb="7" eb="9">
      <t>ゼイヌキ</t>
    </rPh>
    <phoneticPr fontId="3"/>
  </si>
  <si>
    <t>補助対象外経費
②</t>
    <rPh sb="0" eb="2">
      <t>ホジョ</t>
    </rPh>
    <rPh sb="2" eb="4">
      <t>タイショウ</t>
    </rPh>
    <rPh sb="4" eb="5">
      <t>ガイ</t>
    </rPh>
    <rPh sb="5" eb="7">
      <t>ケイヒ</t>
    </rPh>
    <phoneticPr fontId="3"/>
  </si>
  <si>
    <t>補助対象経費
（税抜）
①-②</t>
    <rPh sb="0" eb="2">
      <t>ホジョ</t>
    </rPh>
    <rPh sb="2" eb="4">
      <t>タイショウ</t>
    </rPh>
    <rPh sb="4" eb="6">
      <t>ケイヒ</t>
    </rPh>
    <rPh sb="9" eb="10">
      <t>ヌ</t>
    </rPh>
    <phoneticPr fontId="3"/>
  </si>
  <si>
    <t>補助事業に
要した経費
（税抜）③</t>
    <rPh sb="14" eb="15">
      <t>ヌ</t>
    </rPh>
    <phoneticPr fontId="3"/>
  </si>
  <si>
    <t>補助対象外経費
④</t>
    <rPh sb="0" eb="2">
      <t>ホジョ</t>
    </rPh>
    <rPh sb="2" eb="4">
      <t>タイショウ</t>
    </rPh>
    <rPh sb="4" eb="5">
      <t>ガイ</t>
    </rPh>
    <rPh sb="5" eb="7">
      <t>ケイヒ</t>
    </rPh>
    <phoneticPr fontId="3"/>
  </si>
  <si>
    <t>委託先名</t>
    <rPh sb="0" eb="4">
      <t>イタクサキメイ</t>
    </rPh>
    <phoneticPr fontId="3"/>
  </si>
  <si>
    <t>消費税</t>
    <rPh sb="0" eb="3">
      <t>ショウヒゼイ</t>
    </rPh>
    <phoneticPr fontId="3"/>
  </si>
  <si>
    <t>事業構想・財務状況ヒアリング</t>
    <phoneticPr fontId="3"/>
  </si>
  <si>
    <t>法規制・業界トレンド・ターゲット顧客調査</t>
    <phoneticPr fontId="3"/>
  </si>
  <si>
    <t>〇〇にて情報交換等(出雲・東京往復×5人回)</t>
    <rPh sb="10" eb="12">
      <t>イズモ</t>
    </rPh>
    <rPh sb="15" eb="17">
      <t>オウフク</t>
    </rPh>
    <phoneticPr fontId="3"/>
  </si>
  <si>
    <t>申請書類作成代行</t>
    <phoneticPr fontId="3"/>
  </si>
  <si>
    <t>採択金額の〇％</t>
    <phoneticPr fontId="3"/>
  </si>
  <si>
    <t>〇〇銀行</t>
    <phoneticPr fontId="3"/>
  </si>
  <si>
    <t>△△信用金庫</t>
    <phoneticPr fontId="3"/>
  </si>
  <si>
    <t>〇〇コンサルティング</t>
    <phoneticPr fontId="3"/>
  </si>
  <si>
    <t>同上</t>
    <rPh sb="0" eb="2">
      <t>ドウジョウ</t>
    </rPh>
    <phoneticPr fontId="3"/>
  </si>
  <si>
    <t>先</t>
    <rPh sb="0" eb="1">
      <t>サキ</t>
    </rPh>
    <phoneticPr fontId="3"/>
  </si>
  <si>
    <t>契約書、業務完了報告書、振込明細書</t>
    <rPh sb="0" eb="3">
      <t>ケイヤクショ</t>
    </rPh>
    <rPh sb="4" eb="6">
      <t>ギョウム</t>
    </rPh>
    <rPh sb="6" eb="8">
      <t>カンリョウ</t>
    </rPh>
    <rPh sb="8" eb="11">
      <t>ホウコクショ</t>
    </rPh>
    <rPh sb="12" eb="17">
      <t>フリコミメイサイショ</t>
    </rPh>
    <phoneticPr fontId="3"/>
  </si>
  <si>
    <t>別紙2-1（カ）
より転記</t>
    <phoneticPr fontId="3"/>
  </si>
  <si>
    <t>別紙2-1（カ）
より転記</t>
    <rPh sb="0" eb="2">
      <t>ベッシ</t>
    </rPh>
    <rPh sb="11" eb="13">
      <t>テンキ</t>
    </rPh>
    <phoneticPr fontId="3"/>
  </si>
  <si>
    <t>株式会社△△</t>
    <rPh sb="0" eb="4">
      <t>カブシキガイシャ</t>
    </rPh>
    <phoneticPr fontId="3"/>
  </si>
  <si>
    <t>イ-1</t>
  </si>
  <si>
    <t>別紙2-1（カ）
より転記</t>
  </si>
  <si>
    <t>株式会社□□</t>
    <rPh sb="0" eb="4">
      <t>カブシキガイシャ</t>
    </rPh>
    <phoneticPr fontId="3"/>
  </si>
  <si>
    <t>市場環境調査</t>
    <phoneticPr fontId="3"/>
  </si>
  <si>
    <t>イ-2</t>
    <phoneticPr fontId="3"/>
  </si>
  <si>
    <t>契約書、業務完了報告書、振込明細書</t>
  </si>
  <si>
    <t>株式会社□□</t>
    <phoneticPr fontId="3"/>
  </si>
  <si>
    <t>ウ-1</t>
  </si>
  <si>
    <t>株式会社□□</t>
  </si>
  <si>
    <t>〇〇コンサルティング</t>
  </si>
  <si>
    <t>〇〇にて情報交換等(東京×5人回)</t>
  </si>
  <si>
    <t>〇〇にて情報交換等(〇〇航空)</t>
    <rPh sb="10" eb="14">
      <t>マルマルコウクウ</t>
    </rPh>
    <phoneticPr fontId="3"/>
  </si>
  <si>
    <t>件</t>
    <rPh sb="0" eb="1">
      <t>ケン</t>
    </rPh>
    <phoneticPr fontId="3"/>
  </si>
  <si>
    <t>領収書、振込明細書</t>
    <rPh sb="0" eb="3">
      <t>リョウシュウショ</t>
    </rPh>
    <phoneticPr fontId="3"/>
  </si>
  <si>
    <t>エ-2</t>
  </si>
  <si>
    <t>〇〇にて情報交換等(〇〇ホテル)</t>
    <phoneticPr fontId="3"/>
  </si>
  <si>
    <t>泊</t>
    <rPh sb="0" eb="1">
      <t>ハク</t>
    </rPh>
    <phoneticPr fontId="3"/>
  </si>
  <si>
    <t>食糧費を対象外費用に計上</t>
    <rPh sb="0" eb="3">
      <t>ショクリョウヒ</t>
    </rPh>
    <rPh sb="4" eb="9">
      <t>タイショウガイヒヨウ</t>
    </rPh>
    <rPh sb="10" eb="12">
      <t>ケイジョウ</t>
    </rPh>
    <phoneticPr fontId="3"/>
  </si>
  <si>
    <t>エ-3</t>
  </si>
  <si>
    <t>エ-4</t>
  </si>
  <si>
    <t>エ-2</t>
    <phoneticPr fontId="3"/>
  </si>
  <si>
    <t>申請書類作成代行</t>
  </si>
  <si>
    <t>オ-1</t>
  </si>
  <si>
    <t>採択金額の〇％</t>
  </si>
  <si>
    <t>カ-1</t>
  </si>
  <si>
    <t>契約書、採択通知書、振込明細書</t>
    <rPh sb="4" eb="9">
      <t>サイタクツウチショ</t>
    </rPh>
    <phoneticPr fontId="3"/>
  </si>
  <si>
    <t>採択額の減額のため</t>
    <rPh sb="0" eb="3">
      <t>サイタクガク</t>
    </rPh>
    <rPh sb="4" eb="6">
      <t>ゲンガク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</si>
</sst>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176" formatCode="&quot;¥&quot;#,##0_);[Red]\(&quot;¥&quot;#,##0\)"/>
    <numFmt numFmtId="177" formatCode="0_);[Red]\(0\)"/>
    <numFmt numFmtId="178" formatCode="#,##0_);[Red]\(#,##0\)"/>
    <numFmt numFmtId="179" formatCode="[$-411]ge\.m\.d;@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/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 diagonalUp="1">
      <left style="thin">
        <color auto="1"/>
      </left>
      <right/>
      <top style="double">
        <color auto="1"/>
      </top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/>
      <right/>
      <top style="double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double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 style="thin">
        <color auto="1"/>
      </diagonal>
    </border>
    <border diagonalUp="1">
      <left style="thin">
        <color auto="1"/>
      </left>
      <right/>
      <top style="medium">
        <color auto="1"/>
      </top>
      <bottom style="double">
        <color auto="1"/>
      </bottom>
      <diagonal style="thin">
        <color auto="1"/>
      </diagonal>
    </border>
    <border diagonalUp="1">
      <left/>
      <right/>
      <top style="medium">
        <color auto="1"/>
      </top>
      <bottom style="double">
        <color auto="1"/>
      </bottom>
      <diagonal style="thin">
        <color auto="1"/>
      </diagonal>
    </border>
    <border diagonalUp="1">
      <left/>
      <right style="medium">
        <color auto="1"/>
      </right>
      <top style="medium">
        <color auto="1"/>
      </top>
      <bottom style="double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double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38" fontId="7" fillId="3" borderId="7" xfId="1" applyFont="1" applyFill="1" applyBorder="1" applyAlignment="1">
      <alignment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38" fontId="7" fillId="2" borderId="27" xfId="0" applyNumberFormat="1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shrinkToFit="1"/>
    </xf>
    <xf numFmtId="0" fontId="5" fillId="3" borderId="31" xfId="0" applyFont="1" applyFill="1" applyBorder="1" applyAlignment="1">
      <alignment horizontal="center" vertical="center" shrinkToFi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38" fontId="7" fillId="3" borderId="8" xfId="1" applyFont="1" applyFill="1" applyBorder="1" applyAlignment="1">
      <alignment vertical="center" wrapText="1"/>
    </xf>
    <xf numFmtId="38" fontId="7" fillId="3" borderId="40" xfId="1" applyFont="1" applyFill="1" applyBorder="1" applyAlignment="1">
      <alignment vertical="center" wrapText="1"/>
    </xf>
    <xf numFmtId="38" fontId="7" fillId="3" borderId="41" xfId="1" applyFont="1" applyFill="1" applyBorder="1" applyAlignment="1">
      <alignment vertical="center" wrapText="1"/>
    </xf>
    <xf numFmtId="38" fontId="7" fillId="3" borderId="42" xfId="1" applyFont="1" applyFill="1" applyBorder="1" applyAlignment="1">
      <alignment vertical="center" wrapText="1"/>
    </xf>
    <xf numFmtId="38" fontId="5" fillId="3" borderId="30" xfId="1" applyFont="1" applyFill="1" applyBorder="1" applyAlignment="1">
      <alignment vertical="center" wrapText="1"/>
    </xf>
    <xf numFmtId="38" fontId="5" fillId="3" borderId="31" xfId="1" applyFont="1" applyFill="1" applyBorder="1" applyAlignment="1">
      <alignment vertical="center" wrapText="1"/>
    </xf>
    <xf numFmtId="38" fontId="5" fillId="3" borderId="46" xfId="1" applyFont="1" applyFill="1" applyBorder="1" applyAlignment="1">
      <alignment vertical="center" wrapText="1"/>
    </xf>
    <xf numFmtId="38" fontId="5" fillId="3" borderId="47" xfId="1" applyFont="1" applyFill="1" applyBorder="1" applyAlignment="1">
      <alignment vertical="center" wrapText="1"/>
    </xf>
    <xf numFmtId="38" fontId="5" fillId="3" borderId="48" xfId="1" applyFont="1" applyFill="1" applyBorder="1" applyAlignment="1">
      <alignment vertical="center" wrapText="1"/>
    </xf>
    <xf numFmtId="38" fontId="7" fillId="2" borderId="7" xfId="1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center" vertical="center" wrapText="1"/>
    </xf>
    <xf numFmtId="38" fontId="11" fillId="3" borderId="14" xfId="1" applyFont="1" applyFill="1" applyBorder="1" applyAlignment="1">
      <alignment vertical="center" wrapText="1"/>
    </xf>
    <xf numFmtId="38" fontId="9" fillId="2" borderId="37" xfId="1" applyFont="1" applyFill="1" applyBorder="1" applyAlignment="1">
      <alignment horizontal="right" vertical="center" wrapText="1"/>
    </xf>
    <xf numFmtId="38" fontId="9" fillId="2" borderId="1" xfId="1" applyFont="1" applyFill="1" applyBorder="1" applyAlignment="1">
      <alignment horizontal="right" vertical="center" wrapText="1"/>
    </xf>
    <xf numFmtId="38" fontId="9" fillId="2" borderId="36" xfId="1" applyFont="1" applyFill="1" applyBorder="1" applyAlignment="1">
      <alignment horizontal="right" vertical="center" wrapText="1"/>
    </xf>
    <xf numFmtId="38" fontId="9" fillId="2" borderId="51" xfId="1" applyFont="1" applyFill="1" applyBorder="1" applyAlignment="1">
      <alignment horizontal="right" vertical="center" wrapText="1"/>
    </xf>
    <xf numFmtId="0" fontId="12" fillId="3" borderId="44" xfId="0" applyFont="1" applyFill="1" applyBorder="1" applyAlignment="1">
      <alignment vertical="center" wrapText="1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 shrinkToFi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38" fontId="7" fillId="2" borderId="1" xfId="1" applyFont="1" applyFill="1" applyBorder="1" applyAlignment="1">
      <alignment vertical="center" wrapText="1"/>
    </xf>
    <xf numFmtId="0" fontId="7" fillId="3" borderId="34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vertical="center" wrapText="1"/>
    </xf>
    <xf numFmtId="0" fontId="7" fillId="3" borderId="61" xfId="0" applyFont="1" applyFill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 wrapText="1"/>
    </xf>
    <xf numFmtId="38" fontId="7" fillId="2" borderId="9" xfId="1" applyFont="1" applyFill="1" applyBorder="1" applyAlignment="1">
      <alignment vertical="center" wrapText="1"/>
    </xf>
    <xf numFmtId="38" fontId="7" fillId="2" borderId="20" xfId="1" applyFont="1" applyFill="1" applyBorder="1" applyAlignment="1">
      <alignment vertical="center" wrapText="1"/>
    </xf>
    <xf numFmtId="38" fontId="7" fillId="2" borderId="4" xfId="1" applyFont="1" applyFill="1" applyBorder="1" applyAlignment="1">
      <alignment vertical="center" wrapText="1"/>
    </xf>
    <xf numFmtId="38" fontId="5" fillId="2" borderId="30" xfId="1" applyFont="1" applyFill="1" applyBorder="1" applyAlignment="1">
      <alignment vertical="center" wrapText="1"/>
    </xf>
    <xf numFmtId="38" fontId="5" fillId="3" borderId="1" xfId="1" applyFont="1" applyFill="1" applyBorder="1" applyAlignment="1">
      <alignment vertical="center" wrapText="1"/>
    </xf>
    <xf numFmtId="38" fontId="11" fillId="3" borderId="33" xfId="1" applyFont="1" applyFill="1" applyBorder="1" applyAlignment="1">
      <alignment vertical="center" wrapText="1"/>
    </xf>
    <xf numFmtId="38" fontId="11" fillId="3" borderId="61" xfId="1" applyFont="1" applyFill="1" applyBorder="1" applyAlignment="1">
      <alignment vertical="center" wrapText="1"/>
    </xf>
    <xf numFmtId="38" fontId="11" fillId="3" borderId="96" xfId="1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38" fontId="7" fillId="2" borderId="81" xfId="1" applyFont="1" applyFill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vertical="center" wrapText="1"/>
    </xf>
    <xf numFmtId="38" fontId="11" fillId="3" borderId="74" xfId="1" applyFont="1" applyFill="1" applyBorder="1" applyAlignment="1">
      <alignment vertical="center" wrapText="1"/>
    </xf>
    <xf numFmtId="38" fontId="5" fillId="3" borderId="64" xfId="1" applyFont="1" applyFill="1" applyBorder="1" applyAlignment="1">
      <alignment horizontal="left" vertical="center"/>
    </xf>
    <xf numFmtId="38" fontId="5" fillId="3" borderId="63" xfId="1" applyFont="1" applyFill="1" applyBorder="1" applyAlignment="1">
      <alignment horizontal="left" vertical="center"/>
    </xf>
    <xf numFmtId="38" fontId="5" fillId="3" borderId="99" xfId="1" applyFont="1" applyFill="1" applyBorder="1" applyAlignment="1">
      <alignment horizontal="left" vertical="center"/>
    </xf>
    <xf numFmtId="38" fontId="5" fillId="3" borderId="11" xfId="1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38" fontId="5" fillId="2" borderId="103" xfId="1" applyFont="1" applyFill="1" applyBorder="1" applyAlignment="1" applyProtection="1">
      <alignment vertical="center" wrapText="1"/>
      <protection locked="0"/>
    </xf>
    <xf numFmtId="0" fontId="5" fillId="3" borderId="58" xfId="0" applyFont="1" applyFill="1" applyBorder="1" applyAlignment="1" applyProtection="1">
      <alignment horizontal="center" vertical="center" wrapText="1"/>
    </xf>
    <xf numFmtId="38" fontId="5" fillId="2" borderId="56" xfId="1" applyFont="1" applyFill="1" applyBorder="1" applyAlignment="1" applyProtection="1">
      <alignment vertical="center" wrapText="1"/>
      <protection locked="0"/>
    </xf>
    <xf numFmtId="38" fontId="5" fillId="2" borderId="7" xfId="1" applyFont="1" applyFill="1" applyBorder="1" applyAlignment="1" applyProtection="1">
      <alignment vertical="center" wrapText="1"/>
      <protection locked="0"/>
    </xf>
    <xf numFmtId="38" fontId="5" fillId="2" borderId="7" xfId="1" applyFont="1" applyFill="1" applyBorder="1" applyAlignment="1" applyProtection="1">
      <alignment horizontal="center" vertical="center" wrapText="1"/>
      <protection locked="0"/>
    </xf>
    <xf numFmtId="38" fontId="5" fillId="2" borderId="30" xfId="1" applyFont="1" applyFill="1" applyBorder="1" applyAlignment="1" applyProtection="1">
      <alignment vertical="center" wrapText="1"/>
      <protection locked="0"/>
    </xf>
    <xf numFmtId="38" fontId="5" fillId="2" borderId="8" xfId="1" applyFont="1" applyFill="1" applyBorder="1" applyAlignment="1" applyProtection="1">
      <alignment vertical="center" wrapText="1"/>
      <protection locked="0"/>
    </xf>
    <xf numFmtId="0" fontId="10" fillId="3" borderId="60" xfId="0" applyFont="1" applyFill="1" applyBorder="1" applyAlignment="1" applyProtection="1">
      <alignment horizontal="center" vertical="center" wrapText="1"/>
    </xf>
    <xf numFmtId="38" fontId="14" fillId="3" borderId="105" xfId="1" applyFont="1" applyFill="1" applyBorder="1" applyAlignment="1" applyProtection="1">
      <alignment vertical="center" wrapText="1"/>
    </xf>
    <xf numFmtId="38" fontId="14" fillId="3" borderId="61" xfId="1" applyFont="1" applyFill="1" applyBorder="1" applyAlignment="1" applyProtection="1">
      <alignment vertical="center" wrapText="1"/>
    </xf>
    <xf numFmtId="38" fontId="14" fillId="3" borderId="96" xfId="1" applyFont="1" applyFill="1" applyBorder="1" applyAlignment="1" applyProtection="1">
      <alignment vertical="center" wrapText="1"/>
    </xf>
    <xf numFmtId="0" fontId="4" fillId="2" borderId="0" xfId="0" applyFont="1" applyFill="1" applyAlignment="1" applyProtection="1">
      <alignment horizontal="center" vertical="center"/>
    </xf>
    <xf numFmtId="0" fontId="7" fillId="3" borderId="106" xfId="0" applyFont="1" applyFill="1" applyBorder="1" applyAlignment="1" applyProtection="1">
      <alignment horizontal="center" vertical="center" shrinkToFit="1"/>
    </xf>
    <xf numFmtId="38" fontId="9" fillId="2" borderId="76" xfId="1" applyFont="1" applyFill="1" applyBorder="1" applyAlignment="1">
      <alignment horizontal="right" vertical="center" wrapText="1"/>
    </xf>
    <xf numFmtId="38" fontId="9" fillId="2" borderId="79" xfId="1" applyFont="1" applyFill="1" applyBorder="1" applyAlignment="1">
      <alignment horizontal="right" vertical="center" wrapText="1"/>
    </xf>
    <xf numFmtId="0" fontId="7" fillId="3" borderId="108" xfId="0" applyFont="1" applyFill="1" applyBorder="1" applyAlignment="1" applyProtection="1">
      <alignment horizontal="center" vertical="center" shrinkToFit="1"/>
    </xf>
    <xf numFmtId="38" fontId="9" fillId="2" borderId="38" xfId="1" applyFont="1" applyFill="1" applyBorder="1" applyAlignment="1">
      <alignment horizontal="right" vertical="center" wrapText="1"/>
    </xf>
    <xf numFmtId="38" fontId="9" fillId="2" borderId="2" xfId="1" applyFont="1" applyFill="1" applyBorder="1" applyAlignment="1">
      <alignment horizontal="right" vertical="center" wrapText="1"/>
    </xf>
    <xf numFmtId="38" fontId="5" fillId="3" borderId="50" xfId="1" applyFont="1" applyFill="1" applyBorder="1" applyAlignment="1" applyProtection="1">
      <alignment horizontal="center" vertical="center" wrapText="1"/>
    </xf>
    <xf numFmtId="38" fontId="9" fillId="2" borderId="30" xfId="1" applyFont="1" applyFill="1" applyBorder="1" applyAlignment="1" applyProtection="1">
      <alignment horizontal="right" vertical="center" wrapText="1"/>
      <protection locked="0"/>
    </xf>
    <xf numFmtId="38" fontId="5" fillId="2" borderId="7" xfId="1" applyFont="1" applyFill="1" applyBorder="1" applyAlignment="1" applyProtection="1">
      <alignment horizontal="left" vertical="center" wrapText="1"/>
      <protection locked="0"/>
    </xf>
    <xf numFmtId="0" fontId="5" fillId="3" borderId="72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73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vertical="center" wrapText="1"/>
    </xf>
    <xf numFmtId="0" fontId="12" fillId="3" borderId="84" xfId="0" applyFont="1" applyFill="1" applyBorder="1" applyAlignment="1">
      <alignment vertical="center" wrapText="1"/>
    </xf>
    <xf numFmtId="0" fontId="5" fillId="3" borderId="51" xfId="0" applyFont="1" applyFill="1" applyBorder="1" applyAlignment="1">
      <alignment horizontal="center" vertical="center" wrapText="1"/>
    </xf>
    <xf numFmtId="176" fontId="10" fillId="3" borderId="56" xfId="1" applyNumberFormat="1" applyFont="1" applyFill="1" applyBorder="1" applyAlignment="1">
      <alignment horizontal="right" vertical="center"/>
    </xf>
    <xf numFmtId="176" fontId="10" fillId="3" borderId="89" xfId="1" applyNumberFormat="1" applyFont="1" applyFill="1" applyBorder="1" applyAlignment="1">
      <alignment horizontal="right" vertical="center"/>
    </xf>
    <xf numFmtId="38" fontId="11" fillId="3" borderId="39" xfId="1" applyFont="1" applyFill="1" applyBorder="1" applyAlignment="1">
      <alignment horizontal="right" vertical="center" wrapText="1"/>
    </xf>
    <xf numFmtId="38" fontId="11" fillId="3" borderId="55" xfId="1" applyFont="1" applyFill="1" applyBorder="1" applyAlignment="1">
      <alignment horizontal="right" vertical="center" wrapText="1"/>
    </xf>
    <xf numFmtId="178" fontId="10" fillId="2" borderId="10" xfId="1" applyNumberFormat="1" applyFont="1" applyFill="1" applyBorder="1" applyAlignment="1">
      <alignment horizontal="right" vertical="center"/>
    </xf>
    <xf numFmtId="38" fontId="5" fillId="3" borderId="102" xfId="1" applyFont="1" applyFill="1" applyBorder="1" applyAlignment="1" applyProtection="1">
      <alignment vertical="center" wrapText="1"/>
      <protection locked="0"/>
    </xf>
    <xf numFmtId="38" fontId="5" fillId="3" borderId="56" xfId="1" applyFont="1" applyFill="1" applyBorder="1" applyAlignment="1" applyProtection="1">
      <alignment vertical="center" wrapText="1"/>
      <protection locked="0"/>
    </xf>
    <xf numFmtId="38" fontId="5" fillId="3" borderId="104" xfId="1" applyFont="1" applyFill="1" applyBorder="1" applyAlignment="1" applyProtection="1">
      <alignment vertical="center" wrapText="1"/>
      <protection locked="0"/>
    </xf>
    <xf numFmtId="0" fontId="5" fillId="3" borderId="59" xfId="0" applyFont="1" applyFill="1" applyBorder="1" applyAlignment="1" applyProtection="1">
      <alignment horizontal="center" vertical="center" wrapText="1"/>
    </xf>
    <xf numFmtId="0" fontId="5" fillId="3" borderId="57" xfId="0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177" fontId="17" fillId="2" borderId="0" xfId="0" applyNumberFormat="1" applyFont="1" applyFill="1" applyAlignment="1">
      <alignment horizontal="center" vertical="center"/>
    </xf>
    <xf numFmtId="176" fontId="17" fillId="2" borderId="0" xfId="0" applyNumberFormat="1" applyFont="1" applyFill="1" applyAlignment="1">
      <alignment horizontal="right" vertical="center"/>
    </xf>
    <xf numFmtId="14" fontId="17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177" fontId="15" fillId="0" borderId="1" xfId="0" applyNumberFormat="1" applyFont="1" applyBorder="1" applyAlignment="1">
      <alignment horizontal="center" vertical="center"/>
    </xf>
    <xf numFmtId="178" fontId="18" fillId="3" borderId="13" xfId="1" applyNumberFormat="1" applyFont="1" applyFill="1" applyBorder="1" applyAlignment="1">
      <alignment horizontal="right" vertical="center"/>
    </xf>
    <xf numFmtId="0" fontId="19" fillId="0" borderId="0" xfId="0" applyFo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177" fontId="15" fillId="0" borderId="3" xfId="0" applyNumberFormat="1" applyFont="1" applyBorder="1" applyAlignment="1">
      <alignment horizontal="center" vertical="center"/>
    </xf>
    <xf numFmtId="178" fontId="15" fillId="2" borderId="3" xfId="0" applyNumberFormat="1" applyFont="1" applyFill="1" applyBorder="1" applyAlignment="1">
      <alignment horizontal="right" vertical="center"/>
    </xf>
    <xf numFmtId="178" fontId="15" fillId="0" borderId="3" xfId="0" applyNumberFormat="1" applyFont="1" applyBorder="1" applyAlignment="1">
      <alignment horizontal="right" vertical="center"/>
    </xf>
    <xf numFmtId="178" fontId="15" fillId="2" borderId="3" xfId="0" applyNumberFormat="1" applyFont="1" applyFill="1" applyBorder="1" applyAlignment="1">
      <alignment vertical="center"/>
    </xf>
    <xf numFmtId="14" fontId="15" fillId="0" borderId="3" xfId="0" applyNumberFormat="1" applyFont="1" applyBorder="1">
      <alignment vertical="center"/>
    </xf>
    <xf numFmtId="0" fontId="15" fillId="0" borderId="5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178" fontId="15" fillId="2" borderId="1" xfId="0" applyNumberFormat="1" applyFont="1" applyFill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2" borderId="1" xfId="0" applyNumberFormat="1" applyFont="1" applyFill="1" applyBorder="1" applyAlignment="1">
      <alignment vertical="center"/>
    </xf>
    <xf numFmtId="14" fontId="15" fillId="0" borderId="1" xfId="0" applyNumberFormat="1" applyFont="1" applyBorder="1">
      <alignment vertical="center"/>
    </xf>
    <xf numFmtId="0" fontId="15" fillId="0" borderId="7" xfId="0" applyFont="1" applyBorder="1">
      <alignment vertical="center"/>
    </xf>
    <xf numFmtId="178" fontId="18" fillId="3" borderId="2" xfId="1" applyNumberFormat="1" applyFont="1" applyFill="1" applyBorder="1" applyAlignment="1">
      <alignment horizontal="right" vertical="center"/>
    </xf>
    <xf numFmtId="0" fontId="18" fillId="3" borderId="87" xfId="0" applyFont="1" applyFill="1" applyBorder="1" applyAlignment="1">
      <alignment horizontal="center" vertical="center"/>
    </xf>
    <xf numFmtId="0" fontId="18" fillId="3" borderId="85" xfId="0" applyFont="1" applyFill="1" applyBorder="1" applyAlignment="1">
      <alignment horizontal="center" vertical="center"/>
    </xf>
    <xf numFmtId="178" fontId="18" fillId="2" borderId="1" xfId="1" applyNumberFormat="1" applyFont="1" applyFill="1" applyBorder="1" applyAlignment="1">
      <alignment horizontal="right" vertical="center"/>
    </xf>
    <xf numFmtId="178" fontId="18" fillId="3" borderId="56" xfId="1" applyNumberFormat="1" applyFont="1" applyFill="1" applyBorder="1" applyAlignment="1">
      <alignment horizontal="right" vertical="center"/>
    </xf>
    <xf numFmtId="0" fontId="18" fillId="3" borderId="52" xfId="0" applyFont="1" applyFill="1" applyBorder="1" applyAlignment="1">
      <alignment horizontal="center" vertical="center"/>
    </xf>
    <xf numFmtId="178" fontId="18" fillId="2" borderId="66" xfId="1" applyNumberFormat="1" applyFont="1" applyFill="1" applyBorder="1" applyAlignment="1">
      <alignment horizontal="right" vertical="center"/>
    </xf>
    <xf numFmtId="178" fontId="18" fillId="3" borderId="89" xfId="1" applyNumberFormat="1" applyFont="1" applyFill="1" applyBorder="1" applyAlignment="1">
      <alignment horizontal="right" vertical="center"/>
    </xf>
    <xf numFmtId="0" fontId="20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14" fontId="17" fillId="2" borderId="0" xfId="0" applyNumberFormat="1" applyFont="1" applyFill="1">
      <alignment vertical="center"/>
    </xf>
    <xf numFmtId="0" fontId="16" fillId="0" borderId="0" xfId="0" applyFont="1">
      <alignment vertical="center"/>
    </xf>
    <xf numFmtId="177" fontId="17" fillId="0" borderId="0" xfId="0" applyNumberFormat="1" applyFont="1" applyAlignment="1">
      <alignment horizontal="center" vertical="center"/>
    </xf>
    <xf numFmtId="176" fontId="17" fillId="0" borderId="0" xfId="0" applyNumberFormat="1" applyFont="1" applyAlignment="1">
      <alignment horizontal="right" vertical="center"/>
    </xf>
    <xf numFmtId="14" fontId="17" fillId="0" borderId="0" xfId="0" applyNumberFormat="1" applyFont="1">
      <alignment vertical="center"/>
    </xf>
    <xf numFmtId="176" fontId="17" fillId="0" borderId="0" xfId="0" applyNumberFormat="1" applyFont="1">
      <alignment vertical="center"/>
    </xf>
    <xf numFmtId="0" fontId="15" fillId="2" borderId="0" xfId="0" applyFont="1" applyFill="1" applyAlignment="1" applyProtection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2" borderId="0" xfId="0" applyFont="1" applyFill="1" applyAlignment="1">
      <alignment horizontal="right"/>
    </xf>
    <xf numFmtId="176" fontId="7" fillId="3" borderId="36" xfId="0" applyNumberFormat="1" applyFont="1" applyFill="1" applyBorder="1" applyAlignment="1">
      <alignment horizontal="center" vertical="center"/>
    </xf>
    <xf numFmtId="176" fontId="7" fillId="3" borderId="51" xfId="0" applyNumberFormat="1" applyFont="1" applyFill="1" applyBorder="1" applyAlignment="1">
      <alignment horizontal="center" vertical="center"/>
    </xf>
    <xf numFmtId="38" fontId="7" fillId="3" borderId="109" xfId="1" applyFont="1" applyFill="1" applyBorder="1" applyAlignment="1" applyProtection="1">
      <alignment horizontal="center" vertical="center" wrapText="1"/>
    </xf>
    <xf numFmtId="38" fontId="7" fillId="3" borderId="21" xfId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left" vertical="center"/>
    </xf>
    <xf numFmtId="0" fontId="17" fillId="0" borderId="0" xfId="0" applyFont="1" applyAlignment="1">
      <alignment vertical="center" shrinkToFit="1"/>
    </xf>
    <xf numFmtId="0" fontId="4" fillId="0" borderId="0" xfId="0" applyFont="1" applyAlignment="1">
      <alignment horizontal="left"/>
    </xf>
    <xf numFmtId="38" fontId="5" fillId="3" borderId="1" xfId="1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>
      <alignment vertical="center" wrapText="1"/>
    </xf>
    <xf numFmtId="177" fontId="21" fillId="0" borderId="3" xfId="0" applyNumberFormat="1" applyFont="1" applyBorder="1" applyAlignment="1">
      <alignment horizontal="center" vertical="center"/>
    </xf>
    <xf numFmtId="178" fontId="21" fillId="2" borderId="3" xfId="0" applyNumberFormat="1" applyFont="1" applyFill="1" applyBorder="1" applyAlignment="1">
      <alignment horizontal="right" vertical="center"/>
    </xf>
    <xf numFmtId="178" fontId="21" fillId="0" borderId="3" xfId="0" applyNumberFormat="1" applyFont="1" applyBorder="1" applyAlignment="1">
      <alignment horizontal="right" vertical="center"/>
    </xf>
    <xf numFmtId="178" fontId="21" fillId="2" borderId="3" xfId="0" applyNumberFormat="1" applyFont="1" applyFill="1" applyBorder="1" applyAlignment="1">
      <alignment vertical="center"/>
    </xf>
    <xf numFmtId="179" fontId="21" fillId="0" borderId="3" xfId="0" applyNumberFormat="1" applyFont="1" applyBorder="1" applyAlignment="1">
      <alignment horizontal="center" vertical="center"/>
    </xf>
    <xf numFmtId="42" fontId="21" fillId="0" borderId="3" xfId="0" applyNumberFormat="1" applyFont="1" applyBorder="1">
      <alignment vertical="center"/>
    </xf>
    <xf numFmtId="0" fontId="21" fillId="0" borderId="3" xfId="0" applyFont="1" applyBorder="1">
      <alignment vertical="center"/>
    </xf>
    <xf numFmtId="0" fontId="21" fillId="0" borderId="1" xfId="0" applyFont="1" applyBorder="1">
      <alignment vertical="center"/>
    </xf>
    <xf numFmtId="177" fontId="21" fillId="0" borderId="1" xfId="0" applyNumberFormat="1" applyFont="1" applyBorder="1" applyAlignment="1">
      <alignment horizontal="center" vertical="center"/>
    </xf>
    <xf numFmtId="178" fontId="21" fillId="2" borderId="1" xfId="0" applyNumberFormat="1" applyFont="1" applyFill="1" applyBorder="1" applyAlignment="1">
      <alignment horizontal="right" vertical="center"/>
    </xf>
    <xf numFmtId="178" fontId="21" fillId="0" borderId="1" xfId="0" applyNumberFormat="1" applyFont="1" applyBorder="1" applyAlignment="1">
      <alignment horizontal="right" vertical="center"/>
    </xf>
    <xf numFmtId="178" fontId="21" fillId="2" borderId="1" xfId="0" applyNumberFormat="1" applyFont="1" applyFill="1" applyBorder="1" applyAlignment="1">
      <alignment vertical="center"/>
    </xf>
    <xf numFmtId="179" fontId="21" fillId="0" borderId="1" xfId="0" applyNumberFormat="1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15" fillId="0" borderId="79" xfId="0" applyFont="1" applyBorder="1">
      <alignment vertical="center"/>
    </xf>
    <xf numFmtId="177" fontId="15" fillId="0" borderId="79" xfId="0" applyNumberFormat="1" applyFont="1" applyBorder="1" applyAlignment="1">
      <alignment horizontal="center" vertical="center"/>
    </xf>
    <xf numFmtId="178" fontId="15" fillId="2" borderId="79" xfId="0" applyNumberFormat="1" applyFont="1" applyFill="1" applyBorder="1" applyAlignment="1">
      <alignment horizontal="right" vertical="center"/>
    </xf>
    <xf numFmtId="178" fontId="15" fillId="0" borderId="79" xfId="0" applyNumberFormat="1" applyFont="1" applyBorder="1" applyAlignment="1">
      <alignment horizontal="right" vertical="center"/>
    </xf>
    <xf numFmtId="178" fontId="15" fillId="2" borderId="79" xfId="0" applyNumberFormat="1" applyFont="1" applyFill="1" applyBorder="1" applyAlignment="1">
      <alignment vertical="center"/>
    </xf>
    <xf numFmtId="14" fontId="15" fillId="0" borderId="79" xfId="0" applyNumberFormat="1" applyFont="1" applyBorder="1">
      <alignment vertical="center"/>
    </xf>
    <xf numFmtId="0" fontId="15" fillId="0" borderId="103" xfId="0" applyFont="1" applyBorder="1">
      <alignment vertical="center"/>
    </xf>
    <xf numFmtId="0" fontId="21" fillId="0" borderId="79" xfId="0" applyFont="1" applyBorder="1">
      <alignment vertical="center"/>
    </xf>
    <xf numFmtId="0" fontId="21" fillId="0" borderId="79" xfId="0" applyFont="1" applyBorder="1" applyAlignment="1">
      <alignment vertical="center" wrapText="1"/>
    </xf>
    <xf numFmtId="177" fontId="21" fillId="0" borderId="79" xfId="0" applyNumberFormat="1" applyFont="1" applyBorder="1" applyAlignment="1">
      <alignment horizontal="center" vertical="center"/>
    </xf>
    <xf numFmtId="178" fontId="21" fillId="2" borderId="79" xfId="0" applyNumberFormat="1" applyFont="1" applyFill="1" applyBorder="1" applyAlignment="1">
      <alignment horizontal="right" vertical="center"/>
    </xf>
    <xf numFmtId="178" fontId="21" fillId="0" borderId="79" xfId="0" applyNumberFormat="1" applyFont="1" applyBorder="1" applyAlignment="1">
      <alignment horizontal="right" vertical="center"/>
    </xf>
    <xf numFmtId="178" fontId="21" fillId="2" borderId="79" xfId="0" applyNumberFormat="1" applyFont="1" applyFill="1" applyBorder="1" applyAlignment="1">
      <alignment vertical="center"/>
    </xf>
    <xf numFmtId="179" fontId="21" fillId="0" borderId="79" xfId="0" applyNumberFormat="1" applyFont="1" applyBorder="1" applyAlignment="1">
      <alignment horizontal="center" vertical="center"/>
    </xf>
    <xf numFmtId="42" fontId="21" fillId="0" borderId="79" xfId="0" applyNumberFormat="1" applyFont="1" applyBorder="1">
      <alignment vertical="center"/>
    </xf>
    <xf numFmtId="38" fontId="7" fillId="2" borderId="2" xfId="1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15" fillId="3" borderId="110" xfId="0" applyFont="1" applyFill="1" applyBorder="1" applyAlignment="1">
      <alignment horizontal="center" vertical="center"/>
    </xf>
    <xf numFmtId="178" fontId="18" fillId="2" borderId="113" xfId="1" applyNumberFormat="1" applyFont="1" applyFill="1" applyBorder="1" applyAlignment="1">
      <alignment horizontal="right" vertical="center"/>
    </xf>
    <xf numFmtId="178" fontId="18" fillId="3" borderId="114" xfId="1" applyNumberFormat="1" applyFont="1" applyFill="1" applyBorder="1" applyAlignment="1">
      <alignment horizontal="right" vertical="center"/>
    </xf>
    <xf numFmtId="0" fontId="5" fillId="3" borderId="109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wrapText="1"/>
    </xf>
    <xf numFmtId="38" fontId="5" fillId="3" borderId="118" xfId="1" applyFont="1" applyFill="1" applyBorder="1" applyAlignment="1">
      <alignment vertical="center" wrapText="1"/>
    </xf>
    <xf numFmtId="38" fontId="5" fillId="3" borderId="104" xfId="1" applyFont="1" applyFill="1" applyBorder="1" applyAlignment="1">
      <alignment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 applyProtection="1">
      <alignment horizontal="center" vertical="center" wrapText="1"/>
    </xf>
    <xf numFmtId="0" fontId="5" fillId="3" borderId="57" xfId="0" applyFont="1" applyFill="1" applyBorder="1" applyAlignment="1" applyProtection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18" xfId="0" applyFont="1" applyFill="1" applyBorder="1" applyAlignment="1">
      <alignment horizontal="center" vertical="center" shrinkToFit="1"/>
    </xf>
    <xf numFmtId="0" fontId="10" fillId="3" borderId="29" xfId="0" applyFont="1" applyFill="1" applyBorder="1" applyAlignment="1">
      <alignment horizontal="center" vertical="center" shrinkToFit="1"/>
    </xf>
    <xf numFmtId="0" fontId="10" fillId="3" borderId="43" xfId="0" applyFont="1" applyFill="1" applyBorder="1" applyAlignment="1">
      <alignment horizontal="center" vertical="center" shrinkToFit="1"/>
    </xf>
    <xf numFmtId="38" fontId="11" fillId="3" borderId="15" xfId="1" applyFont="1" applyFill="1" applyBorder="1" applyAlignment="1">
      <alignment horizontal="right" vertical="center" wrapText="1"/>
    </xf>
    <xf numFmtId="38" fontId="11" fillId="3" borderId="18" xfId="1" applyFont="1" applyFill="1" applyBorder="1" applyAlignment="1">
      <alignment horizontal="right" vertical="center" wrapText="1"/>
    </xf>
    <xf numFmtId="38" fontId="11" fillId="3" borderId="10" xfId="1" applyFont="1" applyFill="1" applyBorder="1" applyAlignment="1">
      <alignment vertical="center" wrapText="1"/>
    </xf>
    <xf numFmtId="38" fontId="11" fillId="3" borderId="13" xfId="1" applyFont="1" applyFill="1" applyBorder="1" applyAlignment="1">
      <alignment vertical="center" wrapText="1"/>
    </xf>
    <xf numFmtId="38" fontId="11" fillId="3" borderId="100" xfId="1" applyFont="1" applyFill="1" applyBorder="1" applyAlignment="1">
      <alignment horizontal="right" vertical="center" wrapText="1"/>
    </xf>
    <xf numFmtId="38" fontId="11" fillId="3" borderId="101" xfId="1" applyFont="1" applyFill="1" applyBorder="1" applyAlignment="1">
      <alignment horizontal="right" vertical="center" wrapText="1"/>
    </xf>
    <xf numFmtId="38" fontId="11" fillId="3" borderId="67" xfId="1" applyFont="1" applyFill="1" applyBorder="1" applyAlignment="1">
      <alignment vertical="center" wrapText="1"/>
    </xf>
    <xf numFmtId="38" fontId="11" fillId="3" borderId="66" xfId="1" applyFont="1" applyFill="1" applyBorder="1" applyAlignment="1">
      <alignment vertical="center" wrapText="1"/>
    </xf>
    <xf numFmtId="38" fontId="7" fillId="3" borderId="81" xfId="1" applyFont="1" applyFill="1" applyBorder="1" applyAlignment="1">
      <alignment horizontal="right" vertical="center" wrapText="1"/>
    </xf>
    <xf numFmtId="38" fontId="7" fillId="3" borderId="6" xfId="1" applyFont="1" applyFill="1" applyBorder="1" applyAlignment="1">
      <alignment horizontal="right" vertical="center" wrapText="1"/>
    </xf>
    <xf numFmtId="38" fontId="7" fillId="3" borderId="82" xfId="1" applyFont="1" applyFill="1" applyBorder="1" applyAlignment="1">
      <alignment horizontal="right" vertical="center" wrapText="1"/>
    </xf>
    <xf numFmtId="38" fontId="13" fillId="3" borderId="30" xfId="1" applyFont="1" applyFill="1" applyBorder="1" applyAlignment="1">
      <alignment horizontal="center" vertical="center" wrapText="1"/>
    </xf>
    <xf numFmtId="38" fontId="13" fillId="3" borderId="27" xfId="1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left" vertical="center" shrinkToFit="1"/>
    </xf>
    <xf numFmtId="0" fontId="9" fillId="3" borderId="65" xfId="0" applyFont="1" applyFill="1" applyBorder="1" applyAlignment="1">
      <alignment horizontal="left" vertical="center" shrinkToFit="1"/>
    </xf>
    <xf numFmtId="0" fontId="9" fillId="3" borderId="52" xfId="0" applyFont="1" applyFill="1" applyBorder="1" applyAlignment="1">
      <alignment horizontal="left" vertical="center" shrinkToFit="1"/>
    </xf>
    <xf numFmtId="0" fontId="9" fillId="3" borderId="54" xfId="0" applyFont="1" applyFill="1" applyBorder="1" applyAlignment="1">
      <alignment horizontal="left" vertical="center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97" xfId="0" applyFont="1" applyFill="1" applyBorder="1" applyAlignment="1">
      <alignment horizontal="center" vertical="center" wrapText="1"/>
    </xf>
    <xf numFmtId="0" fontId="5" fillId="3" borderId="98" xfId="0" applyFont="1" applyFill="1" applyBorder="1" applyAlignment="1">
      <alignment horizontal="center" vertical="center" wrapText="1"/>
    </xf>
    <xf numFmtId="38" fontId="7" fillId="3" borderId="81" xfId="1" applyFont="1" applyFill="1" applyBorder="1" applyAlignment="1">
      <alignment vertical="center" wrapText="1"/>
    </xf>
    <xf numFmtId="38" fontId="7" fillId="3" borderId="6" xfId="1" applyFont="1" applyFill="1" applyBorder="1" applyAlignment="1">
      <alignment vertical="center" wrapText="1"/>
    </xf>
    <xf numFmtId="38" fontId="7" fillId="3" borderId="82" xfId="1" applyFont="1" applyFill="1" applyBorder="1" applyAlignment="1">
      <alignment vertical="center" wrapText="1"/>
    </xf>
    <xf numFmtId="0" fontId="10" fillId="3" borderId="80" xfId="0" applyFont="1" applyFill="1" applyBorder="1" applyAlignment="1">
      <alignment horizontal="center" vertical="center" wrapText="1"/>
    </xf>
    <xf numFmtId="0" fontId="10" fillId="3" borderId="69" xfId="0" applyFont="1" applyFill="1" applyBorder="1" applyAlignment="1">
      <alignment horizontal="center" vertical="center" wrapText="1"/>
    </xf>
    <xf numFmtId="38" fontId="18" fillId="3" borderId="92" xfId="1" applyFont="1" applyFill="1" applyBorder="1" applyAlignment="1">
      <alignment horizontal="center" vertical="center"/>
    </xf>
    <xf numFmtId="38" fontId="18" fillId="3" borderId="93" xfId="1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 wrapText="1"/>
    </xf>
    <xf numFmtId="0" fontId="10" fillId="3" borderId="71" xfId="0" applyFont="1" applyFill="1" applyBorder="1" applyAlignment="1">
      <alignment horizontal="center" vertical="center" wrapText="1"/>
    </xf>
    <xf numFmtId="38" fontId="18" fillId="3" borderId="94" xfId="1" applyFont="1" applyFill="1" applyBorder="1" applyAlignment="1">
      <alignment horizontal="center" vertical="center"/>
    </xf>
    <xf numFmtId="38" fontId="18" fillId="3" borderId="95" xfId="1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 wrapText="1"/>
    </xf>
    <xf numFmtId="0" fontId="18" fillId="3" borderId="86" xfId="0" applyFont="1" applyFill="1" applyBorder="1" applyAlignment="1">
      <alignment horizontal="center" vertical="center" wrapText="1"/>
    </xf>
    <xf numFmtId="0" fontId="18" fillId="3" borderId="70" xfId="0" applyFont="1" applyFill="1" applyBorder="1" applyAlignment="1">
      <alignment horizontal="center" vertical="center" wrapText="1"/>
    </xf>
    <xf numFmtId="38" fontId="18" fillId="3" borderId="86" xfId="1" applyFont="1" applyFill="1" applyBorder="1" applyAlignment="1">
      <alignment horizontal="center" vertical="center"/>
    </xf>
    <xf numFmtId="38" fontId="18" fillId="3" borderId="70" xfId="1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88" xfId="0" applyFont="1" applyFill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center" vertical="center" wrapText="1"/>
    </xf>
    <xf numFmtId="38" fontId="18" fillId="3" borderId="90" xfId="1" applyFont="1" applyFill="1" applyBorder="1" applyAlignment="1">
      <alignment horizontal="center" vertical="center"/>
    </xf>
    <xf numFmtId="38" fontId="18" fillId="3" borderId="91" xfId="1" applyFont="1" applyFill="1" applyBorder="1" applyAlignment="1">
      <alignment horizontal="center" vertical="center"/>
    </xf>
    <xf numFmtId="0" fontId="18" fillId="3" borderId="111" xfId="0" applyFont="1" applyFill="1" applyBorder="1" applyAlignment="1">
      <alignment horizontal="center" vertical="center" wrapText="1"/>
    </xf>
    <xf numFmtId="0" fontId="18" fillId="3" borderId="112" xfId="0" applyFont="1" applyFill="1" applyBorder="1" applyAlignment="1">
      <alignment horizontal="center" vertical="center" wrapText="1"/>
    </xf>
    <xf numFmtId="38" fontId="18" fillId="3" borderId="115" xfId="1" applyFont="1" applyFill="1" applyBorder="1" applyAlignment="1">
      <alignment horizontal="center" vertical="center"/>
    </xf>
    <xf numFmtId="38" fontId="18" fillId="3" borderId="116" xfId="1" applyFont="1" applyFill="1" applyBorder="1" applyAlignment="1">
      <alignment horizontal="center" vertical="center"/>
    </xf>
    <xf numFmtId="38" fontId="18" fillId="3" borderId="117" xfId="1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38" fontId="18" fillId="3" borderId="11" xfId="1" applyFont="1" applyFill="1" applyBorder="1" applyAlignment="1">
      <alignment horizontal="center" vertical="center"/>
    </xf>
    <xf numFmtId="38" fontId="18" fillId="3" borderId="12" xfId="1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5" fillId="3" borderId="74" xfId="0" applyFont="1" applyFill="1" applyBorder="1" applyAlignment="1">
      <alignment horizontal="center" vertical="center"/>
    </xf>
    <xf numFmtId="0" fontId="15" fillId="3" borderId="73" xfId="0" applyFont="1" applyFill="1" applyBorder="1" applyAlignment="1">
      <alignment horizontal="center" vertical="center"/>
    </xf>
    <xf numFmtId="176" fontId="7" fillId="3" borderId="23" xfId="0" applyNumberFormat="1" applyFont="1" applyFill="1" applyBorder="1" applyAlignment="1">
      <alignment horizontal="center" vertical="center"/>
    </xf>
    <xf numFmtId="176" fontId="7" fillId="3" borderId="34" xfId="0" applyNumberFormat="1" applyFont="1" applyFill="1" applyBorder="1" applyAlignment="1">
      <alignment horizontal="center" vertical="center"/>
    </xf>
    <xf numFmtId="14" fontId="15" fillId="3" borderId="49" xfId="0" applyNumberFormat="1" applyFont="1" applyFill="1" applyBorder="1" applyAlignment="1">
      <alignment horizontal="center" vertical="center" wrapText="1"/>
    </xf>
    <xf numFmtId="14" fontId="15" fillId="3" borderId="50" xfId="0" applyNumberFormat="1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15" fillId="3" borderId="72" xfId="0" applyFont="1" applyFill="1" applyBorder="1" applyAlignment="1">
      <alignment horizontal="center" vertical="center"/>
    </xf>
    <xf numFmtId="177" fontId="15" fillId="3" borderId="49" xfId="0" applyNumberFormat="1" applyFont="1" applyFill="1" applyBorder="1" applyAlignment="1">
      <alignment horizontal="center" vertical="center"/>
    </xf>
    <xf numFmtId="177" fontId="15" fillId="3" borderId="50" xfId="0" applyNumberFormat="1" applyFont="1" applyFill="1" applyBorder="1" applyAlignment="1">
      <alignment horizontal="center" vertical="center"/>
    </xf>
    <xf numFmtId="176" fontId="15" fillId="3" borderId="49" xfId="0" applyNumberFormat="1" applyFont="1" applyFill="1" applyBorder="1" applyAlignment="1">
      <alignment horizontal="center" vertical="center" wrapText="1"/>
    </xf>
    <xf numFmtId="176" fontId="15" fillId="3" borderId="83" xfId="0" applyNumberFormat="1" applyFont="1" applyFill="1" applyBorder="1" applyAlignment="1">
      <alignment horizontal="center" vertical="center" wrapText="1"/>
    </xf>
    <xf numFmtId="176" fontId="7" fillId="3" borderId="49" xfId="0" applyNumberFormat="1" applyFont="1" applyFill="1" applyBorder="1" applyAlignment="1">
      <alignment horizontal="center" vertical="center"/>
    </xf>
    <xf numFmtId="38" fontId="7" fillId="3" borderId="107" xfId="1" applyFont="1" applyFill="1" applyBorder="1" applyAlignment="1" applyProtection="1">
      <alignment horizontal="center" vertical="center" wrapText="1"/>
    </xf>
    <xf numFmtId="38" fontId="7" fillId="3" borderId="63" xfId="1" applyFont="1" applyFill="1" applyBorder="1" applyAlignment="1" applyProtection="1">
      <alignment horizontal="center" vertical="center" wrapText="1"/>
    </xf>
    <xf numFmtId="38" fontId="7" fillId="3" borderId="65" xfId="1" applyFont="1" applyFill="1" applyBorder="1" applyAlignment="1" applyProtection="1">
      <alignment horizontal="center" vertical="center" wrapText="1"/>
    </xf>
    <xf numFmtId="0" fontId="5" fillId="3" borderId="59" xfId="0" applyFont="1" applyFill="1" applyBorder="1" applyAlignment="1" applyProtection="1">
      <alignment horizontal="center" vertical="center" wrapText="1"/>
    </xf>
    <xf numFmtId="0" fontId="5" fillId="3" borderId="77" xfId="0" applyFont="1" applyFill="1" applyBorder="1" applyAlignment="1" applyProtection="1">
      <alignment horizontal="center" vertical="center" wrapText="1"/>
    </xf>
    <xf numFmtId="0" fontId="5" fillId="3" borderId="57" xfId="0" applyFont="1" applyFill="1" applyBorder="1" applyAlignment="1" applyProtection="1">
      <alignment horizontal="center" vertical="center" wrapText="1"/>
    </xf>
    <xf numFmtId="38" fontId="9" fillId="2" borderId="38" xfId="1" applyFont="1" applyFill="1" applyBorder="1" applyAlignment="1">
      <alignment vertical="center" wrapText="1"/>
    </xf>
    <xf numFmtId="38" fontId="9" fillId="2" borderId="75" xfId="1" applyFont="1" applyFill="1" applyBorder="1" applyAlignment="1">
      <alignment vertical="center" wrapText="1"/>
    </xf>
    <xf numFmtId="38" fontId="9" fillId="2" borderId="76" xfId="1" applyFont="1" applyFill="1" applyBorder="1" applyAlignment="1">
      <alignment vertical="center" wrapText="1"/>
    </xf>
    <xf numFmtId="38" fontId="9" fillId="2" borderId="2" xfId="1" applyFont="1" applyFill="1" applyBorder="1" applyAlignment="1">
      <alignment vertical="center" wrapText="1"/>
    </xf>
    <xf numFmtId="38" fontId="9" fillId="2" borderId="78" xfId="1" applyFont="1" applyFill="1" applyBorder="1" applyAlignment="1">
      <alignment vertical="center" wrapText="1"/>
    </xf>
    <xf numFmtId="38" fontId="9" fillId="2" borderId="79" xfId="1" applyFont="1" applyFill="1" applyBorder="1" applyAlignment="1">
      <alignment vertical="center" wrapText="1"/>
    </xf>
    <xf numFmtId="38" fontId="5" fillId="3" borderId="30" xfId="1" applyFont="1" applyFill="1" applyBorder="1" applyAlignment="1" applyProtection="1">
      <alignment horizontal="center" vertical="center" wrapText="1"/>
      <protection locked="0"/>
    </xf>
    <xf numFmtId="38" fontId="5" fillId="3" borderId="80" xfId="1" applyFont="1" applyFill="1" applyBorder="1" applyAlignment="1" applyProtection="1">
      <alignment horizontal="center" vertical="center" wrapText="1"/>
      <protection locked="0"/>
    </xf>
    <xf numFmtId="38" fontId="5" fillId="3" borderId="27" xfId="1" applyFont="1" applyFill="1" applyBorder="1" applyAlignment="1" applyProtection="1">
      <alignment horizontal="center" vertical="center" wrapText="1"/>
      <protection locked="0"/>
    </xf>
    <xf numFmtId="38" fontId="21" fillId="2" borderId="9" xfId="1" applyFont="1" applyFill="1" applyBorder="1" applyAlignment="1">
      <alignment vertical="center" wrapText="1"/>
    </xf>
    <xf numFmtId="38" fontId="21" fillId="2" borderId="1" xfId="1" applyFont="1" applyFill="1" applyBorder="1" applyAlignment="1">
      <alignment vertical="center" wrapText="1"/>
    </xf>
    <xf numFmtId="38" fontId="21" fillId="2" borderId="81" xfId="1" applyFont="1" applyFill="1" applyBorder="1" applyAlignment="1">
      <alignment vertical="center" wrapText="1"/>
    </xf>
    <xf numFmtId="38" fontId="21" fillId="2" borderId="2" xfId="1" applyFont="1" applyFill="1" applyBorder="1" applyAlignment="1">
      <alignment vertical="center" wrapText="1"/>
    </xf>
    <xf numFmtId="38" fontId="21" fillId="2" borderId="51" xfId="1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38" fontId="21" fillId="2" borderId="20" xfId="1" applyFont="1" applyFill="1" applyBorder="1" applyAlignment="1">
      <alignment vertical="center" wrapText="1"/>
    </xf>
    <xf numFmtId="38" fontId="4" fillId="2" borderId="30" xfId="1" applyFont="1" applyFill="1" applyBorder="1" applyAlignment="1">
      <alignment vertical="center" wrapText="1"/>
    </xf>
    <xf numFmtId="38" fontId="21" fillId="2" borderId="7" xfId="1" applyFont="1" applyFill="1" applyBorder="1" applyAlignment="1">
      <alignment vertical="center" wrapText="1"/>
    </xf>
    <xf numFmtId="0" fontId="21" fillId="2" borderId="25" xfId="0" applyFont="1" applyFill="1" applyBorder="1" applyAlignment="1">
      <alignment horizontal="center" vertical="center" wrapText="1"/>
    </xf>
    <xf numFmtId="38" fontId="21" fillId="2" borderId="27" xfId="0" applyNumberFormat="1" applyFont="1" applyFill="1" applyBorder="1" applyAlignment="1">
      <alignment horizontal="left" vertical="center" wrapText="1"/>
    </xf>
    <xf numFmtId="38" fontId="21" fillId="2" borderId="27" xfId="0" applyNumberFormat="1" applyFont="1" applyFill="1" applyBorder="1" applyAlignment="1">
      <alignment horizontal="center" vertical="center" wrapText="1"/>
    </xf>
    <xf numFmtId="38" fontId="21" fillId="2" borderId="4" xfId="1" applyFont="1" applyFill="1" applyBorder="1" applyAlignment="1">
      <alignment vertical="center" wrapText="1"/>
    </xf>
    <xf numFmtId="178" fontId="21" fillId="2" borderId="3" xfId="0" applyNumberFormat="1" applyFont="1" applyFill="1" applyBorder="1">
      <alignment vertical="center"/>
    </xf>
    <xf numFmtId="178" fontId="21" fillId="2" borderId="79" xfId="0" applyNumberFormat="1" applyFont="1" applyFill="1" applyBorder="1">
      <alignment vertical="center"/>
    </xf>
    <xf numFmtId="178" fontId="21" fillId="2" borderId="1" xfId="0" applyNumberFormat="1" applyFont="1" applyFill="1" applyBorder="1">
      <alignment vertical="center"/>
    </xf>
    <xf numFmtId="0" fontId="21" fillId="0" borderId="5" xfId="0" applyFont="1" applyBorder="1">
      <alignment vertical="center"/>
    </xf>
    <xf numFmtId="0" fontId="21" fillId="0" borderId="103" xfId="0" applyFont="1" applyBorder="1">
      <alignment vertical="center"/>
    </xf>
    <xf numFmtId="0" fontId="21" fillId="0" borderId="7" xfId="0" applyFont="1" applyBorder="1">
      <alignment vertical="center"/>
    </xf>
    <xf numFmtId="0" fontId="21" fillId="0" borderId="7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38" fontId="4" fillId="2" borderId="7" xfId="1" applyFont="1" applyFill="1" applyBorder="1" applyAlignment="1" applyProtection="1">
      <alignment vertical="center" wrapText="1"/>
      <protection locked="0"/>
    </xf>
    <xf numFmtId="38" fontId="4" fillId="2" borderId="7" xfId="1" applyFont="1" applyFill="1" applyBorder="1" applyAlignment="1" applyProtection="1">
      <alignment horizontal="left" vertical="center" wrapText="1"/>
      <protection locked="0"/>
    </xf>
    <xf numFmtId="38" fontId="22" fillId="2" borderId="76" xfId="1" applyFont="1" applyFill="1" applyBorder="1" applyAlignment="1">
      <alignment horizontal="right" vertical="center" wrapText="1"/>
    </xf>
    <xf numFmtId="38" fontId="22" fillId="2" borderId="79" xfId="1" applyFont="1" applyFill="1" applyBorder="1" applyAlignment="1">
      <alignment horizontal="right" vertical="center" wrapText="1"/>
    </xf>
    <xf numFmtId="38" fontId="22" fillId="2" borderId="37" xfId="1" applyFont="1" applyFill="1" applyBorder="1" applyAlignment="1">
      <alignment horizontal="right" vertical="center" wrapText="1"/>
    </xf>
    <xf numFmtId="38" fontId="22" fillId="2" borderId="1" xfId="1" applyFont="1" applyFill="1" applyBorder="1" applyAlignment="1">
      <alignment horizontal="right" vertical="center" wrapText="1"/>
    </xf>
    <xf numFmtId="38" fontId="22" fillId="2" borderId="38" xfId="1" applyFont="1" applyFill="1" applyBorder="1" applyAlignment="1">
      <alignment vertical="center" wrapText="1"/>
    </xf>
    <xf numFmtId="38" fontId="22" fillId="2" borderId="2" xfId="1" applyFont="1" applyFill="1" applyBorder="1" applyAlignment="1">
      <alignment vertical="center" wrapText="1"/>
    </xf>
    <xf numFmtId="38" fontId="22" fillId="2" borderId="75" xfId="1" applyFont="1" applyFill="1" applyBorder="1" applyAlignment="1">
      <alignment vertical="center" wrapText="1"/>
    </xf>
    <xf numFmtId="38" fontId="22" fillId="2" borderId="78" xfId="1" applyFont="1" applyFill="1" applyBorder="1" applyAlignment="1">
      <alignment vertical="center" wrapText="1"/>
    </xf>
    <xf numFmtId="38" fontId="22" fillId="2" borderId="76" xfId="1" applyFont="1" applyFill="1" applyBorder="1" applyAlignment="1">
      <alignment vertical="center" wrapText="1"/>
    </xf>
    <xf numFmtId="38" fontId="22" fillId="2" borderId="79" xfId="1" applyFont="1" applyFill="1" applyBorder="1" applyAlignment="1">
      <alignment vertical="center" wrapText="1"/>
    </xf>
    <xf numFmtId="38" fontId="22" fillId="2" borderId="38" xfId="1" applyFont="1" applyFill="1" applyBorder="1" applyAlignment="1">
      <alignment horizontal="right" vertical="center" wrapText="1"/>
    </xf>
    <xf numFmtId="38" fontId="22" fillId="2" borderId="2" xfId="1" applyFont="1" applyFill="1" applyBorder="1" applyAlignment="1">
      <alignment horizontal="right" vertical="center" wrapText="1"/>
    </xf>
    <xf numFmtId="38" fontId="22" fillId="2" borderId="36" xfId="1" applyFont="1" applyFill="1" applyBorder="1" applyAlignment="1">
      <alignment horizontal="right" vertical="center" wrapText="1"/>
    </xf>
    <xf numFmtId="38" fontId="22" fillId="2" borderId="51" xfId="1" applyFont="1" applyFill="1" applyBorder="1" applyAlignment="1">
      <alignment horizontal="right" vertical="center" wrapText="1"/>
    </xf>
    <xf numFmtId="38" fontId="22" fillId="2" borderId="30" xfId="1" applyFont="1" applyFill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933449</xdr:colOff>
      <xdr:row>0</xdr:row>
      <xdr:rowOff>0</xdr:rowOff>
    </xdr:from>
    <xdr:to>
      <xdr:col>5</xdr:col>
      <xdr:colOff>666750</xdr:colOff>
      <xdr:row>0</xdr:row>
      <xdr:rowOff>306178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3CFA474-FA4C-4FF8-A918-CD6BA6692B24}"/>
            </a:ext>
          </a:extLst>
        </xdr:cNvPr>
        <xdr:cNvSpPr/>
      </xdr:nvSpPr>
      <xdr:spPr>
        <a:xfrm>
          <a:off x="1552574" y="0"/>
          <a:ext cx="4019551" cy="306178"/>
        </a:xfrm>
        <a:prstGeom prst="roundRect">
          <a:avLst/>
        </a:prstGeom>
        <a:ln w="85725" cmpd="sng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kern="1200"/>
            <a:t>別シートにある記載例を参考にご記入ください。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395155</xdr:colOff>
      <xdr:row>0</xdr:row>
      <xdr:rowOff>67933</xdr:rowOff>
    </xdr:from>
    <xdr:to>
      <xdr:col>3</xdr:col>
      <xdr:colOff>2507591</xdr:colOff>
      <xdr:row>1</xdr:row>
      <xdr:rowOff>17972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0B9E955-4B64-4445-86BE-FAB8CCA0263D}"/>
            </a:ext>
          </a:extLst>
        </xdr:cNvPr>
        <xdr:cNvSpPr/>
      </xdr:nvSpPr>
      <xdr:spPr>
        <a:xfrm>
          <a:off x="2336098" y="67933"/>
          <a:ext cx="5401257" cy="417303"/>
        </a:xfrm>
        <a:prstGeom prst="roundRect">
          <a:avLst/>
        </a:prstGeom>
        <a:ln w="85725" cmpd="sng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kern="1200"/>
            <a:t>別シートにある記載例を参考にご記入ください。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0</xdr:row>
      <xdr:rowOff>0</xdr:rowOff>
    </xdr:from>
    <xdr:to>
      <xdr:col>4</xdr:col>
      <xdr:colOff>1512795</xdr:colOff>
      <xdr:row>1</xdr:row>
      <xdr:rowOff>11206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2B6B343-CA90-40B1-A6FB-1FB588E37A27}"/>
            </a:ext>
          </a:extLst>
        </xdr:cNvPr>
        <xdr:cNvSpPr/>
      </xdr:nvSpPr>
      <xdr:spPr>
        <a:xfrm>
          <a:off x="2342030" y="0"/>
          <a:ext cx="3485030" cy="324971"/>
        </a:xfrm>
        <a:prstGeom prst="roundRect">
          <a:avLst/>
        </a:prstGeom>
        <a:ln w="85725" cmpd="sng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kern="1200"/>
            <a:t>別シートにある記載例を参考にご記入ください。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942975</xdr:colOff>
      <xdr:row>0</xdr:row>
      <xdr:rowOff>47625</xdr:rowOff>
    </xdr:from>
    <xdr:to>
      <xdr:col>8</xdr:col>
      <xdr:colOff>971550</xdr:colOff>
      <xdr:row>0</xdr:row>
      <xdr:rowOff>476250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93CB5359-DA68-4B55-BCF5-C8310FAF630B}"/>
            </a:ext>
          </a:extLst>
        </xdr:cNvPr>
        <xdr:cNvSpPr/>
      </xdr:nvSpPr>
      <xdr:spPr>
        <a:xfrm>
          <a:off x="8001000" y="47625"/>
          <a:ext cx="1057275" cy="428625"/>
        </a:xfrm>
        <a:prstGeom prst="round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記載要領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664953</xdr:colOff>
      <xdr:row>0</xdr:row>
      <xdr:rowOff>53915</xdr:rowOff>
    </xdr:from>
    <xdr:to>
      <xdr:col>3</xdr:col>
      <xdr:colOff>180236</xdr:colOff>
      <xdr:row>0</xdr:row>
      <xdr:rowOff>1081027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3C0A62B9-9560-40B3-BDD6-77F1C1D688C3}"/>
            </a:ext>
          </a:extLst>
        </xdr:cNvPr>
        <xdr:cNvSpPr/>
      </xdr:nvSpPr>
      <xdr:spPr>
        <a:xfrm>
          <a:off x="2605896" y="53915"/>
          <a:ext cx="2804104" cy="1027112"/>
        </a:xfrm>
        <a:prstGeom prst="round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3200" b="1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記載要領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0</xdr:row>
      <xdr:rowOff>66675</xdr:rowOff>
    </xdr:from>
    <xdr:to>
      <xdr:col>2</xdr:col>
      <xdr:colOff>923925</xdr:colOff>
      <xdr:row>0</xdr:row>
      <xdr:rowOff>495300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263DEC5-82AA-4E47-84CE-FA4866213A50}"/>
            </a:ext>
          </a:extLst>
        </xdr:cNvPr>
        <xdr:cNvSpPr/>
      </xdr:nvSpPr>
      <xdr:spPr>
        <a:xfrm>
          <a:off x="2200275" y="66675"/>
          <a:ext cx="1057275" cy="428625"/>
        </a:xfrm>
        <a:prstGeom prst="round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記載要領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.ad.pref.shimane.jp\&#21830;&#24037;&#21172;&#20685;&#37096;\&#29987;&#26989;&#25391;&#33288;&#35506;\&#65330;&#65304;&#24180;&#24230;\05_&#12452;&#12494;&#12505;&#12540;&#12471;&#12519;&#12531;&#25512;&#36914;&#20418;\20_&#22823;&#35215;&#27169;&#25237;&#36039;&#12395;&#21521;&#12369;&#12383;&#35336;&#30011;&#31574;&#23450;&#25903;&#25588;&#20107;&#26989;\10_&#20844;&#21215;&#36039;&#26009;\30_&#20844;&#21215;&#29992;\&#28310;&#20633;&#36039;&#26009;\7.22&#20197;&#21069;&#36039;&#26009;\&#26696;2-3_&#65288;&#27096;&#24335;&#65289;&#27096;&#24335;&#31532;4&#21495;-&#21029;&#32025;2&#12362;&#12424;&#12403;3&#9314;%20-%20&#12467;&#12500;&#12540;.xlsx" TargetMode="External"/><Relationship Id="rId1" Type="http://schemas.openxmlformats.org/officeDocument/2006/relationships/externalLinkPath" Target="7.22&#20197;&#21069;&#36039;&#26009;/&#26696;2-3_&#65288;&#27096;&#24335;&#65289;&#27096;&#24335;&#31532;4&#21495;-&#21029;&#32025;2&#12362;&#12424;&#12403;3&#9314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4-別紙2(決算総表)"/>
      <sheetName val="様式4-別紙3(支出明細書-1支出)"/>
      <sheetName val="様式4-別紙3(支出明細書-2収入)"/>
      <sheetName val="様式4-別紙2(決算総表) (2)"/>
      <sheetName val="様式4-別紙3(支出明細書-1支出) (2)"/>
      <sheetName val="様式4-別紙3(支出明細書-2収入) (2)"/>
    </sheetNames>
    <sheetDataSet>
      <sheetData sheetId="0"/>
      <sheetData sheetId="1"/>
      <sheetData sheetId="2"/>
      <sheetData sheetId="3"/>
      <sheetData sheetId="4">
        <row r="7">
          <cell r="K7">
            <v>500000</v>
          </cell>
          <cell r="L7">
            <v>0</v>
          </cell>
        </row>
        <row r="12">
          <cell r="K12">
            <v>1300000</v>
          </cell>
          <cell r="L12">
            <v>0</v>
          </cell>
        </row>
        <row r="16">
          <cell r="K16">
            <v>1980000</v>
          </cell>
          <cell r="L16">
            <v>0</v>
          </cell>
        </row>
        <row r="22">
          <cell r="K22">
            <v>461650</v>
          </cell>
          <cell r="L22">
            <v>6500</v>
          </cell>
        </row>
        <row r="26">
          <cell r="K26">
            <v>2000000</v>
          </cell>
          <cell r="L26">
            <v>0</v>
          </cell>
        </row>
        <row r="30">
          <cell r="K30">
            <v>10000000</v>
          </cell>
          <cell r="L30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I25"/>
  <sheetViews>
    <sheetView showGridLines="0" tabSelected="1" zoomScaleNormal="100" zoomScaleSheetLayoutView="70" workbookViewId="0">
      <selection activeCell="I2" sqref="I2:I3"/>
    </sheetView>
  </sheetViews>
  <sheetFormatPr defaultRowHeight="18.75"/>
  <cols>
    <col min="1" max="1" width="8.125" customWidth="1"/>
    <col min="2" max="2" width="14.5" style="3" bestFit="1" customWidth="1"/>
    <col min="3" max="3" width="14.125" style="3" customWidth="1"/>
    <col min="4" max="4" width="14.125" style="1" customWidth="1"/>
    <col min="5" max="5" width="13.5" customWidth="1"/>
    <col min="6" max="7" width="14.125" customWidth="1"/>
    <col min="8" max="8" width="13.5" customWidth="1"/>
    <col min="9" max="9" width="24.375" customWidth="1"/>
  </cols>
  <sheetData>
    <row r="1" spans="1:9" ht="24.95" customHeight="1" thickBot="1">
      <c r="A1" s="13" t="s">
        <v>29</v>
      </c>
      <c r="B1" s="31"/>
      <c r="C1" s="31"/>
      <c r="D1" s="32"/>
      <c r="E1" s="13"/>
      <c r="F1" s="13"/>
      <c r="G1" s="13"/>
      <c r="H1" s="13"/>
      <c r="I1" s="33" t="s">
        <v>5</v>
      </c>
    </row>
    <row r="2" spans="1:9" ht="19.5">
      <c r="A2" s="199" t="s">
        <v>7</v>
      </c>
      <c r="B2" s="200"/>
      <c r="C2" s="62"/>
      <c r="D2" s="41" t="s">
        <v>8</v>
      </c>
      <c r="E2" s="42"/>
      <c r="F2" s="199" t="s">
        <v>9</v>
      </c>
      <c r="G2" s="200"/>
      <c r="H2" s="203"/>
      <c r="I2" s="203" t="s">
        <v>46</v>
      </c>
    </row>
    <row r="3" spans="1:9" ht="57" thickBot="1">
      <c r="A3" s="201"/>
      <c r="B3" s="202"/>
      <c r="C3" s="85" t="s">
        <v>84</v>
      </c>
      <c r="D3" s="86" t="s">
        <v>87</v>
      </c>
      <c r="E3" s="87" t="s">
        <v>39</v>
      </c>
      <c r="F3" s="85" t="s">
        <v>85</v>
      </c>
      <c r="G3" s="86" t="s">
        <v>87</v>
      </c>
      <c r="H3" s="87" t="s">
        <v>41</v>
      </c>
      <c r="I3" s="204"/>
    </row>
    <row r="4" spans="1:9" ht="33" customHeight="1" thickTop="1">
      <c r="A4" s="205"/>
      <c r="B4" s="9" t="s">
        <v>67</v>
      </c>
      <c r="C4" s="45"/>
      <c r="D4" s="40"/>
      <c r="E4" s="18">
        <f t="shared" ref="E4:E10" si="0">C4-D4</f>
        <v>0</v>
      </c>
      <c r="F4" s="45"/>
      <c r="G4" s="40"/>
      <c r="H4" s="5">
        <f t="shared" ref="H4:H10" si="1">F4-G4</f>
        <v>0</v>
      </c>
      <c r="I4" s="56"/>
    </row>
    <row r="5" spans="1:9" s="4" customFormat="1" ht="33" customHeight="1">
      <c r="A5" s="205"/>
      <c r="B5" s="9" t="s">
        <v>68</v>
      </c>
      <c r="C5" s="45"/>
      <c r="D5" s="40"/>
      <c r="E5" s="18">
        <f t="shared" si="0"/>
        <v>0</v>
      </c>
      <c r="F5" s="45"/>
      <c r="G5" s="40"/>
      <c r="H5" s="5">
        <f t="shared" si="1"/>
        <v>0</v>
      </c>
      <c r="I5" s="56"/>
    </row>
    <row r="6" spans="1:9" s="4" customFormat="1" ht="33" customHeight="1">
      <c r="A6" s="205"/>
      <c r="B6" s="10" t="s">
        <v>69</v>
      </c>
      <c r="C6" s="54"/>
      <c r="D6" s="186"/>
      <c r="E6" s="18">
        <f t="shared" si="0"/>
        <v>0</v>
      </c>
      <c r="F6" s="54"/>
      <c r="G6" s="186"/>
      <c r="H6" s="5">
        <f t="shared" si="1"/>
        <v>0</v>
      </c>
      <c r="I6" s="187"/>
    </row>
    <row r="7" spans="1:9" s="4" customFormat="1" ht="33" customHeight="1">
      <c r="A7" s="205"/>
      <c r="B7" s="10" t="s">
        <v>3</v>
      </c>
      <c r="C7" s="54"/>
      <c r="D7" s="186"/>
      <c r="E7" s="18">
        <f t="shared" si="0"/>
        <v>0</v>
      </c>
      <c r="F7" s="54"/>
      <c r="G7" s="186"/>
      <c r="H7" s="5">
        <f t="shared" si="1"/>
        <v>0</v>
      </c>
      <c r="I7" s="187"/>
    </row>
    <row r="8" spans="1:9" s="4" customFormat="1" ht="33" customHeight="1">
      <c r="A8" s="205"/>
      <c r="B8" s="10" t="s">
        <v>70</v>
      </c>
      <c r="C8" s="54"/>
      <c r="D8" s="186"/>
      <c r="E8" s="18">
        <f t="shared" si="0"/>
        <v>0</v>
      </c>
      <c r="F8" s="54"/>
      <c r="G8" s="186"/>
      <c r="H8" s="5">
        <f t="shared" si="1"/>
        <v>0</v>
      </c>
      <c r="I8" s="187"/>
    </row>
    <row r="9" spans="1:9" s="4" customFormat="1" ht="33" customHeight="1">
      <c r="A9" s="205"/>
      <c r="B9" s="10" t="s">
        <v>71</v>
      </c>
      <c r="C9" s="54"/>
      <c r="D9" s="186"/>
      <c r="E9" s="18">
        <f t="shared" si="0"/>
        <v>0</v>
      </c>
      <c r="F9" s="54"/>
      <c r="G9" s="186"/>
      <c r="H9" s="5">
        <f t="shared" si="1"/>
        <v>0</v>
      </c>
      <c r="I9" s="187"/>
    </row>
    <row r="10" spans="1:9" ht="33" customHeight="1">
      <c r="A10" s="205"/>
      <c r="B10" s="10" t="s">
        <v>4</v>
      </c>
      <c r="C10" s="54"/>
      <c r="D10" s="186"/>
      <c r="E10" s="19">
        <f t="shared" si="0"/>
        <v>0</v>
      </c>
      <c r="F10" s="54"/>
      <c r="G10" s="186"/>
      <c r="H10" s="14">
        <f t="shared" si="1"/>
        <v>0</v>
      </c>
      <c r="I10" s="55"/>
    </row>
    <row r="11" spans="1:9" ht="33" customHeight="1" thickBot="1">
      <c r="A11" s="205"/>
      <c r="B11" s="191" t="s">
        <v>92</v>
      </c>
      <c r="C11" s="46"/>
      <c r="D11" s="194"/>
      <c r="E11" s="193"/>
      <c r="F11" s="46"/>
      <c r="G11" s="194"/>
      <c r="H11" s="193"/>
      <c r="I11" s="192"/>
    </row>
    <row r="12" spans="1:9" ht="26.25" customHeight="1" thickTop="1">
      <c r="A12" s="205"/>
      <c r="B12" s="207" t="s">
        <v>51</v>
      </c>
      <c r="C12" s="209">
        <f>SUM(C4:C11)</f>
        <v>0</v>
      </c>
      <c r="D12" s="211">
        <f t="shared" ref="D12:H12" si="2">SUM(D4:D10)</f>
        <v>0</v>
      </c>
      <c r="E12" s="213">
        <f t="shared" si="2"/>
        <v>0</v>
      </c>
      <c r="F12" s="209">
        <f>SUM(F4:F11)</f>
        <v>0</v>
      </c>
      <c r="G12" s="215">
        <f t="shared" si="2"/>
        <v>0</v>
      </c>
      <c r="H12" s="213">
        <f t="shared" si="2"/>
        <v>0</v>
      </c>
      <c r="I12" s="30"/>
    </row>
    <row r="13" spans="1:9" ht="26.25" customHeight="1" thickBot="1">
      <c r="A13" s="206"/>
      <c r="B13" s="208"/>
      <c r="C13" s="210"/>
      <c r="D13" s="212"/>
      <c r="E13" s="214"/>
      <c r="F13" s="210"/>
      <c r="G13" s="216"/>
      <c r="H13" s="214"/>
      <c r="I13" s="88"/>
    </row>
    <row r="14" spans="1:9" ht="26.25" customHeight="1">
      <c r="A14" s="222" t="s">
        <v>42</v>
      </c>
      <c r="B14" s="223"/>
      <c r="C14" s="58" t="s">
        <v>52</v>
      </c>
      <c r="D14" s="59"/>
      <c r="E14" s="57">
        <f>E12/2</f>
        <v>0</v>
      </c>
      <c r="F14" s="59" t="s">
        <v>52</v>
      </c>
      <c r="G14" s="59"/>
      <c r="H14" s="57">
        <f>H12/2</f>
        <v>0</v>
      </c>
      <c r="I14" s="89"/>
    </row>
    <row r="15" spans="1:9" ht="26.25" customHeight="1" thickBot="1">
      <c r="A15" s="224"/>
      <c r="B15" s="225"/>
      <c r="C15" s="60" t="s">
        <v>37</v>
      </c>
      <c r="D15" s="61"/>
      <c r="E15" s="25">
        <f>MIN((ROUNDDOWN(E12/2,-3)),10000000)</f>
        <v>0</v>
      </c>
      <c r="F15" s="61" t="s">
        <v>37</v>
      </c>
      <c r="G15" s="61"/>
      <c r="H15" s="25">
        <f>MIN((ROUNDDOWN(H12/2,-3)),10000000)</f>
        <v>0</v>
      </c>
      <c r="I15" s="89"/>
    </row>
    <row r="16" spans="1:9" ht="33" customHeight="1">
      <c r="A16" s="226" t="s">
        <v>14</v>
      </c>
      <c r="B16" s="11" t="s">
        <v>10</v>
      </c>
      <c r="C16" s="47"/>
      <c r="D16" s="20"/>
      <c r="E16" s="20"/>
      <c r="F16" s="47"/>
      <c r="G16" s="20"/>
      <c r="H16" s="15"/>
      <c r="I16" s="7"/>
    </row>
    <row r="17" spans="1:9" ht="33" customHeight="1">
      <c r="A17" s="227"/>
      <c r="B17" s="12" t="s">
        <v>11</v>
      </c>
      <c r="C17" s="45"/>
      <c r="D17" s="21"/>
      <c r="E17" s="21"/>
      <c r="F17" s="45"/>
      <c r="G17" s="21"/>
      <c r="H17" s="16"/>
      <c r="I17" s="8"/>
    </row>
    <row r="18" spans="1:9" ht="33" customHeight="1">
      <c r="A18" s="227"/>
      <c r="B18" s="229" t="s">
        <v>43</v>
      </c>
      <c r="C18" s="232">
        <f>E21+E20+E19</f>
        <v>0</v>
      </c>
      <c r="D18" s="220" t="s">
        <v>32</v>
      </c>
      <c r="E18" s="221"/>
      <c r="F18" s="217">
        <f>H21+H20+H19</f>
        <v>0</v>
      </c>
      <c r="G18" s="220" t="s">
        <v>32</v>
      </c>
      <c r="H18" s="221"/>
      <c r="I18" s="8"/>
    </row>
    <row r="19" spans="1:9" ht="33" customHeight="1">
      <c r="A19" s="227"/>
      <c r="B19" s="230"/>
      <c r="C19" s="233"/>
      <c r="D19" s="49" t="s">
        <v>33</v>
      </c>
      <c r="E19" s="48"/>
      <c r="F19" s="218"/>
      <c r="G19" s="49" t="s">
        <v>33</v>
      </c>
      <c r="H19" s="23"/>
      <c r="I19" s="8"/>
    </row>
    <row r="20" spans="1:9" ht="33" customHeight="1">
      <c r="A20" s="227"/>
      <c r="B20" s="230"/>
      <c r="C20" s="233"/>
      <c r="D20" s="49" t="s">
        <v>34</v>
      </c>
      <c r="E20" s="48"/>
      <c r="F20" s="218"/>
      <c r="G20" s="49" t="s">
        <v>34</v>
      </c>
      <c r="H20" s="23"/>
      <c r="I20" s="56"/>
    </row>
    <row r="21" spans="1:9" ht="33" customHeight="1">
      <c r="A21" s="227"/>
      <c r="B21" s="231"/>
      <c r="C21" s="234"/>
      <c r="D21" s="49" t="s">
        <v>35</v>
      </c>
      <c r="E21" s="48"/>
      <c r="F21" s="219"/>
      <c r="G21" s="49" t="s">
        <v>35</v>
      </c>
      <c r="H21" s="23"/>
      <c r="I21" s="53"/>
    </row>
    <row r="22" spans="1:9" ht="33" customHeight="1" thickBot="1">
      <c r="A22" s="227"/>
      <c r="B22" s="63" t="s">
        <v>13</v>
      </c>
      <c r="C22" s="54"/>
      <c r="D22" s="22"/>
      <c r="E22" s="22"/>
      <c r="F22" s="45"/>
      <c r="G22" s="22"/>
      <c r="H22" s="17"/>
      <c r="I22" s="6"/>
    </row>
    <row r="23" spans="1:9" ht="51" customHeight="1" thickTop="1" thickBot="1">
      <c r="A23" s="228"/>
      <c r="B23" s="24" t="s">
        <v>50</v>
      </c>
      <c r="C23" s="50">
        <f>SUM(C16:C22)</f>
        <v>0</v>
      </c>
      <c r="D23" s="51"/>
      <c r="E23" s="52"/>
      <c r="F23" s="50">
        <f>SUM(F16:F22)</f>
        <v>0</v>
      </c>
      <c r="G23" s="43"/>
      <c r="H23" s="52"/>
      <c r="I23" s="44"/>
    </row>
    <row r="24" spans="1:9" ht="24" customHeight="1">
      <c r="A24" s="34" t="s">
        <v>6</v>
      </c>
      <c r="B24" s="35"/>
      <c r="C24" s="35"/>
      <c r="D24" s="36"/>
      <c r="E24" s="37"/>
      <c r="F24" s="37"/>
      <c r="G24" s="37"/>
      <c r="H24" s="38"/>
      <c r="I24" s="39"/>
    </row>
    <row r="25" spans="1:9" ht="24.75" customHeight="1">
      <c r="A25" s="2"/>
    </row>
  </sheetData>
  <mergeCells count="18">
    <mergeCell ref="F18:F21"/>
    <mergeCell ref="G18:H18"/>
    <mergeCell ref="A14:B15"/>
    <mergeCell ref="A16:A23"/>
    <mergeCell ref="B18:B21"/>
    <mergeCell ref="C18:C21"/>
    <mergeCell ref="D18:E18"/>
    <mergeCell ref="A2:B3"/>
    <mergeCell ref="F2:H2"/>
    <mergeCell ref="I2:I3"/>
    <mergeCell ref="A4:A13"/>
    <mergeCell ref="B12:B13"/>
    <mergeCell ref="C12:C13"/>
    <mergeCell ref="D12:D13"/>
    <mergeCell ref="E12:E13"/>
    <mergeCell ref="F12:F13"/>
    <mergeCell ref="G12:G13"/>
    <mergeCell ref="H12:H13"/>
  </mergeCells>
  <phoneticPr fontId="3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pageSetUpPr fitToPage="1"/>
  </sheetPr>
  <dimension ref="A1:Q40"/>
  <sheetViews>
    <sheetView topLeftCell="A4" zoomScale="53" zoomScaleNormal="53" zoomScaleSheetLayoutView="70" workbookViewId="0">
      <selection activeCell="D20" sqref="D20"/>
    </sheetView>
  </sheetViews>
  <sheetFormatPr defaultColWidth="8.625" defaultRowHeight="18.75"/>
  <cols>
    <col min="1" max="1" width="25.5" style="139" customWidth="1"/>
    <col min="2" max="2" width="9.625" style="108" customWidth="1"/>
    <col min="3" max="3" width="33.375" style="140" customWidth="1"/>
    <col min="4" max="4" width="40" style="140" customWidth="1"/>
    <col min="5" max="5" width="9.625" style="140" customWidth="1"/>
    <col min="6" max="6" width="9.625" style="141" customWidth="1"/>
    <col min="7" max="9" width="17.125" style="141" customWidth="1"/>
    <col min="10" max="12" width="17.125" style="142" customWidth="1"/>
    <col min="13" max="13" width="17.125" style="108" customWidth="1"/>
    <col min="14" max="14" width="19.75" style="108" customWidth="1"/>
    <col min="15" max="15" width="41.875" style="108" customWidth="1"/>
    <col min="16" max="16" width="51.875" style="108" customWidth="1"/>
    <col min="17" max="17" width="30.625" style="108" customWidth="1"/>
    <col min="18" max="16384" width="8.625" style="108"/>
  </cols>
  <sheetData>
    <row r="1" spans="1:17" s="107" customFormat="1" ht="36.75" customHeight="1" thickBot="1">
      <c r="A1" s="101" t="s">
        <v>30</v>
      </c>
      <c r="B1" s="102"/>
      <c r="C1" s="103"/>
      <c r="D1" s="103"/>
      <c r="E1" s="104"/>
      <c r="F1" s="104"/>
      <c r="G1" s="105"/>
      <c r="H1" s="105"/>
      <c r="I1" s="105"/>
      <c r="J1" s="105"/>
      <c r="K1" s="105"/>
      <c r="L1" s="105"/>
      <c r="M1" s="105"/>
      <c r="N1" s="106"/>
      <c r="O1" s="103"/>
      <c r="P1" s="103"/>
      <c r="Q1" s="103"/>
    </row>
    <row r="2" spans="1:17" ht="20.25" customHeight="1">
      <c r="A2" s="243" t="s">
        <v>7</v>
      </c>
      <c r="B2" s="277" t="s">
        <v>26</v>
      </c>
      <c r="C2" s="275" t="s">
        <v>91</v>
      </c>
      <c r="D2" s="275" t="s">
        <v>22</v>
      </c>
      <c r="E2" s="280" t="s">
        <v>0</v>
      </c>
      <c r="F2" s="280" t="s">
        <v>1</v>
      </c>
      <c r="G2" s="282" t="s">
        <v>86</v>
      </c>
      <c r="H2" s="271" t="s">
        <v>8</v>
      </c>
      <c r="I2" s="272"/>
      <c r="J2" s="272"/>
      <c r="K2" s="271" t="s">
        <v>38</v>
      </c>
      <c r="L2" s="272"/>
      <c r="M2" s="272"/>
      <c r="N2" s="273" t="s">
        <v>20</v>
      </c>
      <c r="O2" s="275" t="s">
        <v>18</v>
      </c>
      <c r="P2" s="277" t="s">
        <v>21</v>
      </c>
      <c r="Q2" s="269" t="s">
        <v>2</v>
      </c>
    </row>
    <row r="3" spans="1:17" ht="65.25" customHeight="1" thickBot="1">
      <c r="A3" s="279"/>
      <c r="B3" s="278"/>
      <c r="C3" s="276"/>
      <c r="D3" s="276"/>
      <c r="E3" s="281"/>
      <c r="F3" s="281"/>
      <c r="G3" s="283"/>
      <c r="H3" s="90" t="s">
        <v>36</v>
      </c>
      <c r="I3" s="90" t="s">
        <v>87</v>
      </c>
      <c r="J3" s="90" t="s">
        <v>88</v>
      </c>
      <c r="K3" s="90" t="s">
        <v>89</v>
      </c>
      <c r="L3" s="90" t="s">
        <v>90</v>
      </c>
      <c r="M3" s="90" t="s">
        <v>40</v>
      </c>
      <c r="N3" s="274"/>
      <c r="O3" s="276"/>
      <c r="P3" s="278"/>
      <c r="Q3" s="270"/>
    </row>
    <row r="4" spans="1:17" ht="35.25" customHeight="1" thickTop="1">
      <c r="A4" s="243" t="s">
        <v>72</v>
      </c>
      <c r="B4" s="112" t="s">
        <v>59</v>
      </c>
      <c r="C4" s="156"/>
      <c r="D4" s="156"/>
      <c r="E4" s="157"/>
      <c r="F4" s="157"/>
      <c r="G4" s="158"/>
      <c r="H4" s="158"/>
      <c r="I4" s="158"/>
      <c r="J4" s="159"/>
      <c r="K4" s="160"/>
      <c r="L4" s="158"/>
      <c r="M4" s="159"/>
      <c r="N4" s="161"/>
      <c r="O4" s="162"/>
      <c r="P4" s="163"/>
      <c r="Q4" s="119"/>
    </row>
    <row r="5" spans="1:17" ht="35.25" customHeight="1">
      <c r="A5" s="244"/>
      <c r="B5" s="170" t="s">
        <v>61</v>
      </c>
      <c r="C5" s="179"/>
      <c r="D5" s="179"/>
      <c r="E5" s="180"/>
      <c r="F5" s="180"/>
      <c r="G5" s="181"/>
      <c r="H5" s="181"/>
      <c r="I5" s="181"/>
      <c r="J5" s="182"/>
      <c r="K5" s="183"/>
      <c r="L5" s="181"/>
      <c r="M5" s="182"/>
      <c r="N5" s="184"/>
      <c r="O5" s="185"/>
      <c r="P5" s="178"/>
      <c r="Q5" s="177"/>
    </row>
    <row r="6" spans="1:17" ht="35.25" customHeight="1">
      <c r="A6" s="244"/>
      <c r="B6" s="120" t="s">
        <v>62</v>
      </c>
      <c r="C6" s="164"/>
      <c r="D6" s="164"/>
      <c r="E6" s="165"/>
      <c r="F6" s="165"/>
      <c r="G6" s="166"/>
      <c r="H6" s="166"/>
      <c r="I6" s="166"/>
      <c r="J6" s="167"/>
      <c r="K6" s="168"/>
      <c r="L6" s="166"/>
      <c r="M6" s="167"/>
      <c r="N6" s="169"/>
      <c r="O6" s="164"/>
      <c r="P6" s="164"/>
      <c r="Q6" s="126"/>
    </row>
    <row r="7" spans="1:17" s="111" customFormat="1" ht="25.5" customHeight="1" thickBot="1">
      <c r="A7" s="261"/>
      <c r="B7" s="262" t="s">
        <v>19</v>
      </c>
      <c r="C7" s="263"/>
      <c r="D7" s="263"/>
      <c r="E7" s="263"/>
      <c r="F7" s="263"/>
      <c r="G7" s="264"/>
      <c r="H7" s="110">
        <f t="shared" ref="H7:M7" si="0">SUM(H4:H6)</f>
        <v>0</v>
      </c>
      <c r="I7" s="110">
        <f>SUM(I4:I6)</f>
        <v>0</v>
      </c>
      <c r="J7" s="110">
        <f t="shared" si="0"/>
        <v>0</v>
      </c>
      <c r="K7" s="110">
        <f>SUM(K4:K6)</f>
        <v>0</v>
      </c>
      <c r="L7" s="110">
        <f t="shared" si="0"/>
        <v>0</v>
      </c>
      <c r="M7" s="110">
        <f t="shared" si="0"/>
        <v>0</v>
      </c>
      <c r="N7" s="265"/>
      <c r="O7" s="266"/>
      <c r="P7" s="267"/>
      <c r="Q7" s="268"/>
    </row>
    <row r="8" spans="1:17" ht="35.25" customHeight="1">
      <c r="A8" s="243" t="s">
        <v>60</v>
      </c>
      <c r="B8" s="112" t="s">
        <v>63</v>
      </c>
      <c r="C8" s="156"/>
      <c r="D8" s="156"/>
      <c r="E8" s="114"/>
      <c r="F8" s="114"/>
      <c r="G8" s="115"/>
      <c r="H8" s="115"/>
      <c r="I8" s="115"/>
      <c r="J8" s="116"/>
      <c r="K8" s="117"/>
      <c r="L8" s="115"/>
      <c r="M8" s="116"/>
      <c r="N8" s="118"/>
      <c r="O8" s="113"/>
      <c r="P8" s="113"/>
      <c r="Q8" s="119"/>
    </row>
    <row r="9" spans="1:17" ht="35.25" customHeight="1">
      <c r="A9" s="244"/>
      <c r="B9" s="170" t="s">
        <v>64</v>
      </c>
      <c r="C9" s="171"/>
      <c r="D9" s="171"/>
      <c r="E9" s="172"/>
      <c r="F9" s="172"/>
      <c r="G9" s="173"/>
      <c r="H9" s="173"/>
      <c r="I9" s="173"/>
      <c r="J9" s="174"/>
      <c r="K9" s="175"/>
      <c r="L9" s="173"/>
      <c r="M9" s="174"/>
      <c r="N9" s="176"/>
      <c r="O9" s="171"/>
      <c r="P9" s="171"/>
      <c r="Q9" s="177"/>
    </row>
    <row r="10" spans="1:17" ht="35.25" customHeight="1">
      <c r="A10" s="244"/>
      <c r="B10" s="120" t="s">
        <v>65</v>
      </c>
      <c r="C10" s="121"/>
      <c r="D10" s="121"/>
      <c r="E10" s="109"/>
      <c r="F10" s="109"/>
      <c r="G10" s="122"/>
      <c r="H10" s="122"/>
      <c r="I10" s="122"/>
      <c r="J10" s="123"/>
      <c r="K10" s="124"/>
      <c r="L10" s="122"/>
      <c r="M10" s="123"/>
      <c r="N10" s="125"/>
      <c r="O10" s="121"/>
      <c r="P10" s="121"/>
      <c r="Q10" s="126"/>
    </row>
    <row r="11" spans="1:17" s="111" customFormat="1" ht="25.5" customHeight="1" thickBot="1">
      <c r="A11" s="261"/>
      <c r="B11" s="262" t="s">
        <v>19</v>
      </c>
      <c r="C11" s="263"/>
      <c r="D11" s="263"/>
      <c r="E11" s="263"/>
      <c r="F11" s="263"/>
      <c r="G11" s="264"/>
      <c r="H11" s="110">
        <f t="shared" ref="H11:M11" si="1">SUM(H8:H10)</f>
        <v>0</v>
      </c>
      <c r="I11" s="110">
        <f t="shared" si="1"/>
        <v>0</v>
      </c>
      <c r="J11" s="110">
        <f t="shared" si="1"/>
        <v>0</v>
      </c>
      <c r="K11" s="110">
        <f t="shared" si="1"/>
        <v>0</v>
      </c>
      <c r="L11" s="110">
        <f t="shared" si="1"/>
        <v>0</v>
      </c>
      <c r="M11" s="110">
        <f t="shared" si="1"/>
        <v>0</v>
      </c>
      <c r="N11" s="265"/>
      <c r="O11" s="266"/>
      <c r="P11" s="267"/>
      <c r="Q11" s="268"/>
    </row>
    <row r="12" spans="1:17" ht="35.25" customHeight="1">
      <c r="A12" s="243" t="s">
        <v>73</v>
      </c>
      <c r="B12" s="112" t="s">
        <v>66</v>
      </c>
      <c r="C12" s="156"/>
      <c r="D12" s="156"/>
      <c r="E12" s="114"/>
      <c r="F12" s="114"/>
      <c r="G12" s="115"/>
      <c r="H12" s="115"/>
      <c r="I12" s="115"/>
      <c r="J12" s="116"/>
      <c r="K12" s="117"/>
      <c r="L12" s="115"/>
      <c r="M12" s="116"/>
      <c r="N12" s="118"/>
      <c r="O12" s="113"/>
      <c r="P12" s="113"/>
      <c r="Q12" s="119"/>
    </row>
    <row r="13" spans="1:17" ht="35.25" customHeight="1">
      <c r="A13" s="244"/>
      <c r="B13" s="170" t="s">
        <v>55</v>
      </c>
      <c r="C13" s="171"/>
      <c r="D13" s="171"/>
      <c r="E13" s="172"/>
      <c r="F13" s="172"/>
      <c r="G13" s="173"/>
      <c r="H13" s="173"/>
      <c r="I13" s="173"/>
      <c r="J13" s="174"/>
      <c r="K13" s="175"/>
      <c r="L13" s="173"/>
      <c r="M13" s="174"/>
      <c r="N13" s="176"/>
      <c r="O13" s="171"/>
      <c r="P13" s="171"/>
      <c r="Q13" s="177"/>
    </row>
    <row r="14" spans="1:17" ht="35.25" customHeight="1">
      <c r="A14" s="244"/>
      <c r="B14" s="120" t="s">
        <v>56</v>
      </c>
      <c r="C14" s="121"/>
      <c r="D14" s="121"/>
      <c r="E14" s="109"/>
      <c r="F14" s="109"/>
      <c r="G14" s="122"/>
      <c r="H14" s="122"/>
      <c r="I14" s="122"/>
      <c r="J14" s="123"/>
      <c r="K14" s="124"/>
      <c r="L14" s="122"/>
      <c r="M14" s="123"/>
      <c r="N14" s="125"/>
      <c r="O14" s="121"/>
      <c r="P14" s="121"/>
      <c r="Q14" s="126"/>
    </row>
    <row r="15" spans="1:17" s="111" customFormat="1" ht="25.5" customHeight="1" thickBot="1">
      <c r="A15" s="244"/>
      <c r="B15" s="245" t="s">
        <v>19</v>
      </c>
      <c r="C15" s="246"/>
      <c r="D15" s="246"/>
      <c r="E15" s="246"/>
      <c r="F15" s="246"/>
      <c r="G15" s="247"/>
      <c r="H15" s="110">
        <f t="shared" ref="H15:M15" si="2">SUM(H12:H14)</f>
        <v>0</v>
      </c>
      <c r="I15" s="110">
        <f t="shared" si="2"/>
        <v>0</v>
      </c>
      <c r="J15" s="110">
        <f t="shared" si="2"/>
        <v>0</v>
      </c>
      <c r="K15" s="110">
        <f t="shared" si="2"/>
        <v>0</v>
      </c>
      <c r="L15" s="110">
        <f t="shared" si="2"/>
        <v>0</v>
      </c>
      <c r="M15" s="110">
        <f t="shared" si="2"/>
        <v>0</v>
      </c>
      <c r="N15" s="265"/>
      <c r="O15" s="266"/>
      <c r="P15" s="267"/>
      <c r="Q15" s="268"/>
    </row>
    <row r="16" spans="1:17" ht="35.25" customHeight="1">
      <c r="A16" s="243" t="s">
        <v>74</v>
      </c>
      <c r="B16" s="112" t="s">
        <v>57</v>
      </c>
      <c r="C16" s="156"/>
      <c r="D16" s="156"/>
      <c r="E16" s="114"/>
      <c r="F16" s="114"/>
      <c r="G16" s="115"/>
      <c r="H16" s="115"/>
      <c r="I16" s="115"/>
      <c r="J16" s="116"/>
      <c r="K16" s="117"/>
      <c r="L16" s="115"/>
      <c r="M16" s="116"/>
      <c r="N16" s="118"/>
      <c r="O16" s="113"/>
      <c r="P16" s="113"/>
      <c r="Q16" s="119"/>
    </row>
    <row r="17" spans="1:17" ht="35.25" customHeight="1">
      <c r="A17" s="244"/>
      <c r="B17" s="170" t="s">
        <v>127</v>
      </c>
      <c r="C17" s="171"/>
      <c r="D17" s="171"/>
      <c r="E17" s="172"/>
      <c r="F17" s="172"/>
      <c r="G17" s="173"/>
      <c r="H17" s="173"/>
      <c r="I17" s="173"/>
      <c r="J17" s="174"/>
      <c r="K17" s="175"/>
      <c r="L17" s="173"/>
      <c r="M17" s="174"/>
      <c r="N17" s="176"/>
      <c r="O17" s="171"/>
      <c r="P17" s="171"/>
      <c r="Q17" s="177"/>
    </row>
    <row r="18" spans="1:17" ht="35.25" customHeight="1">
      <c r="A18" s="244"/>
      <c r="B18" s="120" t="s">
        <v>58</v>
      </c>
      <c r="C18" s="121"/>
      <c r="D18" s="121"/>
      <c r="E18" s="109"/>
      <c r="F18" s="109"/>
      <c r="G18" s="122"/>
      <c r="H18" s="122"/>
      <c r="I18" s="122"/>
      <c r="J18" s="123"/>
      <c r="K18" s="124"/>
      <c r="L18" s="122"/>
      <c r="M18" s="123"/>
      <c r="N18" s="125"/>
      <c r="O18" s="121"/>
      <c r="P18" s="121"/>
      <c r="Q18" s="126"/>
    </row>
    <row r="19" spans="1:17" s="111" customFormat="1" ht="25.5" customHeight="1" thickBot="1">
      <c r="A19" s="261"/>
      <c r="B19" s="262" t="s">
        <v>19</v>
      </c>
      <c r="C19" s="263"/>
      <c r="D19" s="263"/>
      <c r="E19" s="263"/>
      <c r="F19" s="263"/>
      <c r="G19" s="264"/>
      <c r="H19" s="110">
        <f t="shared" ref="H19:M19" si="3">SUM(H16:H18)</f>
        <v>0</v>
      </c>
      <c r="I19" s="110">
        <f t="shared" si="3"/>
        <v>0</v>
      </c>
      <c r="J19" s="110">
        <f t="shared" si="3"/>
        <v>0</v>
      </c>
      <c r="K19" s="110">
        <f t="shared" si="3"/>
        <v>0</v>
      </c>
      <c r="L19" s="110">
        <f t="shared" si="3"/>
        <v>0</v>
      </c>
      <c r="M19" s="110">
        <f t="shared" si="3"/>
        <v>0</v>
      </c>
      <c r="N19" s="265"/>
      <c r="O19" s="266"/>
      <c r="P19" s="267"/>
      <c r="Q19" s="268"/>
    </row>
    <row r="20" spans="1:17" ht="35.25" customHeight="1">
      <c r="A20" s="243" t="s">
        <v>75</v>
      </c>
      <c r="B20" s="112" t="s">
        <v>76</v>
      </c>
      <c r="C20" s="156"/>
      <c r="D20" s="156"/>
      <c r="E20" s="114"/>
      <c r="F20" s="114"/>
      <c r="G20" s="115"/>
      <c r="H20" s="115"/>
      <c r="I20" s="115"/>
      <c r="J20" s="116"/>
      <c r="K20" s="117"/>
      <c r="L20" s="115"/>
      <c r="M20" s="116"/>
      <c r="N20" s="118"/>
      <c r="O20" s="113"/>
      <c r="P20" s="113"/>
      <c r="Q20" s="119"/>
    </row>
    <row r="21" spans="1:17" ht="35.25" customHeight="1">
      <c r="A21" s="244"/>
      <c r="B21" s="170" t="s">
        <v>23</v>
      </c>
      <c r="C21" s="171"/>
      <c r="D21" s="171"/>
      <c r="E21" s="172"/>
      <c r="F21" s="172"/>
      <c r="G21" s="173"/>
      <c r="H21" s="173"/>
      <c r="I21" s="173"/>
      <c r="J21" s="174"/>
      <c r="K21" s="175"/>
      <c r="L21" s="173"/>
      <c r="M21" s="174"/>
      <c r="N21" s="176"/>
      <c r="O21" s="171"/>
      <c r="P21" s="171"/>
      <c r="Q21" s="177"/>
    </row>
    <row r="22" spans="1:17" ht="35.25" customHeight="1">
      <c r="A22" s="244"/>
      <c r="B22" s="120" t="s">
        <v>77</v>
      </c>
      <c r="C22" s="121"/>
      <c r="D22" s="121"/>
      <c r="E22" s="109"/>
      <c r="F22" s="109"/>
      <c r="G22" s="122"/>
      <c r="H22" s="122"/>
      <c r="I22" s="122"/>
      <c r="J22" s="123"/>
      <c r="K22" s="124"/>
      <c r="L22" s="122"/>
      <c r="M22" s="123"/>
      <c r="N22" s="125"/>
      <c r="O22" s="121"/>
      <c r="P22" s="121"/>
      <c r="Q22" s="126"/>
    </row>
    <row r="23" spans="1:17" s="111" customFormat="1" ht="25.5" customHeight="1" thickBot="1">
      <c r="A23" s="261"/>
      <c r="B23" s="262" t="s">
        <v>19</v>
      </c>
      <c r="C23" s="263"/>
      <c r="D23" s="263"/>
      <c r="E23" s="263"/>
      <c r="F23" s="263"/>
      <c r="G23" s="264"/>
      <c r="H23" s="110">
        <f t="shared" ref="H23:M23" si="4">SUM(H20:H22)</f>
        <v>0</v>
      </c>
      <c r="I23" s="110">
        <f t="shared" si="4"/>
        <v>0</v>
      </c>
      <c r="J23" s="110">
        <f t="shared" si="4"/>
        <v>0</v>
      </c>
      <c r="K23" s="110">
        <f t="shared" si="4"/>
        <v>0</v>
      </c>
      <c r="L23" s="110">
        <f t="shared" si="4"/>
        <v>0</v>
      </c>
      <c r="M23" s="110">
        <f t="shared" si="4"/>
        <v>0</v>
      </c>
      <c r="N23" s="265"/>
      <c r="O23" s="266"/>
      <c r="P23" s="267"/>
      <c r="Q23" s="268"/>
    </row>
    <row r="24" spans="1:17" ht="35.25" customHeight="1">
      <c r="A24" s="243" t="s">
        <v>78</v>
      </c>
      <c r="B24" s="112" t="s">
        <v>79</v>
      </c>
      <c r="C24" s="156"/>
      <c r="D24" s="156"/>
      <c r="E24" s="114"/>
      <c r="F24" s="114"/>
      <c r="G24" s="115"/>
      <c r="H24" s="115"/>
      <c r="I24" s="115"/>
      <c r="J24" s="116"/>
      <c r="K24" s="117"/>
      <c r="L24" s="115"/>
      <c r="M24" s="116"/>
      <c r="N24" s="118"/>
      <c r="O24" s="113"/>
      <c r="P24" s="113"/>
      <c r="Q24" s="119"/>
    </row>
    <row r="25" spans="1:17" ht="35.25" customHeight="1">
      <c r="A25" s="244"/>
      <c r="B25" s="170" t="s">
        <v>24</v>
      </c>
      <c r="C25" s="171"/>
      <c r="D25" s="171"/>
      <c r="E25" s="172"/>
      <c r="F25" s="172"/>
      <c r="G25" s="173"/>
      <c r="H25" s="173"/>
      <c r="I25" s="173"/>
      <c r="J25" s="174"/>
      <c r="K25" s="175"/>
      <c r="L25" s="173"/>
      <c r="M25" s="174"/>
      <c r="N25" s="176"/>
      <c r="O25" s="171"/>
      <c r="P25" s="171"/>
      <c r="Q25" s="177"/>
    </row>
    <row r="26" spans="1:17" ht="35.25" customHeight="1">
      <c r="A26" s="244"/>
      <c r="B26" s="120" t="s">
        <v>80</v>
      </c>
      <c r="C26" s="121"/>
      <c r="D26" s="121"/>
      <c r="E26" s="109"/>
      <c r="F26" s="109"/>
      <c r="G26" s="122"/>
      <c r="H26" s="122"/>
      <c r="I26" s="122"/>
      <c r="J26" s="123"/>
      <c r="K26" s="124"/>
      <c r="L26" s="122"/>
      <c r="M26" s="123"/>
      <c r="N26" s="125"/>
      <c r="O26" s="121"/>
      <c r="P26" s="121"/>
      <c r="Q26" s="126"/>
    </row>
    <row r="27" spans="1:17" s="111" customFormat="1" ht="25.5" customHeight="1" thickBot="1">
      <c r="A27" s="261"/>
      <c r="B27" s="262" t="s">
        <v>19</v>
      </c>
      <c r="C27" s="263"/>
      <c r="D27" s="263"/>
      <c r="E27" s="263"/>
      <c r="F27" s="263"/>
      <c r="G27" s="264"/>
      <c r="H27" s="110">
        <f t="shared" ref="H27:M27" si="5">SUM(H24:H26)</f>
        <v>0</v>
      </c>
      <c r="I27" s="110">
        <f t="shared" si="5"/>
        <v>0</v>
      </c>
      <c r="J27" s="110">
        <f t="shared" si="5"/>
        <v>0</v>
      </c>
      <c r="K27" s="110">
        <f t="shared" si="5"/>
        <v>0</v>
      </c>
      <c r="L27" s="110">
        <f t="shared" si="5"/>
        <v>0</v>
      </c>
      <c r="M27" s="110">
        <f t="shared" si="5"/>
        <v>0</v>
      </c>
      <c r="N27" s="265"/>
      <c r="O27" s="266"/>
      <c r="P27" s="267"/>
      <c r="Q27" s="268"/>
    </row>
    <row r="28" spans="1:17" ht="35.25" customHeight="1">
      <c r="A28" s="243" t="s">
        <v>81</v>
      </c>
      <c r="B28" s="112" t="s">
        <v>82</v>
      </c>
      <c r="C28" s="156"/>
      <c r="D28" s="156"/>
      <c r="E28" s="114"/>
      <c r="F28" s="114"/>
      <c r="G28" s="115"/>
      <c r="H28" s="115"/>
      <c r="I28" s="115"/>
      <c r="J28" s="116"/>
      <c r="K28" s="117"/>
      <c r="L28" s="115"/>
      <c r="M28" s="116"/>
      <c r="N28" s="118"/>
      <c r="O28" s="113"/>
      <c r="P28" s="113"/>
      <c r="Q28" s="119"/>
    </row>
    <row r="29" spans="1:17" ht="35.25" customHeight="1">
      <c r="A29" s="244"/>
      <c r="B29" s="170" t="s">
        <v>25</v>
      </c>
      <c r="C29" s="171"/>
      <c r="D29" s="171"/>
      <c r="E29" s="172"/>
      <c r="F29" s="172"/>
      <c r="G29" s="173"/>
      <c r="H29" s="173"/>
      <c r="I29" s="173"/>
      <c r="J29" s="174"/>
      <c r="K29" s="175"/>
      <c r="L29" s="173"/>
      <c r="M29" s="174"/>
      <c r="N29" s="176"/>
      <c r="O29" s="171"/>
      <c r="P29" s="171"/>
      <c r="Q29" s="177"/>
    </row>
    <row r="30" spans="1:17" ht="35.25" customHeight="1">
      <c r="A30" s="244"/>
      <c r="B30" s="120" t="s">
        <v>83</v>
      </c>
      <c r="C30" s="121"/>
      <c r="D30" s="121"/>
      <c r="E30" s="109"/>
      <c r="F30" s="109"/>
      <c r="G30" s="122"/>
      <c r="H30" s="122"/>
      <c r="I30" s="122"/>
      <c r="J30" s="123"/>
      <c r="K30" s="124"/>
      <c r="L30" s="122"/>
      <c r="M30" s="123"/>
      <c r="N30" s="125"/>
      <c r="O30" s="121"/>
      <c r="P30" s="121"/>
      <c r="Q30" s="126"/>
    </row>
    <row r="31" spans="1:17" s="111" customFormat="1" ht="25.5" customHeight="1" thickBot="1">
      <c r="A31" s="244"/>
      <c r="B31" s="245" t="s">
        <v>19</v>
      </c>
      <c r="C31" s="246"/>
      <c r="D31" s="246"/>
      <c r="E31" s="246"/>
      <c r="F31" s="246"/>
      <c r="G31" s="247"/>
      <c r="H31" s="127">
        <f t="shared" ref="H31:M31" si="6">SUM(H28:H30)</f>
        <v>0</v>
      </c>
      <c r="I31" s="127">
        <f t="shared" si="6"/>
        <v>0</v>
      </c>
      <c r="J31" s="127">
        <f t="shared" si="6"/>
        <v>0</v>
      </c>
      <c r="K31" s="127">
        <f t="shared" si="6"/>
        <v>0</v>
      </c>
      <c r="L31" s="127">
        <f t="shared" si="6"/>
        <v>0</v>
      </c>
      <c r="M31" s="127">
        <f t="shared" si="6"/>
        <v>0</v>
      </c>
      <c r="N31" s="248"/>
      <c r="O31" s="249"/>
      <c r="P31" s="250"/>
      <c r="Q31" s="251"/>
    </row>
    <row r="32" spans="1:17" s="111" customFormat="1" ht="31.5" customHeight="1" thickBot="1">
      <c r="A32" s="188"/>
      <c r="B32" s="256" t="s">
        <v>92</v>
      </c>
      <c r="C32" s="256"/>
      <c r="D32" s="256"/>
      <c r="E32" s="256"/>
      <c r="F32" s="256"/>
      <c r="G32" s="257"/>
      <c r="H32" s="189"/>
      <c r="I32" s="190"/>
      <c r="J32" s="190"/>
      <c r="K32" s="189"/>
      <c r="L32" s="190"/>
      <c r="M32" s="190"/>
      <c r="N32" s="258"/>
      <c r="O32" s="259"/>
      <c r="P32" s="259"/>
      <c r="Q32" s="260"/>
    </row>
    <row r="33" spans="1:17" s="111" customFormat="1" ht="36.75" customHeight="1" thickTop="1">
      <c r="A33" s="128"/>
      <c r="B33" s="252" t="s">
        <v>53</v>
      </c>
      <c r="C33" s="252"/>
      <c r="D33" s="252"/>
      <c r="E33" s="252"/>
      <c r="F33" s="252"/>
      <c r="G33" s="253"/>
      <c r="H33" s="95">
        <f>SUM(H7,H11,H15,H19,H23,H27,H31,H32)</f>
        <v>0</v>
      </c>
      <c r="I33" s="95">
        <f t="shared" ref="I33:M33" si="7">SUM(I7,I11,I15,I19,I23,I27,I31)</f>
        <v>0</v>
      </c>
      <c r="J33" s="95">
        <f t="shared" si="7"/>
        <v>0</v>
      </c>
      <c r="K33" s="95">
        <f>SUM(K7,K11,K15,K19,K23,K27,K31,K32)</f>
        <v>0</v>
      </c>
      <c r="L33" s="95">
        <f t="shared" si="7"/>
        <v>0</v>
      </c>
      <c r="M33" s="95">
        <f t="shared" si="7"/>
        <v>0</v>
      </c>
      <c r="N33" s="254"/>
      <c r="O33" s="254"/>
      <c r="P33" s="254"/>
      <c r="Q33" s="255"/>
    </row>
    <row r="34" spans="1:17" s="111" customFormat="1" ht="36.75" customHeight="1">
      <c r="A34" s="129"/>
      <c r="B34" s="235" t="s">
        <v>44</v>
      </c>
      <c r="C34" s="235"/>
      <c r="D34" s="235"/>
      <c r="E34" s="235"/>
      <c r="F34" s="235"/>
      <c r="G34" s="236"/>
      <c r="H34" s="91"/>
      <c r="I34" s="91"/>
      <c r="J34" s="130">
        <f>J33/2</f>
        <v>0</v>
      </c>
      <c r="K34" s="131"/>
      <c r="L34" s="131"/>
      <c r="M34" s="130">
        <f>M33/2</f>
        <v>0</v>
      </c>
      <c r="N34" s="237"/>
      <c r="O34" s="237"/>
      <c r="P34" s="237"/>
      <c r="Q34" s="238"/>
    </row>
    <row r="35" spans="1:17" s="111" customFormat="1" ht="36.75" customHeight="1" thickBot="1">
      <c r="A35" s="132"/>
      <c r="B35" s="239" t="s">
        <v>45</v>
      </c>
      <c r="C35" s="239"/>
      <c r="D35" s="239"/>
      <c r="E35" s="239"/>
      <c r="F35" s="239"/>
      <c r="G35" s="240"/>
      <c r="H35" s="92"/>
      <c r="I35" s="92"/>
      <c r="J35" s="133">
        <f>(ROUNDDOWN(J33/2,-3))</f>
        <v>0</v>
      </c>
      <c r="K35" s="134"/>
      <c r="L35" s="134"/>
      <c r="M35" s="133">
        <f>(ROUNDDOWN(M33/2,-3))</f>
        <v>0</v>
      </c>
      <c r="N35" s="241"/>
      <c r="O35" s="241"/>
      <c r="P35" s="241"/>
      <c r="Q35" s="242"/>
    </row>
    <row r="36" spans="1:17" ht="24">
      <c r="A36" s="135" t="s">
        <v>27</v>
      </c>
      <c r="B36" s="136"/>
      <c r="C36" s="137"/>
      <c r="D36" s="137"/>
      <c r="E36" s="104"/>
      <c r="F36" s="104"/>
      <c r="G36" s="105"/>
      <c r="H36" s="105"/>
      <c r="I36" s="105"/>
      <c r="J36" s="105"/>
      <c r="K36" s="105"/>
      <c r="L36" s="105"/>
      <c r="M36" s="105"/>
      <c r="N36" s="138"/>
      <c r="O36" s="137"/>
      <c r="P36" s="137"/>
      <c r="Q36" s="137"/>
    </row>
    <row r="40" spans="1:17">
      <c r="O40" s="143"/>
    </row>
  </sheetData>
  <mergeCells count="49">
    <mergeCell ref="N23:O23"/>
    <mergeCell ref="P23:Q23"/>
    <mergeCell ref="A8:A11"/>
    <mergeCell ref="B11:G11"/>
    <mergeCell ref="N11:O11"/>
    <mergeCell ref="P11:Q11"/>
    <mergeCell ref="A16:A19"/>
    <mergeCell ref="B19:G19"/>
    <mergeCell ref="N19:O19"/>
    <mergeCell ref="P19:Q19"/>
    <mergeCell ref="A12:A15"/>
    <mergeCell ref="B15:G15"/>
    <mergeCell ref="N15:O15"/>
    <mergeCell ref="P15:Q15"/>
    <mergeCell ref="C2:C3"/>
    <mergeCell ref="E2:E3"/>
    <mergeCell ref="F2:F3"/>
    <mergeCell ref="G2:G3"/>
    <mergeCell ref="A20:A23"/>
    <mergeCell ref="B23:G23"/>
    <mergeCell ref="D2:D3"/>
    <mergeCell ref="A24:A27"/>
    <mergeCell ref="B27:G27"/>
    <mergeCell ref="N27:O27"/>
    <mergeCell ref="P27:Q27"/>
    <mergeCell ref="Q2:Q3"/>
    <mergeCell ref="A4:A7"/>
    <mergeCell ref="B7:G7"/>
    <mergeCell ref="N7:O7"/>
    <mergeCell ref="P7:Q7"/>
    <mergeCell ref="H2:J2"/>
    <mergeCell ref="K2:M2"/>
    <mergeCell ref="N2:N3"/>
    <mergeCell ref="O2:O3"/>
    <mergeCell ref="P2:P3"/>
    <mergeCell ref="A2:A3"/>
    <mergeCell ref="B2:B3"/>
    <mergeCell ref="B34:G34"/>
    <mergeCell ref="N34:Q34"/>
    <mergeCell ref="B35:G35"/>
    <mergeCell ref="N35:Q35"/>
    <mergeCell ref="A28:A31"/>
    <mergeCell ref="B31:G31"/>
    <mergeCell ref="N31:O31"/>
    <mergeCell ref="P31:Q31"/>
    <mergeCell ref="B33:G33"/>
    <mergeCell ref="N33:Q33"/>
    <mergeCell ref="B32:G32"/>
    <mergeCell ref="N32:Q32"/>
  </mergeCells>
  <phoneticPr fontId="3"/>
  <pageMargins left="0.7" right="0.7" top="0.75" bottom="0.75" header="0.3" footer="0.3"/>
  <pageSetup paperSize="8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  <pageSetUpPr fitToPage="1"/>
  </sheetPr>
  <dimension ref="A1:G14"/>
  <sheetViews>
    <sheetView zoomScaleNormal="100" zoomScaleSheetLayoutView="85" workbookViewId="0">
      <selection activeCell="E8" sqref="E8"/>
    </sheetView>
  </sheetViews>
  <sheetFormatPr defaultColWidth="8.625" defaultRowHeight="18.75"/>
  <cols>
    <col min="1" max="1" width="15.375" style="108" customWidth="1"/>
    <col min="2" max="2" width="15.25" style="153" customWidth="1"/>
    <col min="3" max="3" width="15.25" style="145" customWidth="1"/>
    <col min="4" max="4" width="10.625" style="145" customWidth="1"/>
    <col min="5" max="5" width="21" style="145" customWidth="1"/>
    <col min="6" max="6" width="23.875" style="145" customWidth="1"/>
    <col min="7" max="7" width="1.5" style="108" customWidth="1"/>
    <col min="8" max="16384" width="8.625" style="108"/>
  </cols>
  <sheetData>
    <row r="1" spans="1:7" ht="24.95" customHeight="1" thickBot="1">
      <c r="A1" s="144" t="s">
        <v>31</v>
      </c>
      <c r="B1" s="102"/>
      <c r="C1" s="108"/>
      <c r="F1" s="146" t="s">
        <v>47</v>
      </c>
      <c r="G1" s="147"/>
    </row>
    <row r="2" spans="1:7" ht="25.5" customHeight="1">
      <c r="A2" s="76" t="s">
        <v>28</v>
      </c>
      <c r="B2" s="284" t="s">
        <v>15</v>
      </c>
      <c r="C2" s="284"/>
      <c r="D2" s="285" t="s">
        <v>46</v>
      </c>
      <c r="E2" s="286"/>
      <c r="F2" s="287"/>
      <c r="G2" s="137"/>
    </row>
    <row r="3" spans="1:7" ht="24.75" customHeight="1" thickBot="1">
      <c r="A3" s="79"/>
      <c r="B3" s="148" t="s">
        <v>16</v>
      </c>
      <c r="C3" s="149" t="s">
        <v>17</v>
      </c>
      <c r="D3" s="82"/>
      <c r="E3" s="150" t="s">
        <v>48</v>
      </c>
      <c r="F3" s="151" t="s">
        <v>54</v>
      </c>
      <c r="G3" s="137"/>
    </row>
    <row r="4" spans="1:7" ht="48" customHeight="1" thickTop="1">
      <c r="A4" s="100" t="s">
        <v>10</v>
      </c>
      <c r="B4" s="77"/>
      <c r="C4" s="78"/>
      <c r="D4" s="96"/>
      <c r="E4" s="96"/>
      <c r="F4" s="64"/>
      <c r="G4" s="137"/>
    </row>
    <row r="5" spans="1:7" ht="48" customHeight="1">
      <c r="A5" s="65" t="s">
        <v>11</v>
      </c>
      <c r="B5" s="26"/>
      <c r="C5" s="27"/>
      <c r="D5" s="97"/>
      <c r="E5" s="97"/>
      <c r="F5" s="67"/>
      <c r="G5" s="137"/>
    </row>
    <row r="6" spans="1:7" ht="23.1" customHeight="1">
      <c r="A6" s="288" t="s">
        <v>12</v>
      </c>
      <c r="B6" s="291"/>
      <c r="C6" s="294"/>
      <c r="D6" s="297" t="s">
        <v>49</v>
      </c>
      <c r="E6" s="298"/>
      <c r="F6" s="299"/>
      <c r="G6" s="137"/>
    </row>
    <row r="7" spans="1:7" ht="23.1" customHeight="1">
      <c r="A7" s="289"/>
      <c r="B7" s="292"/>
      <c r="C7" s="295"/>
      <c r="D7" s="155" t="s">
        <v>33</v>
      </c>
      <c r="E7" s="83"/>
      <c r="F7" s="68"/>
      <c r="G7" s="137"/>
    </row>
    <row r="8" spans="1:7" ht="23.1" customHeight="1">
      <c r="A8" s="289"/>
      <c r="B8" s="292"/>
      <c r="C8" s="295"/>
      <c r="D8" s="155" t="s">
        <v>34</v>
      </c>
      <c r="E8" s="83"/>
      <c r="F8" s="84"/>
      <c r="G8" s="137"/>
    </row>
    <row r="9" spans="1:7" ht="23.1" customHeight="1">
      <c r="A9" s="289"/>
      <c r="B9" s="293"/>
      <c r="C9" s="296"/>
      <c r="D9" s="155" t="s">
        <v>35</v>
      </c>
      <c r="E9" s="83"/>
      <c r="F9" s="68"/>
      <c r="G9" s="137"/>
    </row>
    <row r="10" spans="1:7" ht="39" hidden="1" customHeight="1">
      <c r="A10" s="290"/>
      <c r="B10" s="80"/>
      <c r="C10" s="81"/>
      <c r="D10" s="66"/>
      <c r="E10" s="69"/>
      <c r="F10" s="67"/>
      <c r="G10" s="137"/>
    </row>
    <row r="11" spans="1:7" ht="48" customHeight="1" thickBot="1">
      <c r="A11" s="99" t="s">
        <v>13</v>
      </c>
      <c r="B11" s="28"/>
      <c r="C11" s="29"/>
      <c r="D11" s="98"/>
      <c r="E11" s="98"/>
      <c r="F11" s="70"/>
      <c r="G11" s="137"/>
    </row>
    <row r="12" spans="1:7" ht="48" customHeight="1" thickTop="1" thickBot="1">
      <c r="A12" s="71" t="s">
        <v>50</v>
      </c>
      <c r="B12" s="93">
        <f>SUM(B4:B11)</f>
        <v>0</v>
      </c>
      <c r="C12" s="94">
        <f>SUM(C4:C11)</f>
        <v>0</v>
      </c>
      <c r="D12" s="72"/>
      <c r="E12" s="73"/>
      <c r="F12" s="74"/>
      <c r="G12" s="137"/>
    </row>
    <row r="13" spans="1:7" ht="24" customHeight="1">
      <c r="A13" s="152"/>
      <c r="D13" s="75"/>
      <c r="E13" s="75"/>
      <c r="F13" s="75"/>
      <c r="G13" s="137"/>
    </row>
    <row r="14" spans="1:7" ht="24.75" customHeight="1">
      <c r="A14" s="154"/>
    </row>
  </sheetData>
  <sheetProtection selectLockedCells="1"/>
  <mergeCells count="6">
    <mergeCell ref="B2:C2"/>
    <mergeCell ref="D2:F2"/>
    <mergeCell ref="A6:A10"/>
    <mergeCell ref="B6:B9"/>
    <mergeCell ref="C6:C9"/>
    <mergeCell ref="D6:F6"/>
  </mergeCells>
  <phoneticPr fontId="3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A054-50BB-4DEF-9940-68D61C24DC25}">
  <sheetPr>
    <tabColor theme="5" tint="0.59999389629810485"/>
    <pageSetUpPr fitToPage="1"/>
  </sheetPr>
  <dimension ref="A1:I25"/>
  <sheetViews>
    <sheetView showGridLines="0" zoomScaleNormal="100" zoomScaleSheetLayoutView="70" workbookViewId="0">
      <selection activeCell="I11" sqref="I11"/>
    </sheetView>
  </sheetViews>
  <sheetFormatPr defaultRowHeight="18.75"/>
  <cols>
    <col min="1" max="1" width="8.125" customWidth="1"/>
    <col min="2" max="2" width="14.5" style="3" bestFit="1" customWidth="1"/>
    <col min="3" max="3" width="14.125" style="3" customWidth="1"/>
    <col min="4" max="4" width="14.125" style="1" customWidth="1"/>
    <col min="5" max="5" width="13.5" customWidth="1"/>
    <col min="6" max="7" width="14.125" customWidth="1"/>
    <col min="8" max="8" width="13.5" customWidth="1"/>
    <col min="9" max="9" width="24.375" customWidth="1"/>
  </cols>
  <sheetData>
    <row r="1" spans="1:9" ht="54.75" customHeight="1" thickBot="1">
      <c r="A1" s="13" t="s">
        <v>29</v>
      </c>
      <c r="B1" s="31"/>
      <c r="C1" s="31"/>
      <c r="D1" s="32"/>
      <c r="E1" s="13"/>
      <c r="F1" s="13"/>
      <c r="G1" s="13"/>
      <c r="H1" s="13"/>
      <c r="I1" s="33" t="s">
        <v>5</v>
      </c>
    </row>
    <row r="2" spans="1:9" ht="19.5">
      <c r="A2" s="199" t="s">
        <v>7</v>
      </c>
      <c r="B2" s="200"/>
      <c r="C2" s="196"/>
      <c r="D2" s="41" t="s">
        <v>8</v>
      </c>
      <c r="E2" s="42"/>
      <c r="F2" s="199" t="s">
        <v>9</v>
      </c>
      <c r="G2" s="200"/>
      <c r="H2" s="203"/>
      <c r="I2" s="203" t="s">
        <v>46</v>
      </c>
    </row>
    <row r="3" spans="1:9" ht="57" thickBot="1">
      <c r="A3" s="201"/>
      <c r="B3" s="202"/>
      <c r="C3" s="85" t="s">
        <v>84</v>
      </c>
      <c r="D3" s="86" t="s">
        <v>87</v>
      </c>
      <c r="E3" s="87" t="s">
        <v>39</v>
      </c>
      <c r="F3" s="85" t="s">
        <v>85</v>
      </c>
      <c r="G3" s="86" t="s">
        <v>87</v>
      </c>
      <c r="H3" s="87" t="s">
        <v>41</v>
      </c>
      <c r="I3" s="204"/>
    </row>
    <row r="4" spans="1:9" ht="33" customHeight="1" thickTop="1">
      <c r="A4" s="205"/>
      <c r="B4" s="9" t="s">
        <v>67</v>
      </c>
      <c r="C4" s="300">
        <v>500000</v>
      </c>
      <c r="D4" s="301">
        <v>0</v>
      </c>
      <c r="E4" s="18">
        <f t="shared" ref="E4:E10" si="0">C4-D4</f>
        <v>500000</v>
      </c>
      <c r="F4" s="300">
        <f>'[1]様式4-別紙3(支出明細書-1支出) (2)'!K7</f>
        <v>500000</v>
      </c>
      <c r="G4" s="301">
        <f>'[1]様式4-別紙3(支出明細書-1支出) (2)'!L7</f>
        <v>0</v>
      </c>
      <c r="H4" s="5">
        <f t="shared" ref="H4:H10" si="1">F4-G4</f>
        <v>500000</v>
      </c>
      <c r="I4" s="305" t="s">
        <v>93</v>
      </c>
    </row>
    <row r="5" spans="1:9" s="4" customFormat="1" ht="33" customHeight="1">
      <c r="A5" s="205"/>
      <c r="B5" s="9" t="s">
        <v>68</v>
      </c>
      <c r="C5" s="300">
        <v>1500000</v>
      </c>
      <c r="D5" s="301">
        <v>0</v>
      </c>
      <c r="E5" s="18">
        <f t="shared" si="0"/>
        <v>1500000</v>
      </c>
      <c r="F5" s="300">
        <f>'[1]様式4-別紙3(支出明細書-1支出) (2)'!K12</f>
        <v>1300000</v>
      </c>
      <c r="G5" s="301">
        <f>'[1]様式4-別紙3(支出明細書-1支出) (2)'!L12</f>
        <v>0</v>
      </c>
      <c r="H5" s="5">
        <f t="shared" si="1"/>
        <v>1300000</v>
      </c>
      <c r="I5" s="305" t="s">
        <v>94</v>
      </c>
    </row>
    <row r="6" spans="1:9" s="4" customFormat="1" ht="33" customHeight="1">
      <c r="A6" s="205"/>
      <c r="B6" s="10" t="s">
        <v>69</v>
      </c>
      <c r="C6" s="302">
        <v>2000000</v>
      </c>
      <c r="D6" s="303">
        <v>0</v>
      </c>
      <c r="E6" s="18">
        <f t="shared" si="0"/>
        <v>2000000</v>
      </c>
      <c r="F6" s="302">
        <f>'[1]様式4-別紙3(支出明細書-1支出) (2)'!K16</f>
        <v>1980000</v>
      </c>
      <c r="G6" s="303">
        <f>'[1]様式4-別紙3(支出明細書-1支出) (2)'!L16</f>
        <v>0</v>
      </c>
      <c r="H6" s="5">
        <f t="shared" si="1"/>
        <v>1980000</v>
      </c>
      <c r="I6" s="306"/>
    </row>
    <row r="7" spans="1:9" s="4" customFormat="1" ht="33" customHeight="1">
      <c r="A7" s="205"/>
      <c r="B7" s="10" t="s">
        <v>3</v>
      </c>
      <c r="C7" s="302">
        <v>479000</v>
      </c>
      <c r="D7" s="303">
        <v>0</v>
      </c>
      <c r="E7" s="18">
        <f t="shared" si="0"/>
        <v>479000</v>
      </c>
      <c r="F7" s="302">
        <f>'[1]様式4-別紙3(支出明細書-1支出) (2)'!K22</f>
        <v>461650</v>
      </c>
      <c r="G7" s="303">
        <f>'[1]様式4-別紙3(支出明細書-1支出) (2)'!L22</f>
        <v>6500</v>
      </c>
      <c r="H7" s="5">
        <f t="shared" si="1"/>
        <v>455150</v>
      </c>
      <c r="I7" s="306" t="s">
        <v>95</v>
      </c>
    </row>
    <row r="8" spans="1:9" s="4" customFormat="1" ht="33" customHeight="1">
      <c r="A8" s="205"/>
      <c r="B8" s="10" t="s">
        <v>70</v>
      </c>
      <c r="C8" s="302">
        <v>2000000</v>
      </c>
      <c r="D8" s="303">
        <v>0</v>
      </c>
      <c r="E8" s="18">
        <f t="shared" si="0"/>
        <v>2000000</v>
      </c>
      <c r="F8" s="302">
        <f>'[1]様式4-別紙3(支出明細書-1支出) (2)'!K26</f>
        <v>2000000</v>
      </c>
      <c r="G8" s="303">
        <f>'[1]様式4-別紙3(支出明細書-1支出) (2)'!L26</f>
        <v>0</v>
      </c>
      <c r="H8" s="5">
        <f t="shared" si="1"/>
        <v>2000000</v>
      </c>
      <c r="I8" s="306" t="s">
        <v>96</v>
      </c>
    </row>
    <row r="9" spans="1:9" s="4" customFormat="1" ht="33" customHeight="1">
      <c r="A9" s="205"/>
      <c r="B9" s="10" t="s">
        <v>71</v>
      </c>
      <c r="C9" s="302">
        <v>11000000</v>
      </c>
      <c r="D9" s="303">
        <v>0</v>
      </c>
      <c r="E9" s="18">
        <f t="shared" si="0"/>
        <v>11000000</v>
      </c>
      <c r="F9" s="302">
        <f>'[1]様式4-別紙3(支出明細書-1支出) (2)'!K30</f>
        <v>10000000</v>
      </c>
      <c r="G9" s="303">
        <f>'[1]様式4-別紙3(支出明細書-1支出) (2)'!L30</f>
        <v>0</v>
      </c>
      <c r="H9" s="5">
        <f t="shared" si="1"/>
        <v>10000000</v>
      </c>
      <c r="I9" s="306" t="s">
        <v>97</v>
      </c>
    </row>
    <row r="10" spans="1:9" ht="33" customHeight="1" thickBot="1">
      <c r="A10" s="205"/>
      <c r="B10" s="10" t="s">
        <v>4</v>
      </c>
      <c r="C10" s="302">
        <v>0</v>
      </c>
      <c r="D10" s="304">
        <v>0</v>
      </c>
      <c r="E10" s="19">
        <f t="shared" si="0"/>
        <v>0</v>
      </c>
      <c r="F10" s="302">
        <v>0</v>
      </c>
      <c r="G10" s="304">
        <v>0</v>
      </c>
      <c r="H10" s="14">
        <f t="shared" si="1"/>
        <v>0</v>
      </c>
      <c r="I10" s="55"/>
    </row>
    <row r="11" spans="1:9" ht="33" customHeight="1" thickTop="1" thickBot="1">
      <c r="A11" s="205"/>
      <c r="B11" s="191" t="s">
        <v>92</v>
      </c>
      <c r="C11" s="307">
        <f>SUM(C4:C10)*10%</f>
        <v>1747900</v>
      </c>
      <c r="D11" s="194"/>
      <c r="E11" s="193"/>
      <c r="F11" s="307">
        <f>SUM(F4:F10)*10%</f>
        <v>1624165</v>
      </c>
      <c r="G11" s="194"/>
      <c r="H11" s="193"/>
      <c r="I11" s="192"/>
    </row>
    <row r="12" spans="1:9" ht="26.25" customHeight="1" thickTop="1">
      <c r="A12" s="205"/>
      <c r="B12" s="207" t="s">
        <v>51</v>
      </c>
      <c r="C12" s="209">
        <f>SUM(C4:C11)</f>
        <v>19226900</v>
      </c>
      <c r="D12" s="211">
        <f t="shared" ref="D12:H12" si="2">SUM(D4:D10)</f>
        <v>0</v>
      </c>
      <c r="E12" s="213">
        <f t="shared" si="2"/>
        <v>17479000</v>
      </c>
      <c r="F12" s="209">
        <f>SUM(F4:F11)</f>
        <v>17865815</v>
      </c>
      <c r="G12" s="215">
        <f t="shared" si="2"/>
        <v>6500</v>
      </c>
      <c r="H12" s="213">
        <f t="shared" si="2"/>
        <v>16235150</v>
      </c>
      <c r="I12" s="30"/>
    </row>
    <row r="13" spans="1:9" ht="26.25" customHeight="1" thickBot="1">
      <c r="A13" s="206"/>
      <c r="B13" s="208"/>
      <c r="C13" s="210"/>
      <c r="D13" s="212"/>
      <c r="E13" s="214"/>
      <c r="F13" s="210"/>
      <c r="G13" s="216"/>
      <c r="H13" s="214"/>
      <c r="I13" s="88"/>
    </row>
    <row r="14" spans="1:9" ht="26.25" customHeight="1">
      <c r="A14" s="222" t="s">
        <v>42</v>
      </c>
      <c r="B14" s="223"/>
      <c r="C14" s="58" t="s">
        <v>52</v>
      </c>
      <c r="D14" s="59"/>
      <c r="E14" s="57">
        <f>E12/2</f>
        <v>8739500</v>
      </c>
      <c r="F14" s="59" t="s">
        <v>52</v>
      </c>
      <c r="G14" s="59"/>
      <c r="H14" s="57">
        <f>H12/2</f>
        <v>8117575</v>
      </c>
      <c r="I14" s="89"/>
    </row>
    <row r="15" spans="1:9" ht="26.25" customHeight="1" thickBot="1">
      <c r="A15" s="224"/>
      <c r="B15" s="225"/>
      <c r="C15" s="60" t="s">
        <v>37</v>
      </c>
      <c r="D15" s="61"/>
      <c r="E15" s="25">
        <f>MIN((ROUNDDOWN(E12/2,-3)),10000000)</f>
        <v>8739000</v>
      </c>
      <c r="F15" s="61" t="s">
        <v>37</v>
      </c>
      <c r="G15" s="61"/>
      <c r="H15" s="25">
        <f>MIN((ROUNDDOWN(H12/2,-3)),10000000)</f>
        <v>8117000</v>
      </c>
      <c r="I15" s="89"/>
    </row>
    <row r="16" spans="1:9" ht="33" customHeight="1">
      <c r="A16" s="226" t="s">
        <v>14</v>
      </c>
      <c r="B16" s="11" t="s">
        <v>10</v>
      </c>
      <c r="C16" s="313">
        <f>C12-C17-C18</f>
        <v>3487900</v>
      </c>
      <c r="D16" s="20"/>
      <c r="E16" s="20"/>
      <c r="F16" s="313">
        <f>F12-F17-F18</f>
        <v>2748815</v>
      </c>
      <c r="G16" s="20"/>
      <c r="H16" s="15"/>
      <c r="I16" s="310"/>
    </row>
    <row r="17" spans="1:9" ht="33" customHeight="1">
      <c r="A17" s="227"/>
      <c r="B17" s="12" t="s">
        <v>11</v>
      </c>
      <c r="C17" s="300">
        <v>7000000</v>
      </c>
      <c r="D17" s="21"/>
      <c r="E17" s="21"/>
      <c r="F17" s="300">
        <v>7000000</v>
      </c>
      <c r="G17" s="21"/>
      <c r="H17" s="16"/>
      <c r="I17" s="311" t="s">
        <v>98</v>
      </c>
    </row>
    <row r="18" spans="1:9" ht="33" customHeight="1">
      <c r="A18" s="227"/>
      <c r="B18" s="229" t="s">
        <v>43</v>
      </c>
      <c r="C18" s="232">
        <f>E21+E20+E19</f>
        <v>8739000</v>
      </c>
      <c r="D18" s="220" t="s">
        <v>32</v>
      </c>
      <c r="E18" s="221"/>
      <c r="F18" s="217">
        <f>H21+H20+H19</f>
        <v>8117000</v>
      </c>
      <c r="G18" s="220" t="s">
        <v>32</v>
      </c>
      <c r="H18" s="221"/>
      <c r="I18" s="312"/>
    </row>
    <row r="19" spans="1:9" ht="33" customHeight="1">
      <c r="A19" s="227"/>
      <c r="B19" s="230"/>
      <c r="C19" s="233"/>
      <c r="D19" s="49" t="s">
        <v>33</v>
      </c>
      <c r="E19" s="308">
        <v>3739000</v>
      </c>
      <c r="F19" s="218"/>
      <c r="G19" s="49" t="s">
        <v>33</v>
      </c>
      <c r="H19" s="309">
        <f>H15-H20-H21</f>
        <v>3117000</v>
      </c>
      <c r="I19" s="312"/>
    </row>
    <row r="20" spans="1:9" ht="33" customHeight="1">
      <c r="A20" s="227"/>
      <c r="B20" s="230"/>
      <c r="C20" s="233"/>
      <c r="D20" s="49" t="s">
        <v>34</v>
      </c>
      <c r="E20" s="308">
        <v>5000000</v>
      </c>
      <c r="F20" s="218"/>
      <c r="G20" s="49" t="s">
        <v>34</v>
      </c>
      <c r="H20" s="309">
        <v>5000000</v>
      </c>
      <c r="I20" s="305" t="s">
        <v>99</v>
      </c>
    </row>
    <row r="21" spans="1:9" ht="33" customHeight="1">
      <c r="A21" s="227"/>
      <c r="B21" s="231"/>
      <c r="C21" s="234"/>
      <c r="D21" s="49" t="s">
        <v>35</v>
      </c>
      <c r="E21" s="308">
        <v>0</v>
      </c>
      <c r="F21" s="219"/>
      <c r="G21" s="49" t="s">
        <v>35</v>
      </c>
      <c r="H21" s="309">
        <v>0</v>
      </c>
      <c r="I21" s="53"/>
    </row>
    <row r="22" spans="1:9" ht="33" customHeight="1" thickBot="1">
      <c r="A22" s="227"/>
      <c r="B22" s="195" t="s">
        <v>13</v>
      </c>
      <c r="C22" s="302">
        <v>0</v>
      </c>
      <c r="D22" s="22"/>
      <c r="E22" s="22"/>
      <c r="F22" s="302">
        <v>0</v>
      </c>
      <c r="G22" s="22"/>
      <c r="H22" s="17"/>
      <c r="I22" s="6"/>
    </row>
    <row r="23" spans="1:9" ht="51" customHeight="1" thickTop="1" thickBot="1">
      <c r="A23" s="228"/>
      <c r="B23" s="24" t="s">
        <v>50</v>
      </c>
      <c r="C23" s="50">
        <f>SUM(C16:C22)</f>
        <v>19226900</v>
      </c>
      <c r="D23" s="51"/>
      <c r="E23" s="52"/>
      <c r="F23" s="50">
        <f>SUM(F16:F22)</f>
        <v>17865815</v>
      </c>
      <c r="G23" s="43"/>
      <c r="H23" s="52"/>
      <c r="I23" s="44"/>
    </row>
    <row r="24" spans="1:9" ht="24" customHeight="1">
      <c r="A24" s="34" t="s">
        <v>6</v>
      </c>
      <c r="B24" s="35"/>
      <c r="C24" s="35"/>
      <c r="D24" s="36"/>
      <c r="E24" s="37"/>
      <c r="F24" s="37"/>
      <c r="G24" s="37"/>
      <c r="H24" s="38"/>
      <c r="I24" s="39"/>
    </row>
    <row r="25" spans="1:9" ht="24.75" customHeight="1">
      <c r="A25" s="2"/>
    </row>
  </sheetData>
  <mergeCells count="18">
    <mergeCell ref="H12:H13"/>
    <mergeCell ref="A14:B15"/>
    <mergeCell ref="A16:A23"/>
    <mergeCell ref="B18:B21"/>
    <mergeCell ref="C18:C21"/>
    <mergeCell ref="D18:E18"/>
    <mergeCell ref="F18:F21"/>
    <mergeCell ref="G18:H18"/>
    <mergeCell ref="A2:B3"/>
    <mergeCell ref="F2:H2"/>
    <mergeCell ref="I2:I3"/>
    <mergeCell ref="A4:A13"/>
    <mergeCell ref="B12:B13"/>
    <mergeCell ref="C12:C13"/>
    <mergeCell ref="D12:D13"/>
    <mergeCell ref="E12:E13"/>
    <mergeCell ref="F12:F13"/>
    <mergeCell ref="G12:G13"/>
  </mergeCells>
  <phoneticPr fontId="3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F68F-9510-44CA-A2B3-C4851194304D}">
  <sheetPr>
    <tabColor theme="5" tint="0.59999389629810485"/>
    <pageSetUpPr fitToPage="1"/>
  </sheetPr>
  <dimension ref="A1:Q43"/>
  <sheetViews>
    <sheetView topLeftCell="D8" zoomScale="53" zoomScaleNormal="53" zoomScaleSheetLayoutView="70" workbookViewId="0">
      <selection activeCell="I11" sqref="I11"/>
    </sheetView>
  </sheetViews>
  <sheetFormatPr defaultColWidth="8.625" defaultRowHeight="18.75"/>
  <cols>
    <col min="1" max="1" width="25.5" style="139" customWidth="1"/>
    <col min="2" max="2" width="15.5" style="108" customWidth="1"/>
    <col min="3" max="3" width="33.375" style="140" customWidth="1"/>
    <col min="4" max="4" width="40" style="140" customWidth="1"/>
    <col min="5" max="5" width="9.625" style="140" customWidth="1"/>
    <col min="6" max="6" width="9.625" style="141" customWidth="1"/>
    <col min="7" max="9" width="17.125" style="141" customWidth="1"/>
    <col min="10" max="12" width="17.125" style="142" customWidth="1"/>
    <col min="13" max="13" width="17.125" style="108" customWidth="1"/>
    <col min="14" max="14" width="19.75" style="108" customWidth="1"/>
    <col min="15" max="15" width="41.875" style="108" customWidth="1"/>
    <col min="16" max="16" width="51.875" style="108" customWidth="1"/>
    <col min="17" max="17" width="30.625" style="108" customWidth="1"/>
    <col min="18" max="16384" width="8.625" style="108"/>
  </cols>
  <sheetData>
    <row r="1" spans="1:17" s="107" customFormat="1" ht="92.25" customHeight="1" thickBot="1">
      <c r="A1" s="101" t="s">
        <v>30</v>
      </c>
      <c r="B1" s="102"/>
      <c r="C1" s="103"/>
      <c r="D1" s="103"/>
      <c r="E1" s="104"/>
      <c r="F1" s="104"/>
      <c r="G1" s="105"/>
      <c r="H1" s="105"/>
      <c r="I1" s="105"/>
      <c r="J1" s="105"/>
      <c r="K1" s="105"/>
      <c r="L1" s="105"/>
      <c r="M1" s="105"/>
      <c r="N1" s="106"/>
      <c r="O1" s="103"/>
      <c r="P1" s="103"/>
      <c r="Q1" s="103"/>
    </row>
    <row r="2" spans="1:17" ht="20.25" customHeight="1">
      <c r="A2" s="243" t="s">
        <v>7</v>
      </c>
      <c r="B2" s="277" t="s">
        <v>26</v>
      </c>
      <c r="C2" s="275" t="s">
        <v>91</v>
      </c>
      <c r="D2" s="275" t="s">
        <v>22</v>
      </c>
      <c r="E2" s="280" t="s">
        <v>0</v>
      </c>
      <c r="F2" s="280" t="s">
        <v>1</v>
      </c>
      <c r="G2" s="282" t="s">
        <v>86</v>
      </c>
      <c r="H2" s="271" t="s">
        <v>8</v>
      </c>
      <c r="I2" s="272"/>
      <c r="J2" s="272"/>
      <c r="K2" s="271" t="s">
        <v>38</v>
      </c>
      <c r="L2" s="272"/>
      <c r="M2" s="272"/>
      <c r="N2" s="273" t="s">
        <v>20</v>
      </c>
      <c r="O2" s="275" t="s">
        <v>18</v>
      </c>
      <c r="P2" s="277" t="s">
        <v>21</v>
      </c>
      <c r="Q2" s="269" t="s">
        <v>2</v>
      </c>
    </row>
    <row r="3" spans="1:17" ht="65.25" customHeight="1" thickBot="1">
      <c r="A3" s="279"/>
      <c r="B3" s="278"/>
      <c r="C3" s="276"/>
      <c r="D3" s="276"/>
      <c r="E3" s="281"/>
      <c r="F3" s="281"/>
      <c r="G3" s="283"/>
      <c r="H3" s="90" t="s">
        <v>36</v>
      </c>
      <c r="I3" s="90" t="s">
        <v>87</v>
      </c>
      <c r="J3" s="90" t="s">
        <v>88</v>
      </c>
      <c r="K3" s="90" t="s">
        <v>89</v>
      </c>
      <c r="L3" s="90" t="s">
        <v>90</v>
      </c>
      <c r="M3" s="90" t="s">
        <v>40</v>
      </c>
      <c r="N3" s="274"/>
      <c r="O3" s="276"/>
      <c r="P3" s="278"/>
      <c r="Q3" s="270"/>
    </row>
    <row r="4" spans="1:17" ht="35.25" customHeight="1" thickTop="1">
      <c r="A4" s="243" t="s">
        <v>72</v>
      </c>
      <c r="B4" s="322" t="s">
        <v>104</v>
      </c>
      <c r="C4" s="156" t="s">
        <v>100</v>
      </c>
      <c r="D4" s="156" t="s">
        <v>93</v>
      </c>
      <c r="E4" s="157"/>
      <c r="F4" s="157"/>
      <c r="G4" s="158"/>
      <c r="H4" s="158">
        <v>500000</v>
      </c>
      <c r="I4" s="158">
        <v>0</v>
      </c>
      <c r="J4" s="159">
        <v>500000</v>
      </c>
      <c r="K4" s="314"/>
      <c r="L4" s="158"/>
      <c r="M4" s="159"/>
      <c r="N4" s="161"/>
      <c r="O4" s="162"/>
      <c r="P4" s="163"/>
      <c r="Q4" s="119"/>
    </row>
    <row r="5" spans="1:17" ht="35.25" customHeight="1">
      <c r="A5" s="244"/>
      <c r="B5" s="323" t="s">
        <v>59</v>
      </c>
      <c r="C5" s="179" t="s">
        <v>101</v>
      </c>
      <c r="D5" s="179" t="s">
        <v>101</v>
      </c>
      <c r="E5" s="180" t="s">
        <v>102</v>
      </c>
      <c r="F5" s="180">
        <v>1</v>
      </c>
      <c r="G5" s="181">
        <v>500000</v>
      </c>
      <c r="H5" s="181"/>
      <c r="I5" s="181"/>
      <c r="J5" s="182"/>
      <c r="K5" s="315">
        <v>500000</v>
      </c>
      <c r="L5" s="181">
        <v>0</v>
      </c>
      <c r="M5" s="182">
        <v>500000</v>
      </c>
      <c r="N5" s="184">
        <v>46240</v>
      </c>
      <c r="O5" s="185" t="s">
        <v>100</v>
      </c>
      <c r="P5" s="178" t="s">
        <v>103</v>
      </c>
      <c r="Q5" s="177"/>
    </row>
    <row r="6" spans="1:17" ht="35.25" customHeight="1">
      <c r="A6" s="244"/>
      <c r="B6" s="321" t="s">
        <v>62</v>
      </c>
      <c r="C6" s="164"/>
      <c r="D6" s="164"/>
      <c r="E6" s="165"/>
      <c r="F6" s="165"/>
      <c r="G6" s="166"/>
      <c r="H6" s="166"/>
      <c r="I6" s="166"/>
      <c r="J6" s="167"/>
      <c r="K6" s="316"/>
      <c r="L6" s="166"/>
      <c r="M6" s="167"/>
      <c r="N6" s="169"/>
      <c r="O6" s="164"/>
      <c r="P6" s="164"/>
      <c r="Q6" s="126"/>
    </row>
    <row r="7" spans="1:17" s="111" customFormat="1" ht="25.5" customHeight="1" thickBot="1">
      <c r="A7" s="261"/>
      <c r="B7" s="262" t="s">
        <v>19</v>
      </c>
      <c r="C7" s="263"/>
      <c r="D7" s="263"/>
      <c r="E7" s="263"/>
      <c r="F7" s="263"/>
      <c r="G7" s="264"/>
      <c r="H7" s="110">
        <f t="shared" ref="H7:M7" si="0">SUM(H4:H6)</f>
        <v>500000</v>
      </c>
      <c r="I7" s="110">
        <f>SUM(I4:I6)</f>
        <v>0</v>
      </c>
      <c r="J7" s="110">
        <f t="shared" si="0"/>
        <v>500000</v>
      </c>
      <c r="K7" s="110">
        <f>SUM(K4:K6)</f>
        <v>500000</v>
      </c>
      <c r="L7" s="110">
        <f t="shared" si="0"/>
        <v>0</v>
      </c>
      <c r="M7" s="110">
        <f t="shared" si="0"/>
        <v>500000</v>
      </c>
      <c r="N7" s="265"/>
      <c r="O7" s="266"/>
      <c r="P7" s="267"/>
      <c r="Q7" s="268"/>
    </row>
    <row r="8" spans="1:17" ht="35.25" customHeight="1">
      <c r="A8" s="243" t="s">
        <v>60</v>
      </c>
      <c r="B8" s="320" t="s">
        <v>105</v>
      </c>
      <c r="C8" s="156" t="s">
        <v>106</v>
      </c>
      <c r="D8" s="156" t="s">
        <v>94</v>
      </c>
      <c r="E8" s="157"/>
      <c r="F8" s="157"/>
      <c r="G8" s="158"/>
      <c r="H8" s="158">
        <v>1000000</v>
      </c>
      <c r="I8" s="158">
        <v>0</v>
      </c>
      <c r="J8" s="159">
        <v>1000000</v>
      </c>
      <c r="K8" s="314"/>
      <c r="L8" s="158"/>
      <c r="M8" s="159"/>
      <c r="N8" s="161"/>
      <c r="O8" s="163"/>
      <c r="P8" s="163"/>
      <c r="Q8" s="317"/>
    </row>
    <row r="9" spans="1:17" ht="35.25" customHeight="1">
      <c r="A9" s="244"/>
      <c r="B9" s="321" t="s">
        <v>107</v>
      </c>
      <c r="C9" s="179" t="s">
        <v>101</v>
      </c>
      <c r="D9" s="179" t="s">
        <v>101</v>
      </c>
      <c r="E9" s="180" t="s">
        <v>102</v>
      </c>
      <c r="F9" s="180">
        <v>1</v>
      </c>
      <c r="G9" s="181">
        <f>K9</f>
        <v>850000</v>
      </c>
      <c r="H9" s="181"/>
      <c r="I9" s="181"/>
      <c r="J9" s="182"/>
      <c r="K9" s="315">
        <v>850000</v>
      </c>
      <c r="L9" s="181">
        <v>0</v>
      </c>
      <c r="M9" s="182">
        <v>850000</v>
      </c>
      <c r="N9" s="184">
        <v>46255</v>
      </c>
      <c r="O9" s="178" t="s">
        <v>106</v>
      </c>
      <c r="P9" s="178" t="s">
        <v>103</v>
      </c>
      <c r="Q9" s="318"/>
    </row>
    <row r="10" spans="1:17" ht="35.25" customHeight="1">
      <c r="A10" s="244"/>
      <c r="B10" s="325" t="s">
        <v>108</v>
      </c>
      <c r="C10" s="178" t="s">
        <v>109</v>
      </c>
      <c r="D10" s="178" t="s">
        <v>110</v>
      </c>
      <c r="E10" s="180"/>
      <c r="F10" s="180"/>
      <c r="G10" s="181"/>
      <c r="H10" s="181">
        <v>500000</v>
      </c>
      <c r="I10" s="181">
        <v>0</v>
      </c>
      <c r="J10" s="182">
        <v>500000</v>
      </c>
      <c r="K10" s="315"/>
      <c r="L10" s="181"/>
      <c r="M10" s="182"/>
      <c r="N10" s="184"/>
      <c r="O10" s="178"/>
      <c r="P10" s="178"/>
      <c r="Q10" s="318"/>
    </row>
    <row r="11" spans="1:17" ht="35.25" customHeight="1">
      <c r="A11" s="244"/>
      <c r="B11" s="321" t="s">
        <v>111</v>
      </c>
      <c r="C11" s="179" t="s">
        <v>101</v>
      </c>
      <c r="D11" s="179" t="s">
        <v>101</v>
      </c>
      <c r="E11" s="165" t="s">
        <v>102</v>
      </c>
      <c r="F11" s="165">
        <v>1</v>
      </c>
      <c r="G11" s="166">
        <f>K11</f>
        <v>450000</v>
      </c>
      <c r="H11" s="166"/>
      <c r="I11" s="166"/>
      <c r="J11" s="167"/>
      <c r="K11" s="316">
        <v>450000</v>
      </c>
      <c r="L11" s="166">
        <v>0</v>
      </c>
      <c r="M11" s="167">
        <v>450000</v>
      </c>
      <c r="N11" s="169">
        <v>46269</v>
      </c>
      <c r="O11" s="164" t="s">
        <v>109</v>
      </c>
      <c r="P11" s="164" t="s">
        <v>112</v>
      </c>
      <c r="Q11" s="319"/>
    </row>
    <row r="12" spans="1:17" s="111" customFormat="1" ht="25.5" customHeight="1" thickBot="1">
      <c r="A12" s="261"/>
      <c r="B12" s="262" t="s">
        <v>19</v>
      </c>
      <c r="C12" s="263"/>
      <c r="D12" s="263"/>
      <c r="E12" s="263"/>
      <c r="F12" s="263"/>
      <c r="G12" s="264"/>
      <c r="H12" s="110">
        <f t="shared" ref="H12:M12" si="1">SUM(H8:H11)</f>
        <v>1500000</v>
      </c>
      <c r="I12" s="110">
        <f t="shared" si="1"/>
        <v>0</v>
      </c>
      <c r="J12" s="110">
        <f t="shared" si="1"/>
        <v>1500000</v>
      </c>
      <c r="K12" s="110">
        <f t="shared" si="1"/>
        <v>1300000</v>
      </c>
      <c r="L12" s="110">
        <f t="shared" si="1"/>
        <v>0</v>
      </c>
      <c r="M12" s="110">
        <f t="shared" si="1"/>
        <v>1300000</v>
      </c>
      <c r="N12" s="265"/>
      <c r="O12" s="266"/>
      <c r="P12" s="267"/>
      <c r="Q12" s="268"/>
    </row>
    <row r="13" spans="1:17" ht="35.25" customHeight="1">
      <c r="A13" s="243" t="s">
        <v>73</v>
      </c>
      <c r="B13" s="320" t="s">
        <v>105</v>
      </c>
      <c r="C13" s="156" t="s">
        <v>113</v>
      </c>
      <c r="D13" s="156"/>
      <c r="E13" s="157"/>
      <c r="F13" s="157"/>
      <c r="G13" s="158"/>
      <c r="H13" s="158">
        <v>2000000</v>
      </c>
      <c r="I13" s="158">
        <v>0</v>
      </c>
      <c r="J13" s="159">
        <v>2000000</v>
      </c>
      <c r="K13" s="314"/>
      <c r="L13" s="158"/>
      <c r="M13" s="159"/>
      <c r="N13" s="161"/>
      <c r="O13" s="163"/>
      <c r="P13" s="163"/>
      <c r="Q13" s="317"/>
    </row>
    <row r="14" spans="1:17" ht="35.25" customHeight="1">
      <c r="A14" s="244"/>
      <c r="B14" s="321" t="s">
        <v>114</v>
      </c>
      <c r="C14" s="179" t="s">
        <v>101</v>
      </c>
      <c r="D14" s="179" t="s">
        <v>101</v>
      </c>
      <c r="E14" s="180" t="s">
        <v>102</v>
      </c>
      <c r="F14" s="180">
        <v>1</v>
      </c>
      <c r="G14" s="181">
        <v>19800000</v>
      </c>
      <c r="H14" s="181"/>
      <c r="I14" s="181"/>
      <c r="J14" s="182"/>
      <c r="K14" s="315">
        <v>1980000</v>
      </c>
      <c r="L14" s="181">
        <v>0</v>
      </c>
      <c r="M14" s="182">
        <v>1980000</v>
      </c>
      <c r="N14" s="184">
        <v>46296</v>
      </c>
      <c r="O14" s="178" t="s">
        <v>115</v>
      </c>
      <c r="P14" s="164" t="s">
        <v>112</v>
      </c>
      <c r="Q14" s="318"/>
    </row>
    <row r="15" spans="1:17" ht="35.25" customHeight="1">
      <c r="A15" s="244"/>
      <c r="B15" s="321" t="s">
        <v>56</v>
      </c>
      <c r="C15" s="164"/>
      <c r="D15" s="164"/>
      <c r="E15" s="165"/>
      <c r="F15" s="165"/>
      <c r="G15" s="166"/>
      <c r="H15" s="166"/>
      <c r="I15" s="166"/>
      <c r="J15" s="167"/>
      <c r="K15" s="316"/>
      <c r="L15" s="166"/>
      <c r="M15" s="167"/>
      <c r="N15" s="169"/>
      <c r="O15" s="164"/>
      <c r="P15" s="164"/>
      <c r="Q15" s="319"/>
    </row>
    <row r="16" spans="1:17" s="111" customFormat="1" ht="25.5" customHeight="1" thickBot="1">
      <c r="A16" s="244"/>
      <c r="B16" s="245" t="s">
        <v>19</v>
      </c>
      <c r="C16" s="246"/>
      <c r="D16" s="246"/>
      <c r="E16" s="246"/>
      <c r="F16" s="246"/>
      <c r="G16" s="247"/>
      <c r="H16" s="110">
        <f t="shared" ref="H16:M16" si="2">SUM(H13:H15)</f>
        <v>2000000</v>
      </c>
      <c r="I16" s="110">
        <f t="shared" si="2"/>
        <v>0</v>
      </c>
      <c r="J16" s="110">
        <f t="shared" si="2"/>
        <v>2000000</v>
      </c>
      <c r="K16" s="110">
        <f t="shared" si="2"/>
        <v>1980000</v>
      </c>
      <c r="L16" s="110">
        <f t="shared" si="2"/>
        <v>0</v>
      </c>
      <c r="M16" s="110">
        <f t="shared" si="2"/>
        <v>1980000</v>
      </c>
      <c r="N16" s="265"/>
      <c r="O16" s="266"/>
      <c r="P16" s="267"/>
      <c r="Q16" s="268"/>
    </row>
    <row r="17" spans="1:17" ht="35.25" customHeight="1">
      <c r="A17" s="243" t="s">
        <v>74</v>
      </c>
      <c r="B17" s="322" t="s">
        <v>105</v>
      </c>
      <c r="C17" s="156" t="s">
        <v>116</v>
      </c>
      <c r="D17" s="156" t="s">
        <v>117</v>
      </c>
      <c r="E17" s="157"/>
      <c r="F17" s="157"/>
      <c r="G17" s="158"/>
      <c r="H17" s="158">
        <v>479000</v>
      </c>
      <c r="I17" s="158">
        <v>0</v>
      </c>
      <c r="J17" s="159">
        <v>479000</v>
      </c>
      <c r="K17" s="314"/>
      <c r="L17" s="158"/>
      <c r="M17" s="159"/>
      <c r="N17" s="161"/>
      <c r="O17" s="163"/>
      <c r="P17" s="163"/>
      <c r="Q17" s="317"/>
    </row>
    <row r="18" spans="1:17" ht="35.25" customHeight="1">
      <c r="A18" s="244"/>
      <c r="B18" s="321" t="s">
        <v>57</v>
      </c>
      <c r="C18" s="179" t="s">
        <v>101</v>
      </c>
      <c r="D18" s="179" t="s">
        <v>118</v>
      </c>
      <c r="E18" s="180" t="s">
        <v>119</v>
      </c>
      <c r="F18" s="180">
        <v>3</v>
      </c>
      <c r="G18" s="181">
        <v>78780</v>
      </c>
      <c r="H18" s="181"/>
      <c r="I18" s="181"/>
      <c r="J18" s="182"/>
      <c r="K18" s="315">
        <f>G18*F18</f>
        <v>236340</v>
      </c>
      <c r="L18" s="181"/>
      <c r="M18" s="182">
        <f>K18-L18</f>
        <v>236340</v>
      </c>
      <c r="N18" s="184">
        <v>46295</v>
      </c>
      <c r="O18" s="185" t="s">
        <v>100</v>
      </c>
      <c r="P18" s="164" t="s">
        <v>120</v>
      </c>
      <c r="Q18" s="318"/>
    </row>
    <row r="19" spans="1:17" ht="35.25" customHeight="1">
      <c r="A19" s="244"/>
      <c r="B19" s="321" t="s">
        <v>121</v>
      </c>
      <c r="C19" s="179" t="s">
        <v>101</v>
      </c>
      <c r="D19" s="179" t="s">
        <v>122</v>
      </c>
      <c r="E19" s="180" t="s">
        <v>123</v>
      </c>
      <c r="F19" s="180">
        <v>3</v>
      </c>
      <c r="G19" s="181">
        <v>13550</v>
      </c>
      <c r="H19" s="181"/>
      <c r="I19" s="181"/>
      <c r="J19" s="182"/>
      <c r="K19" s="315">
        <f t="shared" ref="K19:K21" si="3">G19*F19</f>
        <v>40650</v>
      </c>
      <c r="L19" s="181">
        <f>1300*F19</f>
        <v>3900</v>
      </c>
      <c r="M19" s="182">
        <f t="shared" ref="M19:M21" si="4">K19-L19</f>
        <v>36750</v>
      </c>
      <c r="N19" s="184">
        <v>46295</v>
      </c>
      <c r="O19" s="185" t="s">
        <v>100</v>
      </c>
      <c r="P19" s="164" t="s">
        <v>120</v>
      </c>
      <c r="Q19" s="318" t="s">
        <v>124</v>
      </c>
    </row>
    <row r="20" spans="1:17" ht="35.25" customHeight="1">
      <c r="A20" s="244"/>
      <c r="B20" s="321" t="s">
        <v>125</v>
      </c>
      <c r="C20" s="179" t="s">
        <v>101</v>
      </c>
      <c r="D20" s="179" t="s">
        <v>118</v>
      </c>
      <c r="E20" s="180" t="s">
        <v>119</v>
      </c>
      <c r="F20" s="180">
        <v>2</v>
      </c>
      <c r="G20" s="181">
        <v>78780</v>
      </c>
      <c r="H20" s="181"/>
      <c r="I20" s="181"/>
      <c r="J20" s="182"/>
      <c r="K20" s="315">
        <f t="shared" si="3"/>
        <v>157560</v>
      </c>
      <c r="L20" s="181"/>
      <c r="M20" s="182">
        <f t="shared" si="4"/>
        <v>157560</v>
      </c>
      <c r="N20" s="184">
        <v>46325</v>
      </c>
      <c r="O20" s="185" t="s">
        <v>100</v>
      </c>
      <c r="P20" s="164" t="s">
        <v>120</v>
      </c>
      <c r="Q20" s="318"/>
    </row>
    <row r="21" spans="1:17" ht="35.25" customHeight="1">
      <c r="A21" s="244"/>
      <c r="B21" s="321" t="s">
        <v>126</v>
      </c>
      <c r="C21" s="179" t="s">
        <v>101</v>
      </c>
      <c r="D21" s="179" t="s">
        <v>122</v>
      </c>
      <c r="E21" s="180" t="s">
        <v>123</v>
      </c>
      <c r="F21" s="165">
        <v>2</v>
      </c>
      <c r="G21" s="181">
        <v>13550</v>
      </c>
      <c r="H21" s="166"/>
      <c r="I21" s="166"/>
      <c r="J21" s="167"/>
      <c r="K21" s="315">
        <f t="shared" si="3"/>
        <v>27100</v>
      </c>
      <c r="L21" s="181">
        <f t="shared" ref="L21" si="5">1300*F21</f>
        <v>2600</v>
      </c>
      <c r="M21" s="182">
        <f t="shared" si="4"/>
        <v>24500</v>
      </c>
      <c r="N21" s="184">
        <v>46325</v>
      </c>
      <c r="O21" s="185" t="s">
        <v>100</v>
      </c>
      <c r="P21" s="164" t="s">
        <v>120</v>
      </c>
      <c r="Q21" s="318" t="s">
        <v>124</v>
      </c>
    </row>
    <row r="22" spans="1:17" s="111" customFormat="1" ht="25.5" customHeight="1" thickBot="1">
      <c r="A22" s="261"/>
      <c r="B22" s="262" t="s">
        <v>19</v>
      </c>
      <c r="C22" s="263"/>
      <c r="D22" s="263"/>
      <c r="E22" s="263"/>
      <c r="F22" s="263"/>
      <c r="G22" s="264"/>
      <c r="H22" s="110">
        <f t="shared" ref="H22:M22" si="6">SUM(H17:H21)</f>
        <v>479000</v>
      </c>
      <c r="I22" s="110">
        <f t="shared" si="6"/>
        <v>0</v>
      </c>
      <c r="J22" s="110">
        <f t="shared" si="6"/>
        <v>479000</v>
      </c>
      <c r="K22" s="110">
        <f t="shared" si="6"/>
        <v>461650</v>
      </c>
      <c r="L22" s="110">
        <f t="shared" si="6"/>
        <v>6500</v>
      </c>
      <c r="M22" s="110">
        <f t="shared" si="6"/>
        <v>455150</v>
      </c>
      <c r="N22" s="265"/>
      <c r="O22" s="266"/>
      <c r="P22" s="267"/>
      <c r="Q22" s="268"/>
    </row>
    <row r="23" spans="1:17" ht="35.25" customHeight="1">
      <c r="A23" s="243" t="s">
        <v>75</v>
      </c>
      <c r="B23" s="322" t="s">
        <v>108</v>
      </c>
      <c r="C23" s="156" t="s">
        <v>116</v>
      </c>
      <c r="D23" s="156" t="s">
        <v>128</v>
      </c>
      <c r="E23" s="157"/>
      <c r="F23" s="157"/>
      <c r="G23" s="158"/>
      <c r="H23" s="158">
        <v>2000000</v>
      </c>
      <c r="I23" s="158">
        <v>0</v>
      </c>
      <c r="J23" s="159">
        <v>2000000</v>
      </c>
      <c r="K23" s="314"/>
      <c r="L23" s="158"/>
      <c r="M23" s="159"/>
      <c r="N23" s="161"/>
      <c r="O23" s="163"/>
      <c r="P23" s="163"/>
      <c r="Q23" s="317"/>
    </row>
    <row r="24" spans="1:17" ht="35.25" customHeight="1">
      <c r="A24" s="244"/>
      <c r="B24" s="323" t="s">
        <v>129</v>
      </c>
      <c r="C24" s="179" t="s">
        <v>101</v>
      </c>
      <c r="D24" s="179" t="s">
        <v>101</v>
      </c>
      <c r="E24" s="180" t="s">
        <v>102</v>
      </c>
      <c r="F24" s="180">
        <v>1</v>
      </c>
      <c r="G24" s="181">
        <v>2000000</v>
      </c>
      <c r="H24" s="181"/>
      <c r="I24" s="181"/>
      <c r="J24" s="182"/>
      <c r="K24" s="315">
        <v>2000000</v>
      </c>
      <c r="L24" s="181">
        <v>0</v>
      </c>
      <c r="M24" s="182">
        <v>2000000</v>
      </c>
      <c r="N24" s="184">
        <v>46346</v>
      </c>
      <c r="O24" s="185" t="s">
        <v>100</v>
      </c>
      <c r="P24" s="164" t="s">
        <v>112</v>
      </c>
      <c r="Q24" s="318"/>
    </row>
    <row r="25" spans="1:17" ht="35.25" customHeight="1">
      <c r="A25" s="244"/>
      <c r="B25" s="321" t="s">
        <v>77</v>
      </c>
      <c r="C25" s="164"/>
      <c r="D25" s="164"/>
      <c r="E25" s="165"/>
      <c r="F25" s="165"/>
      <c r="G25" s="166"/>
      <c r="H25" s="166"/>
      <c r="I25" s="166"/>
      <c r="J25" s="167"/>
      <c r="K25" s="316"/>
      <c r="L25" s="166"/>
      <c r="M25" s="167"/>
      <c r="N25" s="169"/>
      <c r="O25" s="164"/>
      <c r="P25" s="164"/>
      <c r="Q25" s="319"/>
    </row>
    <row r="26" spans="1:17" s="111" customFormat="1" ht="25.5" customHeight="1" thickBot="1">
      <c r="A26" s="261"/>
      <c r="B26" s="262" t="s">
        <v>19</v>
      </c>
      <c r="C26" s="263"/>
      <c r="D26" s="263"/>
      <c r="E26" s="263"/>
      <c r="F26" s="263"/>
      <c r="G26" s="264"/>
      <c r="H26" s="110">
        <f t="shared" ref="H26:M26" si="7">SUM(H23:H25)</f>
        <v>2000000</v>
      </c>
      <c r="I26" s="110">
        <f t="shared" si="7"/>
        <v>0</v>
      </c>
      <c r="J26" s="110">
        <f t="shared" si="7"/>
        <v>2000000</v>
      </c>
      <c r="K26" s="110">
        <f t="shared" si="7"/>
        <v>2000000</v>
      </c>
      <c r="L26" s="110">
        <f t="shared" si="7"/>
        <v>0</v>
      </c>
      <c r="M26" s="110">
        <f t="shared" si="7"/>
        <v>2000000</v>
      </c>
      <c r="N26" s="265"/>
      <c r="O26" s="266"/>
      <c r="P26" s="267"/>
      <c r="Q26" s="268"/>
    </row>
    <row r="27" spans="1:17" ht="35.25" customHeight="1">
      <c r="A27" s="243" t="s">
        <v>78</v>
      </c>
      <c r="B27" s="322" t="s">
        <v>108</v>
      </c>
      <c r="C27" s="156" t="s">
        <v>116</v>
      </c>
      <c r="D27" s="156" t="s">
        <v>130</v>
      </c>
      <c r="E27" s="157"/>
      <c r="F27" s="157"/>
      <c r="G27" s="158"/>
      <c r="H27" s="158">
        <v>11000000</v>
      </c>
      <c r="I27" s="158">
        <v>0</v>
      </c>
      <c r="J27" s="159">
        <v>11000000</v>
      </c>
      <c r="K27" s="314"/>
      <c r="L27" s="158"/>
      <c r="M27" s="159"/>
      <c r="N27" s="161"/>
      <c r="O27" s="163"/>
      <c r="P27" s="163"/>
      <c r="Q27" s="317"/>
    </row>
    <row r="28" spans="1:17" ht="35.25" customHeight="1">
      <c r="A28" s="244"/>
      <c r="B28" s="323" t="s">
        <v>131</v>
      </c>
      <c r="C28" s="179" t="s">
        <v>101</v>
      </c>
      <c r="D28" s="179" t="s">
        <v>101</v>
      </c>
      <c r="E28" s="180" t="s">
        <v>102</v>
      </c>
      <c r="F28" s="180">
        <v>1</v>
      </c>
      <c r="G28" s="181">
        <v>10000000</v>
      </c>
      <c r="H28" s="181"/>
      <c r="I28" s="181"/>
      <c r="J28" s="182"/>
      <c r="K28" s="315">
        <v>10000000</v>
      </c>
      <c r="L28" s="181">
        <v>0</v>
      </c>
      <c r="M28" s="182">
        <v>10000000</v>
      </c>
      <c r="N28" s="184">
        <v>46444</v>
      </c>
      <c r="O28" s="185" t="s">
        <v>100</v>
      </c>
      <c r="P28" s="164" t="s">
        <v>132</v>
      </c>
      <c r="Q28" s="318" t="s">
        <v>133</v>
      </c>
    </row>
    <row r="29" spans="1:17" ht="35.25" customHeight="1">
      <c r="A29" s="244"/>
      <c r="B29" s="321" t="s">
        <v>80</v>
      </c>
      <c r="C29" s="164"/>
      <c r="D29" s="164"/>
      <c r="E29" s="165"/>
      <c r="F29" s="165"/>
      <c r="G29" s="166"/>
      <c r="H29" s="166"/>
      <c r="I29" s="166"/>
      <c r="J29" s="167"/>
      <c r="K29" s="316"/>
      <c r="L29" s="166"/>
      <c r="M29" s="167"/>
      <c r="N29" s="169"/>
      <c r="O29" s="164"/>
      <c r="P29" s="164"/>
      <c r="Q29" s="319"/>
    </row>
    <row r="30" spans="1:17" s="111" customFormat="1" ht="25.5" customHeight="1" thickBot="1">
      <c r="A30" s="261"/>
      <c r="B30" s="262" t="s">
        <v>19</v>
      </c>
      <c r="C30" s="263"/>
      <c r="D30" s="263"/>
      <c r="E30" s="263"/>
      <c r="F30" s="263"/>
      <c r="G30" s="264"/>
      <c r="H30" s="110">
        <f t="shared" ref="H30:M30" si="8">SUM(H27:H29)</f>
        <v>11000000</v>
      </c>
      <c r="I30" s="110">
        <f t="shared" si="8"/>
        <v>0</v>
      </c>
      <c r="J30" s="110">
        <f t="shared" si="8"/>
        <v>11000000</v>
      </c>
      <c r="K30" s="110">
        <f t="shared" si="8"/>
        <v>10000000</v>
      </c>
      <c r="L30" s="110">
        <f t="shared" si="8"/>
        <v>0</v>
      </c>
      <c r="M30" s="110">
        <f t="shared" si="8"/>
        <v>10000000</v>
      </c>
      <c r="N30" s="265"/>
      <c r="O30" s="266"/>
      <c r="P30" s="267"/>
      <c r="Q30" s="268"/>
    </row>
    <row r="31" spans="1:17" ht="35.25" customHeight="1">
      <c r="A31" s="243" t="s">
        <v>81</v>
      </c>
      <c r="B31" s="324" t="s">
        <v>82</v>
      </c>
      <c r="C31" s="156"/>
      <c r="D31" s="156"/>
      <c r="E31" s="114"/>
      <c r="F31" s="114"/>
      <c r="G31" s="115"/>
      <c r="H31" s="115"/>
      <c r="I31" s="115"/>
      <c r="J31" s="116"/>
      <c r="K31" s="117"/>
      <c r="L31" s="115"/>
      <c r="M31" s="116"/>
      <c r="N31" s="118"/>
      <c r="O31" s="113"/>
      <c r="P31" s="113"/>
      <c r="Q31" s="119"/>
    </row>
    <row r="32" spans="1:17" ht="35.25" customHeight="1">
      <c r="A32" s="244"/>
      <c r="B32" s="323" t="s">
        <v>25</v>
      </c>
      <c r="C32" s="171"/>
      <c r="D32" s="171"/>
      <c r="E32" s="172"/>
      <c r="F32" s="172"/>
      <c r="G32" s="173"/>
      <c r="H32" s="173"/>
      <c r="I32" s="173"/>
      <c r="J32" s="174"/>
      <c r="K32" s="175"/>
      <c r="L32" s="173"/>
      <c r="M32" s="174"/>
      <c r="N32" s="176"/>
      <c r="O32" s="171"/>
      <c r="P32" s="171"/>
      <c r="Q32" s="177"/>
    </row>
    <row r="33" spans="1:17" ht="35.25" customHeight="1">
      <c r="A33" s="244"/>
      <c r="B33" s="321" t="s">
        <v>83</v>
      </c>
      <c r="C33" s="121"/>
      <c r="D33" s="121"/>
      <c r="E33" s="109"/>
      <c r="F33" s="109"/>
      <c r="G33" s="122"/>
      <c r="H33" s="122"/>
      <c r="I33" s="122"/>
      <c r="J33" s="123"/>
      <c r="K33" s="124"/>
      <c r="L33" s="122"/>
      <c r="M33" s="123"/>
      <c r="N33" s="125"/>
      <c r="O33" s="121"/>
      <c r="P33" s="121"/>
      <c r="Q33" s="126"/>
    </row>
    <row r="34" spans="1:17" s="111" customFormat="1" ht="25.5" customHeight="1" thickBot="1">
      <c r="A34" s="244"/>
      <c r="B34" s="245" t="s">
        <v>19</v>
      </c>
      <c r="C34" s="246"/>
      <c r="D34" s="246"/>
      <c r="E34" s="246"/>
      <c r="F34" s="246"/>
      <c r="G34" s="247"/>
      <c r="H34" s="127">
        <f t="shared" ref="H34:M34" si="9">SUM(H31:H33)</f>
        <v>0</v>
      </c>
      <c r="I34" s="127">
        <f t="shared" si="9"/>
        <v>0</v>
      </c>
      <c r="J34" s="127">
        <f t="shared" si="9"/>
        <v>0</v>
      </c>
      <c r="K34" s="127">
        <f t="shared" si="9"/>
        <v>0</v>
      </c>
      <c r="L34" s="127">
        <f t="shared" si="9"/>
        <v>0</v>
      </c>
      <c r="M34" s="127">
        <f t="shared" si="9"/>
        <v>0</v>
      </c>
      <c r="N34" s="248"/>
      <c r="O34" s="249"/>
      <c r="P34" s="250"/>
      <c r="Q34" s="251"/>
    </row>
    <row r="35" spans="1:17" s="111" customFormat="1" ht="31.5" customHeight="1" thickBot="1">
      <c r="A35" s="188"/>
      <c r="B35" s="256" t="s">
        <v>92</v>
      </c>
      <c r="C35" s="256"/>
      <c r="D35" s="256"/>
      <c r="E35" s="256"/>
      <c r="F35" s="256"/>
      <c r="G35" s="257"/>
      <c r="H35" s="189">
        <f>(H7+H12+H16+H22+H26+H30+H34)*10%</f>
        <v>1747900</v>
      </c>
      <c r="I35" s="190"/>
      <c r="J35" s="190"/>
      <c r="K35" s="189">
        <f>(K7+K12+K16+K22+K26+K30+K34)*10%</f>
        <v>1624165</v>
      </c>
      <c r="L35" s="190"/>
      <c r="M35" s="190"/>
      <c r="N35" s="258"/>
      <c r="O35" s="259"/>
      <c r="P35" s="259"/>
      <c r="Q35" s="260"/>
    </row>
    <row r="36" spans="1:17" s="111" customFormat="1" ht="36.75" customHeight="1" thickTop="1">
      <c r="A36" s="128"/>
      <c r="B36" s="252" t="s">
        <v>53</v>
      </c>
      <c r="C36" s="252"/>
      <c r="D36" s="252"/>
      <c r="E36" s="252"/>
      <c r="F36" s="252"/>
      <c r="G36" s="253"/>
      <c r="H36" s="95">
        <f>SUM(H7,H12,H16,H22,H26,H30,H34,H35)</f>
        <v>19226900</v>
      </c>
      <c r="I36" s="95">
        <f t="shared" ref="I36:M36" si="10">SUM(I7,I12,I16,I22,I26,I30,I34)</f>
        <v>0</v>
      </c>
      <c r="J36" s="95">
        <f t="shared" si="10"/>
        <v>17479000</v>
      </c>
      <c r="K36" s="95">
        <f>SUM(K7,K12,K16,K22,K26,K30,K34,K35)</f>
        <v>17865815</v>
      </c>
      <c r="L36" s="95">
        <f t="shared" si="10"/>
        <v>6500</v>
      </c>
      <c r="M36" s="95">
        <f t="shared" si="10"/>
        <v>16235150</v>
      </c>
      <c r="N36" s="254"/>
      <c r="O36" s="254"/>
      <c r="P36" s="254"/>
      <c r="Q36" s="255"/>
    </row>
    <row r="37" spans="1:17" s="111" customFormat="1" ht="36.75" customHeight="1">
      <c r="A37" s="129"/>
      <c r="B37" s="235" t="s">
        <v>44</v>
      </c>
      <c r="C37" s="235"/>
      <c r="D37" s="235"/>
      <c r="E37" s="235"/>
      <c r="F37" s="235"/>
      <c r="G37" s="236"/>
      <c r="H37" s="91"/>
      <c r="I37" s="91"/>
      <c r="J37" s="130">
        <f>J36/2</f>
        <v>8739500</v>
      </c>
      <c r="K37" s="131"/>
      <c r="L37" s="131"/>
      <c r="M37" s="130">
        <f>M36/2</f>
        <v>8117575</v>
      </c>
      <c r="N37" s="237"/>
      <c r="O37" s="237"/>
      <c r="P37" s="237"/>
      <c r="Q37" s="238"/>
    </row>
    <row r="38" spans="1:17" s="111" customFormat="1" ht="36.75" customHeight="1" thickBot="1">
      <c r="A38" s="132"/>
      <c r="B38" s="239" t="s">
        <v>45</v>
      </c>
      <c r="C38" s="239"/>
      <c r="D38" s="239"/>
      <c r="E38" s="239"/>
      <c r="F38" s="239"/>
      <c r="G38" s="240"/>
      <c r="H38" s="92"/>
      <c r="I38" s="92"/>
      <c r="J38" s="133">
        <f>(ROUNDDOWN(J36/2,-3))</f>
        <v>8739000</v>
      </c>
      <c r="K38" s="134"/>
      <c r="L38" s="134"/>
      <c r="M38" s="133">
        <f>(ROUNDDOWN(M36/2,-3))</f>
        <v>8117000</v>
      </c>
      <c r="N38" s="241"/>
      <c r="O38" s="241"/>
      <c r="P38" s="241"/>
      <c r="Q38" s="242"/>
    </row>
    <row r="39" spans="1:17" ht="24">
      <c r="A39" s="135" t="s">
        <v>27</v>
      </c>
      <c r="B39" s="136"/>
      <c r="C39" s="137"/>
      <c r="D39" s="137"/>
      <c r="E39" s="104"/>
      <c r="F39" s="104"/>
      <c r="G39" s="105"/>
      <c r="H39" s="105"/>
      <c r="I39" s="105"/>
      <c r="J39" s="105"/>
      <c r="K39" s="105"/>
      <c r="L39" s="105"/>
      <c r="M39" s="105"/>
      <c r="N39" s="138"/>
      <c r="O39" s="137"/>
      <c r="P39" s="137"/>
      <c r="Q39" s="137"/>
    </row>
    <row r="43" spans="1:17">
      <c r="O43" s="143"/>
    </row>
  </sheetData>
  <mergeCells count="49">
    <mergeCell ref="B36:G36"/>
    <mergeCell ref="N36:Q36"/>
    <mergeCell ref="B37:G37"/>
    <mergeCell ref="N37:Q37"/>
    <mergeCell ref="B38:G38"/>
    <mergeCell ref="N38:Q38"/>
    <mergeCell ref="A31:A34"/>
    <mergeCell ref="B34:G34"/>
    <mergeCell ref="N34:O34"/>
    <mergeCell ref="P34:Q34"/>
    <mergeCell ref="B35:G35"/>
    <mergeCell ref="N35:Q35"/>
    <mergeCell ref="A23:A26"/>
    <mergeCell ref="B26:G26"/>
    <mergeCell ref="N26:O26"/>
    <mergeCell ref="P26:Q26"/>
    <mergeCell ref="A27:A30"/>
    <mergeCell ref="B30:G30"/>
    <mergeCell ref="N30:O30"/>
    <mergeCell ref="P30:Q30"/>
    <mergeCell ref="A13:A16"/>
    <mergeCell ref="B16:G16"/>
    <mergeCell ref="N16:O16"/>
    <mergeCell ref="P16:Q16"/>
    <mergeCell ref="A17:A22"/>
    <mergeCell ref="B22:G22"/>
    <mergeCell ref="N22:O22"/>
    <mergeCell ref="P22:Q22"/>
    <mergeCell ref="Q2:Q3"/>
    <mergeCell ref="A4:A7"/>
    <mergeCell ref="B7:G7"/>
    <mergeCell ref="N7:O7"/>
    <mergeCell ref="P7:Q7"/>
    <mergeCell ref="A8:A12"/>
    <mergeCell ref="B12:G12"/>
    <mergeCell ref="N12:O12"/>
    <mergeCell ref="P12:Q12"/>
    <mergeCell ref="G2:G3"/>
    <mergeCell ref="H2:J2"/>
    <mergeCell ref="K2:M2"/>
    <mergeCell ref="N2:N3"/>
    <mergeCell ref="O2:O3"/>
    <mergeCell ref="P2:P3"/>
    <mergeCell ref="A2:A3"/>
    <mergeCell ref="B2:B3"/>
    <mergeCell ref="C2:C3"/>
    <mergeCell ref="D2:D3"/>
    <mergeCell ref="E2:E3"/>
    <mergeCell ref="F2:F3"/>
  </mergeCells>
  <phoneticPr fontId="3"/>
  <pageMargins left="0.7" right="0.7" top="0.75" bottom="0.75" header="0.3" footer="0.3"/>
  <pageSetup paperSize="8" scale="4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E662-01E8-46CC-AA1E-F8CF0DCA4E1A}">
  <sheetPr>
    <tabColor theme="5" tint="0.59999389629810485"/>
    <pageSetUpPr fitToPage="1"/>
  </sheetPr>
  <dimension ref="A1:G14"/>
  <sheetViews>
    <sheetView zoomScaleNormal="100" zoomScaleSheetLayoutView="85" workbookViewId="0">
      <selection activeCell="I11" sqref="I11"/>
    </sheetView>
  </sheetViews>
  <sheetFormatPr defaultColWidth="8.625" defaultRowHeight="18.75"/>
  <cols>
    <col min="1" max="1" width="15.375" style="108" customWidth="1"/>
    <col min="2" max="2" width="15.25" style="153" customWidth="1"/>
    <col min="3" max="3" width="15.25" style="145" customWidth="1"/>
    <col min="4" max="4" width="10.625" style="145" customWidth="1"/>
    <col min="5" max="5" width="21" style="145" customWidth="1"/>
    <col min="6" max="6" width="23.875" style="145" customWidth="1"/>
    <col min="7" max="7" width="1.5" style="108" customWidth="1"/>
    <col min="8" max="16384" width="8.625" style="108"/>
  </cols>
  <sheetData>
    <row r="1" spans="1:7" ht="46.5" customHeight="1" thickBot="1">
      <c r="A1" s="144" t="s">
        <v>31</v>
      </c>
      <c r="B1" s="102"/>
      <c r="C1" s="108"/>
      <c r="F1" s="146" t="s">
        <v>47</v>
      </c>
      <c r="G1" s="147"/>
    </row>
    <row r="2" spans="1:7" ht="25.5" customHeight="1">
      <c r="A2" s="76" t="s">
        <v>28</v>
      </c>
      <c r="B2" s="284" t="s">
        <v>15</v>
      </c>
      <c r="C2" s="284"/>
      <c r="D2" s="285" t="s">
        <v>46</v>
      </c>
      <c r="E2" s="286"/>
      <c r="F2" s="287"/>
      <c r="G2" s="137"/>
    </row>
    <row r="3" spans="1:7" ht="24.75" customHeight="1" thickBot="1">
      <c r="A3" s="79"/>
      <c r="B3" s="148" t="s">
        <v>16</v>
      </c>
      <c r="C3" s="149" t="s">
        <v>17</v>
      </c>
      <c r="D3" s="82"/>
      <c r="E3" s="150" t="s">
        <v>48</v>
      </c>
      <c r="F3" s="151" t="s">
        <v>54</v>
      </c>
      <c r="G3" s="137"/>
    </row>
    <row r="4" spans="1:7" ht="48" customHeight="1" thickTop="1">
      <c r="A4" s="198" t="s">
        <v>10</v>
      </c>
      <c r="B4" s="328">
        <f>'様式4-別紙2(決算総表) (記載例)'!C16</f>
        <v>3487900</v>
      </c>
      <c r="C4" s="329">
        <f>'様式4-別紙2(決算総表) (記載例)'!F16</f>
        <v>2748815</v>
      </c>
      <c r="D4" s="96"/>
      <c r="E4" s="96"/>
      <c r="F4" s="64"/>
      <c r="G4" s="137"/>
    </row>
    <row r="5" spans="1:7" ht="48" customHeight="1">
      <c r="A5" s="65" t="s">
        <v>11</v>
      </c>
      <c r="B5" s="330">
        <f>'様式4-別紙2(決算総表) (記載例)'!C17</f>
        <v>7000000</v>
      </c>
      <c r="C5" s="331">
        <f>'様式4-別紙2(決算総表) (記載例)'!F17</f>
        <v>7000000</v>
      </c>
      <c r="D5" s="97"/>
      <c r="E5" s="97"/>
      <c r="F5" s="326" t="s">
        <v>98</v>
      </c>
      <c r="G5" s="137"/>
    </row>
    <row r="6" spans="1:7" ht="23.1" customHeight="1">
      <c r="A6" s="288" t="s">
        <v>12</v>
      </c>
      <c r="B6" s="332">
        <f>'様式4-別紙2(決算総表) (記載例)'!C18</f>
        <v>8739000</v>
      </c>
      <c r="C6" s="333">
        <f>'様式4-別紙2(決算総表) (記載例)'!F18</f>
        <v>8117000</v>
      </c>
      <c r="D6" s="297" t="s">
        <v>49</v>
      </c>
      <c r="E6" s="298"/>
      <c r="F6" s="299"/>
      <c r="G6" s="137"/>
    </row>
    <row r="7" spans="1:7" ht="23.1" customHeight="1">
      <c r="A7" s="289"/>
      <c r="B7" s="334"/>
      <c r="C7" s="335"/>
      <c r="D7" s="155" t="s">
        <v>33</v>
      </c>
      <c r="E7" s="342">
        <f>'様式4-別紙2(決算総表) (記載例)'!H19</f>
        <v>3117000</v>
      </c>
      <c r="F7" s="68"/>
      <c r="G7" s="137"/>
    </row>
    <row r="8" spans="1:7" ht="23.1" customHeight="1">
      <c r="A8" s="289"/>
      <c r="B8" s="334"/>
      <c r="C8" s="335"/>
      <c r="D8" s="155" t="s">
        <v>34</v>
      </c>
      <c r="E8" s="342">
        <f>'様式4-別紙2(決算総表) (記載例)'!H20</f>
        <v>5000000</v>
      </c>
      <c r="F8" s="327" t="s">
        <v>99</v>
      </c>
      <c r="G8" s="137"/>
    </row>
    <row r="9" spans="1:7" ht="23.1" customHeight="1">
      <c r="A9" s="289"/>
      <c r="B9" s="336"/>
      <c r="C9" s="337"/>
      <c r="D9" s="155" t="s">
        <v>35</v>
      </c>
      <c r="E9" s="342">
        <f>'様式4-別紙2(決算総表) (記載例)'!H21</f>
        <v>0</v>
      </c>
      <c r="F9" s="68"/>
      <c r="G9" s="137"/>
    </row>
    <row r="10" spans="1:7" ht="39" hidden="1" customHeight="1">
      <c r="A10" s="290"/>
      <c r="B10" s="338"/>
      <c r="C10" s="339"/>
      <c r="D10" s="66"/>
      <c r="E10" s="69"/>
      <c r="F10" s="67"/>
      <c r="G10" s="137"/>
    </row>
    <row r="11" spans="1:7" ht="48" customHeight="1" thickBot="1">
      <c r="A11" s="197" t="s">
        <v>13</v>
      </c>
      <c r="B11" s="340">
        <f>'様式4-別紙2(決算総表) (記載例)'!C22</f>
        <v>0</v>
      </c>
      <c r="C11" s="341">
        <f>'様式4-別紙2(決算総表) (記載例)'!F22</f>
        <v>0</v>
      </c>
      <c r="D11" s="98"/>
      <c r="E11" s="98"/>
      <c r="F11" s="70"/>
      <c r="G11" s="137"/>
    </row>
    <row r="12" spans="1:7" ht="48" customHeight="1" thickTop="1" thickBot="1">
      <c r="A12" s="71" t="s">
        <v>50</v>
      </c>
      <c r="B12" s="93">
        <f>SUM(B4:B11)</f>
        <v>19226900</v>
      </c>
      <c r="C12" s="94">
        <f>SUM(C4:C11)</f>
        <v>17865815</v>
      </c>
      <c r="D12" s="72"/>
      <c r="E12" s="73"/>
      <c r="F12" s="74"/>
      <c r="G12" s="137"/>
    </row>
    <row r="13" spans="1:7" ht="24" customHeight="1">
      <c r="A13" s="152"/>
      <c r="D13" s="75"/>
      <c r="E13" s="75"/>
      <c r="F13" s="75"/>
      <c r="G13" s="137"/>
    </row>
    <row r="14" spans="1:7" ht="24.75" customHeight="1">
      <c r="A14" s="154"/>
    </row>
  </sheetData>
  <sheetProtection selectLockedCells="1"/>
  <mergeCells count="6">
    <mergeCell ref="B2:C2"/>
    <mergeCell ref="D2:F2"/>
    <mergeCell ref="A6:A10"/>
    <mergeCell ref="B6:B9"/>
    <mergeCell ref="C6:C9"/>
    <mergeCell ref="D6:F6"/>
  </mergeCells>
  <phoneticPr fontId="3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様式4-別紙2(決算総表)</vt:lpstr>
      <vt:lpstr>様式4-別紙3(支出明細書-1支出)</vt:lpstr>
      <vt:lpstr>様式4-別紙3(支出明細書-2収入)</vt:lpstr>
      <vt:lpstr>様式4-別紙2(決算総表) (記載例)</vt:lpstr>
      <vt:lpstr>様式4-別紙3(支出明細書-1支出) (記載例)</vt:lpstr>
      <vt:lpstr>様式4-別紙3(支出明細書-2収入) (2)</vt:lpstr>
      <vt:lpstr>'様式4-別紙2(決算総表)'!Print_Area</vt:lpstr>
      <vt:lpstr>'様式4-別紙2(決算総表) (記載例)'!Print_Area</vt:lpstr>
      <vt:lpstr>'様式4-別紙3(支出明細書-2収入)'!Print_Area</vt:lpstr>
      <vt:lpstr>'様式4-別紙3(支出明細書-2収入) (2)'!Print_Area</vt:lpstr>
      <vt:lpstr>'様式4-別紙2(決算総表)'!Print_Titles</vt:lpstr>
      <vt:lpstr>'様式4-別紙2(決算総表)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島根県出羽　恒平</cp:lastModifiedBy>
  <cp:lastPrinted>2026-07-23T06:49:02Z</cp:lastPrinted>
  <dcterms:created xsi:type="dcterms:W3CDTF">2021-07-14T01:49:43Z</dcterms:created>
  <dcterms:modified xsi:type="dcterms:W3CDTF">2026-07-23T06:49:06Z</dcterms:modified>
</cp:coreProperties>
</file>