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産業振興課\Ｒ７年度\04_ヘルスケアビジネス推進係\02_ヘルステックビジネス事業化補助金\01_R7第一次公募\公募要領等（施行版）\HP掲載資料\"/>
    </mc:Choice>
  </mc:AlternateContent>
  <bookViews>
    <workbookView xWindow="-105" yWindow="-105" windowWidth="19425" windowHeight="11760" tabRatio="985"/>
  </bookViews>
  <sheets>
    <sheet name="様式1-別紙1-1(カ)" sheetId="1" r:id="rId1"/>
    <sheet name="様式1-別紙1-2 (キ)" sheetId="10" r:id="rId2"/>
    <sheet name="様式1-別紙1-1(カ) (記載例)" sheetId="14" r:id="rId3"/>
    <sheet name="様式1-別紙1-2 (キ) (2)" sheetId="16" r:id="rId4"/>
  </sheets>
  <definedNames>
    <definedName name="_xlnm.Print_Area" localSheetId="0">'様式1-別紙1-1(カ)'!$A$1:$I$49</definedName>
    <definedName name="_xlnm.Print_Area" localSheetId="2">'様式1-別紙1-1(カ) (記載例)'!$A$1:$I$48</definedName>
    <definedName name="_xlnm.Print_Area" localSheetId="1">'様式1-別紙1-2 (キ)'!$A$1:$E$14</definedName>
    <definedName name="_xlnm.Print_Area" localSheetId="3">'様式1-別紙1-2 (キ) (2)'!$A$1:$E$14</definedName>
    <definedName name="_xlnm.Print_Titles" localSheetId="0">'様式1-別紙1-1(カ)'!$2:$3</definedName>
    <definedName name="_xlnm.Print_Titles" localSheetId="2">'様式1-別紙1-1(カ) (記載例)'!$5:$6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4" l="1"/>
  <c r="B13" i="16" l="1"/>
  <c r="H7" i="1" l="1"/>
  <c r="H44" i="1" l="1"/>
  <c r="H43" i="1"/>
  <c r="H45" i="1" s="1"/>
  <c r="H42" i="1"/>
  <c r="G42" i="1"/>
  <c r="G9" i="1"/>
  <c r="H9" i="1"/>
  <c r="H6" i="1"/>
  <c r="G6" i="1"/>
  <c r="F6" i="1"/>
  <c r="H42" i="14"/>
  <c r="G42" i="14"/>
  <c r="H36" i="14"/>
  <c r="G36" i="14"/>
  <c r="H33" i="14"/>
  <c r="G33" i="14"/>
  <c r="H31" i="14"/>
  <c r="G31" i="14"/>
  <c r="H26" i="14"/>
  <c r="G26" i="14"/>
  <c r="H22" i="14"/>
  <c r="G22" i="14"/>
  <c r="H20" i="14"/>
  <c r="G20" i="14"/>
  <c r="H17" i="14"/>
  <c r="G17" i="14"/>
  <c r="H14" i="14"/>
  <c r="G14" i="14"/>
  <c r="H11" i="14"/>
  <c r="G11" i="14"/>
  <c r="H8" i="14"/>
  <c r="H25" i="14"/>
  <c r="H29" i="14"/>
  <c r="H39" i="14"/>
  <c r="H41" i="14"/>
  <c r="F41" i="14"/>
  <c r="G41" i="14"/>
  <c r="F39" i="14"/>
  <c r="F36" i="14"/>
  <c r="F33" i="14"/>
  <c r="F31" i="14"/>
  <c r="F29" i="14"/>
  <c r="F26" i="14"/>
  <c r="F24" i="14"/>
  <c r="G24" i="14"/>
  <c r="F22" i="14"/>
  <c r="F20" i="14"/>
  <c r="F17" i="14"/>
  <c r="F14" i="14"/>
  <c r="F11" i="14"/>
  <c r="H21" i="14"/>
  <c r="H23" i="14"/>
  <c r="H28" i="14"/>
  <c r="H27" i="14"/>
  <c r="H30" i="14"/>
  <c r="H32" i="14"/>
  <c r="H40" i="14"/>
  <c r="H38" i="14"/>
  <c r="H37" i="14"/>
  <c r="H35" i="14"/>
  <c r="H34" i="14"/>
  <c r="H19" i="14"/>
  <c r="H18" i="14"/>
  <c r="H16" i="14"/>
  <c r="H15" i="14"/>
  <c r="H13" i="14"/>
  <c r="H12" i="14"/>
  <c r="H10" i="14"/>
  <c r="H9" i="14"/>
  <c r="G8" i="14"/>
  <c r="F8" i="14"/>
  <c r="H7" i="14"/>
  <c r="G40" i="14"/>
  <c r="G39" i="14"/>
  <c r="G38" i="14"/>
  <c r="G37" i="14"/>
  <c r="G35" i="14"/>
  <c r="G34" i="14"/>
  <c r="G32" i="14"/>
  <c r="G30" i="14"/>
  <c r="G29" i="14"/>
  <c r="G28" i="14"/>
  <c r="G27" i="14"/>
  <c r="G25" i="14"/>
  <c r="G23" i="14"/>
  <c r="G19" i="14"/>
  <c r="G18" i="14"/>
  <c r="G13" i="14"/>
  <c r="G12" i="14"/>
  <c r="G10" i="14"/>
  <c r="G9" i="14"/>
  <c r="G7" i="14"/>
  <c r="H4" i="1"/>
  <c r="F41" i="1"/>
  <c r="H41" i="1" s="1"/>
  <c r="F40" i="1"/>
  <c r="F42" i="1" s="1"/>
  <c r="G39" i="1"/>
  <c r="F38" i="1"/>
  <c r="H38" i="1" s="1"/>
  <c r="F37" i="1"/>
  <c r="H37" i="1" s="1"/>
  <c r="H39" i="1" s="1"/>
  <c r="G36" i="1"/>
  <c r="F35" i="1"/>
  <c r="H35" i="1" s="1"/>
  <c r="F34" i="1"/>
  <c r="F36" i="1" s="1"/>
  <c r="G33" i="1"/>
  <c r="F32" i="1"/>
  <c r="H32" i="1" s="1"/>
  <c r="F31" i="1"/>
  <c r="F33" i="1" s="1"/>
  <c r="G30" i="1"/>
  <c r="F29" i="1"/>
  <c r="F30" i="1" s="1"/>
  <c r="F28" i="1"/>
  <c r="H28" i="1" s="1"/>
  <c r="G27" i="1"/>
  <c r="F26" i="1"/>
  <c r="H26" i="1" s="1"/>
  <c r="F25" i="1"/>
  <c r="F27" i="1" s="1"/>
  <c r="G24" i="1"/>
  <c r="F23" i="1"/>
  <c r="H23" i="1" s="1"/>
  <c r="F22" i="1"/>
  <c r="H22" i="1" s="1"/>
  <c r="H24" i="1" s="1"/>
  <c r="G21" i="1"/>
  <c r="F20" i="1"/>
  <c r="H20" i="1" s="1"/>
  <c r="F19" i="1"/>
  <c r="F21" i="1" s="1"/>
  <c r="G18" i="1"/>
  <c r="F17" i="1"/>
  <c r="F18" i="1" s="1"/>
  <c r="F16" i="1"/>
  <c r="H16" i="1" s="1"/>
  <c r="G15" i="1"/>
  <c r="F14" i="1"/>
  <c r="F15" i="1" s="1"/>
  <c r="H13" i="1"/>
  <c r="F13" i="1"/>
  <c r="G12" i="1"/>
  <c r="F11" i="1"/>
  <c r="H11" i="1" s="1"/>
  <c r="F10" i="1"/>
  <c r="F12" i="1" s="1"/>
  <c r="F9" i="1"/>
  <c r="F8" i="1"/>
  <c r="H8" i="1" s="1"/>
  <c r="F7" i="1"/>
  <c r="H5" i="1"/>
  <c r="F5" i="1"/>
  <c r="F4" i="1"/>
  <c r="F42" i="14"/>
  <c r="F7" i="14"/>
  <c r="F40" i="14"/>
  <c r="F38" i="14"/>
  <c r="F37" i="14"/>
  <c r="F35" i="14"/>
  <c r="F34" i="14"/>
  <c r="F32" i="14"/>
  <c r="F30" i="14"/>
  <c r="F28" i="14"/>
  <c r="F27" i="14"/>
  <c r="F25" i="14"/>
  <c r="F23" i="14"/>
  <c r="F21" i="14"/>
  <c r="F19" i="14"/>
  <c r="F18" i="14"/>
  <c r="F16" i="14"/>
  <c r="F13" i="14"/>
  <c r="F12" i="14"/>
  <c r="F10" i="14"/>
  <c r="F9" i="14"/>
  <c r="G43" i="1"/>
  <c r="H43" i="14" l="1"/>
  <c r="H44" i="14"/>
  <c r="H24" i="14"/>
  <c r="F39" i="1"/>
  <c r="H40" i="1"/>
  <c r="H34" i="1"/>
  <c r="H36" i="1" s="1"/>
  <c r="H31" i="1"/>
  <c r="H33" i="1" s="1"/>
  <c r="H29" i="1"/>
  <c r="H30" i="1" s="1"/>
  <c r="F24" i="1"/>
  <c r="H25" i="1"/>
  <c r="H27" i="1" s="1"/>
  <c r="H17" i="1"/>
  <c r="H18" i="1" s="1"/>
  <c r="H19" i="1"/>
  <c r="H21" i="1" s="1"/>
  <c r="H14" i="1"/>
  <c r="H15" i="1" s="1"/>
  <c r="H10" i="1"/>
  <c r="H12" i="1" s="1"/>
  <c r="B13" i="10" l="1"/>
  <c r="F43" i="1" l="1"/>
</calcChain>
</file>

<file path=xl/sharedStrings.xml><?xml version="1.0" encoding="utf-8"?>
<sst xmlns="http://schemas.openxmlformats.org/spreadsheetml/2006/main" count="193" uniqueCount="105">
  <si>
    <t>項目</t>
    <rPh sb="0" eb="2">
      <t>コウモク</t>
    </rPh>
    <phoneticPr fontId="3"/>
  </si>
  <si>
    <t>数量</t>
    <rPh sb="0" eb="2">
      <t>スウリョウ</t>
    </rPh>
    <phoneticPr fontId="3"/>
  </si>
  <si>
    <t>旅費</t>
    <rPh sb="0" eb="2">
      <t>リョヒ</t>
    </rPh>
    <phoneticPr fontId="3"/>
  </si>
  <si>
    <t>会議費</t>
    <rPh sb="0" eb="3">
      <t>カイギヒ</t>
    </rPh>
    <phoneticPr fontId="3"/>
  </si>
  <si>
    <t>外注費</t>
    <rPh sb="0" eb="3">
      <t>ガイチュウヒ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</si>
  <si>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</si>
  <si>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原材料費</t>
    <rPh sb="0" eb="4">
      <t>ゲンザイリョウヒ</t>
    </rPh>
    <phoneticPr fontId="3"/>
  </si>
  <si>
    <t>消耗品費</t>
    <rPh sb="0" eb="3">
      <t>ショウモウヒン</t>
    </rPh>
    <rPh sb="3" eb="4">
      <t>ヒ</t>
    </rPh>
    <phoneticPr fontId="3"/>
  </si>
  <si>
    <t>特許等経費</t>
    <rPh sb="0" eb="2">
      <t>トッキョ</t>
    </rPh>
    <rPh sb="2" eb="3">
      <t>トウ</t>
    </rPh>
    <rPh sb="3" eb="5">
      <t>ケイヒ</t>
    </rPh>
    <phoneticPr fontId="3"/>
  </si>
  <si>
    <t>その他の経費</t>
    <rPh sb="2" eb="3">
      <t>タ</t>
    </rPh>
    <rPh sb="4" eb="6">
      <t>ケイヒ</t>
    </rPh>
    <phoneticPr fontId="3"/>
  </si>
  <si>
    <t>旅費・宿泊費</t>
    <rPh sb="0" eb="2">
      <t>リョヒ</t>
    </rPh>
    <rPh sb="3" eb="6">
      <t>シュクハクヒ</t>
    </rPh>
    <phoneticPr fontId="3"/>
  </si>
  <si>
    <t>会場使用料</t>
    <rPh sb="0" eb="2">
      <t>カイジョウ</t>
    </rPh>
    <rPh sb="2" eb="5">
      <t>シヨウリョウ</t>
    </rPh>
    <phoneticPr fontId="3"/>
  </si>
  <si>
    <t>○○講師</t>
    <rPh sb="2" eb="4">
      <t>コウシ</t>
    </rPh>
    <phoneticPr fontId="3"/>
  </si>
  <si>
    <t>ポスター印刷</t>
    <rPh sb="4" eb="6">
      <t>インサツ</t>
    </rPh>
    <phoneticPr fontId="3"/>
  </si>
  <si>
    <t>宅配料</t>
    <rPh sb="0" eb="3">
      <t>タクハイリョウ</t>
    </rPh>
    <phoneticPr fontId="3"/>
  </si>
  <si>
    <t>会場機材借料</t>
    <rPh sb="0" eb="2">
      <t>カイジョウ</t>
    </rPh>
    <rPh sb="2" eb="4">
      <t>キザイ</t>
    </rPh>
    <rPh sb="4" eb="6">
      <t>シャクリョウ</t>
    </rPh>
    <phoneticPr fontId="3"/>
  </si>
  <si>
    <t>事務用品</t>
    <rPh sb="0" eb="2">
      <t>ジム</t>
    </rPh>
    <rPh sb="2" eb="4">
      <t>ヨウヒン</t>
    </rPh>
    <phoneticPr fontId="3"/>
  </si>
  <si>
    <t>※補助限度額以内の例</t>
    <rPh sb="1" eb="3">
      <t>ホジョ</t>
    </rPh>
    <rPh sb="3" eb="5">
      <t>ゲンド</t>
    </rPh>
    <rPh sb="5" eb="6">
      <t>ガク</t>
    </rPh>
    <rPh sb="6" eb="8">
      <t>イナイ</t>
    </rPh>
    <rPh sb="9" eb="10">
      <t>レイ</t>
    </rPh>
    <phoneticPr fontId="3"/>
  </si>
  <si>
    <t>専門家経費</t>
    <rPh sb="0" eb="3">
      <t>センモンカ</t>
    </rPh>
    <rPh sb="3" eb="5">
      <t>ケイヒ</t>
    </rPh>
    <phoneticPr fontId="3"/>
  </si>
  <si>
    <t>人件費</t>
    <rPh sb="0" eb="3">
      <t>ジンケンヒ</t>
    </rPh>
    <phoneticPr fontId="3"/>
  </si>
  <si>
    <t>運搬費</t>
    <rPh sb="0" eb="2">
      <t>ウンパン</t>
    </rPh>
    <rPh sb="2" eb="3">
      <t>ヒ</t>
    </rPh>
    <phoneticPr fontId="3"/>
  </si>
  <si>
    <t>市場調査費</t>
    <rPh sb="0" eb="2">
      <t>シジョウ</t>
    </rPh>
    <rPh sb="2" eb="4">
      <t>チョウサ</t>
    </rPh>
    <rPh sb="4" eb="5">
      <t>ヒ</t>
    </rPh>
    <phoneticPr fontId="3"/>
  </si>
  <si>
    <t>（経費の2分の1）4,135,600÷2＝</t>
    <rPh sb="1" eb="3">
      <t>ケイヒ</t>
    </rPh>
    <rPh sb="5" eb="6">
      <t>ブン</t>
    </rPh>
    <phoneticPr fontId="3"/>
  </si>
  <si>
    <t>※千円未満の端数は、経費毎ではなく、補助対象経費全体の合計で端数を切ってください。</t>
    <rPh sb="1" eb="3">
      <t>センエン</t>
    </rPh>
    <rPh sb="3" eb="5">
      <t>ミマン</t>
    </rPh>
    <rPh sb="6" eb="8">
      <t>ハスウ</t>
    </rPh>
    <rPh sb="10" eb="12">
      <t>ケイヒ</t>
    </rPh>
    <rPh sb="12" eb="13">
      <t>ゴト</t>
    </rPh>
    <rPh sb="18" eb="20">
      <t>ホジョ</t>
    </rPh>
    <rPh sb="20" eb="22">
      <t>タイショウ</t>
    </rPh>
    <rPh sb="22" eb="24">
      <t>ケイヒ</t>
    </rPh>
    <rPh sb="24" eb="26">
      <t>ゼンタイ</t>
    </rPh>
    <rPh sb="27" eb="29">
      <t>ゴウケイ</t>
    </rPh>
    <rPh sb="30" eb="32">
      <t>ハスウ</t>
    </rPh>
    <rPh sb="33" eb="34">
      <t>キ</t>
    </rPh>
    <phoneticPr fontId="3"/>
  </si>
  <si>
    <t>小計</t>
    <rPh sb="0" eb="2">
      <t>ショウケイ</t>
    </rPh>
    <phoneticPr fontId="3"/>
  </si>
  <si>
    <t>経費区分</t>
    <rPh sb="0" eb="4">
      <t>ケイヒクブン</t>
    </rPh>
    <phoneticPr fontId="3"/>
  </si>
  <si>
    <t>自己資金</t>
  </si>
  <si>
    <t>借入金</t>
  </si>
  <si>
    <t>補助金</t>
  </si>
  <si>
    <t>その他</t>
  </si>
  <si>
    <t>ロゴ作成委託</t>
    <rPh sb="4" eb="6">
      <t>イタク</t>
    </rPh>
    <phoneticPr fontId="3"/>
  </si>
  <si>
    <t>動画作成委託</t>
    <rPh sb="4" eb="6">
      <t>イタク</t>
    </rPh>
    <phoneticPr fontId="3"/>
  </si>
  <si>
    <t>パンフレットデザイン委託</t>
    <rPh sb="10" eb="12">
      <t>イタク</t>
    </rPh>
    <phoneticPr fontId="3"/>
  </si>
  <si>
    <t>展示会出展費用</t>
    <rPh sb="0" eb="3">
      <t>テンジカイ</t>
    </rPh>
    <rPh sb="3" eb="5">
      <t>シュッテン</t>
    </rPh>
    <rPh sb="5" eb="7">
      <t>ヒヨウ</t>
    </rPh>
    <phoneticPr fontId="3"/>
  </si>
  <si>
    <t>区分</t>
    <rPh sb="0" eb="2">
      <t>クブン</t>
    </rPh>
    <phoneticPr fontId="3"/>
  </si>
  <si>
    <t>補助事業に
要する経費</t>
    <phoneticPr fontId="3"/>
  </si>
  <si>
    <t>○○大学○○学部〇〇先生との共同研究</t>
    <rPh sb="2" eb="4">
      <t>ダイガク</t>
    </rPh>
    <rPh sb="6" eb="8">
      <t>ガクブ</t>
    </rPh>
    <rPh sb="10" eb="12">
      <t>センセイ</t>
    </rPh>
    <rPh sb="14" eb="18">
      <t>キョウドウケンキュウ</t>
    </rPh>
    <phoneticPr fontId="3"/>
  </si>
  <si>
    <t>○○について○○大学○○氏を招聘</t>
    <rPh sb="8" eb="10">
      <t>ダイガク</t>
    </rPh>
    <rPh sb="12" eb="13">
      <t>シ</t>
    </rPh>
    <rPh sb="14" eb="16">
      <t>ショウヘイ</t>
    </rPh>
    <phoneticPr fontId="3"/>
  </si>
  <si>
    <t>○○講習会への招聘</t>
    <rPh sb="2" eb="5">
      <t>コウシュウカイ</t>
    </rPh>
    <rPh sb="7" eb="9">
      <t>ショウヘイ</t>
    </rPh>
    <phoneticPr fontId="3"/>
  </si>
  <si>
    <t>同上</t>
    <rPh sb="0" eb="2">
      <t>ドウジョウ</t>
    </rPh>
    <phoneticPr fontId="3"/>
  </si>
  <si>
    <t>○○展示会への出展</t>
    <rPh sb="2" eb="5">
      <t>テンジカイ</t>
    </rPh>
    <rPh sb="7" eb="9">
      <t>シュッテン</t>
    </rPh>
    <phoneticPr fontId="3"/>
  </si>
  <si>
    <t>○○講習会の開催に使用</t>
    <rPh sb="6" eb="8">
      <t>カイサイ</t>
    </rPh>
    <rPh sb="9" eb="11">
      <t>シヨウ</t>
    </rPh>
    <phoneticPr fontId="3"/>
  </si>
  <si>
    <t>〇〇講習会に使用</t>
    <rPh sb="6" eb="8">
      <t>シヨウ</t>
    </rPh>
    <phoneticPr fontId="3"/>
  </si>
  <si>
    <t>〇〇講習会にてAさんが使用</t>
    <rPh sb="2" eb="5">
      <t>コウシュウカイ</t>
    </rPh>
    <rPh sb="11" eb="13">
      <t>シヨウ</t>
    </rPh>
    <phoneticPr fontId="3"/>
  </si>
  <si>
    <t>施設の借り上げ</t>
    <rPh sb="0" eb="2">
      <t>シセツ</t>
    </rPh>
    <rPh sb="3" eb="4">
      <t>カ</t>
    </rPh>
    <rPh sb="5" eb="6">
      <t>ア</t>
    </rPh>
    <phoneticPr fontId="3"/>
  </si>
  <si>
    <t>（カ）経費内訳</t>
    <rPh sb="3" eb="5">
      <t>ケイヒ</t>
    </rPh>
    <rPh sb="5" eb="7">
      <t>ウチワケ</t>
    </rPh>
    <phoneticPr fontId="3"/>
  </si>
  <si>
    <t>（キ）資金調達の内訳</t>
    <rPh sb="3" eb="7">
      <t>シキンチョウタツ</t>
    </rPh>
    <rPh sb="8" eb="10">
      <t>ウチワケ</t>
    </rPh>
    <phoneticPr fontId="3"/>
  </si>
  <si>
    <t>研究開発等経費</t>
    <rPh sb="0" eb="2">
      <t>ケンキュウ</t>
    </rPh>
    <rPh sb="2" eb="4">
      <t>カイハツ</t>
    </rPh>
    <rPh sb="4" eb="5">
      <t>トウ</t>
    </rPh>
    <rPh sb="5" eb="7">
      <t>ケイヒ</t>
    </rPh>
    <phoneticPr fontId="3"/>
  </si>
  <si>
    <t>試薬購入費</t>
    <rPh sb="0" eb="2">
      <t>シヤク</t>
    </rPh>
    <rPh sb="2" eb="5">
      <t>コウニュウヒ</t>
    </rPh>
    <phoneticPr fontId="3"/>
  </si>
  <si>
    <t>→2,067,000</t>
  </si>
  <si>
    <t>従業員(Aさん)</t>
    <rPh sb="0" eb="3">
      <t>ジュウギョウイン</t>
    </rPh>
    <phoneticPr fontId="3"/>
  </si>
  <si>
    <t>○○業務（\1,220×340時間）</t>
    <rPh sb="2" eb="4">
      <t>ギョウム</t>
    </rPh>
    <rPh sb="15" eb="17">
      <t>ジカン</t>
    </rPh>
    <phoneticPr fontId="3"/>
  </si>
  <si>
    <t>○○業務（\3,600×115時間）</t>
    <rPh sb="2" eb="4">
      <t>ギョウム</t>
    </rPh>
    <phoneticPr fontId="3"/>
  </si>
  <si>
    <t>パート員(Bさん）</t>
    <rPh sb="3" eb="4">
      <t>イン</t>
    </rPh>
    <phoneticPr fontId="3"/>
  </si>
  <si>
    <t>資料送付　等(2回)</t>
    <rPh sb="0" eb="2">
      <t>シリョウ</t>
    </rPh>
    <rPh sb="2" eb="4">
      <t>ソウフ</t>
    </rPh>
    <rPh sb="5" eb="6">
      <t>トウ</t>
    </rPh>
    <rPh sb="8" eb="9">
      <t>カイ</t>
    </rPh>
    <phoneticPr fontId="3"/>
  </si>
  <si>
    <t>試薬〇〇の購入費（6本）</t>
    <rPh sb="0" eb="2">
      <t>シヤク</t>
    </rPh>
    <rPh sb="5" eb="8">
      <t>コウニュウヒ</t>
    </rPh>
    <rPh sb="10" eb="11">
      <t>ホン</t>
    </rPh>
    <phoneticPr fontId="3"/>
  </si>
  <si>
    <t>ホームページに使用</t>
    <rPh sb="7" eb="9">
      <t>シヨウ</t>
    </rPh>
    <phoneticPr fontId="3"/>
  </si>
  <si>
    <t>パンフレットとホームページに使用</t>
    <rPh sb="14" eb="16">
      <t>シヨウ</t>
    </rPh>
    <phoneticPr fontId="3"/>
  </si>
  <si>
    <t>講習会及び店舗にて使用</t>
    <rPh sb="0" eb="3">
      <t>コウシュウカイ</t>
    </rPh>
    <rPh sb="3" eb="4">
      <t>オヨ</t>
    </rPh>
    <rPh sb="5" eb="7">
      <t>テンポ</t>
    </rPh>
    <rPh sb="9" eb="11">
      <t>シヨウ</t>
    </rPh>
    <phoneticPr fontId="3"/>
  </si>
  <si>
    <t>○○部（講習会用○○部、店舗用○○部）</t>
    <rPh sb="2" eb="3">
      <t>ブ</t>
    </rPh>
    <rPh sb="4" eb="7">
      <t>コウシュウカイ</t>
    </rPh>
    <rPh sb="7" eb="8">
      <t>ヨウ</t>
    </rPh>
    <rPh sb="10" eb="11">
      <t>ブ</t>
    </rPh>
    <rPh sb="12" eb="14">
      <t>テンポ</t>
    </rPh>
    <rPh sb="14" eb="15">
      <t>ヨウ</t>
    </rPh>
    <rPh sb="17" eb="18">
      <t>ブ</t>
    </rPh>
    <phoneticPr fontId="3"/>
  </si>
  <si>
    <t>○○部（講習会周知用）</t>
    <rPh sb="2" eb="3">
      <t>ブ</t>
    </rPh>
    <rPh sb="4" eb="7">
      <t>コウシュウカイ</t>
    </rPh>
    <rPh sb="7" eb="9">
      <t>シュウチ</t>
    </rPh>
    <rPh sb="9" eb="10">
      <t>ヨウ</t>
    </rPh>
    <phoneticPr fontId="3"/>
  </si>
  <si>
    <t>機材配送　等(1回)</t>
    <rPh sb="0" eb="2">
      <t>キザイ</t>
    </rPh>
    <rPh sb="2" eb="4">
      <t>ハイソウ</t>
    </rPh>
    <rPh sb="5" eb="6">
      <t>トウ</t>
    </rPh>
    <rPh sb="8" eb="9">
      <t>カイ</t>
    </rPh>
    <phoneticPr fontId="3"/>
  </si>
  <si>
    <t>〇〇にて事業視察と情報交換等(東京×5人回)</t>
    <rPh sb="9" eb="13">
      <t>ジョウホウコウカン</t>
    </rPh>
    <rPh sb="13" eb="14">
      <t>トウ</t>
    </rPh>
    <rPh sb="15" eb="17">
      <t>トウキョウ</t>
    </rPh>
    <rPh sb="19" eb="20">
      <t>ニン</t>
    </rPh>
    <rPh sb="20" eb="21">
      <t>カイ</t>
    </rPh>
    <phoneticPr fontId="3"/>
  </si>
  <si>
    <t>〇〇にて〇〇社と打ち合わせ(愛知×3人回)</t>
    <rPh sb="6" eb="7">
      <t>シャ</t>
    </rPh>
    <rPh sb="8" eb="9">
      <t>ウ</t>
    </rPh>
    <rPh sb="10" eb="11">
      <t>ア</t>
    </rPh>
    <rPh sb="14" eb="16">
      <t>アイチ</t>
    </rPh>
    <rPh sb="19" eb="20">
      <t>カイ</t>
    </rPh>
    <phoneticPr fontId="3"/>
  </si>
  <si>
    <t>別紙1-1</t>
    <rPh sb="0" eb="2">
      <t>ベッシ</t>
    </rPh>
    <phoneticPr fontId="3"/>
  </si>
  <si>
    <t>別紙1-2</t>
    <rPh sb="0" eb="2">
      <t>ベッシ</t>
    </rPh>
    <phoneticPr fontId="3"/>
  </si>
  <si>
    <t>〇〇〇〇の賃借料</t>
    <rPh sb="5" eb="8">
      <t>チンシャクリョウ</t>
    </rPh>
    <phoneticPr fontId="3"/>
  </si>
  <si>
    <t>※外注費は原則補助対象事業費総額の５割未満</t>
    <rPh sb="1" eb="4">
      <t>ガイチュウヒ</t>
    </rPh>
    <phoneticPr fontId="3"/>
  </si>
  <si>
    <t>共同研究</t>
    <rPh sb="0" eb="4">
      <t>キョウドウケンキュウ</t>
    </rPh>
    <phoneticPr fontId="3"/>
  </si>
  <si>
    <t>補助対象外経費（消費税相当額等）②</t>
    <rPh sb="0" eb="2">
      <t>ホジョ</t>
    </rPh>
    <rPh sb="2" eb="4">
      <t>タイショウ</t>
    </rPh>
    <rPh sb="4" eb="5">
      <t>ガイ</t>
    </rPh>
    <rPh sb="5" eb="7">
      <t>ケイヒ</t>
    </rPh>
    <rPh sb="8" eb="11">
      <t>ショウヒゼイ</t>
    </rPh>
    <rPh sb="11" eb="14">
      <t>ソウトウガク</t>
    </rPh>
    <rPh sb="14" eb="15">
      <t>トウ</t>
    </rPh>
    <phoneticPr fontId="3"/>
  </si>
  <si>
    <t>補助対象経費
①-②</t>
    <rPh sb="0" eb="6">
      <t>ホジョタイショウケイヒ</t>
    </rPh>
    <phoneticPr fontId="3"/>
  </si>
  <si>
    <t>（本補助金交付までの繋ぎ資金）</t>
    <rPh sb="1" eb="5">
      <t>ホンホジョキン</t>
    </rPh>
    <rPh sb="5" eb="7">
      <t>コウフ</t>
    </rPh>
    <rPh sb="10" eb="11">
      <t>ツナギ</t>
    </rPh>
    <rPh sb="12" eb="14">
      <t>シキン</t>
    </rPh>
    <phoneticPr fontId="3"/>
  </si>
  <si>
    <t>自己資金</t>
    <rPh sb="0" eb="4">
      <t>ジコシキン</t>
    </rPh>
    <phoneticPr fontId="3"/>
  </si>
  <si>
    <t>借入金</t>
    <rPh sb="0" eb="3">
      <t>シャクニュウキン</t>
    </rPh>
    <phoneticPr fontId="3"/>
  </si>
  <si>
    <t>その他</t>
    <rPh sb="2" eb="3">
      <t>タ</t>
    </rPh>
    <phoneticPr fontId="3"/>
  </si>
  <si>
    <r>
      <t>具体的な内容
（用途、規格、</t>
    </r>
    <r>
      <rPr>
        <sz val="11"/>
        <rFont val="游ゴシック"/>
        <family val="3"/>
        <charset val="128"/>
        <scheme val="minor"/>
      </rPr>
      <t>数量</t>
    </r>
    <r>
      <rPr>
        <sz val="11"/>
        <color theme="1"/>
        <rFont val="游ゴシック"/>
        <family val="2"/>
        <charset val="128"/>
        <scheme val="minor"/>
      </rPr>
      <t>・回数など）</t>
    </r>
    <rPh sb="0" eb="3">
      <t>グタイテキ</t>
    </rPh>
    <rPh sb="4" eb="6">
      <t>ナイヨウ</t>
    </rPh>
    <rPh sb="8" eb="10">
      <t>ヨウト</t>
    </rPh>
    <rPh sb="11" eb="13">
      <t>キカク</t>
    </rPh>
    <rPh sb="14" eb="16">
      <t>スウリョウ</t>
    </rPh>
    <rPh sb="17" eb="19">
      <t>カイスウ</t>
    </rPh>
    <phoneticPr fontId="3"/>
  </si>
  <si>
    <t>（単位：円）</t>
    <phoneticPr fontId="3"/>
  </si>
  <si>
    <t>単価
(税込）　</t>
    <rPh sb="0" eb="2">
      <t>タンカ</t>
    </rPh>
    <rPh sb="4" eb="6">
      <t>ゼイコミ</t>
    </rPh>
    <phoneticPr fontId="3"/>
  </si>
  <si>
    <t>補助事業に
要する経費（税込）①</t>
    <rPh sb="0" eb="2">
      <t>ホジョ</t>
    </rPh>
    <rPh sb="2" eb="4">
      <t>ジギョウ</t>
    </rPh>
    <rPh sb="6" eb="7">
      <t>ヨウ</t>
    </rPh>
    <rPh sb="9" eb="11">
      <t>ケイヒ</t>
    </rPh>
    <rPh sb="12" eb="14">
      <t>ゼイコミ</t>
    </rPh>
    <phoneticPr fontId="3"/>
  </si>
  <si>
    <t>単位</t>
    <rPh sb="0" eb="1">
      <t>タン</t>
    </rPh>
    <rPh sb="1" eb="2">
      <t>イ</t>
    </rPh>
    <phoneticPr fontId="3"/>
  </si>
  <si>
    <t>○○アドバイザー</t>
  </si>
  <si>
    <t>レターパック</t>
  </si>
  <si>
    <t>商標登録費</t>
  </si>
  <si>
    <t>パンフレット印刷</t>
  </si>
  <si>
    <t>ユニフォーム</t>
  </si>
  <si>
    <t>件</t>
    <rPh sb="0" eb="1">
      <t>ケン</t>
    </rPh>
    <phoneticPr fontId="3"/>
  </si>
  <si>
    <t>人</t>
    <rPh sb="0" eb="1">
      <t>ヒト</t>
    </rPh>
    <phoneticPr fontId="3"/>
  </si>
  <si>
    <t>回</t>
    <rPh sb="0" eb="1">
      <t>カイ</t>
    </rPh>
    <phoneticPr fontId="3"/>
  </si>
  <si>
    <t>箇所</t>
    <rPh sb="0" eb="2">
      <t>カショ</t>
    </rPh>
    <phoneticPr fontId="3"/>
  </si>
  <si>
    <t>着</t>
    <rPh sb="0" eb="1">
      <t>チャク</t>
    </rPh>
    <phoneticPr fontId="3"/>
  </si>
  <si>
    <t>個</t>
    <rPh sb="0" eb="1">
      <t>コ</t>
    </rPh>
    <phoneticPr fontId="3"/>
  </si>
  <si>
    <t>枚</t>
    <rPh sb="0" eb="1">
      <t>マイ</t>
    </rPh>
    <phoneticPr fontId="3"/>
  </si>
  <si>
    <t>合計額</t>
    <rPh sb="2" eb="3">
      <t>ガク</t>
    </rPh>
    <phoneticPr fontId="3"/>
  </si>
  <si>
    <t>金額</t>
    <rPh sb="0" eb="2">
      <t>キンガク</t>
    </rPh>
    <phoneticPr fontId="3"/>
  </si>
  <si>
    <t>（単位：円）</t>
    <phoneticPr fontId="3"/>
  </si>
  <si>
    <t>資金調達（予定）先他</t>
    <rPh sb="5" eb="7">
      <t>ヨテイ</t>
    </rPh>
    <rPh sb="9" eb="10">
      <t>ホカ</t>
    </rPh>
    <phoneticPr fontId="3"/>
  </si>
  <si>
    <t>〇〇銀行</t>
    <rPh sb="2" eb="4">
      <t>ギンコウ</t>
    </rPh>
    <phoneticPr fontId="3"/>
  </si>
  <si>
    <t>△△信用金庫</t>
    <rPh sb="2" eb="6">
      <t>シンヨウキンコ</t>
    </rPh>
    <phoneticPr fontId="3"/>
  </si>
  <si>
    <t>内訳</t>
    <rPh sb="0" eb="2">
      <t>ウチワケ</t>
    </rPh>
    <phoneticPr fontId="3"/>
  </si>
  <si>
    <t>合計額</t>
    <phoneticPr fontId="3"/>
  </si>
  <si>
    <r>
      <t xml:space="preserve">補助対象経費の1/２以内
</t>
    </r>
    <r>
      <rPr>
        <sz val="9"/>
        <rFont val="游ゴシック"/>
        <family val="3"/>
        <charset val="128"/>
        <scheme val="minor"/>
      </rPr>
      <t>（千円未満切り捨て前）</t>
    </r>
    <rPh sb="0" eb="6">
      <t>ホジョタイショウケイヒ</t>
    </rPh>
    <rPh sb="10" eb="12">
      <t>イナイ</t>
    </rPh>
    <rPh sb="16" eb="18">
      <t>ミマン</t>
    </rPh>
    <phoneticPr fontId="3"/>
  </si>
  <si>
    <r>
      <t xml:space="preserve">補助対象経費の1/２以内
</t>
    </r>
    <r>
      <rPr>
        <sz val="9"/>
        <rFont val="游ゴシック"/>
        <family val="3"/>
        <charset val="128"/>
        <scheme val="minor"/>
      </rPr>
      <t>（千円未満切り捨て後）</t>
    </r>
    <rPh sb="0" eb="6">
      <t>ホジョタイショウケイヒ</t>
    </rPh>
    <rPh sb="10" eb="12">
      <t>イナイ</t>
    </rPh>
    <rPh sb="22" eb="23">
      <t>ゴ</t>
    </rPh>
    <phoneticPr fontId="3"/>
  </si>
  <si>
    <t>時間</t>
    <rPh sb="0" eb="2">
      <t>ジカン</t>
    </rPh>
    <phoneticPr fontId="3"/>
  </si>
  <si>
    <t>様式第1号（島根県ヘルステックビジネス事業化補助金交付申請書）　別紙1-1</t>
    <phoneticPr fontId="3"/>
  </si>
  <si>
    <t>様式第1号（島根県ヘルステックビジネス事業化補助金交付申請書）　別紙1-2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</si>
</sst>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);\(#,##0\)"/>
    <numFmt numFmtId="177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38" fontId="12" fillId="2" borderId="29" xfId="1" applyFont="1" applyFill="1" applyBorder="1" applyAlignment="1" applyProtection="1">
      <alignment vertical="center" wrapText="1"/>
      <protection locked="0"/>
    </xf>
    <xf numFmtId="38" fontId="12" fillId="2" borderId="25" xfId="1" applyFont="1" applyFill="1" applyBorder="1" applyAlignment="1" applyProtection="1">
      <alignment vertical="center" wrapText="1"/>
      <protection locked="0"/>
    </xf>
    <xf numFmtId="38" fontId="12" fillId="2" borderId="17" xfId="1" applyFont="1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38" fontId="5" fillId="2" borderId="31" xfId="1" applyFont="1" applyFill="1" applyBorder="1" applyAlignment="1" applyProtection="1">
      <alignment vertical="center" wrapText="1"/>
      <protection locked="0"/>
    </xf>
    <xf numFmtId="38" fontId="5" fillId="2" borderId="30" xfId="1" applyFont="1" applyFill="1" applyBorder="1" applyAlignment="1" applyProtection="1">
      <alignment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</xf>
    <xf numFmtId="6" fontId="17" fillId="3" borderId="33" xfId="2" applyFont="1" applyFill="1" applyBorder="1" applyAlignment="1" applyProtection="1">
      <alignment vertical="center" wrapText="1"/>
    </xf>
    <xf numFmtId="0" fontId="6" fillId="3" borderId="13" xfId="0" applyFont="1" applyFill="1" applyBorder="1" applyAlignment="1" applyProtection="1">
      <alignment vertical="center" shrinkToFit="1"/>
    </xf>
    <xf numFmtId="0" fontId="6" fillId="3" borderId="13" xfId="0" applyFont="1" applyFill="1" applyBorder="1" applyAlignment="1" applyProtection="1">
      <alignment vertical="center" wrapText="1"/>
    </xf>
    <xf numFmtId="38" fontId="8" fillId="3" borderId="14" xfId="0" applyNumberFormat="1" applyFont="1" applyFill="1" applyBorder="1" applyAlignment="1" applyProtection="1">
      <alignment vertical="center" wrapText="1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vertical="center" shrinkToFit="1"/>
    </xf>
    <xf numFmtId="0" fontId="0" fillId="2" borderId="0" xfId="0" applyFill="1" applyAlignment="1" applyProtection="1">
      <alignment vertical="top"/>
    </xf>
    <xf numFmtId="0" fontId="2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center" vertical="center"/>
    </xf>
    <xf numFmtId="38" fontId="4" fillId="2" borderId="0" xfId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0" borderId="11" xfId="0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right" vertical="center" wrapText="1"/>
    </xf>
    <xf numFmtId="0" fontId="6" fillId="3" borderId="16" xfId="0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0" fillId="0" borderId="22" xfId="0" applyBorder="1" applyAlignment="1" applyProtection="1">
      <alignment horizontal="left" vertical="center" shrinkToFit="1"/>
    </xf>
    <xf numFmtId="0" fontId="15" fillId="0" borderId="25" xfId="0" applyFont="1" applyBorder="1" applyAlignment="1" applyProtection="1">
      <alignment horizontal="left" vertical="center" shrinkToFit="1"/>
    </xf>
    <xf numFmtId="0" fontId="6" fillId="3" borderId="16" xfId="0" applyFont="1" applyFill="1" applyBorder="1" applyAlignment="1" applyProtection="1">
      <alignment horizontal="left" vertical="center" shrinkToFit="1"/>
    </xf>
    <xf numFmtId="0" fontId="0" fillId="0" borderId="24" xfId="0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6" fillId="3" borderId="13" xfId="0" applyFont="1" applyFill="1" applyBorder="1" applyAlignment="1" applyProtection="1">
      <alignment horizontal="left" vertical="center" shrinkToFit="1"/>
    </xf>
    <xf numFmtId="0" fontId="6" fillId="3" borderId="28" xfId="0" applyFont="1" applyFill="1" applyBorder="1" applyAlignment="1" applyProtection="1">
      <alignment horizontal="left" vertical="center" shrinkToFit="1"/>
    </xf>
    <xf numFmtId="0" fontId="0" fillId="2" borderId="0" xfId="0" applyFill="1" applyAlignment="1" applyProtection="1">
      <alignment vertical="center" wrapText="1"/>
    </xf>
    <xf numFmtId="38" fontId="0" fillId="0" borderId="11" xfId="1" applyFont="1" applyFill="1" applyBorder="1" applyAlignment="1" applyProtection="1">
      <alignment vertical="center" wrapText="1"/>
    </xf>
    <xf numFmtId="38" fontId="16" fillId="0" borderId="1" xfId="1" applyFont="1" applyFill="1" applyBorder="1" applyAlignment="1" applyProtection="1">
      <alignment vertical="center" wrapText="1"/>
    </xf>
    <xf numFmtId="38" fontId="0" fillId="0" borderId="2" xfId="1" applyFont="1" applyFill="1" applyBorder="1" applyAlignment="1" applyProtection="1">
      <alignment vertical="center" wrapText="1"/>
    </xf>
    <xf numFmtId="3" fontId="0" fillId="0" borderId="11" xfId="0" applyNumberFormat="1" applyFill="1" applyBorder="1" applyAlignment="1" applyProtection="1">
      <alignment horizontal="right" vertical="center" wrapText="1"/>
    </xf>
    <xf numFmtId="38" fontId="16" fillId="0" borderId="1" xfId="1" applyFont="1" applyFill="1" applyBorder="1" applyAlignment="1" applyProtection="1">
      <alignment horizontal="right" vertical="center" wrapText="1"/>
    </xf>
    <xf numFmtId="3" fontId="0" fillId="0" borderId="40" xfId="0" applyNumberFormat="1" applyFill="1" applyBorder="1" applyAlignment="1" applyProtection="1">
      <alignment horizontal="right" vertical="center" wrapText="1"/>
    </xf>
    <xf numFmtId="38" fontId="0" fillId="0" borderId="38" xfId="1" applyFont="1" applyFill="1" applyBorder="1" applyAlignment="1" applyProtection="1">
      <alignment horizontal="right" vertical="center" wrapText="1"/>
    </xf>
    <xf numFmtId="0" fontId="7" fillId="3" borderId="14" xfId="0" applyFont="1" applyFill="1" applyBorder="1" applyAlignment="1" applyProtection="1">
      <alignment horizontal="right" vertical="center" wrapText="1"/>
    </xf>
    <xf numFmtId="0" fontId="8" fillId="3" borderId="42" xfId="0" applyFont="1" applyFill="1" applyBorder="1">
      <alignment vertical="center"/>
    </xf>
    <xf numFmtId="0" fontId="8" fillId="3" borderId="46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38" fontId="8" fillId="3" borderId="39" xfId="0" applyNumberFormat="1" applyFont="1" applyFill="1" applyBorder="1">
      <alignment vertical="center"/>
    </xf>
    <xf numFmtId="38" fontId="8" fillId="3" borderId="42" xfId="0" applyNumberFormat="1" applyFont="1" applyFill="1" applyBorder="1">
      <alignment vertical="center"/>
    </xf>
    <xf numFmtId="38" fontId="5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vertical="center"/>
    </xf>
    <xf numFmtId="38" fontId="11" fillId="2" borderId="12" xfId="1" applyFont="1" applyFill="1" applyBorder="1" applyAlignment="1" applyProtection="1">
      <alignment horizontal="left" vertical="center" wrapText="1"/>
    </xf>
    <xf numFmtId="38" fontId="11" fillId="2" borderId="5" xfId="1" applyFont="1" applyFill="1" applyBorder="1" applyAlignment="1" applyProtection="1">
      <alignment horizontal="left" vertical="center" wrapText="1"/>
    </xf>
    <xf numFmtId="38" fontId="8" fillId="3" borderId="6" xfId="0" applyNumberFormat="1" applyFont="1" applyFill="1" applyBorder="1" applyAlignment="1" applyProtection="1">
      <alignment horizontal="left" vertical="center" wrapText="1"/>
    </xf>
    <xf numFmtId="38" fontId="0" fillId="2" borderId="3" xfId="1" applyFont="1" applyFill="1" applyBorder="1" applyAlignment="1" applyProtection="1">
      <alignment horizontal="left" vertical="center" wrapText="1"/>
    </xf>
    <xf numFmtId="38" fontId="0" fillId="2" borderId="5" xfId="1" applyFont="1" applyFill="1" applyBorder="1" applyAlignment="1" applyProtection="1">
      <alignment horizontal="left" vertical="center" wrapText="1"/>
    </xf>
    <xf numFmtId="38" fontId="8" fillId="3" borderId="15" xfId="0" applyNumberFormat="1" applyFont="1" applyFill="1" applyBorder="1" applyAlignment="1" applyProtection="1">
      <alignment horizontal="left" vertical="center" wrapText="1"/>
    </xf>
    <xf numFmtId="38" fontId="0" fillId="2" borderId="32" xfId="1" applyFont="1" applyFill="1" applyBorder="1" applyAlignment="1" applyProtection="1">
      <alignment horizontal="left" vertical="center" wrapText="1"/>
    </xf>
    <xf numFmtId="38" fontId="0" fillId="2" borderId="7" xfId="1" applyFont="1" applyFill="1" applyBorder="1" applyAlignment="1" applyProtection="1">
      <alignment horizontal="left" vertical="center" wrapText="1"/>
    </xf>
    <xf numFmtId="176" fontId="13" fillId="3" borderId="1" xfId="1" applyNumberFormat="1" applyFont="1" applyFill="1" applyBorder="1" applyAlignment="1" applyProtection="1">
      <alignment vertical="center" wrapText="1"/>
    </xf>
    <xf numFmtId="176" fontId="10" fillId="3" borderId="54" xfId="1" applyNumberFormat="1" applyFont="1" applyFill="1" applyBorder="1" applyAlignment="1" applyProtection="1">
      <alignment vertical="center" wrapText="1"/>
    </xf>
    <xf numFmtId="176" fontId="13" fillId="3" borderId="55" xfId="1" applyNumberFormat="1" applyFont="1" applyFill="1" applyBorder="1" applyAlignment="1" applyProtection="1">
      <alignment vertical="center" wrapText="1"/>
    </xf>
    <xf numFmtId="0" fontId="15" fillId="3" borderId="56" xfId="0" applyFont="1" applyFill="1" applyBorder="1" applyAlignment="1">
      <alignment vertical="center"/>
    </xf>
    <xf numFmtId="38" fontId="7" fillId="3" borderId="14" xfId="0" applyNumberFormat="1" applyFont="1" applyFill="1" applyBorder="1" applyAlignment="1" applyProtection="1">
      <alignment horizontal="right" vertical="center" wrapText="1"/>
    </xf>
    <xf numFmtId="38" fontId="7" fillId="3" borderId="44" xfId="0" applyNumberFormat="1" applyFont="1" applyFill="1" applyBorder="1" applyAlignment="1" applyProtection="1">
      <alignment horizontal="right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38" fontId="5" fillId="2" borderId="32" xfId="1" applyFont="1" applyFill="1" applyBorder="1" applyAlignment="1" applyProtection="1">
      <alignment vertical="center" wrapText="1"/>
      <protection locked="0"/>
    </xf>
    <xf numFmtId="38" fontId="5" fillId="2" borderId="5" xfId="1" applyFont="1" applyFill="1" applyBorder="1" applyAlignment="1" applyProtection="1">
      <alignment vertical="center" wrapText="1"/>
      <protection locked="0"/>
    </xf>
    <xf numFmtId="38" fontId="5" fillId="2" borderId="5" xfId="1" applyFont="1" applyFill="1" applyBorder="1" applyAlignment="1" applyProtection="1">
      <alignment horizontal="center" vertical="center" wrapText="1"/>
      <protection locked="0"/>
    </xf>
    <xf numFmtId="38" fontId="5" fillId="2" borderId="6" xfId="1" applyFont="1" applyFill="1" applyBorder="1" applyAlignment="1" applyProtection="1">
      <alignment vertical="center" wrapText="1"/>
      <protection locked="0"/>
    </xf>
    <xf numFmtId="38" fontId="5" fillId="2" borderId="38" xfId="1" applyFont="1" applyFill="1" applyBorder="1" applyAlignment="1" applyProtection="1">
      <alignment horizontal="right" vertical="center" wrapText="1"/>
      <protection locked="0"/>
    </xf>
    <xf numFmtId="38" fontId="5" fillId="2" borderId="59" xfId="1" applyFont="1" applyFill="1" applyBorder="1" applyAlignment="1" applyProtection="1">
      <alignment vertical="center" wrapText="1"/>
      <protection locked="0"/>
    </xf>
    <xf numFmtId="38" fontId="14" fillId="3" borderId="61" xfId="1" applyFont="1" applyFill="1" applyBorder="1" applyAlignment="1" applyProtection="1">
      <alignment vertical="center" wrapText="1"/>
    </xf>
    <xf numFmtId="38" fontId="14" fillId="3" borderId="62" xfId="1" applyFont="1" applyFill="1" applyBorder="1" applyAlignment="1" applyProtection="1">
      <alignment vertical="center" wrapText="1"/>
    </xf>
    <xf numFmtId="38" fontId="14" fillId="3" borderId="60" xfId="1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38" fontId="5" fillId="3" borderId="66" xfId="1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 shrinkToFit="1"/>
    </xf>
    <xf numFmtId="38" fontId="13" fillId="3" borderId="11" xfId="0" applyNumberFormat="1" applyFont="1" applyFill="1" applyBorder="1" applyAlignment="1" applyProtection="1">
      <alignment vertical="center" wrapText="1"/>
    </xf>
    <xf numFmtId="38" fontId="13" fillId="3" borderId="14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 shrinkToFit="1"/>
    </xf>
    <xf numFmtId="0" fontId="5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177" fontId="5" fillId="2" borderId="0" xfId="0" applyNumberFormat="1" applyFont="1" applyFill="1">
      <alignment vertical="center"/>
    </xf>
    <xf numFmtId="38" fontId="5" fillId="2" borderId="0" xfId="1" applyFont="1" applyFill="1" applyAlignment="1" applyProtection="1">
      <alignment horizontal="left" vertical="center"/>
    </xf>
    <xf numFmtId="0" fontId="11" fillId="2" borderId="0" xfId="0" applyFont="1" applyFill="1">
      <alignment vertical="center"/>
    </xf>
    <xf numFmtId="38" fontId="9" fillId="3" borderId="68" xfId="1" applyFont="1" applyFill="1" applyBorder="1" applyAlignment="1" applyProtection="1">
      <alignment horizontal="center" vertical="center" wrapText="1"/>
    </xf>
    <xf numFmtId="38" fontId="9" fillId="3" borderId="67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shrinkToFit="1"/>
    </xf>
    <xf numFmtId="0" fontId="5" fillId="3" borderId="23" xfId="0" applyFont="1" applyFill="1" applyBorder="1" applyAlignment="1" applyProtection="1">
      <alignment horizontal="center" vertical="center" wrapText="1" shrinkToFit="1"/>
    </xf>
    <xf numFmtId="0" fontId="5" fillId="3" borderId="9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left" vertical="center" shrinkToFit="1"/>
    </xf>
    <xf numFmtId="0" fontId="7" fillId="3" borderId="16" xfId="0" applyFont="1" applyFill="1" applyBorder="1" applyAlignment="1" applyProtection="1">
      <alignment horizontal="right" vertical="center" wrapText="1"/>
    </xf>
    <xf numFmtId="38" fontId="7" fillId="3" borderId="39" xfId="0" applyNumberFormat="1" applyFont="1" applyFill="1" applyBorder="1">
      <alignment vertical="center"/>
    </xf>
    <xf numFmtId="0" fontId="7" fillId="3" borderId="13" xfId="0" applyFont="1" applyFill="1" applyBorder="1" applyAlignment="1" applyProtection="1">
      <alignment horizontal="left" vertical="center" shrinkToFit="1"/>
    </xf>
    <xf numFmtId="0" fontId="7" fillId="3" borderId="13" xfId="0" applyFont="1" applyFill="1" applyBorder="1" applyAlignment="1" applyProtection="1">
      <alignment horizontal="right" vertical="center" wrapText="1"/>
    </xf>
    <xf numFmtId="38" fontId="7" fillId="3" borderId="42" xfId="0" applyNumberFormat="1" applyFont="1" applyFill="1" applyBorder="1">
      <alignment vertical="center"/>
    </xf>
    <xf numFmtId="38" fontId="7" fillId="3" borderId="14" xfId="0" applyNumberFormat="1" applyFont="1" applyFill="1" applyBorder="1">
      <alignment vertical="center"/>
    </xf>
    <xf numFmtId="0" fontId="7" fillId="3" borderId="42" xfId="0" applyFont="1" applyFill="1" applyBorder="1">
      <alignment vertical="center"/>
    </xf>
    <xf numFmtId="38" fontId="7" fillId="3" borderId="14" xfId="0" applyNumberFormat="1" applyFont="1" applyFill="1" applyBorder="1" applyAlignment="1" applyProtection="1">
      <alignment vertical="center" wrapText="1"/>
    </xf>
    <xf numFmtId="0" fontId="7" fillId="3" borderId="28" xfId="0" applyFont="1" applyFill="1" applyBorder="1" applyAlignment="1" applyProtection="1">
      <alignment horizontal="left" vertical="center" shrinkToFit="1"/>
    </xf>
    <xf numFmtId="0" fontId="7" fillId="3" borderId="13" xfId="0" applyFont="1" applyFill="1" applyBorder="1" applyAlignment="1" applyProtection="1">
      <alignment vertical="center" shrinkToFit="1"/>
    </xf>
    <xf numFmtId="0" fontId="7" fillId="3" borderId="13" xfId="0" applyFont="1" applyFill="1" applyBorder="1" applyAlignment="1" applyProtection="1">
      <alignment vertical="center" wrapText="1"/>
    </xf>
    <xf numFmtId="0" fontId="7" fillId="3" borderId="46" xfId="0" applyFont="1" applyFill="1" applyBorder="1">
      <alignment vertical="center"/>
    </xf>
    <xf numFmtId="0" fontId="4" fillId="0" borderId="22" xfId="0" applyFont="1" applyBorder="1" applyAlignment="1" applyProtection="1">
      <alignment horizontal="left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right" vertical="center" wrapText="1"/>
    </xf>
    <xf numFmtId="3" fontId="4" fillId="0" borderId="11" xfId="0" applyNumberFormat="1" applyFont="1" applyFill="1" applyBorder="1" applyAlignment="1" applyProtection="1">
      <alignment horizontal="right" vertical="center" wrapText="1"/>
    </xf>
    <xf numFmtId="38" fontId="4" fillId="0" borderId="11" xfId="1" applyFont="1" applyFill="1" applyBorder="1" applyAlignment="1" applyProtection="1">
      <alignment vertical="center" wrapText="1"/>
    </xf>
    <xf numFmtId="38" fontId="4" fillId="0" borderId="0" xfId="1" applyFont="1">
      <alignment vertical="center"/>
    </xf>
    <xf numFmtId="38" fontId="4" fillId="2" borderId="12" xfId="1" applyFont="1" applyFill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right" vertical="center" wrapText="1"/>
    </xf>
    <xf numFmtId="3" fontId="4" fillId="0" borderId="40" xfId="0" applyNumberFormat="1" applyFont="1" applyFill="1" applyBorder="1" applyAlignment="1" applyProtection="1">
      <alignment horizontal="right" vertical="center" wrapText="1"/>
    </xf>
    <xf numFmtId="38" fontId="4" fillId="0" borderId="2" xfId="1" applyFont="1" applyFill="1" applyBorder="1" applyAlignment="1" applyProtection="1">
      <alignment vertical="center" wrapText="1"/>
    </xf>
    <xf numFmtId="38" fontId="4" fillId="0" borderId="47" xfId="1" applyFont="1" applyBorder="1">
      <alignment vertical="center"/>
    </xf>
    <xf numFmtId="38" fontId="4" fillId="2" borderId="3" xfId="1" applyFont="1" applyFill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right" vertical="center" wrapText="1"/>
    </xf>
    <xf numFmtId="38" fontId="4" fillId="0" borderId="38" xfId="1" applyFont="1" applyFill="1" applyBorder="1" applyAlignment="1" applyProtection="1">
      <alignment horizontal="right" vertical="center" wrapText="1"/>
    </xf>
    <xf numFmtId="38" fontId="4" fillId="0" borderId="1" xfId="1" applyFont="1" applyFill="1" applyBorder="1" applyAlignment="1" applyProtection="1">
      <alignment vertical="center" wrapText="1"/>
    </xf>
    <xf numFmtId="38" fontId="4" fillId="2" borderId="5" xfId="1" applyFont="1" applyFill="1" applyBorder="1" applyAlignment="1" applyProtection="1">
      <alignment horizontal="left" vertical="center" wrapText="1"/>
    </xf>
    <xf numFmtId="38" fontId="4" fillId="2" borderId="32" xfId="1" applyFont="1" applyFill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right" vertical="center" wrapText="1"/>
    </xf>
    <xf numFmtId="3" fontId="4" fillId="0" borderId="41" xfId="0" applyNumberFormat="1" applyFont="1" applyFill="1" applyBorder="1" applyAlignment="1" applyProtection="1">
      <alignment horizontal="right" vertical="center" wrapText="1"/>
    </xf>
    <xf numFmtId="38" fontId="4" fillId="0" borderId="43" xfId="1" applyFont="1" applyFill="1" applyBorder="1" applyAlignment="1" applyProtection="1">
      <alignment vertical="center" wrapText="1"/>
    </xf>
    <xf numFmtId="38" fontId="4" fillId="0" borderId="45" xfId="1" applyFont="1" applyBorder="1">
      <alignment vertical="center"/>
    </xf>
    <xf numFmtId="0" fontId="4" fillId="0" borderId="25" xfId="0" applyFont="1" applyBorder="1" applyAlignment="1" applyProtection="1">
      <alignment horizontal="center" vertical="center" shrinkToFit="1"/>
    </xf>
    <xf numFmtId="38" fontId="19" fillId="2" borderId="29" xfId="1" applyFont="1" applyFill="1" applyBorder="1" applyAlignment="1" applyProtection="1">
      <alignment vertical="center" wrapText="1"/>
      <protection locked="0"/>
    </xf>
    <xf numFmtId="38" fontId="19" fillId="2" borderId="25" xfId="1" applyFont="1" applyFill="1" applyBorder="1" applyAlignment="1" applyProtection="1">
      <alignment vertical="center" wrapText="1"/>
      <protection locked="0"/>
    </xf>
    <xf numFmtId="38" fontId="19" fillId="2" borderId="17" xfId="1" applyFont="1" applyFill="1" applyBorder="1" applyAlignment="1" applyProtection="1">
      <alignment vertical="center" wrapText="1"/>
      <protection locked="0"/>
    </xf>
    <xf numFmtId="38" fontId="4" fillId="2" borderId="38" xfId="1" applyFont="1" applyFill="1" applyBorder="1" applyAlignment="1" applyProtection="1">
      <alignment horizontal="right" vertical="center" wrapText="1"/>
      <protection locked="0"/>
    </xf>
    <xf numFmtId="38" fontId="4" fillId="2" borderId="5" xfId="1" applyFont="1" applyFill="1" applyBorder="1" applyAlignment="1" applyProtection="1">
      <alignment horizontal="center" vertical="center" wrapText="1"/>
      <protection locked="0"/>
    </xf>
    <xf numFmtId="38" fontId="4" fillId="2" borderId="5" xfId="1" applyFont="1" applyFill="1" applyBorder="1" applyAlignment="1" applyProtection="1">
      <alignment horizontal="left" vertical="center" wrapText="1"/>
      <protection locked="0"/>
    </xf>
    <xf numFmtId="38" fontId="4" fillId="2" borderId="5" xfId="1" applyFont="1" applyFill="1" applyBorder="1" applyAlignment="1" applyProtection="1">
      <alignment vertical="center" wrapText="1"/>
      <protection locked="0"/>
    </xf>
    <xf numFmtId="38" fontId="13" fillId="3" borderId="57" xfId="0" applyNumberFormat="1" applyFont="1" applyFill="1" applyBorder="1" applyAlignment="1" applyProtection="1">
      <alignment horizontal="right" vertical="center" wrapText="1"/>
    </xf>
    <xf numFmtId="38" fontId="13" fillId="3" borderId="45" xfId="0" applyNumberFormat="1" applyFont="1" applyFill="1" applyBorder="1" applyAlignment="1" applyProtection="1">
      <alignment horizontal="right" vertical="center" wrapText="1"/>
    </xf>
    <xf numFmtId="38" fontId="13" fillId="3" borderId="25" xfId="0" applyNumberFormat="1" applyFont="1" applyFill="1" applyBorder="1" applyAlignment="1" applyProtection="1">
      <alignment horizontal="right" vertical="center" wrapText="1"/>
    </xf>
    <xf numFmtId="38" fontId="13" fillId="3" borderId="52" xfId="0" applyNumberFormat="1" applyFont="1" applyFill="1" applyBorder="1" applyAlignment="1" applyProtection="1">
      <alignment horizontal="right" vertical="center" wrapText="1"/>
    </xf>
    <xf numFmtId="38" fontId="13" fillId="3" borderId="13" xfId="0" applyNumberFormat="1" applyFont="1" applyFill="1" applyBorder="1" applyAlignment="1" applyProtection="1">
      <alignment horizontal="right" vertical="center" wrapText="1"/>
    </xf>
    <xf numFmtId="38" fontId="13" fillId="3" borderId="53" xfId="0" applyNumberFormat="1" applyFont="1" applyFill="1" applyBorder="1" applyAlignment="1" applyProtection="1">
      <alignment horizontal="right" vertical="center" wrapText="1"/>
    </xf>
    <xf numFmtId="0" fontId="0" fillId="3" borderId="19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3" borderId="18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14" fillId="3" borderId="20" xfId="0" applyFont="1" applyFill="1" applyBorder="1" applyAlignment="1" applyProtection="1">
      <alignment horizontal="right" vertical="center" wrapText="1"/>
    </xf>
    <xf numFmtId="0" fontId="14" fillId="3" borderId="21" xfId="0" applyFont="1" applyFill="1" applyBorder="1" applyAlignment="1" applyProtection="1">
      <alignment horizontal="right" vertical="center" wrapText="1"/>
    </xf>
    <xf numFmtId="0" fontId="14" fillId="3" borderId="22" xfId="0" applyFont="1" applyFill="1" applyBorder="1" applyAlignment="1" applyProtection="1">
      <alignment horizontal="right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5" fillId="3" borderId="49" xfId="0" applyFont="1" applyFill="1" applyBorder="1" applyAlignment="1" applyProtection="1">
      <alignment horizontal="center" vertical="center" wrapText="1"/>
    </xf>
    <xf numFmtId="38" fontId="12" fillId="2" borderId="50" xfId="1" applyFont="1" applyFill="1" applyBorder="1" applyAlignment="1" applyProtection="1">
      <alignment vertical="center" wrapText="1"/>
      <protection locked="0"/>
    </xf>
    <xf numFmtId="38" fontId="12" fillId="2" borderId="51" xfId="1" applyFont="1" applyFill="1" applyBorder="1" applyAlignment="1" applyProtection="1">
      <alignment vertical="center" wrapText="1"/>
      <protection locked="0"/>
    </xf>
    <xf numFmtId="38" fontId="5" fillId="2" borderId="38" xfId="1" applyFont="1" applyFill="1" applyBorder="1" applyAlignment="1" applyProtection="1">
      <alignment horizontal="center" vertical="center" wrapText="1"/>
      <protection locked="0"/>
    </xf>
    <xf numFmtId="38" fontId="5" fillId="2" borderId="45" xfId="1" applyFont="1" applyFill="1" applyBorder="1" applyAlignment="1" applyProtection="1">
      <alignment horizontal="center" vertical="center" wrapText="1"/>
      <protection locked="0"/>
    </xf>
    <xf numFmtId="38" fontId="5" fillId="2" borderId="48" xfId="1" applyFont="1" applyFill="1" applyBorder="1" applyAlignment="1" applyProtection="1">
      <alignment horizontal="center" vertical="center" wrapText="1"/>
      <protection locked="0"/>
    </xf>
    <xf numFmtId="38" fontId="9" fillId="3" borderId="64" xfId="1" applyFont="1" applyFill="1" applyBorder="1" applyAlignment="1" applyProtection="1">
      <alignment horizontal="center" vertical="center" wrapText="1"/>
    </xf>
    <xf numFmtId="38" fontId="9" fillId="3" borderId="70" xfId="1" applyFont="1" applyFill="1" applyBorder="1" applyAlignment="1" applyProtection="1">
      <alignment horizontal="center" vertical="center" wrapText="1"/>
    </xf>
    <xf numFmtId="38" fontId="9" fillId="3" borderId="69" xfId="1" applyFont="1" applyFill="1" applyBorder="1" applyAlignment="1" applyProtection="1">
      <alignment horizontal="center" vertical="center" wrapText="1"/>
    </xf>
    <xf numFmtId="0" fontId="9" fillId="3" borderId="71" xfId="0" applyFont="1" applyFill="1" applyBorder="1" applyAlignment="1" applyProtection="1">
      <alignment horizontal="center" vertical="center" wrapText="1"/>
    </xf>
    <xf numFmtId="0" fontId="9" fillId="3" borderId="72" xfId="0" applyFont="1" applyFill="1" applyBorder="1" applyAlignment="1" applyProtection="1">
      <alignment horizontal="center" vertical="center" wrapText="1"/>
    </xf>
    <xf numFmtId="0" fontId="9" fillId="3" borderId="63" xfId="0" applyFont="1" applyFill="1" applyBorder="1" applyAlignment="1" applyProtection="1">
      <alignment horizontal="center" vertical="center" shrinkToFit="1"/>
    </xf>
    <xf numFmtId="0" fontId="9" fillId="3" borderId="65" xfId="0" applyFont="1" applyFill="1" applyBorder="1" applyAlignment="1" applyProtection="1">
      <alignment horizontal="center" vertical="center" shrinkToFit="1"/>
    </xf>
    <xf numFmtId="0" fontId="5" fillId="3" borderId="19" xfId="0" applyFont="1" applyFill="1" applyBorder="1" applyAlignment="1" applyProtection="1">
      <alignment horizontal="center" vertical="center" shrinkToFit="1"/>
    </xf>
    <xf numFmtId="0" fontId="5" fillId="3" borderId="26" xfId="0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center" vertical="center" shrinkToFit="1"/>
    </xf>
    <xf numFmtId="0" fontId="5" fillId="3" borderId="4" xfId="0" applyFont="1" applyFill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 shrinkToFit="1"/>
    </xf>
    <xf numFmtId="38" fontId="19" fillId="2" borderId="50" xfId="1" applyFont="1" applyFill="1" applyBorder="1" applyAlignment="1" applyProtection="1">
      <alignment vertical="center" wrapText="1"/>
      <protection locked="0"/>
    </xf>
    <xf numFmtId="38" fontId="19" fillId="2" borderId="51" xfId="1" applyFont="1" applyFill="1" applyBorder="1" applyAlignment="1" applyProtection="1">
      <alignment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5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514349</xdr:colOff>
      <xdr:row>0</xdr:row>
      <xdr:rowOff>258295</xdr:rowOff>
    </xdr:from>
    <xdr:to>
      <xdr:col>8</xdr:col>
      <xdr:colOff>3467623</xdr:colOff>
      <xdr:row>3</xdr:row>
      <xdr:rowOff>179294</xdr:rowOff>
    </xdr:to>
    <xdr:sp macro="" textlink="">
      <xdr:nvSpPr>
        <xdr:cNvPr id="2" name="AutoShape 42"/>
        <xdr:cNvSpPr>
          <a:spLocks noChangeArrowheads="1"/>
        </xdr:cNvSpPr>
      </xdr:nvSpPr>
      <xdr:spPr bwMode="auto">
        <a:xfrm>
          <a:off x="5299261" y="258295"/>
          <a:ext cx="5306509" cy="862293"/>
        </a:xfrm>
        <a:prstGeom prst="roundRect">
          <a:avLst>
            <a:gd name="adj" fmla="val 16667"/>
          </a:avLst>
        </a:prstGeom>
        <a:solidFill>
          <a:schemeClr val="bg1"/>
        </a:solidFill>
        <a:ln w="50800" cmpd="dbl" algn="ctr">
          <a:solidFill>
            <a:schemeClr val="accent4"/>
          </a:solidFill>
          <a:round/>
          <a:headEnd/>
          <a:tailEnd/>
        </a:ln>
        <a:effectLst/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PｺﾞｼｯｸE" panose="020B0900000000000000" pitchFamily="50" charset="-128"/>
              <a:cs typeface="Times New Roman" panose="02020603050405020304" pitchFamily="18" charset="0"/>
            </a:rPr>
            <a:t>・経費区分ごとに小計も記載すること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PｺﾞｼｯｸE" panose="020B0900000000000000" pitchFamily="50" charset="-128"/>
              <a:cs typeface="Times New Roman" panose="02020603050405020304" pitchFamily="18" charset="0"/>
            </a:rPr>
            <a:t>・項目ごとに記載すること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PｺﾞｼｯｸE" panose="020B0900000000000000" pitchFamily="50" charset="-128"/>
              <a:cs typeface="Times New Roman" panose="02020603050405020304" pitchFamily="18" charset="0"/>
            </a:rPr>
            <a:t>・補助金交付申請額は、経費区分ごとに記載（経費の１／２以内）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PｺﾞｼｯｸE" panose="020B0900000000000000" pitchFamily="50" charset="-128"/>
              <a:cs typeface="Times New Roman" panose="02020603050405020304" pitchFamily="18" charset="0"/>
            </a:rPr>
            <a:t>・補助金交付申請額合計は、補助限度額以内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114860</xdr:rowOff>
    </xdr:to>
    <xdr:sp macro="" textlink="">
      <xdr:nvSpPr>
        <xdr:cNvPr id="3" name="角丸四角形 2"/>
        <xdr:cNvSpPr/>
      </xdr:nvSpPr>
      <xdr:spPr>
        <a:xfrm>
          <a:off x="0" y="0"/>
          <a:ext cx="1057275" cy="428625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記載要領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638734</xdr:colOff>
      <xdr:row>0</xdr:row>
      <xdr:rowOff>276225</xdr:rowOff>
    </xdr:from>
    <xdr:to>
      <xdr:col>4</xdr:col>
      <xdr:colOff>1707961</xdr:colOff>
      <xdr:row>2</xdr:row>
      <xdr:rowOff>0</xdr:rowOff>
    </xdr:to>
    <xdr:sp macro="" textlink="">
      <xdr:nvSpPr>
        <xdr:cNvPr id="2" name="AutoShape 42"/>
        <xdr:cNvSpPr>
          <a:spLocks noChangeArrowheads="1"/>
        </xdr:cNvSpPr>
      </xdr:nvSpPr>
      <xdr:spPr bwMode="auto">
        <a:xfrm>
          <a:off x="5905499" y="276225"/>
          <a:ext cx="1069227" cy="351304"/>
        </a:xfrm>
        <a:prstGeom prst="roundRect">
          <a:avLst>
            <a:gd name="adj" fmla="val 16667"/>
          </a:avLst>
        </a:prstGeom>
        <a:solidFill>
          <a:schemeClr val="bg1"/>
        </a:solidFill>
        <a:ln w="50800" cmpd="dbl" algn="ctr">
          <a:solidFill>
            <a:schemeClr val="accent4"/>
          </a:solidFill>
          <a:round/>
          <a:headEnd/>
          <a:tailEnd/>
        </a:ln>
        <a:effectLst/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PｺﾞｼｯｸE" panose="020B0900000000000000" pitchFamily="50" charset="-128"/>
              <a:cs typeface="Times New Roman" panose="02020603050405020304" pitchFamily="18" charset="0"/>
            </a:rPr>
            <a:t>・区分ごと記載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44823</xdr:colOff>
      <xdr:row>0</xdr:row>
      <xdr:rowOff>44823</xdr:rowOff>
    </xdr:from>
    <xdr:to>
      <xdr:col>0</xdr:col>
      <xdr:colOff>1102098</xdr:colOff>
      <xdr:row>0</xdr:row>
      <xdr:rowOff>459441</xdr:rowOff>
    </xdr:to>
    <xdr:sp macro="" textlink="">
      <xdr:nvSpPr>
        <xdr:cNvPr id="3" name="角丸四角形 2"/>
        <xdr:cNvSpPr/>
      </xdr:nvSpPr>
      <xdr:spPr>
        <a:xfrm>
          <a:off x="44823" y="44823"/>
          <a:ext cx="1057275" cy="414618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記載要領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49"/>
  <sheetViews>
    <sheetView tabSelected="1" view="pageBreakPreview" zoomScale="85" zoomScaleNormal="86" zoomScaleSheetLayoutView="85" workbookViewId="0">
      <selection activeCell="M5" sqref="M5"/>
    </sheetView>
  </sheetViews>
  <sheetFormatPr defaultRowHeight="18.75" x14ac:dyDescent="0.4"/>
  <cols>
    <col min="1" max="1" width="10" customWidth="1"/>
    <col min="2" max="2" width="17.375" style="3" customWidth="1"/>
    <col min="3" max="3" width="5" style="3" customWidth="1"/>
    <col min="4" max="4" width="5" customWidth="1"/>
    <col min="5" max="5" width="10" customWidth="1"/>
    <col min="6" max="8" width="15.5" customWidth="1"/>
    <col min="9" max="9" width="48.625" customWidth="1"/>
  </cols>
  <sheetData>
    <row r="1" spans="1:9" ht="24.95" customHeight="1" x14ac:dyDescent="0.4">
      <c r="A1" s="22" t="s">
        <v>64</v>
      </c>
      <c r="B1" s="23"/>
      <c r="C1" s="23"/>
      <c r="D1" s="22"/>
      <c r="E1" s="22"/>
      <c r="F1" s="22"/>
      <c r="G1" s="22"/>
      <c r="H1" s="22"/>
      <c r="I1" s="22"/>
    </row>
    <row r="2" spans="1:9" ht="24.95" customHeight="1" thickBot="1" x14ac:dyDescent="0.45">
      <c r="A2" s="24" t="s">
        <v>45</v>
      </c>
      <c r="B2" s="23"/>
      <c r="C2" s="23"/>
      <c r="D2" s="22"/>
      <c r="E2" s="22"/>
      <c r="F2" s="22"/>
      <c r="G2" s="22"/>
      <c r="H2" s="22"/>
      <c r="I2" s="61" t="s">
        <v>76</v>
      </c>
    </row>
    <row r="3" spans="1:9" ht="57" thickBot="1" x14ac:dyDescent="0.45">
      <c r="A3" s="8" t="s">
        <v>25</v>
      </c>
      <c r="B3" s="9" t="s">
        <v>0</v>
      </c>
      <c r="C3" s="90" t="s">
        <v>79</v>
      </c>
      <c r="D3" s="10" t="s">
        <v>1</v>
      </c>
      <c r="E3" s="10" t="s">
        <v>77</v>
      </c>
      <c r="F3" s="10" t="s">
        <v>78</v>
      </c>
      <c r="G3" s="10" t="s">
        <v>69</v>
      </c>
      <c r="H3" s="10" t="s">
        <v>70</v>
      </c>
      <c r="I3" s="11" t="s">
        <v>75</v>
      </c>
    </row>
    <row r="4" spans="1:9" ht="27.75" customHeight="1" thickTop="1" x14ac:dyDescent="0.4">
      <c r="A4" s="166" t="s">
        <v>47</v>
      </c>
      <c r="B4" s="39"/>
      <c r="C4" s="39"/>
      <c r="D4" s="33"/>
      <c r="E4" s="50"/>
      <c r="F4" s="47">
        <f>D4*E4</f>
        <v>0</v>
      </c>
      <c r="G4" s="49"/>
      <c r="H4" s="47">
        <f>F4-G4</f>
        <v>0</v>
      </c>
      <c r="I4" s="62"/>
    </row>
    <row r="5" spans="1:9" ht="27.75" customHeight="1" x14ac:dyDescent="0.4">
      <c r="A5" s="164"/>
      <c r="B5" s="40"/>
      <c r="C5" s="40"/>
      <c r="D5" s="34"/>
      <c r="E5" s="51"/>
      <c r="F5" s="48">
        <f>D5*E5</f>
        <v>0</v>
      </c>
      <c r="G5" s="48"/>
      <c r="H5" s="48">
        <f>F5-G5</f>
        <v>0</v>
      </c>
      <c r="I5" s="63"/>
    </row>
    <row r="6" spans="1:9" s="4" customFormat="1" ht="15" customHeight="1" thickBot="1" x14ac:dyDescent="0.45">
      <c r="A6" s="164"/>
      <c r="B6" s="41"/>
      <c r="C6" s="41"/>
      <c r="D6" s="35"/>
      <c r="E6" s="54" t="s">
        <v>24</v>
      </c>
      <c r="F6" s="58">
        <f>F4+F5</f>
        <v>0</v>
      </c>
      <c r="G6" s="58">
        <f>G4+G5</f>
        <v>0</v>
      </c>
      <c r="H6" s="58">
        <f>H4+H5</f>
        <v>0</v>
      </c>
      <c r="I6" s="64"/>
    </row>
    <row r="7" spans="1:9" ht="27.75" customHeight="1" x14ac:dyDescent="0.4">
      <c r="A7" s="163" t="s">
        <v>18</v>
      </c>
      <c r="B7" s="42"/>
      <c r="C7" s="42"/>
      <c r="D7" s="36"/>
      <c r="E7" s="52"/>
      <c r="F7" s="49">
        <f>D7*E7</f>
        <v>0</v>
      </c>
      <c r="G7" s="49"/>
      <c r="H7" s="49">
        <f>F7-G7</f>
        <v>0</v>
      </c>
      <c r="I7" s="65"/>
    </row>
    <row r="8" spans="1:9" ht="27.75" customHeight="1" x14ac:dyDescent="0.4">
      <c r="A8" s="164"/>
      <c r="B8" s="43"/>
      <c r="C8" s="43"/>
      <c r="D8" s="37"/>
      <c r="E8" s="53"/>
      <c r="F8" s="48">
        <f>D8*E8</f>
        <v>0</v>
      </c>
      <c r="G8" s="48"/>
      <c r="H8" s="48">
        <f>F8-G8</f>
        <v>0</v>
      </c>
      <c r="I8" s="66"/>
    </row>
    <row r="9" spans="1:9" s="4" customFormat="1" ht="15" customHeight="1" thickBot="1" x14ac:dyDescent="0.45">
      <c r="A9" s="167"/>
      <c r="B9" s="44"/>
      <c r="C9" s="44"/>
      <c r="D9" s="38"/>
      <c r="E9" s="54" t="s">
        <v>24</v>
      </c>
      <c r="F9" s="59">
        <f>F7+F8</f>
        <v>0</v>
      </c>
      <c r="G9" s="74">
        <f>G7+G8</f>
        <v>0</v>
      </c>
      <c r="H9" s="21">
        <f>H7+H8</f>
        <v>0</v>
      </c>
      <c r="I9" s="67"/>
    </row>
    <row r="10" spans="1:9" ht="27.75" customHeight="1" x14ac:dyDescent="0.4">
      <c r="A10" s="164" t="s">
        <v>2</v>
      </c>
      <c r="B10" s="42"/>
      <c r="C10" s="42"/>
      <c r="D10" s="36"/>
      <c r="E10" s="52"/>
      <c r="F10" s="49">
        <f>D10*E10</f>
        <v>0</v>
      </c>
      <c r="G10" s="49"/>
      <c r="H10" s="49">
        <f>F10-G10</f>
        <v>0</v>
      </c>
      <c r="I10" s="68"/>
    </row>
    <row r="11" spans="1:9" ht="27.75" customHeight="1" x14ac:dyDescent="0.4">
      <c r="A11" s="164"/>
      <c r="B11" s="43"/>
      <c r="C11" s="43"/>
      <c r="D11" s="37"/>
      <c r="E11" s="53"/>
      <c r="F11" s="48">
        <f>D11*E11</f>
        <v>0</v>
      </c>
      <c r="G11" s="48"/>
      <c r="H11" s="48">
        <f>F11-G11</f>
        <v>0</v>
      </c>
      <c r="I11" s="66"/>
    </row>
    <row r="12" spans="1:9" s="4" customFormat="1" ht="15" customHeight="1" thickBot="1" x14ac:dyDescent="0.45">
      <c r="A12" s="167"/>
      <c r="B12" s="44"/>
      <c r="C12" s="44"/>
      <c r="D12" s="38"/>
      <c r="E12" s="54" t="s">
        <v>24</v>
      </c>
      <c r="F12" s="55">
        <f>F10+F11</f>
        <v>0</v>
      </c>
      <c r="G12" s="54">
        <f>G10+G11</f>
        <v>0</v>
      </c>
      <c r="H12" s="21">
        <f>H10+H11</f>
        <v>0</v>
      </c>
      <c r="I12" s="67"/>
    </row>
    <row r="13" spans="1:9" ht="27.75" customHeight="1" x14ac:dyDescent="0.4">
      <c r="A13" s="163" t="s">
        <v>19</v>
      </c>
      <c r="B13" s="42"/>
      <c r="C13" s="42"/>
      <c r="D13" s="36"/>
      <c r="E13" s="52"/>
      <c r="F13" s="49">
        <f>D13*E13</f>
        <v>0</v>
      </c>
      <c r="G13" s="49"/>
      <c r="H13" s="49">
        <f>F13-G13</f>
        <v>0</v>
      </c>
      <c r="I13" s="65"/>
    </row>
    <row r="14" spans="1:9" ht="27.75" customHeight="1" x14ac:dyDescent="0.4">
      <c r="A14" s="164"/>
      <c r="B14" s="43"/>
      <c r="C14" s="43"/>
      <c r="D14" s="37"/>
      <c r="E14" s="53"/>
      <c r="F14" s="48">
        <f>D14*E14</f>
        <v>0</v>
      </c>
      <c r="G14" s="48"/>
      <c r="H14" s="48">
        <f>F14-G14</f>
        <v>0</v>
      </c>
      <c r="I14" s="66"/>
    </row>
    <row r="15" spans="1:9" s="4" customFormat="1" ht="15" customHeight="1" thickBot="1" x14ac:dyDescent="0.45">
      <c r="A15" s="167"/>
      <c r="B15" s="44"/>
      <c r="C15" s="44"/>
      <c r="D15" s="38"/>
      <c r="E15" s="54" t="s">
        <v>24</v>
      </c>
      <c r="F15" s="55">
        <f>F13+F14</f>
        <v>0</v>
      </c>
      <c r="G15" s="54">
        <f>G13+G14</f>
        <v>0</v>
      </c>
      <c r="H15" s="21">
        <f>H13+H14</f>
        <v>0</v>
      </c>
      <c r="I15" s="67"/>
    </row>
    <row r="16" spans="1:9" ht="27.75" customHeight="1" x14ac:dyDescent="0.4">
      <c r="A16" s="163" t="s">
        <v>20</v>
      </c>
      <c r="B16" s="42"/>
      <c r="C16" s="42"/>
      <c r="D16" s="36"/>
      <c r="E16" s="52"/>
      <c r="F16" s="49">
        <f>D16*E16</f>
        <v>0</v>
      </c>
      <c r="G16" s="49"/>
      <c r="H16" s="49">
        <f>F16-G16</f>
        <v>0</v>
      </c>
      <c r="I16" s="65"/>
    </row>
    <row r="17" spans="1:9" ht="27.75" customHeight="1" x14ac:dyDescent="0.4">
      <c r="A17" s="164"/>
      <c r="B17" s="43"/>
      <c r="C17" s="43"/>
      <c r="D17" s="37"/>
      <c r="E17" s="53"/>
      <c r="F17" s="48">
        <f>D17*E17</f>
        <v>0</v>
      </c>
      <c r="G17" s="48"/>
      <c r="H17" s="48">
        <f>F17-G17</f>
        <v>0</v>
      </c>
      <c r="I17" s="66"/>
    </row>
    <row r="18" spans="1:9" s="4" customFormat="1" ht="15" customHeight="1" thickBot="1" x14ac:dyDescent="0.45">
      <c r="A18" s="167"/>
      <c r="B18" s="44"/>
      <c r="C18" s="44"/>
      <c r="D18" s="38"/>
      <c r="E18" s="54" t="s">
        <v>24</v>
      </c>
      <c r="F18" s="55">
        <f>F16+F17</f>
        <v>0</v>
      </c>
      <c r="G18" s="54">
        <f>G16+G17</f>
        <v>0</v>
      </c>
      <c r="H18" s="21">
        <f>H16+H17</f>
        <v>0</v>
      </c>
      <c r="I18" s="67"/>
    </row>
    <row r="19" spans="1:9" ht="27.75" customHeight="1" x14ac:dyDescent="0.4">
      <c r="A19" s="163" t="s">
        <v>6</v>
      </c>
      <c r="B19" s="42"/>
      <c r="C19" s="42"/>
      <c r="D19" s="36"/>
      <c r="E19" s="52"/>
      <c r="F19" s="49">
        <f>D19*E19</f>
        <v>0</v>
      </c>
      <c r="G19" s="49"/>
      <c r="H19" s="49">
        <f>F19-G19</f>
        <v>0</v>
      </c>
      <c r="I19" s="65"/>
    </row>
    <row r="20" spans="1:9" ht="27.75" customHeight="1" x14ac:dyDescent="0.4">
      <c r="A20" s="164"/>
      <c r="B20" s="43"/>
      <c r="C20" s="43"/>
      <c r="D20" s="37"/>
      <c r="E20" s="53"/>
      <c r="F20" s="48">
        <f>D20*E20</f>
        <v>0</v>
      </c>
      <c r="G20" s="48"/>
      <c r="H20" s="48">
        <f>F20-G20</f>
        <v>0</v>
      </c>
      <c r="I20" s="66"/>
    </row>
    <row r="21" spans="1:9" s="4" customFormat="1" ht="15" customHeight="1" thickBot="1" x14ac:dyDescent="0.45">
      <c r="A21" s="167"/>
      <c r="B21" s="44"/>
      <c r="C21" s="44"/>
      <c r="D21" s="38"/>
      <c r="E21" s="54" t="s">
        <v>24</v>
      </c>
      <c r="F21" s="55">
        <f>F19+F20</f>
        <v>0</v>
      </c>
      <c r="G21" s="54">
        <f>G19+G20</f>
        <v>0</v>
      </c>
      <c r="H21" s="21">
        <f>H19+H20</f>
        <v>0</v>
      </c>
      <c r="I21" s="67"/>
    </row>
    <row r="22" spans="1:9" ht="27.75" customHeight="1" x14ac:dyDescent="0.4">
      <c r="A22" s="163" t="s">
        <v>4</v>
      </c>
      <c r="B22" s="42"/>
      <c r="C22" s="42"/>
      <c r="D22" s="36"/>
      <c r="E22" s="52"/>
      <c r="F22" s="49">
        <f>D22*E22</f>
        <v>0</v>
      </c>
      <c r="G22" s="49"/>
      <c r="H22" s="49">
        <f>F22-G22</f>
        <v>0</v>
      </c>
      <c r="I22" s="65"/>
    </row>
    <row r="23" spans="1:9" ht="27.75" customHeight="1" x14ac:dyDescent="0.4">
      <c r="A23" s="164"/>
      <c r="B23" s="43"/>
      <c r="C23" s="43"/>
      <c r="D23" s="37"/>
      <c r="E23" s="53"/>
      <c r="F23" s="48">
        <f>D23*E23</f>
        <v>0</v>
      </c>
      <c r="G23" s="48"/>
      <c r="H23" s="48">
        <f>F23-G23</f>
        <v>0</v>
      </c>
      <c r="I23" s="66"/>
    </row>
    <row r="24" spans="1:9" s="4" customFormat="1" ht="15" customHeight="1" thickBot="1" x14ac:dyDescent="0.45">
      <c r="A24" s="167"/>
      <c r="B24" s="44"/>
      <c r="C24" s="44"/>
      <c r="D24" s="38"/>
      <c r="E24" s="54" t="s">
        <v>24</v>
      </c>
      <c r="F24" s="55">
        <f>F22+F23</f>
        <v>0</v>
      </c>
      <c r="G24" s="54">
        <f>G22+G23</f>
        <v>0</v>
      </c>
      <c r="H24" s="21">
        <f>H22+H23</f>
        <v>0</v>
      </c>
      <c r="I24" s="67"/>
    </row>
    <row r="25" spans="1:9" ht="27.75" customHeight="1" x14ac:dyDescent="0.4">
      <c r="A25" s="163" t="s">
        <v>3</v>
      </c>
      <c r="B25" s="42"/>
      <c r="C25" s="42"/>
      <c r="D25" s="36"/>
      <c r="E25" s="52"/>
      <c r="F25" s="49">
        <f>D25*E25</f>
        <v>0</v>
      </c>
      <c r="G25" s="49"/>
      <c r="H25" s="49">
        <f>F25-G25</f>
        <v>0</v>
      </c>
      <c r="I25" s="65"/>
    </row>
    <row r="26" spans="1:9" ht="27.75" customHeight="1" x14ac:dyDescent="0.4">
      <c r="A26" s="164"/>
      <c r="B26" s="43"/>
      <c r="C26" s="43"/>
      <c r="D26" s="37"/>
      <c r="E26" s="53"/>
      <c r="F26" s="48">
        <f>D26*E26</f>
        <v>0</v>
      </c>
      <c r="G26" s="48"/>
      <c r="H26" s="48">
        <f>F26-G26</f>
        <v>0</v>
      </c>
      <c r="I26" s="66"/>
    </row>
    <row r="27" spans="1:9" s="4" customFormat="1" ht="15" customHeight="1" thickBot="1" x14ac:dyDescent="0.45">
      <c r="A27" s="167"/>
      <c r="B27" s="44"/>
      <c r="C27" s="44"/>
      <c r="D27" s="38"/>
      <c r="E27" s="54" t="s">
        <v>24</v>
      </c>
      <c r="F27" s="55">
        <f>F25+F26</f>
        <v>0</v>
      </c>
      <c r="G27" s="54">
        <f>G25+G26</f>
        <v>0</v>
      </c>
      <c r="H27" s="21">
        <f>H25+H26</f>
        <v>0</v>
      </c>
      <c r="I27" s="67"/>
    </row>
    <row r="28" spans="1:9" ht="27.75" customHeight="1" x14ac:dyDescent="0.4">
      <c r="A28" s="163" t="s">
        <v>8</v>
      </c>
      <c r="B28" s="42"/>
      <c r="C28" s="42"/>
      <c r="D28" s="36"/>
      <c r="E28" s="52"/>
      <c r="F28" s="49">
        <f>D28*E28</f>
        <v>0</v>
      </c>
      <c r="G28" s="49"/>
      <c r="H28" s="49">
        <f>F28-G28</f>
        <v>0</v>
      </c>
      <c r="I28" s="65"/>
    </row>
    <row r="29" spans="1:9" ht="27.75" customHeight="1" x14ac:dyDescent="0.4">
      <c r="A29" s="164"/>
      <c r="B29" s="43"/>
      <c r="C29" s="43"/>
      <c r="D29" s="37"/>
      <c r="E29" s="53"/>
      <c r="F29" s="48">
        <f>D29*E29</f>
        <v>0</v>
      </c>
      <c r="G29" s="48"/>
      <c r="H29" s="48">
        <f>F29-G29</f>
        <v>0</v>
      </c>
      <c r="I29" s="69"/>
    </row>
    <row r="30" spans="1:9" s="4" customFormat="1" ht="15" customHeight="1" thickBot="1" x14ac:dyDescent="0.45">
      <c r="A30" s="167"/>
      <c r="B30" s="44"/>
      <c r="C30" s="44"/>
      <c r="D30" s="38"/>
      <c r="E30" s="54" t="s">
        <v>24</v>
      </c>
      <c r="F30" s="55">
        <f>F28+F29</f>
        <v>0</v>
      </c>
      <c r="G30" s="54">
        <f>G28+G29</f>
        <v>0</v>
      </c>
      <c r="H30" s="21">
        <f>H28+H29</f>
        <v>0</v>
      </c>
      <c r="I30" s="67"/>
    </row>
    <row r="31" spans="1:9" ht="27.75" customHeight="1" x14ac:dyDescent="0.4">
      <c r="A31" s="163" t="s">
        <v>21</v>
      </c>
      <c r="B31" s="42"/>
      <c r="C31" s="42"/>
      <c r="D31" s="36"/>
      <c r="E31" s="52"/>
      <c r="F31" s="49">
        <f>D31*E31</f>
        <v>0</v>
      </c>
      <c r="G31" s="49"/>
      <c r="H31" s="49">
        <f>F31-G31</f>
        <v>0</v>
      </c>
      <c r="I31" s="65"/>
    </row>
    <row r="32" spans="1:9" ht="27.75" customHeight="1" x14ac:dyDescent="0.4">
      <c r="A32" s="164"/>
      <c r="B32" s="43"/>
      <c r="C32" s="43"/>
      <c r="D32" s="37"/>
      <c r="E32" s="53"/>
      <c r="F32" s="48">
        <f>D32*E32</f>
        <v>0</v>
      </c>
      <c r="G32" s="48"/>
      <c r="H32" s="48">
        <f>F32-G32</f>
        <v>0</v>
      </c>
      <c r="I32" s="69"/>
    </row>
    <row r="33" spans="1:9" s="4" customFormat="1" ht="15" customHeight="1" thickBot="1" x14ac:dyDescent="0.45">
      <c r="A33" s="167"/>
      <c r="B33" s="44"/>
      <c r="C33" s="44"/>
      <c r="D33" s="38"/>
      <c r="E33" s="54" t="s">
        <v>24</v>
      </c>
      <c r="F33" s="55">
        <f>F31+F32</f>
        <v>0</v>
      </c>
      <c r="G33" s="54">
        <f>G31+G32</f>
        <v>0</v>
      </c>
      <c r="H33" s="21">
        <f>H31+H32</f>
        <v>0</v>
      </c>
      <c r="I33" s="67"/>
    </row>
    <row r="34" spans="1:9" ht="27.75" customHeight="1" x14ac:dyDescent="0.4">
      <c r="A34" s="163" t="s">
        <v>5</v>
      </c>
      <c r="B34" s="42"/>
      <c r="C34" s="42"/>
      <c r="D34" s="36"/>
      <c r="E34" s="52"/>
      <c r="F34" s="49">
        <f>D34*E34</f>
        <v>0</v>
      </c>
      <c r="G34" s="49"/>
      <c r="H34" s="49">
        <f>F34-G34</f>
        <v>0</v>
      </c>
      <c r="I34" s="65"/>
    </row>
    <row r="35" spans="1:9" ht="27.75" customHeight="1" x14ac:dyDescent="0.4">
      <c r="A35" s="164"/>
      <c r="B35" s="43"/>
      <c r="C35" s="43"/>
      <c r="D35" s="37"/>
      <c r="E35" s="53"/>
      <c r="F35" s="48">
        <f>D35*E35</f>
        <v>0</v>
      </c>
      <c r="G35" s="48"/>
      <c r="H35" s="48">
        <f>F35-G35</f>
        <v>0</v>
      </c>
      <c r="I35" s="66"/>
    </row>
    <row r="36" spans="1:9" s="4" customFormat="1" ht="15" customHeight="1" thickBot="1" x14ac:dyDescent="0.45">
      <c r="A36" s="167"/>
      <c r="B36" s="44"/>
      <c r="C36" s="44"/>
      <c r="D36" s="38"/>
      <c r="E36" s="54" t="s">
        <v>24</v>
      </c>
      <c r="F36" s="55">
        <f>F34+F35</f>
        <v>0</v>
      </c>
      <c r="G36" s="54">
        <f>G34+G35</f>
        <v>0</v>
      </c>
      <c r="H36" s="21">
        <f>H34+H35</f>
        <v>0</v>
      </c>
      <c r="I36" s="67"/>
    </row>
    <row r="37" spans="1:9" ht="27.75" customHeight="1" x14ac:dyDescent="0.4">
      <c r="A37" s="163" t="s">
        <v>7</v>
      </c>
      <c r="B37" s="42"/>
      <c r="C37" s="42"/>
      <c r="D37" s="36"/>
      <c r="E37" s="52"/>
      <c r="F37" s="49">
        <f>D37*E37</f>
        <v>0</v>
      </c>
      <c r="G37" s="49"/>
      <c r="H37" s="49">
        <f>F37-G37</f>
        <v>0</v>
      </c>
      <c r="I37" s="65"/>
    </row>
    <row r="38" spans="1:9" ht="27.75" customHeight="1" x14ac:dyDescent="0.4">
      <c r="A38" s="164"/>
      <c r="B38" s="43"/>
      <c r="C38" s="43"/>
      <c r="D38" s="37"/>
      <c r="E38" s="53"/>
      <c r="F38" s="48">
        <f>D38*E38</f>
        <v>0</v>
      </c>
      <c r="G38" s="48"/>
      <c r="H38" s="48">
        <f>F38-G38</f>
        <v>0</v>
      </c>
      <c r="I38" s="66"/>
    </row>
    <row r="39" spans="1:9" s="4" customFormat="1" ht="15" customHeight="1" thickBot="1" x14ac:dyDescent="0.45">
      <c r="A39" s="167"/>
      <c r="B39" s="45"/>
      <c r="C39" s="44"/>
      <c r="D39" s="38"/>
      <c r="E39" s="54" t="s">
        <v>24</v>
      </c>
      <c r="F39" s="55">
        <f>F37+F38</f>
        <v>0</v>
      </c>
      <c r="G39" s="54">
        <f>G37+G38</f>
        <v>0</v>
      </c>
      <c r="H39" s="21">
        <f>H37+H38</f>
        <v>0</v>
      </c>
      <c r="I39" s="67"/>
    </row>
    <row r="40" spans="1:9" ht="27.75" customHeight="1" x14ac:dyDescent="0.4">
      <c r="A40" s="163" t="s">
        <v>9</v>
      </c>
      <c r="B40" s="42"/>
      <c r="C40" s="42"/>
      <c r="D40" s="36"/>
      <c r="E40" s="52"/>
      <c r="F40" s="49">
        <f>D40*E40</f>
        <v>0</v>
      </c>
      <c r="G40" s="49"/>
      <c r="H40" s="49">
        <f>F40-G40</f>
        <v>0</v>
      </c>
      <c r="I40" s="65"/>
    </row>
    <row r="41" spans="1:9" ht="27.75" customHeight="1" x14ac:dyDescent="0.4">
      <c r="A41" s="164"/>
      <c r="B41" s="43"/>
      <c r="C41" s="43"/>
      <c r="D41" s="37"/>
      <c r="E41" s="53"/>
      <c r="F41" s="48">
        <f>D41*E41</f>
        <v>0</v>
      </c>
      <c r="G41" s="48"/>
      <c r="H41" s="48">
        <f>F41-G41</f>
        <v>0</v>
      </c>
      <c r="I41" s="66"/>
    </row>
    <row r="42" spans="1:9" s="4" customFormat="1" ht="15" customHeight="1" thickBot="1" x14ac:dyDescent="0.45">
      <c r="A42" s="165"/>
      <c r="B42" s="19"/>
      <c r="C42" s="19"/>
      <c r="D42" s="20"/>
      <c r="E42" s="54" t="s">
        <v>24</v>
      </c>
      <c r="F42" s="56">
        <f>F40+F41</f>
        <v>0</v>
      </c>
      <c r="G42" s="75">
        <f>G40+G41</f>
        <v>0</v>
      </c>
      <c r="H42" s="21">
        <f>H40+H41</f>
        <v>0</v>
      </c>
      <c r="I42" s="64"/>
    </row>
    <row r="43" spans="1:9" ht="24.75" customHeight="1" thickTop="1" x14ac:dyDescent="0.4">
      <c r="A43" s="168" t="s">
        <v>99</v>
      </c>
      <c r="B43" s="169"/>
      <c r="C43" s="169"/>
      <c r="D43" s="169"/>
      <c r="E43" s="170"/>
      <c r="F43" s="91">
        <f>SUM(F34,F4,F5,F7,F8,F11,F10,F13,F14,F16,F17,F19,F20,F22,F23,F25,F26,F28,F29,F31,F32,F35,F37,F38,F40,F41)</f>
        <v>0</v>
      </c>
      <c r="G43" s="91">
        <f>SUM(G34,G4,G5,G7,G8,G11,G10,G13,G14,G16,G17,G19,G20,G22,G23,G25,G26,G28,G29,G31,G32,G35,G37,G38,G40,G41)</f>
        <v>0</v>
      </c>
      <c r="H43" s="91">
        <f>SUM(H34,H4,H5,H7,H8,H11,H10,H13,H14,H16,H17,H19,H20,H22,H23,H25,H26,H28,H29,H31,H32,H35,H37,H38,H40,H41)</f>
        <v>0</v>
      </c>
      <c r="I43" s="71"/>
    </row>
    <row r="44" spans="1:9" ht="48.6" customHeight="1" x14ac:dyDescent="0.4">
      <c r="A44" s="157" t="s">
        <v>100</v>
      </c>
      <c r="B44" s="158"/>
      <c r="C44" s="158"/>
      <c r="D44" s="158"/>
      <c r="E44" s="158"/>
      <c r="F44" s="158"/>
      <c r="G44" s="159"/>
      <c r="H44" s="70">
        <f>H43/2</f>
        <v>0</v>
      </c>
      <c r="I44" s="72"/>
    </row>
    <row r="45" spans="1:9" ht="48.6" customHeight="1" thickBot="1" x14ac:dyDescent="0.45">
      <c r="A45" s="160" t="s">
        <v>101</v>
      </c>
      <c r="B45" s="161"/>
      <c r="C45" s="161"/>
      <c r="D45" s="161"/>
      <c r="E45" s="161"/>
      <c r="F45" s="161"/>
      <c r="G45" s="162"/>
      <c r="H45" s="92">
        <f>(ROUNDDOWN(H43/2,-3))</f>
        <v>0</v>
      </c>
      <c r="I45" s="73"/>
    </row>
    <row r="46" spans="1:9" ht="24" customHeight="1" x14ac:dyDescent="0.4">
      <c r="I46" s="27"/>
    </row>
    <row r="47" spans="1:9" ht="24.75" customHeight="1" x14ac:dyDescent="0.4">
      <c r="A47" s="101" t="s">
        <v>67</v>
      </c>
      <c r="B47" s="93"/>
      <c r="C47" s="93"/>
      <c r="D47" s="94"/>
      <c r="E47" s="94"/>
      <c r="F47" s="94"/>
      <c r="G47" s="94"/>
      <c r="H47" s="94"/>
    </row>
    <row r="48" spans="1:9" x14ac:dyDescent="0.4">
      <c r="A48" s="95" t="s">
        <v>17</v>
      </c>
      <c r="B48" s="96"/>
      <c r="C48" s="96"/>
      <c r="D48" s="97"/>
      <c r="E48" s="97"/>
      <c r="F48" s="98" t="s">
        <v>22</v>
      </c>
      <c r="G48" s="99">
        <v>2067800</v>
      </c>
      <c r="H48" s="100" t="s">
        <v>49</v>
      </c>
    </row>
    <row r="49" spans="1:8" x14ac:dyDescent="0.4">
      <c r="A49" s="95" t="s">
        <v>23</v>
      </c>
      <c r="B49" s="96"/>
      <c r="C49" s="96"/>
      <c r="D49" s="97"/>
      <c r="E49" s="97"/>
      <c r="F49" s="98"/>
      <c r="G49" s="98"/>
      <c r="H49" s="100"/>
    </row>
  </sheetData>
  <sheetProtection selectLockedCells="1"/>
  <mergeCells count="16">
    <mergeCell ref="A44:G44"/>
    <mergeCell ref="A45:G45"/>
    <mergeCell ref="A40:A42"/>
    <mergeCell ref="A4:A6"/>
    <mergeCell ref="A37:A39"/>
    <mergeCell ref="A34:A36"/>
    <mergeCell ref="A31:A33"/>
    <mergeCell ref="A28:A30"/>
    <mergeCell ref="A25:A27"/>
    <mergeCell ref="A22:A24"/>
    <mergeCell ref="A19:A21"/>
    <mergeCell ref="A16:A18"/>
    <mergeCell ref="A10:A12"/>
    <mergeCell ref="A13:A15"/>
    <mergeCell ref="A7:A9"/>
    <mergeCell ref="A43:E43"/>
  </mergeCells>
  <phoneticPr fontId="3"/>
  <pageMargins left="0.62992125984251968" right="0.62992125984251968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15"/>
  <sheetViews>
    <sheetView view="pageBreakPreview" topLeftCell="A7" zoomScale="85" zoomScaleNormal="100" zoomScaleSheetLayoutView="85" workbookViewId="0">
      <selection activeCell="M5" sqref="M5"/>
    </sheetView>
  </sheetViews>
  <sheetFormatPr defaultRowHeight="18.75" x14ac:dyDescent="0.4"/>
  <cols>
    <col min="1" max="1" width="15.375" customWidth="1"/>
    <col min="2" max="2" width="21" style="3" customWidth="1"/>
    <col min="3" max="3" width="11.625" style="1" customWidth="1"/>
    <col min="4" max="4" width="21" style="1" customWidth="1"/>
    <col min="5" max="5" width="23.875" style="1" customWidth="1"/>
    <col min="6" max="6" width="1.5" customWidth="1"/>
  </cols>
  <sheetData>
    <row r="1" spans="1:6" ht="24.95" customHeight="1" x14ac:dyDescent="0.4">
      <c r="A1" s="46" t="s">
        <v>65</v>
      </c>
      <c r="B1" s="46"/>
      <c r="F1" s="29"/>
    </row>
    <row r="2" spans="1:6" ht="24.95" customHeight="1" x14ac:dyDescent="0.4">
      <c r="A2" s="57"/>
      <c r="B2" s="46"/>
      <c r="F2" s="29"/>
    </row>
    <row r="3" spans="1:6" ht="24.95" customHeight="1" thickBot="1" x14ac:dyDescent="0.45">
      <c r="A3" s="24" t="s">
        <v>46</v>
      </c>
      <c r="B3" s="23"/>
      <c r="E3" s="78" t="s">
        <v>94</v>
      </c>
      <c r="F3" s="30"/>
    </row>
    <row r="4" spans="1:6" ht="25.5" customHeight="1" x14ac:dyDescent="0.4">
      <c r="A4" s="183" t="s">
        <v>34</v>
      </c>
      <c r="B4" s="181" t="s">
        <v>35</v>
      </c>
      <c r="C4" s="178" t="s">
        <v>98</v>
      </c>
      <c r="D4" s="179"/>
      <c r="E4" s="180"/>
      <c r="F4" s="29"/>
    </row>
    <row r="5" spans="1:6" ht="25.5" customHeight="1" thickBot="1" x14ac:dyDescent="0.45">
      <c r="A5" s="184"/>
      <c r="B5" s="182"/>
      <c r="C5" s="89"/>
      <c r="D5" s="102" t="s">
        <v>93</v>
      </c>
      <c r="E5" s="103" t="s">
        <v>95</v>
      </c>
      <c r="F5" s="29"/>
    </row>
    <row r="6" spans="1:6" ht="48.75" customHeight="1" thickTop="1" x14ac:dyDescent="0.4">
      <c r="A6" s="14" t="s">
        <v>26</v>
      </c>
      <c r="B6" s="5">
        <v>0</v>
      </c>
      <c r="C6" s="12"/>
      <c r="D6" s="12"/>
      <c r="E6" s="79"/>
      <c r="F6" s="29"/>
    </row>
    <row r="7" spans="1:6" ht="48" customHeight="1" x14ac:dyDescent="0.4">
      <c r="A7" s="15" t="s">
        <v>27</v>
      </c>
      <c r="B7" s="6">
        <v>0</v>
      </c>
      <c r="C7" s="13"/>
      <c r="D7" s="13"/>
      <c r="E7" s="80"/>
      <c r="F7" s="29"/>
    </row>
    <row r="8" spans="1:6" ht="23.1" customHeight="1" x14ac:dyDescent="0.4">
      <c r="A8" s="171" t="s">
        <v>28</v>
      </c>
      <c r="B8" s="173">
        <v>0</v>
      </c>
      <c r="C8" s="175" t="s">
        <v>71</v>
      </c>
      <c r="D8" s="176"/>
      <c r="E8" s="177"/>
      <c r="F8" s="29"/>
    </row>
    <row r="9" spans="1:6" ht="23.1" customHeight="1" x14ac:dyDescent="0.4">
      <c r="A9" s="172"/>
      <c r="B9" s="174"/>
      <c r="C9" s="60" t="s">
        <v>72</v>
      </c>
      <c r="D9" s="83">
        <v>0</v>
      </c>
      <c r="E9" s="81"/>
      <c r="F9" s="29"/>
    </row>
    <row r="10" spans="1:6" ht="23.1" customHeight="1" x14ac:dyDescent="0.4">
      <c r="A10" s="172"/>
      <c r="B10" s="174"/>
      <c r="C10" s="60" t="s">
        <v>73</v>
      </c>
      <c r="D10" s="83">
        <v>0</v>
      </c>
      <c r="E10" s="81"/>
      <c r="F10" s="29"/>
    </row>
    <row r="11" spans="1:6" ht="23.1" customHeight="1" x14ac:dyDescent="0.4">
      <c r="A11" s="172"/>
      <c r="B11" s="174"/>
      <c r="C11" s="60" t="s">
        <v>74</v>
      </c>
      <c r="D11" s="83">
        <v>0</v>
      </c>
      <c r="E11" s="81"/>
      <c r="F11" s="29"/>
    </row>
    <row r="12" spans="1:6" ht="48" customHeight="1" thickBot="1" x14ac:dyDescent="0.45">
      <c r="A12" s="16" t="s">
        <v>29</v>
      </c>
      <c r="B12" s="7">
        <v>0</v>
      </c>
      <c r="C12" s="84"/>
      <c r="D12" s="84"/>
      <c r="E12" s="82"/>
      <c r="F12" s="29"/>
    </row>
    <row r="13" spans="1:6" ht="48" customHeight="1" thickTop="1" thickBot="1" x14ac:dyDescent="0.45">
      <c r="A13" s="17" t="s">
        <v>92</v>
      </c>
      <c r="B13" s="18">
        <f>SUM(B6:B12)</f>
        <v>0</v>
      </c>
      <c r="C13" s="85"/>
      <c r="D13" s="86"/>
      <c r="E13" s="87"/>
      <c r="F13" s="29"/>
    </row>
    <row r="14" spans="1:6" ht="24" customHeight="1" x14ac:dyDescent="0.4">
      <c r="A14" s="28"/>
      <c r="B14" s="25"/>
      <c r="C14" s="26"/>
      <c r="D14" s="26"/>
      <c r="E14" s="26"/>
      <c r="F14" s="29"/>
    </row>
    <row r="15" spans="1:6" ht="24.75" customHeight="1" x14ac:dyDescent="0.4">
      <c r="A15" s="2"/>
    </row>
  </sheetData>
  <sheetProtection selectLockedCells="1"/>
  <mergeCells count="6">
    <mergeCell ref="A8:A11"/>
    <mergeCell ref="B8:B11"/>
    <mergeCell ref="C8:E8"/>
    <mergeCell ref="C4:E4"/>
    <mergeCell ref="B4:B5"/>
    <mergeCell ref="A4:A5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48"/>
  <sheetViews>
    <sheetView view="pageBreakPreview" zoomScale="85" zoomScaleNormal="86" zoomScaleSheetLayoutView="85" workbookViewId="0">
      <selection activeCell="O19" sqref="O19"/>
    </sheetView>
  </sheetViews>
  <sheetFormatPr defaultRowHeight="18.75" x14ac:dyDescent="0.4"/>
  <cols>
    <col min="1" max="1" width="10" customWidth="1"/>
    <col min="2" max="2" width="17.375" style="3" customWidth="1"/>
    <col min="3" max="3" width="5" style="3" customWidth="1"/>
    <col min="4" max="4" width="5" customWidth="1"/>
    <col min="5" max="5" width="10" customWidth="1"/>
    <col min="6" max="8" width="15.5" customWidth="1"/>
    <col min="9" max="9" width="48.625" customWidth="1"/>
  </cols>
  <sheetData>
    <row r="1" spans="1:10" ht="24.95" customHeight="1" x14ac:dyDescent="0.4">
      <c r="A1" s="29"/>
      <c r="B1" s="31"/>
      <c r="C1" s="32"/>
      <c r="D1" s="29"/>
      <c r="E1" s="29"/>
      <c r="F1" s="29"/>
      <c r="G1" s="29"/>
      <c r="H1" s="29"/>
      <c r="I1" s="29"/>
      <c r="J1" s="29"/>
    </row>
    <row r="2" spans="1:10" ht="24.95" customHeight="1" x14ac:dyDescent="0.4">
      <c r="A2" s="29"/>
      <c r="B2" s="31"/>
      <c r="C2" s="32"/>
      <c r="D2" s="29"/>
      <c r="E2" s="29"/>
      <c r="F2" s="29"/>
      <c r="G2" s="29"/>
      <c r="H2" s="29"/>
      <c r="I2" s="29"/>
      <c r="J2" s="29"/>
    </row>
    <row r="3" spans="1:10" ht="24.95" customHeight="1" x14ac:dyDescent="0.4">
      <c r="A3" s="29"/>
      <c r="B3" s="31"/>
      <c r="C3" s="32"/>
      <c r="D3" s="29"/>
      <c r="E3" s="29"/>
      <c r="F3" s="29"/>
      <c r="G3" s="29"/>
      <c r="H3" s="29"/>
      <c r="I3" s="29"/>
      <c r="J3" s="29"/>
    </row>
    <row r="4" spans="1:10" ht="24.95" customHeight="1" x14ac:dyDescent="0.4">
      <c r="A4" s="22" t="s">
        <v>103</v>
      </c>
      <c r="B4" s="23"/>
      <c r="C4" s="23"/>
      <c r="D4" s="22"/>
      <c r="E4" s="22"/>
      <c r="F4" s="22"/>
      <c r="G4" s="22"/>
      <c r="H4" s="22"/>
      <c r="I4" s="22"/>
    </row>
    <row r="5" spans="1:10" ht="24.95" customHeight="1" thickBot="1" x14ac:dyDescent="0.45">
      <c r="A5" s="24" t="s">
        <v>45</v>
      </c>
      <c r="B5" s="23"/>
      <c r="C5" s="23"/>
      <c r="D5" s="22"/>
      <c r="E5" s="22"/>
      <c r="F5" s="22"/>
      <c r="G5" s="22"/>
      <c r="H5" s="22"/>
      <c r="I5" s="61" t="s">
        <v>76</v>
      </c>
    </row>
    <row r="6" spans="1:10" ht="57" thickBot="1" x14ac:dyDescent="0.45">
      <c r="A6" s="104" t="s">
        <v>25</v>
      </c>
      <c r="B6" s="105" t="s">
        <v>0</v>
      </c>
      <c r="C6" s="106" t="s">
        <v>79</v>
      </c>
      <c r="D6" s="107" t="s">
        <v>1</v>
      </c>
      <c r="E6" s="107" t="s">
        <v>77</v>
      </c>
      <c r="F6" s="107" t="s">
        <v>78</v>
      </c>
      <c r="G6" s="107" t="s">
        <v>69</v>
      </c>
      <c r="H6" s="107" t="s">
        <v>70</v>
      </c>
      <c r="I6" s="11" t="s">
        <v>75</v>
      </c>
    </row>
    <row r="7" spans="1:10" ht="27.75" customHeight="1" thickTop="1" x14ac:dyDescent="0.4">
      <c r="A7" s="187" t="s">
        <v>47</v>
      </c>
      <c r="B7" s="121" t="s">
        <v>68</v>
      </c>
      <c r="C7" s="122" t="s">
        <v>85</v>
      </c>
      <c r="D7" s="123">
        <v>1</v>
      </c>
      <c r="E7" s="124">
        <v>550000</v>
      </c>
      <c r="F7" s="125">
        <f>D7*E7</f>
        <v>550000</v>
      </c>
      <c r="G7" s="126">
        <f>F7/11</f>
        <v>50000</v>
      </c>
      <c r="H7" s="125">
        <f>F7-G7</f>
        <v>500000</v>
      </c>
      <c r="I7" s="127" t="s">
        <v>36</v>
      </c>
    </row>
    <row r="8" spans="1:10" s="4" customFormat="1" ht="15" customHeight="1" thickBot="1" x14ac:dyDescent="0.45">
      <c r="A8" s="188"/>
      <c r="B8" s="108"/>
      <c r="C8" s="108"/>
      <c r="D8" s="109"/>
      <c r="E8" s="54" t="s">
        <v>24</v>
      </c>
      <c r="F8" s="110">
        <f>F7</f>
        <v>550000</v>
      </c>
      <c r="G8" s="110">
        <f>SUM(G7)</f>
        <v>50000</v>
      </c>
      <c r="H8" s="110">
        <f>SUM(H7)</f>
        <v>500000</v>
      </c>
      <c r="I8" s="64"/>
    </row>
    <row r="9" spans="1:10" ht="27.75" customHeight="1" x14ac:dyDescent="0.4">
      <c r="A9" s="185" t="s">
        <v>18</v>
      </c>
      <c r="B9" s="128" t="s">
        <v>80</v>
      </c>
      <c r="C9" s="129" t="s">
        <v>86</v>
      </c>
      <c r="D9" s="130">
        <v>5</v>
      </c>
      <c r="E9" s="131">
        <v>55000.000000000007</v>
      </c>
      <c r="F9" s="132">
        <f>D9*E9</f>
        <v>275000.00000000006</v>
      </c>
      <c r="G9" s="133">
        <f>F9/11</f>
        <v>25000.000000000004</v>
      </c>
      <c r="H9" s="132">
        <f>F9-G9</f>
        <v>250000.00000000006</v>
      </c>
      <c r="I9" s="134" t="s">
        <v>37</v>
      </c>
    </row>
    <row r="10" spans="1:10" ht="27.75" customHeight="1" x14ac:dyDescent="0.4">
      <c r="A10" s="188"/>
      <c r="B10" s="135" t="s">
        <v>12</v>
      </c>
      <c r="C10" s="136" t="s">
        <v>86</v>
      </c>
      <c r="D10" s="137">
        <v>3</v>
      </c>
      <c r="E10" s="138">
        <v>33000</v>
      </c>
      <c r="F10" s="139">
        <f>D10*E10</f>
        <v>99000</v>
      </c>
      <c r="G10" s="126">
        <f>F10/11</f>
        <v>9000</v>
      </c>
      <c r="H10" s="139">
        <f>F10-G10</f>
        <v>90000</v>
      </c>
      <c r="I10" s="140" t="s">
        <v>38</v>
      </c>
    </row>
    <row r="11" spans="1:10" s="4" customFormat="1" ht="15" customHeight="1" thickBot="1" x14ac:dyDescent="0.45">
      <c r="A11" s="186"/>
      <c r="B11" s="111"/>
      <c r="C11" s="111"/>
      <c r="D11" s="112"/>
      <c r="E11" s="54" t="s">
        <v>24</v>
      </c>
      <c r="F11" s="113">
        <f>F9+F10</f>
        <v>374000.00000000006</v>
      </c>
      <c r="G11" s="114">
        <f>SUM(G9,G10)</f>
        <v>34000</v>
      </c>
      <c r="H11" s="114">
        <f>SUM(H9,H10)</f>
        <v>340000.00000000006</v>
      </c>
      <c r="I11" s="67"/>
    </row>
    <row r="12" spans="1:10" ht="27.75" customHeight="1" x14ac:dyDescent="0.4">
      <c r="A12" s="188" t="s">
        <v>2</v>
      </c>
      <c r="B12" s="128" t="s">
        <v>10</v>
      </c>
      <c r="C12" s="129" t="s">
        <v>87</v>
      </c>
      <c r="D12" s="130">
        <v>5</v>
      </c>
      <c r="E12" s="131">
        <v>105380.00000000001</v>
      </c>
      <c r="F12" s="132">
        <f>D12*E12</f>
        <v>526900.00000000012</v>
      </c>
      <c r="G12" s="133">
        <f>F12/11</f>
        <v>47900.000000000007</v>
      </c>
      <c r="H12" s="132">
        <f>F12-G12</f>
        <v>479000.00000000012</v>
      </c>
      <c r="I12" s="141" t="s">
        <v>62</v>
      </c>
    </row>
    <row r="13" spans="1:10" ht="27.75" customHeight="1" x14ac:dyDescent="0.4">
      <c r="A13" s="188"/>
      <c r="B13" s="135" t="s">
        <v>10</v>
      </c>
      <c r="C13" s="136" t="s">
        <v>87</v>
      </c>
      <c r="D13" s="137">
        <v>3</v>
      </c>
      <c r="E13" s="138">
        <v>97152.000000000015</v>
      </c>
      <c r="F13" s="139">
        <f>D13*E13</f>
        <v>291456.00000000006</v>
      </c>
      <c r="G13" s="126">
        <f>F13/11</f>
        <v>26496.000000000004</v>
      </c>
      <c r="H13" s="139">
        <f>F13-G13</f>
        <v>264960.00000000006</v>
      </c>
      <c r="I13" s="140" t="s">
        <v>63</v>
      </c>
    </row>
    <row r="14" spans="1:10" s="4" customFormat="1" ht="15" customHeight="1" thickBot="1" x14ac:dyDescent="0.45">
      <c r="A14" s="186"/>
      <c r="B14" s="111"/>
      <c r="C14" s="111"/>
      <c r="D14" s="112"/>
      <c r="E14" s="54" t="s">
        <v>24</v>
      </c>
      <c r="F14" s="115">
        <f>F12+F13</f>
        <v>818356.00000000023</v>
      </c>
      <c r="G14" s="114">
        <f>SUM(G12,G13)</f>
        <v>74396.000000000015</v>
      </c>
      <c r="H14" s="114">
        <f>SUM(H12,H13)</f>
        <v>743960.00000000023</v>
      </c>
      <c r="I14" s="67"/>
    </row>
    <row r="15" spans="1:10" ht="27.75" customHeight="1" x14ac:dyDescent="0.4">
      <c r="A15" s="185" t="s">
        <v>19</v>
      </c>
      <c r="B15" s="128" t="s">
        <v>50</v>
      </c>
      <c r="C15" s="129" t="s">
        <v>102</v>
      </c>
      <c r="D15" s="130">
        <v>115</v>
      </c>
      <c r="E15" s="131">
        <v>3960.0000000000005</v>
      </c>
      <c r="F15" s="132">
        <f>D15*E15</f>
        <v>455400.00000000006</v>
      </c>
      <c r="G15" s="133">
        <v>0</v>
      </c>
      <c r="H15" s="132">
        <f>F15-G15</f>
        <v>455400.00000000006</v>
      </c>
      <c r="I15" s="134" t="s">
        <v>52</v>
      </c>
    </row>
    <row r="16" spans="1:10" ht="27.75" customHeight="1" x14ac:dyDescent="0.4">
      <c r="A16" s="188"/>
      <c r="B16" s="135" t="s">
        <v>53</v>
      </c>
      <c r="C16" s="136" t="s">
        <v>102</v>
      </c>
      <c r="D16" s="137">
        <v>340</v>
      </c>
      <c r="E16" s="138">
        <v>1342</v>
      </c>
      <c r="F16" s="139">
        <f>D16*E16</f>
        <v>456280</v>
      </c>
      <c r="G16" s="126">
        <v>0</v>
      </c>
      <c r="H16" s="139">
        <f>F16-G16</f>
        <v>456280</v>
      </c>
      <c r="I16" s="140" t="s">
        <v>51</v>
      </c>
    </row>
    <row r="17" spans="1:9" s="4" customFormat="1" ht="15" customHeight="1" thickBot="1" x14ac:dyDescent="0.45">
      <c r="A17" s="186"/>
      <c r="B17" s="111"/>
      <c r="C17" s="111"/>
      <c r="D17" s="112"/>
      <c r="E17" s="54" t="s">
        <v>24</v>
      </c>
      <c r="F17" s="115">
        <f>F15+F16</f>
        <v>911680</v>
      </c>
      <c r="G17" s="114">
        <f>SUM(G15,G16)</f>
        <v>0</v>
      </c>
      <c r="H17" s="114">
        <f>SUM(H15,H16)</f>
        <v>911680</v>
      </c>
      <c r="I17" s="67"/>
    </row>
    <row r="18" spans="1:9" ht="27.75" customHeight="1" x14ac:dyDescent="0.4">
      <c r="A18" s="185" t="s">
        <v>20</v>
      </c>
      <c r="B18" s="128" t="s">
        <v>81</v>
      </c>
      <c r="C18" s="129" t="s">
        <v>87</v>
      </c>
      <c r="D18" s="130">
        <v>2</v>
      </c>
      <c r="E18" s="131">
        <v>16500</v>
      </c>
      <c r="F18" s="132">
        <f>D18*E18</f>
        <v>33000</v>
      </c>
      <c r="G18" s="133">
        <f>F18/11</f>
        <v>3000</v>
      </c>
      <c r="H18" s="132">
        <f>F18-G18</f>
        <v>30000</v>
      </c>
      <c r="I18" s="134" t="s">
        <v>54</v>
      </c>
    </row>
    <row r="19" spans="1:9" ht="27.75" customHeight="1" x14ac:dyDescent="0.4">
      <c r="A19" s="188"/>
      <c r="B19" s="135" t="s">
        <v>14</v>
      </c>
      <c r="C19" s="136" t="s">
        <v>87</v>
      </c>
      <c r="D19" s="137">
        <v>1</v>
      </c>
      <c r="E19" s="138">
        <v>5500</v>
      </c>
      <c r="F19" s="139">
        <f>D19*E19</f>
        <v>5500</v>
      </c>
      <c r="G19" s="126">
        <f>F19/11</f>
        <v>500</v>
      </c>
      <c r="H19" s="139">
        <f>F19-G19</f>
        <v>5000</v>
      </c>
      <c r="I19" s="140" t="s">
        <v>61</v>
      </c>
    </row>
    <row r="20" spans="1:9" s="4" customFormat="1" ht="15" customHeight="1" thickBot="1" x14ac:dyDescent="0.45">
      <c r="A20" s="186"/>
      <c r="B20" s="111"/>
      <c r="C20" s="111"/>
      <c r="D20" s="112"/>
      <c r="E20" s="54" t="s">
        <v>24</v>
      </c>
      <c r="F20" s="115">
        <f>F18+F19</f>
        <v>38500</v>
      </c>
      <c r="G20" s="114">
        <f>SUM(G18,G19)</f>
        <v>3500</v>
      </c>
      <c r="H20" s="114">
        <f>SUM(H18,H19)</f>
        <v>35000</v>
      </c>
      <c r="I20" s="67"/>
    </row>
    <row r="21" spans="1:9" ht="27.75" customHeight="1" x14ac:dyDescent="0.4">
      <c r="A21" s="185" t="s">
        <v>6</v>
      </c>
      <c r="B21" s="128" t="s">
        <v>48</v>
      </c>
      <c r="C21" s="142" t="s">
        <v>85</v>
      </c>
      <c r="D21" s="130">
        <v>6</v>
      </c>
      <c r="E21" s="131">
        <v>1491</v>
      </c>
      <c r="F21" s="132">
        <f>D21*E21</f>
        <v>8946</v>
      </c>
      <c r="G21" s="133">
        <v>816</v>
      </c>
      <c r="H21" s="132">
        <f>F21-G21</f>
        <v>8130</v>
      </c>
      <c r="I21" s="134" t="s">
        <v>55</v>
      </c>
    </row>
    <row r="22" spans="1:9" s="4" customFormat="1" ht="15" customHeight="1" thickBot="1" x14ac:dyDescent="0.45">
      <c r="A22" s="186"/>
      <c r="B22" s="111"/>
      <c r="C22" s="111"/>
      <c r="D22" s="112"/>
      <c r="E22" s="54" t="s">
        <v>24</v>
      </c>
      <c r="F22" s="113">
        <f>F21</f>
        <v>8946</v>
      </c>
      <c r="G22" s="110">
        <f>SUM(G21)</f>
        <v>816</v>
      </c>
      <c r="H22" s="110">
        <f>SUM(H21)</f>
        <v>8130</v>
      </c>
      <c r="I22" s="67"/>
    </row>
    <row r="23" spans="1:9" ht="27.75" customHeight="1" x14ac:dyDescent="0.4">
      <c r="A23" s="185" t="s">
        <v>4</v>
      </c>
      <c r="B23" s="128" t="s">
        <v>30</v>
      </c>
      <c r="C23" s="142" t="s">
        <v>85</v>
      </c>
      <c r="D23" s="130">
        <v>1</v>
      </c>
      <c r="E23" s="131">
        <v>110000.00000000001</v>
      </c>
      <c r="F23" s="132">
        <f>D23*E23</f>
        <v>110000.00000000001</v>
      </c>
      <c r="G23" s="133">
        <f>F23/11</f>
        <v>10000.000000000002</v>
      </c>
      <c r="H23" s="132">
        <f>F23-G23</f>
        <v>100000.00000000001</v>
      </c>
      <c r="I23" s="134" t="s">
        <v>57</v>
      </c>
    </row>
    <row r="24" spans="1:9" ht="27.75" customHeight="1" x14ac:dyDescent="0.4">
      <c r="A24" s="188"/>
      <c r="B24" s="143" t="s">
        <v>31</v>
      </c>
      <c r="C24" s="144" t="s">
        <v>85</v>
      </c>
      <c r="D24" s="145">
        <v>1</v>
      </c>
      <c r="E24" s="146">
        <v>550000</v>
      </c>
      <c r="F24" s="147">
        <f>D24*E24</f>
        <v>550000</v>
      </c>
      <c r="G24" s="148">
        <f>F24/11</f>
        <v>50000</v>
      </c>
      <c r="H24" s="147">
        <f>F24-G24</f>
        <v>500000</v>
      </c>
      <c r="I24" s="141" t="s">
        <v>56</v>
      </c>
    </row>
    <row r="25" spans="1:9" ht="27.75" customHeight="1" x14ac:dyDescent="0.4">
      <c r="A25" s="188"/>
      <c r="B25" s="135" t="s">
        <v>32</v>
      </c>
      <c r="C25" s="149" t="s">
        <v>85</v>
      </c>
      <c r="D25" s="137">
        <v>1</v>
      </c>
      <c r="E25" s="138">
        <v>110000.00000000001</v>
      </c>
      <c r="F25" s="139">
        <f>D25*E25</f>
        <v>110000.00000000001</v>
      </c>
      <c r="G25" s="126">
        <f>F25/11</f>
        <v>10000.000000000002</v>
      </c>
      <c r="H25" s="139">
        <f>F25-G25</f>
        <v>100000.00000000001</v>
      </c>
      <c r="I25" s="140" t="s">
        <v>58</v>
      </c>
    </row>
    <row r="26" spans="1:9" s="4" customFormat="1" ht="15" customHeight="1" thickBot="1" x14ac:dyDescent="0.45">
      <c r="A26" s="186"/>
      <c r="B26" s="111"/>
      <c r="C26" s="111"/>
      <c r="D26" s="112"/>
      <c r="E26" s="54" t="s">
        <v>24</v>
      </c>
      <c r="F26" s="113">
        <f>F24+F25+F23</f>
        <v>770000</v>
      </c>
      <c r="G26" s="114">
        <f>SUM(G24,G23,G25)</f>
        <v>70000</v>
      </c>
      <c r="H26" s="114">
        <f>SUM(H24,H23,H25)</f>
        <v>700000</v>
      </c>
      <c r="I26" s="67"/>
    </row>
    <row r="27" spans="1:9" ht="27.75" customHeight="1" x14ac:dyDescent="0.4">
      <c r="A27" s="185" t="s">
        <v>3</v>
      </c>
      <c r="B27" s="128" t="s">
        <v>11</v>
      </c>
      <c r="C27" s="142" t="s">
        <v>85</v>
      </c>
      <c r="D27" s="130">
        <v>1</v>
      </c>
      <c r="E27" s="131">
        <v>11000</v>
      </c>
      <c r="F27" s="132">
        <f>D27*E27</f>
        <v>11000</v>
      </c>
      <c r="G27" s="133">
        <f>F27/11</f>
        <v>1000</v>
      </c>
      <c r="H27" s="132">
        <f>F27-G27</f>
        <v>10000</v>
      </c>
      <c r="I27" s="134" t="s">
        <v>41</v>
      </c>
    </row>
    <row r="28" spans="1:9" ht="27.75" customHeight="1" x14ac:dyDescent="0.4">
      <c r="A28" s="188"/>
      <c r="B28" s="135" t="s">
        <v>15</v>
      </c>
      <c r="C28" s="149" t="s">
        <v>85</v>
      </c>
      <c r="D28" s="137">
        <v>1</v>
      </c>
      <c r="E28" s="138">
        <v>2200</v>
      </c>
      <c r="F28" s="139">
        <f>D28*E28</f>
        <v>2200</v>
      </c>
      <c r="G28" s="126">
        <f>F28/11</f>
        <v>200</v>
      </c>
      <c r="H28" s="139">
        <f>F28-G28</f>
        <v>2000</v>
      </c>
      <c r="I28" s="140" t="s">
        <v>39</v>
      </c>
    </row>
    <row r="29" spans="1:9" s="4" customFormat="1" ht="15" customHeight="1" thickBot="1" x14ac:dyDescent="0.45">
      <c r="A29" s="186"/>
      <c r="B29" s="111"/>
      <c r="C29" s="111"/>
      <c r="D29" s="112"/>
      <c r="E29" s="54" t="s">
        <v>24</v>
      </c>
      <c r="F29" s="115">
        <f>F27+F28</f>
        <v>13200</v>
      </c>
      <c r="G29" s="114">
        <f>SUM(G27,G28)</f>
        <v>1200</v>
      </c>
      <c r="H29" s="116">
        <f>SUM(H28,H27)</f>
        <v>12000</v>
      </c>
      <c r="I29" s="67"/>
    </row>
    <row r="30" spans="1:9" ht="27.75" customHeight="1" x14ac:dyDescent="0.4">
      <c r="A30" s="185" t="s">
        <v>8</v>
      </c>
      <c r="B30" s="128" t="s">
        <v>82</v>
      </c>
      <c r="C30" s="142" t="s">
        <v>85</v>
      </c>
      <c r="D30" s="130">
        <v>1</v>
      </c>
      <c r="E30" s="131">
        <v>88660</v>
      </c>
      <c r="F30" s="132">
        <f>D30*E30</f>
        <v>88660</v>
      </c>
      <c r="G30" s="126">
        <f>F30/11</f>
        <v>8060</v>
      </c>
      <c r="H30" s="132">
        <f>F30-G30</f>
        <v>80600</v>
      </c>
      <c r="I30" s="134"/>
    </row>
    <row r="31" spans="1:9" s="4" customFormat="1" ht="15" customHeight="1" thickBot="1" x14ac:dyDescent="0.45">
      <c r="A31" s="186"/>
      <c r="B31" s="111"/>
      <c r="C31" s="111"/>
      <c r="D31" s="112"/>
      <c r="E31" s="54" t="s">
        <v>24</v>
      </c>
      <c r="F31" s="113">
        <f>F30</f>
        <v>88660</v>
      </c>
      <c r="G31" s="114">
        <f>SUM(G30)</f>
        <v>8060</v>
      </c>
      <c r="H31" s="114">
        <f>SUM(H30)</f>
        <v>80600</v>
      </c>
      <c r="I31" s="67"/>
    </row>
    <row r="32" spans="1:9" ht="27.75" customHeight="1" x14ac:dyDescent="0.4">
      <c r="A32" s="185" t="s">
        <v>21</v>
      </c>
      <c r="B32" s="128" t="s">
        <v>33</v>
      </c>
      <c r="C32" s="142" t="s">
        <v>87</v>
      </c>
      <c r="D32" s="130">
        <v>1</v>
      </c>
      <c r="E32" s="131">
        <v>110000.00000000001</v>
      </c>
      <c r="F32" s="132">
        <f>D32*E32</f>
        <v>110000.00000000001</v>
      </c>
      <c r="G32" s="126">
        <f>F32/11</f>
        <v>10000.000000000002</v>
      </c>
      <c r="H32" s="132">
        <f>F32-G32</f>
        <v>100000.00000000001</v>
      </c>
      <c r="I32" s="134" t="s">
        <v>40</v>
      </c>
    </row>
    <row r="33" spans="1:9" s="4" customFormat="1" ht="15" customHeight="1" thickBot="1" x14ac:dyDescent="0.45">
      <c r="A33" s="186"/>
      <c r="B33" s="111"/>
      <c r="C33" s="111"/>
      <c r="D33" s="112"/>
      <c r="E33" s="54" t="s">
        <v>24</v>
      </c>
      <c r="F33" s="113">
        <f>F32</f>
        <v>110000.00000000001</v>
      </c>
      <c r="G33" s="110">
        <f>SUM(G32)</f>
        <v>10000.000000000002</v>
      </c>
      <c r="H33" s="110">
        <f>SUM(H32)</f>
        <v>100000.00000000001</v>
      </c>
      <c r="I33" s="67"/>
    </row>
    <row r="34" spans="1:9" ht="27.75" customHeight="1" x14ac:dyDescent="0.4">
      <c r="A34" s="185" t="s">
        <v>5</v>
      </c>
      <c r="B34" s="128" t="s">
        <v>83</v>
      </c>
      <c r="C34" s="142" t="s">
        <v>91</v>
      </c>
      <c r="D34" s="130">
        <v>1</v>
      </c>
      <c r="E34" s="131">
        <v>165000</v>
      </c>
      <c r="F34" s="132">
        <f>D34*E34</f>
        <v>165000</v>
      </c>
      <c r="G34" s="133">
        <f>F34/11</f>
        <v>15000</v>
      </c>
      <c r="H34" s="132">
        <f>F34-G34</f>
        <v>150000</v>
      </c>
      <c r="I34" s="134" t="s">
        <v>59</v>
      </c>
    </row>
    <row r="35" spans="1:9" ht="27.75" customHeight="1" x14ac:dyDescent="0.4">
      <c r="A35" s="188"/>
      <c r="B35" s="135" t="s">
        <v>13</v>
      </c>
      <c r="C35" s="149" t="s">
        <v>91</v>
      </c>
      <c r="D35" s="137">
        <v>1</v>
      </c>
      <c r="E35" s="138">
        <v>165000</v>
      </c>
      <c r="F35" s="139">
        <f>D35*E35</f>
        <v>165000</v>
      </c>
      <c r="G35" s="126">
        <f>F35/11</f>
        <v>15000</v>
      </c>
      <c r="H35" s="139">
        <f>F35-G35</f>
        <v>150000</v>
      </c>
      <c r="I35" s="140" t="s">
        <v>60</v>
      </c>
    </row>
    <row r="36" spans="1:9" s="4" customFormat="1" ht="15" customHeight="1" thickBot="1" x14ac:dyDescent="0.45">
      <c r="A36" s="186"/>
      <c r="B36" s="111"/>
      <c r="C36" s="111"/>
      <c r="D36" s="112"/>
      <c r="E36" s="54" t="s">
        <v>24</v>
      </c>
      <c r="F36" s="115">
        <f>F34+F35</f>
        <v>330000</v>
      </c>
      <c r="G36" s="114">
        <f>SUM(G34,G35)</f>
        <v>30000</v>
      </c>
      <c r="H36" s="114">
        <f>SUM(H34,H35)</f>
        <v>300000</v>
      </c>
      <c r="I36" s="67"/>
    </row>
    <row r="37" spans="1:9" ht="27.75" customHeight="1" x14ac:dyDescent="0.4">
      <c r="A37" s="185" t="s">
        <v>7</v>
      </c>
      <c r="B37" s="128" t="s">
        <v>16</v>
      </c>
      <c r="C37" s="142" t="s">
        <v>90</v>
      </c>
      <c r="D37" s="130">
        <v>1</v>
      </c>
      <c r="E37" s="131">
        <v>11000</v>
      </c>
      <c r="F37" s="132">
        <f>D37*E37</f>
        <v>11000</v>
      </c>
      <c r="G37" s="133">
        <f>F37/11</f>
        <v>1000</v>
      </c>
      <c r="H37" s="132">
        <f>F37-G37</f>
        <v>10000</v>
      </c>
      <c r="I37" s="134" t="s">
        <v>42</v>
      </c>
    </row>
    <row r="38" spans="1:9" ht="27.75" customHeight="1" x14ac:dyDescent="0.4">
      <c r="A38" s="188"/>
      <c r="B38" s="135" t="s">
        <v>84</v>
      </c>
      <c r="C38" s="149" t="s">
        <v>89</v>
      </c>
      <c r="D38" s="137">
        <v>1</v>
      </c>
      <c r="E38" s="138">
        <v>33000</v>
      </c>
      <c r="F38" s="139">
        <f>D38*E38</f>
        <v>33000</v>
      </c>
      <c r="G38" s="126">
        <f>F38/11</f>
        <v>3000</v>
      </c>
      <c r="H38" s="139">
        <f>F38-G38</f>
        <v>30000</v>
      </c>
      <c r="I38" s="140" t="s">
        <v>43</v>
      </c>
    </row>
    <row r="39" spans="1:9" s="4" customFormat="1" ht="15" customHeight="1" thickBot="1" x14ac:dyDescent="0.45">
      <c r="A39" s="186"/>
      <c r="B39" s="117"/>
      <c r="C39" s="111"/>
      <c r="D39" s="112"/>
      <c r="E39" s="54" t="s">
        <v>24</v>
      </c>
      <c r="F39" s="113">
        <f>F37+F38</f>
        <v>44000</v>
      </c>
      <c r="G39" s="114">
        <f>SUM(G37,G38)</f>
        <v>4000</v>
      </c>
      <c r="H39" s="116">
        <f>SUM(H38,H37)</f>
        <v>40000</v>
      </c>
      <c r="I39" s="67"/>
    </row>
    <row r="40" spans="1:9" ht="27.75" customHeight="1" x14ac:dyDescent="0.4">
      <c r="A40" s="185" t="s">
        <v>9</v>
      </c>
      <c r="B40" s="128" t="s">
        <v>44</v>
      </c>
      <c r="C40" s="142" t="s">
        <v>88</v>
      </c>
      <c r="D40" s="130">
        <v>2</v>
      </c>
      <c r="E40" s="131">
        <v>66000</v>
      </c>
      <c r="F40" s="132">
        <f>D40*E40</f>
        <v>132000</v>
      </c>
      <c r="G40" s="126">
        <f>F40/11</f>
        <v>12000</v>
      </c>
      <c r="H40" s="132">
        <f>F40-G40</f>
        <v>120000</v>
      </c>
      <c r="I40" s="134" t="s">
        <v>66</v>
      </c>
    </row>
    <row r="41" spans="1:9" s="4" customFormat="1" ht="15" customHeight="1" thickBot="1" x14ac:dyDescent="0.45">
      <c r="A41" s="189"/>
      <c r="B41" s="118"/>
      <c r="C41" s="118"/>
      <c r="D41" s="119"/>
      <c r="E41" s="54" t="s">
        <v>24</v>
      </c>
      <c r="F41" s="120">
        <f>SUM(F40)</f>
        <v>132000</v>
      </c>
      <c r="G41" s="110">
        <f>SUM(G40)</f>
        <v>12000</v>
      </c>
      <c r="H41" s="116">
        <f>SUM(H40)</f>
        <v>120000</v>
      </c>
      <c r="I41" s="64"/>
    </row>
    <row r="42" spans="1:9" ht="24.75" customHeight="1" thickTop="1" x14ac:dyDescent="0.4">
      <c r="A42" s="168" t="s">
        <v>99</v>
      </c>
      <c r="B42" s="169"/>
      <c r="C42" s="169"/>
      <c r="D42" s="169"/>
      <c r="E42" s="170"/>
      <c r="F42" s="91">
        <f>SUM(F34,F7,F9,F10,F13,F12,F15,F16,F18,F19,F21,F23,F25,F27,F28,F30,,F32,F35,F37,F38,F40)</f>
        <v>3639342</v>
      </c>
      <c r="G42" s="91">
        <f>SUM(G34,G7,G9,G10,G13,G12,G15,G16,G18,G19,G21,G23,G25,G27,G28,G30,G32,G35,G37,G38,G40,)</f>
        <v>247972</v>
      </c>
      <c r="H42" s="91">
        <f>SUM(H34,H7,,H9,H10,H13,H12,H15,H16,H18,H19,H21,H23,H25,H27,H28,H30,H32,H35,H37,H38,H40,)</f>
        <v>3391370</v>
      </c>
      <c r="I42" s="71"/>
    </row>
    <row r="43" spans="1:9" ht="48.6" customHeight="1" x14ac:dyDescent="0.4">
      <c r="A43" s="157" t="s">
        <v>100</v>
      </c>
      <c r="B43" s="158"/>
      <c r="C43" s="158"/>
      <c r="D43" s="158"/>
      <c r="E43" s="158"/>
      <c r="F43" s="158"/>
      <c r="G43" s="159"/>
      <c r="H43" s="70">
        <f>H42/2</f>
        <v>1695685</v>
      </c>
      <c r="I43" s="72"/>
    </row>
    <row r="44" spans="1:9" ht="48.6" customHeight="1" thickBot="1" x14ac:dyDescent="0.45">
      <c r="A44" s="160" t="s">
        <v>101</v>
      </c>
      <c r="B44" s="161"/>
      <c r="C44" s="161"/>
      <c r="D44" s="161"/>
      <c r="E44" s="161"/>
      <c r="F44" s="161"/>
      <c r="G44" s="162"/>
      <c r="H44" s="92">
        <f>(ROUNDDOWN(H42/2,-3))</f>
        <v>1695000</v>
      </c>
      <c r="I44" s="73"/>
    </row>
    <row r="45" spans="1:9" ht="24" customHeight="1" x14ac:dyDescent="0.4">
      <c r="I45" s="27"/>
    </row>
    <row r="46" spans="1:9" ht="24.75" customHeight="1" x14ac:dyDescent="0.4">
      <c r="A46" s="101" t="s">
        <v>67</v>
      </c>
      <c r="B46" s="93"/>
      <c r="C46" s="93"/>
      <c r="D46" s="94"/>
      <c r="E46" s="94"/>
      <c r="F46" s="94"/>
      <c r="G46" s="94"/>
      <c r="H46" s="94"/>
      <c r="I46" s="94"/>
    </row>
    <row r="47" spans="1:9" x14ac:dyDescent="0.4">
      <c r="A47" s="95" t="s">
        <v>17</v>
      </c>
      <c r="B47" s="96"/>
      <c r="C47" s="96"/>
      <c r="D47" s="97"/>
      <c r="E47" s="97"/>
      <c r="F47" s="98" t="s">
        <v>22</v>
      </c>
      <c r="G47" s="99">
        <v>2067800</v>
      </c>
      <c r="H47" s="100" t="s">
        <v>49</v>
      </c>
      <c r="I47" s="94"/>
    </row>
    <row r="48" spans="1:9" x14ac:dyDescent="0.4">
      <c r="A48" s="95" t="s">
        <v>23</v>
      </c>
      <c r="B48" s="96"/>
      <c r="C48" s="96"/>
      <c r="D48" s="97"/>
      <c r="E48" s="97"/>
      <c r="F48" s="98"/>
      <c r="G48" s="98"/>
      <c r="H48" s="100"/>
      <c r="I48" s="94"/>
    </row>
  </sheetData>
  <sheetProtection selectLockedCells="1"/>
  <mergeCells count="16">
    <mergeCell ref="A40:A41"/>
    <mergeCell ref="A42:E42"/>
    <mergeCell ref="A43:G43"/>
    <mergeCell ref="A44:G44"/>
    <mergeCell ref="A23:A26"/>
    <mergeCell ref="A27:A29"/>
    <mergeCell ref="A30:A31"/>
    <mergeCell ref="A32:A33"/>
    <mergeCell ref="A34:A36"/>
    <mergeCell ref="A37:A39"/>
    <mergeCell ref="A21:A22"/>
    <mergeCell ref="A7:A8"/>
    <mergeCell ref="A9:A11"/>
    <mergeCell ref="A12:A14"/>
    <mergeCell ref="A15:A17"/>
    <mergeCell ref="A18:A20"/>
  </mergeCells>
  <phoneticPr fontId="3"/>
  <pageMargins left="0.62992125984251968" right="0.62992125984251968" top="0.74803149606299213" bottom="0.74803149606299213" header="0.31496062992125984" footer="0.31496062992125984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5"/>
  <sheetViews>
    <sheetView view="pageBreakPreview" zoomScale="85" zoomScaleNormal="100" zoomScaleSheetLayoutView="85" workbookViewId="0">
      <selection activeCell="J11" sqref="J11"/>
    </sheetView>
  </sheetViews>
  <sheetFormatPr defaultRowHeight="18.75" x14ac:dyDescent="0.4"/>
  <cols>
    <col min="1" max="1" width="15.375" customWidth="1"/>
    <col min="2" max="2" width="21" style="3" customWidth="1"/>
    <col min="3" max="3" width="11.625" style="1" customWidth="1"/>
    <col min="4" max="4" width="21" style="1" customWidth="1"/>
    <col min="5" max="5" width="23.875" style="1" customWidth="1"/>
    <col min="6" max="6" width="1.5" customWidth="1"/>
  </cols>
  <sheetData>
    <row r="1" spans="1:6" ht="45.75" customHeight="1" x14ac:dyDescent="0.4">
      <c r="A1" s="88"/>
      <c r="B1" s="46"/>
      <c r="F1" s="29"/>
    </row>
    <row r="2" spans="1:6" ht="24.95" customHeight="1" x14ac:dyDescent="0.4">
      <c r="A2" s="57" t="s">
        <v>104</v>
      </c>
      <c r="B2" s="46"/>
      <c r="F2" s="29"/>
    </row>
    <row r="3" spans="1:6" ht="24.95" customHeight="1" thickBot="1" x14ac:dyDescent="0.45">
      <c r="A3" s="24" t="s">
        <v>46</v>
      </c>
      <c r="B3" s="23"/>
      <c r="E3" s="78" t="s">
        <v>76</v>
      </c>
      <c r="F3" s="30"/>
    </row>
    <row r="4" spans="1:6" ht="25.5" customHeight="1" x14ac:dyDescent="0.4">
      <c r="A4" s="183" t="s">
        <v>34</v>
      </c>
      <c r="B4" s="181" t="s">
        <v>35</v>
      </c>
      <c r="C4" s="178" t="s">
        <v>98</v>
      </c>
      <c r="D4" s="179"/>
      <c r="E4" s="180"/>
      <c r="F4" s="29"/>
    </row>
    <row r="5" spans="1:6" ht="25.5" customHeight="1" thickBot="1" x14ac:dyDescent="0.45">
      <c r="A5" s="184"/>
      <c r="B5" s="182"/>
      <c r="C5" s="89"/>
      <c r="D5" s="102" t="s">
        <v>93</v>
      </c>
      <c r="E5" s="103" t="s">
        <v>95</v>
      </c>
      <c r="F5" s="29"/>
    </row>
    <row r="6" spans="1:6" ht="48.75" customHeight="1" thickTop="1" x14ac:dyDescent="0.4">
      <c r="A6" s="77" t="s">
        <v>26</v>
      </c>
      <c r="B6" s="150">
        <v>1285342</v>
      </c>
      <c r="C6" s="12"/>
      <c r="D6" s="12"/>
      <c r="E6" s="79"/>
      <c r="F6" s="29"/>
    </row>
    <row r="7" spans="1:6" ht="48" customHeight="1" x14ac:dyDescent="0.4">
      <c r="A7" s="15" t="s">
        <v>27</v>
      </c>
      <c r="B7" s="151">
        <v>1000000</v>
      </c>
      <c r="C7" s="13"/>
      <c r="D7" s="13"/>
      <c r="E7" s="156" t="s">
        <v>96</v>
      </c>
      <c r="F7" s="29"/>
    </row>
    <row r="8" spans="1:6" ht="23.1" customHeight="1" x14ac:dyDescent="0.4">
      <c r="A8" s="171" t="s">
        <v>28</v>
      </c>
      <c r="B8" s="190">
        <v>1904000</v>
      </c>
      <c r="C8" s="175" t="s">
        <v>71</v>
      </c>
      <c r="D8" s="176"/>
      <c r="E8" s="177"/>
      <c r="F8" s="29"/>
    </row>
    <row r="9" spans="1:6" ht="23.1" customHeight="1" x14ac:dyDescent="0.4">
      <c r="A9" s="172"/>
      <c r="B9" s="191"/>
      <c r="C9" s="60" t="s">
        <v>72</v>
      </c>
      <c r="D9" s="153">
        <v>904000</v>
      </c>
      <c r="E9" s="154"/>
      <c r="F9" s="29"/>
    </row>
    <row r="10" spans="1:6" ht="23.1" customHeight="1" x14ac:dyDescent="0.4">
      <c r="A10" s="172"/>
      <c r="B10" s="191"/>
      <c r="C10" s="60" t="s">
        <v>73</v>
      </c>
      <c r="D10" s="153">
        <v>1000000</v>
      </c>
      <c r="E10" s="155" t="s">
        <v>97</v>
      </c>
      <c r="F10" s="29"/>
    </row>
    <row r="11" spans="1:6" ht="23.1" customHeight="1" x14ac:dyDescent="0.4">
      <c r="A11" s="172"/>
      <c r="B11" s="191"/>
      <c r="C11" s="60" t="s">
        <v>74</v>
      </c>
      <c r="D11" s="153">
        <v>0</v>
      </c>
      <c r="E11" s="154"/>
      <c r="F11" s="29"/>
    </row>
    <row r="12" spans="1:6" ht="48" customHeight="1" thickBot="1" x14ac:dyDescent="0.45">
      <c r="A12" s="76" t="s">
        <v>29</v>
      </c>
      <c r="B12" s="152">
        <v>0</v>
      </c>
      <c r="C12" s="84"/>
      <c r="D12" s="84"/>
      <c r="E12" s="82"/>
      <c r="F12" s="29"/>
    </row>
    <row r="13" spans="1:6" ht="48" customHeight="1" thickTop="1" thickBot="1" x14ac:dyDescent="0.45">
      <c r="A13" s="17" t="s">
        <v>92</v>
      </c>
      <c r="B13" s="18">
        <f>SUM(B6:B12)</f>
        <v>4189342</v>
      </c>
      <c r="C13" s="85"/>
      <c r="D13" s="86"/>
      <c r="E13" s="87"/>
      <c r="F13" s="29"/>
    </row>
    <row r="14" spans="1:6" ht="24" customHeight="1" x14ac:dyDescent="0.4">
      <c r="A14" s="28"/>
      <c r="B14" s="25"/>
      <c r="C14" s="26"/>
      <c r="D14" s="26"/>
      <c r="E14" s="26"/>
      <c r="F14" s="29"/>
    </row>
    <row r="15" spans="1:6" ht="24.75" customHeight="1" x14ac:dyDescent="0.4">
      <c r="A15" s="2"/>
    </row>
  </sheetData>
  <sheetProtection selectLockedCells="1"/>
  <mergeCells count="6">
    <mergeCell ref="A4:A5"/>
    <mergeCell ref="B4:B5"/>
    <mergeCell ref="C4:E4"/>
    <mergeCell ref="A8:A11"/>
    <mergeCell ref="B8:B11"/>
    <mergeCell ref="C8:E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様式1-別紙1-1(カ)</vt:lpstr>
      <vt:lpstr>様式1-別紙1-2 (キ)</vt:lpstr>
      <vt:lpstr>様式1-別紙1-1(カ) (記載例)</vt:lpstr>
      <vt:lpstr>様式1-別紙1-2 (キ) (2)</vt:lpstr>
      <vt:lpstr>'様式1-別紙1-1(カ)'!Print_Area</vt:lpstr>
      <vt:lpstr>'様式1-別紙1-1(カ) (記載例)'!Print_Area</vt:lpstr>
      <vt:lpstr>'様式1-別紙1-2 (キ)'!Print_Area</vt:lpstr>
      <vt:lpstr>'様式1-別紙1-2 (キ) (2)'!Print_Area</vt:lpstr>
      <vt:lpstr>'様式1-別紙1-1(カ)'!Print_Titles</vt:lpstr>
      <vt:lpstr>'様式1-別紙1-1(カ)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高木　大吉</cp:lastModifiedBy>
  <cp:lastPrinted>2025-03-05T06:27:43Z</cp:lastPrinted>
  <dcterms:created xsi:type="dcterms:W3CDTF">2021-07-14T01:49:43Z</dcterms:created>
  <dcterms:modified xsi:type="dcterms:W3CDTF">2025-03-19T04:05:26Z</dcterms:modified>
</cp:coreProperties>
</file>